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 autoCompressPictures="0"/>
  <mc:AlternateContent xmlns:mc="http://schemas.openxmlformats.org/markup-compatibility/2006">
    <mc:Choice Requires="x15">
      <x15ac:absPath xmlns:x15ac="http://schemas.microsoft.com/office/spreadsheetml/2010/11/ac" url="E:\Stochastic\"/>
    </mc:Choice>
  </mc:AlternateContent>
  <xr:revisionPtr revIDLastSave="0" documentId="8_{37CDA4FC-13E6-4990-B4A5-35FC6C2D7C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glio1" sheetId="1" r:id="rId1"/>
    <sheet name="Report" sheetId="7" r:id="rId2"/>
    <sheet name="Historical" sheetId="4" r:id="rId3"/>
    <sheet name="EWMA" sheetId="5" r:id="rId4"/>
    <sheet name="Parametric" sheetId="3" r:id="rId5"/>
    <sheet name="Monte Carlo" sheetId="6" r:id="rId6"/>
    <sheet name="Data" sheetId="2" r:id="rId7"/>
  </sheets>
  <definedNames>
    <definedName name="_xlchart.v1.0" hidden="1">Historical!$E$4:$E$126</definedName>
    <definedName name="_xlchart.v1.1" hidden="1">Historical!$J$4:$J$126</definedName>
    <definedName name="_xlchart.v1.2" hidden="1">Historical!$V$5:$V$126</definedName>
    <definedName name="_xlchart.v1.3" hidden="1">Historical!$J$4:$J$126</definedName>
    <definedName name="_xlchart.v1.4" hidden="1">Historical!$V$5:$V$126</definedName>
    <definedName name="_xlchart.v1.5" hidden="1">Historical!$E$4:$E$126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0" i="7" l="1"/>
  <c r="G230" i="7"/>
  <c r="F231" i="7"/>
  <c r="G231" i="7"/>
  <c r="G232" i="7"/>
  <c r="G223" i="7"/>
  <c r="G224" i="7"/>
  <c r="G222" i="7"/>
  <c r="G209" i="7"/>
  <c r="G210" i="7"/>
  <c r="G208" i="7"/>
  <c r="G216" i="7"/>
  <c r="G217" i="7"/>
  <c r="G215" i="7"/>
  <c r="F223" i="7"/>
  <c r="F222" i="7"/>
  <c r="F216" i="7"/>
  <c r="F215" i="7"/>
  <c r="F209" i="7"/>
  <c r="F208" i="7"/>
  <c r="E230" i="7"/>
  <c r="E231" i="7"/>
  <c r="E232" i="7"/>
  <c r="D231" i="7"/>
  <c r="D232" i="7"/>
  <c r="D230" i="7"/>
  <c r="C123" i="7"/>
  <c r="C122" i="7"/>
  <c r="F133" i="5"/>
  <c r="F138" i="5" s="1"/>
  <c r="F132" i="5"/>
  <c r="D20" i="7"/>
  <c r="C20" i="7"/>
  <c r="B20" i="7"/>
  <c r="P24" i="3"/>
  <c r="H4" i="3"/>
  <c r="E4" i="3"/>
  <c r="F147" i="5"/>
  <c r="G147" i="5"/>
  <c r="H147" i="5"/>
  <c r="I147" i="5"/>
  <c r="J147" i="5"/>
  <c r="K147" i="5"/>
  <c r="K152" i="5" s="1"/>
  <c r="L147" i="5"/>
  <c r="L152" i="5" s="1"/>
  <c r="M147" i="5"/>
  <c r="M152" i="5" s="1"/>
  <c r="N147" i="5"/>
  <c r="N152" i="5" s="1"/>
  <c r="O147" i="5"/>
  <c r="P147" i="5"/>
  <c r="Q147" i="5"/>
  <c r="R147" i="5"/>
  <c r="R152" i="5" s="1"/>
  <c r="S147" i="5"/>
  <c r="S152" i="5" s="1"/>
  <c r="T147" i="5"/>
  <c r="U147" i="5"/>
  <c r="V147" i="5"/>
  <c r="W147" i="5"/>
  <c r="W152" i="5" s="1"/>
  <c r="X147" i="5"/>
  <c r="X152" i="5" s="1"/>
  <c r="Y147" i="5"/>
  <c r="Y152" i="5" s="1"/>
  <c r="Z147" i="5"/>
  <c r="Z152" i="5" s="1"/>
  <c r="AA147" i="5"/>
  <c r="AA152" i="5" s="1"/>
  <c r="AB147" i="5"/>
  <c r="AB152" i="5" s="1"/>
  <c r="AC147" i="5"/>
  <c r="AC152" i="5" s="1"/>
  <c r="AD147" i="5"/>
  <c r="AD152" i="5" s="1"/>
  <c r="AE147" i="5"/>
  <c r="AE152" i="5" s="1"/>
  <c r="AF147" i="5"/>
  <c r="AF152" i="5" s="1"/>
  <c r="AG147" i="5"/>
  <c r="AG152" i="5" s="1"/>
  <c r="AH147" i="5"/>
  <c r="AI147" i="5"/>
  <c r="AI152" i="5" s="1"/>
  <c r="AJ147" i="5"/>
  <c r="AK147" i="5"/>
  <c r="AL147" i="5"/>
  <c r="AM147" i="5"/>
  <c r="AM152" i="5" s="1"/>
  <c r="AN147" i="5"/>
  <c r="AN152" i="5" s="1"/>
  <c r="AO147" i="5"/>
  <c r="AP147" i="5"/>
  <c r="AQ147" i="5"/>
  <c r="AR147" i="5"/>
  <c r="AR152" i="5" s="1"/>
  <c r="AS147" i="5"/>
  <c r="AS152" i="5" s="1"/>
  <c r="AT147" i="5"/>
  <c r="AT152" i="5" s="1"/>
  <c r="AU147" i="5"/>
  <c r="AU152" i="5" s="1"/>
  <c r="AV147" i="5"/>
  <c r="AV152" i="5" s="1"/>
  <c r="AW147" i="5"/>
  <c r="AW152" i="5" s="1"/>
  <c r="AX147" i="5"/>
  <c r="AY147" i="5"/>
  <c r="AZ147" i="5"/>
  <c r="BA147" i="5"/>
  <c r="BB147" i="5"/>
  <c r="BC147" i="5"/>
  <c r="BD147" i="5"/>
  <c r="BD152" i="5" s="1"/>
  <c r="BE147" i="5"/>
  <c r="BE152" i="5" s="1"/>
  <c r="BF147" i="5"/>
  <c r="BF152" i="5" s="1"/>
  <c r="BG147" i="5"/>
  <c r="BG152" i="5" s="1"/>
  <c r="BH147" i="5"/>
  <c r="BH152" i="5" s="1"/>
  <c r="BI147" i="5"/>
  <c r="BI152" i="5" s="1"/>
  <c r="BJ147" i="5"/>
  <c r="BJ152" i="5" s="1"/>
  <c r="BK147" i="5"/>
  <c r="BL147" i="5"/>
  <c r="BM147" i="5"/>
  <c r="BM152" i="5" s="1"/>
  <c r="BN147" i="5"/>
  <c r="BO147" i="5"/>
  <c r="BO152" i="5" s="1"/>
  <c r="BP147" i="5"/>
  <c r="BQ147" i="5"/>
  <c r="BR147" i="5"/>
  <c r="BS147" i="5"/>
  <c r="BS152" i="5" s="1"/>
  <c r="BT147" i="5"/>
  <c r="BT152" i="5" s="1"/>
  <c r="BU147" i="5"/>
  <c r="BU152" i="5" s="1"/>
  <c r="BV147" i="5"/>
  <c r="BV152" i="5" s="1"/>
  <c r="BW147" i="5"/>
  <c r="BW152" i="5" s="1"/>
  <c r="BX147" i="5"/>
  <c r="BY147" i="5"/>
  <c r="BZ147" i="5"/>
  <c r="CA147" i="5"/>
  <c r="CB147" i="5"/>
  <c r="CC147" i="5"/>
  <c r="CC152" i="5" s="1"/>
  <c r="CD147" i="5"/>
  <c r="CD152" i="5" s="1"/>
  <c r="CE147" i="5"/>
  <c r="CE152" i="5" s="1"/>
  <c r="CF147" i="5"/>
  <c r="CG147" i="5"/>
  <c r="CH147" i="5"/>
  <c r="CI147" i="5"/>
  <c r="CJ147" i="5"/>
  <c r="CK147" i="5"/>
  <c r="CL147" i="5"/>
  <c r="CL152" i="5" s="1"/>
  <c r="CM147" i="5"/>
  <c r="CM152" i="5" s="1"/>
  <c r="CN147" i="5"/>
  <c r="CN152" i="5" s="1"/>
  <c r="CO147" i="5"/>
  <c r="CO152" i="5" s="1"/>
  <c r="CP147" i="5"/>
  <c r="CP152" i="5" s="1"/>
  <c r="CQ147" i="5"/>
  <c r="CQ152" i="5" s="1"/>
  <c r="CR147" i="5"/>
  <c r="CS147" i="5"/>
  <c r="CT147" i="5"/>
  <c r="CU147" i="5"/>
  <c r="CV147" i="5"/>
  <c r="CW147" i="5"/>
  <c r="CX147" i="5"/>
  <c r="CY147" i="5"/>
  <c r="CY152" i="5" s="1"/>
  <c r="CZ147" i="5"/>
  <c r="CZ152" i="5" s="1"/>
  <c r="F148" i="5"/>
  <c r="F153" i="5" s="1"/>
  <c r="G148" i="5"/>
  <c r="G153" i="5" s="1"/>
  <c r="H148" i="5"/>
  <c r="H153" i="5" s="1"/>
  <c r="I148" i="5"/>
  <c r="I153" i="5" s="1"/>
  <c r="J148" i="5"/>
  <c r="J153" i="5" s="1"/>
  <c r="K148" i="5"/>
  <c r="K153" i="5" s="1"/>
  <c r="L148" i="5"/>
  <c r="L153" i="5" s="1"/>
  <c r="M148" i="5"/>
  <c r="N148" i="5"/>
  <c r="O148" i="5"/>
  <c r="P148" i="5"/>
  <c r="Q148" i="5"/>
  <c r="R148" i="5"/>
  <c r="S148" i="5"/>
  <c r="T148" i="5"/>
  <c r="U148" i="5"/>
  <c r="V148" i="5"/>
  <c r="V153" i="5" s="1"/>
  <c r="W148" i="5"/>
  <c r="X148" i="5"/>
  <c r="Y148" i="5"/>
  <c r="Z148" i="5"/>
  <c r="Z153" i="5" s="1"/>
  <c r="AA148" i="5"/>
  <c r="AA153" i="5" s="1"/>
  <c r="AB148" i="5"/>
  <c r="AC148" i="5"/>
  <c r="AD148" i="5"/>
  <c r="AE148" i="5"/>
  <c r="AE153" i="5" s="1"/>
  <c r="AF148" i="5"/>
  <c r="AF153" i="5" s="1"/>
  <c r="AG148" i="5"/>
  <c r="AG153" i="5" s="1"/>
  <c r="AH148" i="5"/>
  <c r="AI148" i="5"/>
  <c r="AJ148" i="5"/>
  <c r="AK148" i="5"/>
  <c r="AL148" i="5"/>
  <c r="AM148" i="5"/>
  <c r="AM153" i="5" s="1"/>
  <c r="AN148" i="5"/>
  <c r="AN153" i="5" s="1"/>
  <c r="AO148" i="5"/>
  <c r="AO153" i="5" s="1"/>
  <c r="AP148" i="5"/>
  <c r="AP153" i="5" s="1"/>
  <c r="AQ148" i="5"/>
  <c r="AQ153" i="5" s="1"/>
  <c r="AR148" i="5"/>
  <c r="AR153" i="5" s="1"/>
  <c r="AS148" i="5"/>
  <c r="AS153" i="5" s="1"/>
  <c r="AT148" i="5"/>
  <c r="AU148" i="5"/>
  <c r="AV148" i="5"/>
  <c r="AW148" i="5"/>
  <c r="AX148" i="5"/>
  <c r="AY148" i="5"/>
  <c r="AZ148" i="5"/>
  <c r="BA148" i="5"/>
  <c r="BB148" i="5"/>
  <c r="BB153" i="5" s="1"/>
  <c r="BC148" i="5"/>
  <c r="BC153" i="5" s="1"/>
  <c r="BD148" i="5"/>
  <c r="BD153" i="5" s="1"/>
  <c r="BE148" i="5"/>
  <c r="BE153" i="5" s="1"/>
  <c r="BF148" i="5"/>
  <c r="BF153" i="5" s="1"/>
  <c r="BG148" i="5"/>
  <c r="BG153" i="5" s="1"/>
  <c r="BH148" i="5"/>
  <c r="BH153" i="5" s="1"/>
  <c r="BI148" i="5"/>
  <c r="BJ148" i="5"/>
  <c r="BJ153" i="5" s="1"/>
  <c r="BK148" i="5"/>
  <c r="BK153" i="5" s="1"/>
  <c r="BL148" i="5"/>
  <c r="BL153" i="5" s="1"/>
  <c r="BM148" i="5"/>
  <c r="BM153" i="5" s="1"/>
  <c r="BN148" i="5"/>
  <c r="BO148" i="5"/>
  <c r="BP148" i="5"/>
  <c r="BQ148" i="5"/>
  <c r="BR148" i="5"/>
  <c r="BR153" i="5" s="1"/>
  <c r="BS148" i="5"/>
  <c r="BS153" i="5" s="1"/>
  <c r="BT148" i="5"/>
  <c r="BT153" i="5" s="1"/>
  <c r="BU148" i="5"/>
  <c r="BV148" i="5"/>
  <c r="BV153" i="5" s="1"/>
  <c r="BW148" i="5"/>
  <c r="BW153" i="5" s="1"/>
  <c r="BX148" i="5"/>
  <c r="BY148" i="5"/>
  <c r="BZ148" i="5"/>
  <c r="CA148" i="5"/>
  <c r="CB148" i="5"/>
  <c r="CC148" i="5"/>
  <c r="CD148" i="5"/>
  <c r="CE148" i="5"/>
  <c r="CF148" i="5"/>
  <c r="CG148" i="5"/>
  <c r="CH148" i="5"/>
  <c r="CI148" i="5"/>
  <c r="CJ148" i="5"/>
  <c r="CK148" i="5"/>
  <c r="CK153" i="5" s="1"/>
  <c r="CL148" i="5"/>
  <c r="CL153" i="5" s="1"/>
  <c r="CM148" i="5"/>
  <c r="CM153" i="5" s="1"/>
  <c r="CN148" i="5"/>
  <c r="CO148" i="5"/>
  <c r="CP148" i="5"/>
  <c r="CP153" i="5" s="1"/>
  <c r="CQ148" i="5"/>
  <c r="CQ153" i="5" s="1"/>
  <c r="CR148" i="5"/>
  <c r="CR153" i="5" s="1"/>
  <c r="CS148" i="5"/>
  <c r="CS153" i="5" s="1"/>
  <c r="CT148" i="5"/>
  <c r="CU148" i="5"/>
  <c r="CV148" i="5"/>
  <c r="CW148" i="5"/>
  <c r="CX148" i="5"/>
  <c r="CY148" i="5"/>
  <c r="CY153" i="5" s="1"/>
  <c r="CZ148" i="5"/>
  <c r="CZ153" i="5" s="1"/>
  <c r="F149" i="5"/>
  <c r="F154" i="5" s="1"/>
  <c r="G149" i="5"/>
  <c r="G154" i="5" s="1"/>
  <c r="H149" i="5"/>
  <c r="H154" i="5" s="1"/>
  <c r="I149" i="5"/>
  <c r="I154" i="5" s="1"/>
  <c r="J149" i="5"/>
  <c r="K149" i="5"/>
  <c r="L149" i="5"/>
  <c r="M149" i="5"/>
  <c r="N149" i="5"/>
  <c r="O149" i="5"/>
  <c r="P149" i="5"/>
  <c r="Q149" i="5"/>
  <c r="R149" i="5"/>
  <c r="S149" i="5"/>
  <c r="S154" i="5" s="1"/>
  <c r="T149" i="5"/>
  <c r="T154" i="5" s="1"/>
  <c r="U149" i="5"/>
  <c r="U154" i="5" s="1"/>
  <c r="V149" i="5"/>
  <c r="V154" i="5" s="1"/>
  <c r="W149" i="5"/>
  <c r="W154" i="5" s="1"/>
  <c r="X149" i="5"/>
  <c r="X154" i="5" s="1"/>
  <c r="Y149" i="5"/>
  <c r="Y154" i="5" s="1"/>
  <c r="Z149" i="5"/>
  <c r="Z154" i="5" s="1"/>
  <c r="AA149" i="5"/>
  <c r="AB149" i="5"/>
  <c r="AC149" i="5"/>
  <c r="AD149" i="5"/>
  <c r="AE149" i="5"/>
  <c r="AE154" i="5" s="1"/>
  <c r="AF149" i="5"/>
  <c r="AG149" i="5"/>
  <c r="AH149" i="5"/>
  <c r="AI149" i="5"/>
  <c r="AI154" i="5" s="1"/>
  <c r="AJ149" i="5"/>
  <c r="AJ154" i="5" s="1"/>
  <c r="AK149" i="5"/>
  <c r="AK154" i="5" s="1"/>
  <c r="AL149" i="5"/>
  <c r="AL154" i="5" s="1"/>
  <c r="AM149" i="5"/>
  <c r="AM154" i="5" s="1"/>
  <c r="AN149" i="5"/>
  <c r="AN154" i="5" s="1"/>
  <c r="AO149" i="5"/>
  <c r="AP149" i="5"/>
  <c r="AP154" i="5" s="1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BB154" i="5" s="1"/>
  <c r="BC149" i="5"/>
  <c r="BD149" i="5"/>
  <c r="BD154" i="5" s="1"/>
  <c r="BE149" i="5"/>
  <c r="BE154" i="5" s="1"/>
  <c r="BF149" i="5"/>
  <c r="BF154" i="5" s="1"/>
  <c r="BG149" i="5"/>
  <c r="BG154" i="5" s="1"/>
  <c r="BH149" i="5"/>
  <c r="BH154" i="5" s="1"/>
  <c r="BI149" i="5"/>
  <c r="BI154" i="5" s="1"/>
  <c r="BJ149" i="5"/>
  <c r="BJ154" i="5" s="1"/>
  <c r="BK149" i="5"/>
  <c r="BK154" i="5" s="1"/>
  <c r="BL149" i="5"/>
  <c r="BM149" i="5"/>
  <c r="BN149" i="5"/>
  <c r="BO149" i="5"/>
  <c r="BP149" i="5"/>
  <c r="BP154" i="5" s="1"/>
  <c r="BQ149" i="5"/>
  <c r="BQ154" i="5" s="1"/>
  <c r="BR149" i="5"/>
  <c r="BR154" i="5" s="1"/>
  <c r="BS149" i="5"/>
  <c r="BS154" i="5" s="1"/>
  <c r="BT149" i="5"/>
  <c r="BT154" i="5" s="1"/>
  <c r="BU149" i="5"/>
  <c r="BV149" i="5"/>
  <c r="BW149" i="5"/>
  <c r="BX149" i="5"/>
  <c r="BY149" i="5"/>
  <c r="BZ149" i="5"/>
  <c r="CA149" i="5"/>
  <c r="CB149" i="5"/>
  <c r="CC149" i="5"/>
  <c r="CD149" i="5"/>
  <c r="CE149" i="5"/>
  <c r="CE154" i="5" s="1"/>
  <c r="CF149" i="5"/>
  <c r="CF154" i="5" s="1"/>
  <c r="CG149" i="5"/>
  <c r="CG154" i="5" s="1"/>
  <c r="CH149" i="5"/>
  <c r="CH154" i="5" s="1"/>
  <c r="CI149" i="5"/>
  <c r="CJ149" i="5"/>
  <c r="CK149" i="5"/>
  <c r="CL149" i="5"/>
  <c r="CM149" i="5"/>
  <c r="CM154" i="5" s="1"/>
  <c r="CN149" i="5"/>
  <c r="CN154" i="5" s="1"/>
  <c r="CO149" i="5"/>
  <c r="CO154" i="5" s="1"/>
  <c r="CP149" i="5"/>
  <c r="CP154" i="5" s="1"/>
  <c r="CQ149" i="5"/>
  <c r="CQ154" i="5" s="1"/>
  <c r="CR149" i="5"/>
  <c r="CS149" i="5"/>
  <c r="CT149" i="5"/>
  <c r="CU149" i="5"/>
  <c r="CU154" i="5" s="1"/>
  <c r="CV149" i="5"/>
  <c r="CV154" i="5" s="1"/>
  <c r="CW149" i="5"/>
  <c r="CW154" i="5" s="1"/>
  <c r="CX149" i="5"/>
  <c r="CX154" i="5" s="1"/>
  <c r="CY149" i="5"/>
  <c r="CY154" i="5" s="1"/>
  <c r="CZ149" i="5"/>
  <c r="CZ154" i="5" s="1"/>
  <c r="E149" i="5"/>
  <c r="E148" i="5"/>
  <c r="E154" i="5" s="1"/>
  <c r="E147" i="5"/>
  <c r="E152" i="5" s="1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H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Y153" i="5" s="1"/>
  <c r="AZ143" i="5"/>
  <c r="BA143" i="5"/>
  <c r="BB143" i="5"/>
  <c r="BC143" i="5"/>
  <c r="BD143" i="5"/>
  <c r="BE143" i="5"/>
  <c r="BF143" i="5"/>
  <c r="BG143" i="5"/>
  <c r="BH143" i="5"/>
  <c r="BI143" i="5"/>
  <c r="BJ143" i="5"/>
  <c r="BK143" i="5"/>
  <c r="BL143" i="5"/>
  <c r="BM143" i="5"/>
  <c r="BN143" i="5"/>
  <c r="BO143" i="5"/>
  <c r="BP143" i="5"/>
  <c r="BQ143" i="5"/>
  <c r="BR143" i="5"/>
  <c r="BS143" i="5"/>
  <c r="BT143" i="5"/>
  <c r="BU143" i="5"/>
  <c r="BV143" i="5"/>
  <c r="BW143" i="5"/>
  <c r="BX143" i="5"/>
  <c r="BY143" i="5"/>
  <c r="BZ143" i="5"/>
  <c r="CA143" i="5"/>
  <c r="CB143" i="5"/>
  <c r="CC143" i="5"/>
  <c r="CD143" i="5"/>
  <c r="CE143" i="5"/>
  <c r="CE153" i="5" s="1"/>
  <c r="CF143" i="5"/>
  <c r="CG143" i="5"/>
  <c r="CH143" i="5"/>
  <c r="CI143" i="5"/>
  <c r="CJ143" i="5"/>
  <c r="CK143" i="5"/>
  <c r="CL143" i="5"/>
  <c r="CM143" i="5"/>
  <c r="CN143" i="5"/>
  <c r="CO143" i="5"/>
  <c r="CP143" i="5"/>
  <c r="CQ143" i="5"/>
  <c r="CR143" i="5"/>
  <c r="CS143" i="5"/>
  <c r="CT143" i="5"/>
  <c r="CU143" i="5"/>
  <c r="CV143" i="5"/>
  <c r="CW143" i="5"/>
  <c r="CX143" i="5"/>
  <c r="CY143" i="5"/>
  <c r="CZ143" i="5"/>
  <c r="F144" i="5"/>
  <c r="G144" i="5"/>
  <c r="H144" i="5"/>
  <c r="I144" i="5"/>
  <c r="J144" i="5"/>
  <c r="K144" i="5"/>
  <c r="L144" i="5"/>
  <c r="M144" i="5"/>
  <c r="N144" i="5"/>
  <c r="O144" i="5"/>
  <c r="P144" i="5"/>
  <c r="P154" i="5" s="1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F154" i="5" s="1"/>
  <c r="AG144" i="5"/>
  <c r="AH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V154" i="5" s="1"/>
  <c r="AW144" i="5"/>
  <c r="AX144" i="5"/>
  <c r="AY144" i="5"/>
  <c r="AZ144" i="5"/>
  <c r="BA144" i="5"/>
  <c r="BB144" i="5"/>
  <c r="BC144" i="5"/>
  <c r="BD144" i="5"/>
  <c r="BE144" i="5"/>
  <c r="BF144" i="5"/>
  <c r="BG144" i="5"/>
  <c r="BH144" i="5"/>
  <c r="BI144" i="5"/>
  <c r="BJ144" i="5"/>
  <c r="BK144" i="5"/>
  <c r="BL144" i="5"/>
  <c r="BL154" i="5" s="1"/>
  <c r="BM144" i="5"/>
  <c r="BN144" i="5"/>
  <c r="BO144" i="5"/>
  <c r="BP144" i="5"/>
  <c r="BQ144" i="5"/>
  <c r="BR144" i="5"/>
  <c r="BS144" i="5"/>
  <c r="BT144" i="5"/>
  <c r="BU144" i="5"/>
  <c r="BV144" i="5"/>
  <c r="BW144" i="5"/>
  <c r="BX144" i="5"/>
  <c r="BY144" i="5"/>
  <c r="BZ144" i="5"/>
  <c r="CA144" i="5"/>
  <c r="CB144" i="5"/>
  <c r="CB154" i="5" s="1"/>
  <c r="CC144" i="5"/>
  <c r="CD144" i="5"/>
  <c r="CE144" i="5"/>
  <c r="CF144" i="5"/>
  <c r="CG144" i="5"/>
  <c r="CH144" i="5"/>
  <c r="CI144" i="5"/>
  <c r="CJ144" i="5"/>
  <c r="CK144" i="5"/>
  <c r="CL144" i="5"/>
  <c r="CM144" i="5"/>
  <c r="CN144" i="5"/>
  <c r="CO144" i="5"/>
  <c r="CP144" i="5"/>
  <c r="CQ144" i="5"/>
  <c r="CR144" i="5"/>
  <c r="CR154" i="5" s="1"/>
  <c r="CS144" i="5"/>
  <c r="CT144" i="5"/>
  <c r="CU144" i="5"/>
  <c r="CV144" i="5"/>
  <c r="CW144" i="5"/>
  <c r="CX144" i="5"/>
  <c r="CY144" i="5"/>
  <c r="CZ144" i="5"/>
  <c r="E144" i="5"/>
  <c r="E143" i="5"/>
  <c r="E153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BS142" i="5"/>
  <c r="BT142" i="5"/>
  <c r="BU142" i="5"/>
  <c r="BV142" i="5"/>
  <c r="BW142" i="5"/>
  <c r="BX142" i="5"/>
  <c r="BY142" i="5"/>
  <c r="BZ142" i="5"/>
  <c r="CA142" i="5"/>
  <c r="CA152" i="5" s="1"/>
  <c r="CB142" i="5"/>
  <c r="CB152" i="5" s="1"/>
  <c r="CC142" i="5"/>
  <c r="CD142" i="5"/>
  <c r="CE142" i="5"/>
  <c r="CF142" i="5"/>
  <c r="CG142" i="5"/>
  <c r="CH142" i="5"/>
  <c r="CI142" i="5"/>
  <c r="CJ142" i="5"/>
  <c r="CK142" i="5"/>
  <c r="CL142" i="5"/>
  <c r="CM142" i="5"/>
  <c r="CN142" i="5"/>
  <c r="CO142" i="5"/>
  <c r="CP142" i="5"/>
  <c r="CQ142" i="5"/>
  <c r="CR142" i="5"/>
  <c r="CR152" i="5" s="1"/>
  <c r="CS142" i="5"/>
  <c r="CT142" i="5"/>
  <c r="CU142" i="5"/>
  <c r="CV142" i="5"/>
  <c r="CW142" i="5"/>
  <c r="CX142" i="5"/>
  <c r="CY142" i="5"/>
  <c r="CZ142" i="5"/>
  <c r="E142" i="5"/>
  <c r="L138" i="5"/>
  <c r="M138" i="5"/>
  <c r="N138" i="5"/>
  <c r="O138" i="5"/>
  <c r="P138" i="5"/>
  <c r="Q138" i="5"/>
  <c r="R138" i="5"/>
  <c r="S138" i="5"/>
  <c r="T138" i="5"/>
  <c r="U138" i="5"/>
  <c r="AB138" i="5"/>
  <c r="AC138" i="5"/>
  <c r="AD138" i="5"/>
  <c r="AE138" i="5"/>
  <c r="AF138" i="5"/>
  <c r="AG138" i="5"/>
  <c r="AH138" i="5"/>
  <c r="AI138" i="5"/>
  <c r="AJ138" i="5"/>
  <c r="AK138" i="5"/>
  <c r="AR138" i="5"/>
  <c r="AS138" i="5"/>
  <c r="AT138" i="5"/>
  <c r="AU138" i="5"/>
  <c r="AV138" i="5"/>
  <c r="AW138" i="5"/>
  <c r="AX138" i="5"/>
  <c r="AY138" i="5"/>
  <c r="AZ138" i="5"/>
  <c r="BA138" i="5"/>
  <c r="BH138" i="5"/>
  <c r="BI138" i="5"/>
  <c r="BJ138" i="5"/>
  <c r="BK138" i="5"/>
  <c r="BL138" i="5"/>
  <c r="BM138" i="5"/>
  <c r="BN138" i="5"/>
  <c r="BO138" i="5"/>
  <c r="BP138" i="5"/>
  <c r="BQ138" i="5"/>
  <c r="BX138" i="5"/>
  <c r="BY138" i="5"/>
  <c r="BZ138" i="5"/>
  <c r="CA138" i="5"/>
  <c r="CB138" i="5"/>
  <c r="CC138" i="5"/>
  <c r="CD138" i="5"/>
  <c r="CE138" i="5"/>
  <c r="CF138" i="5"/>
  <c r="CG138" i="5"/>
  <c r="CN138" i="5"/>
  <c r="CO138" i="5"/>
  <c r="CP138" i="5"/>
  <c r="CQ138" i="5"/>
  <c r="CR138" i="5"/>
  <c r="CS138" i="5"/>
  <c r="CT138" i="5"/>
  <c r="CU138" i="5"/>
  <c r="CV138" i="5"/>
  <c r="CW138" i="5"/>
  <c r="I139" i="5"/>
  <c r="J139" i="5"/>
  <c r="K139" i="5"/>
  <c r="L139" i="5"/>
  <c r="M139" i="5"/>
  <c r="N139" i="5"/>
  <c r="O139" i="5"/>
  <c r="P139" i="5"/>
  <c r="Q139" i="5"/>
  <c r="R139" i="5"/>
  <c r="Y139" i="5"/>
  <c r="Z139" i="5"/>
  <c r="AA139" i="5"/>
  <c r="AB139" i="5"/>
  <c r="AC139" i="5"/>
  <c r="AD139" i="5"/>
  <c r="AE139" i="5"/>
  <c r="AF139" i="5"/>
  <c r="AG139" i="5"/>
  <c r="AH139" i="5"/>
  <c r="AO139" i="5"/>
  <c r="AP139" i="5"/>
  <c r="AQ139" i="5"/>
  <c r="AR139" i="5"/>
  <c r="AS139" i="5"/>
  <c r="AT139" i="5"/>
  <c r="AU139" i="5"/>
  <c r="AV139" i="5"/>
  <c r="AW139" i="5"/>
  <c r="AX139" i="5"/>
  <c r="BD139" i="5"/>
  <c r="BE139" i="5"/>
  <c r="BF139" i="5"/>
  <c r="BG139" i="5"/>
  <c r="BH139" i="5"/>
  <c r="BI139" i="5"/>
  <c r="BJ139" i="5"/>
  <c r="BK139" i="5"/>
  <c r="BL139" i="5"/>
  <c r="BM139" i="5"/>
  <c r="BN139" i="5"/>
  <c r="BT139" i="5"/>
  <c r="BU139" i="5"/>
  <c r="BV139" i="5"/>
  <c r="BW139" i="5"/>
  <c r="BX139" i="5"/>
  <c r="BY139" i="5"/>
  <c r="BZ139" i="5"/>
  <c r="CA139" i="5"/>
  <c r="CB139" i="5"/>
  <c r="CC139" i="5"/>
  <c r="CD139" i="5"/>
  <c r="CJ139" i="5"/>
  <c r="CK139" i="5"/>
  <c r="CL139" i="5"/>
  <c r="CM139" i="5"/>
  <c r="CN139" i="5"/>
  <c r="CO139" i="5"/>
  <c r="CP139" i="5"/>
  <c r="CQ139" i="5"/>
  <c r="CR139" i="5"/>
  <c r="CS139" i="5"/>
  <c r="CT139" i="5"/>
  <c r="CZ139" i="5"/>
  <c r="E139" i="5"/>
  <c r="E138" i="5"/>
  <c r="F137" i="5"/>
  <c r="G137" i="5"/>
  <c r="H137" i="5"/>
  <c r="I137" i="5"/>
  <c r="J137" i="5"/>
  <c r="K137" i="5"/>
  <c r="L137" i="5"/>
  <c r="M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BE137" i="5"/>
  <c r="BF137" i="5"/>
  <c r="BG137" i="5"/>
  <c r="BH137" i="5"/>
  <c r="BI137" i="5"/>
  <c r="BJ137" i="5"/>
  <c r="BK137" i="5"/>
  <c r="BL137" i="5"/>
  <c r="BM137" i="5"/>
  <c r="BN137" i="5"/>
  <c r="BO137" i="5"/>
  <c r="BP137" i="5"/>
  <c r="BQ137" i="5"/>
  <c r="BR137" i="5"/>
  <c r="BS137" i="5"/>
  <c r="BT137" i="5"/>
  <c r="BU137" i="5"/>
  <c r="BV137" i="5"/>
  <c r="BW137" i="5"/>
  <c r="BX137" i="5"/>
  <c r="BY137" i="5"/>
  <c r="BZ137" i="5"/>
  <c r="CA137" i="5"/>
  <c r="CB137" i="5"/>
  <c r="CC137" i="5"/>
  <c r="CD137" i="5"/>
  <c r="CE137" i="5"/>
  <c r="CF137" i="5"/>
  <c r="CG137" i="5"/>
  <c r="CH137" i="5"/>
  <c r="CI137" i="5"/>
  <c r="CJ137" i="5"/>
  <c r="CK137" i="5"/>
  <c r="CL137" i="5"/>
  <c r="CM137" i="5"/>
  <c r="CN137" i="5"/>
  <c r="CO137" i="5"/>
  <c r="CP137" i="5"/>
  <c r="CQ137" i="5"/>
  <c r="CR137" i="5"/>
  <c r="CS137" i="5"/>
  <c r="CT137" i="5"/>
  <c r="CU137" i="5"/>
  <c r="CV137" i="5"/>
  <c r="CW137" i="5"/>
  <c r="CX137" i="5"/>
  <c r="CY137" i="5"/>
  <c r="CZ137" i="5"/>
  <c r="E137" i="5"/>
  <c r="R3" i="3"/>
  <c r="CL154" i="5"/>
  <c r="CK154" i="5"/>
  <c r="CJ154" i="5"/>
  <c r="BV154" i="5"/>
  <c r="BU154" i="5"/>
  <c r="AO154" i="5"/>
  <c r="AC154" i="5"/>
  <c r="AB154" i="5"/>
  <c r="AA154" i="5"/>
  <c r="CN153" i="5"/>
  <c r="BY153" i="5"/>
  <c r="BX153" i="5"/>
  <c r="AD153" i="5"/>
  <c r="AB153" i="5"/>
  <c r="M153" i="5"/>
  <c r="CX152" i="5"/>
  <c r="CH152" i="5"/>
  <c r="BR152" i="5"/>
  <c r="BL152" i="5"/>
  <c r="BK152" i="5"/>
  <c r="BB152" i="5"/>
  <c r="AY152" i="5"/>
  <c r="AX152" i="5"/>
  <c r="AL152" i="5"/>
  <c r="V152" i="5"/>
  <c r="Q152" i="5"/>
  <c r="P152" i="5"/>
  <c r="O152" i="5"/>
  <c r="F152" i="5"/>
  <c r="BO154" i="5"/>
  <c r="BA154" i="5"/>
  <c r="AZ154" i="5"/>
  <c r="AY154" i="5"/>
  <c r="CX153" i="5"/>
  <c r="CU153" i="5"/>
  <c r="CJ153" i="5"/>
  <c r="CI153" i="5"/>
  <c r="CH153" i="5"/>
  <c r="BU153" i="5"/>
  <c r="BO153" i="5"/>
  <c r="AL153" i="5"/>
  <c r="AI153" i="5"/>
  <c r="Y153" i="5"/>
  <c r="X153" i="5"/>
  <c r="W153" i="5"/>
  <c r="CK152" i="5"/>
  <c r="CJ152" i="5"/>
  <c r="CI152" i="5"/>
  <c r="BY152" i="5"/>
  <c r="BX152" i="5"/>
  <c r="BC152" i="5"/>
  <c r="AQ152" i="5"/>
  <c r="AP152" i="5"/>
  <c r="AO152" i="5"/>
  <c r="J152" i="5"/>
  <c r="I152" i="5"/>
  <c r="H152" i="5"/>
  <c r="G152" i="5"/>
  <c r="M3" i="6"/>
  <c r="C22" i="6" s="1"/>
  <c r="D22" i="6" s="1"/>
  <c r="K3" i="6"/>
  <c r="C18" i="6" s="1"/>
  <c r="D18" i="6" s="1"/>
  <c r="C9" i="6"/>
  <c r="E3" i="5"/>
  <c r="F3" i="5"/>
  <c r="I1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R4" i="5"/>
  <c r="S4" i="5"/>
  <c r="R5" i="5"/>
  <c r="C8" i="6"/>
  <c r="I3" i="6"/>
  <c r="C14" i="6" s="1"/>
  <c r="D14" i="6" s="1"/>
  <c r="F131" i="5"/>
  <c r="H131" i="5" s="1"/>
  <c r="C7" i="6"/>
  <c r="AN139" i="5" l="1"/>
  <c r="X139" i="5"/>
  <c r="H139" i="5"/>
  <c r="CM138" i="5"/>
  <c r="BW138" i="5"/>
  <c r="BG138" i="5"/>
  <c r="AQ138" i="5"/>
  <c r="AA138" i="5"/>
  <c r="K138" i="5"/>
  <c r="AH137" i="5"/>
  <c r="R137" i="5"/>
  <c r="CY139" i="5"/>
  <c r="CI139" i="5"/>
  <c r="BS139" i="5"/>
  <c r="BC139" i="5"/>
  <c r="AM139" i="5"/>
  <c r="W139" i="5"/>
  <c r="G139" i="5"/>
  <c r="CL138" i="5"/>
  <c r="BV138" i="5"/>
  <c r="BF138" i="5"/>
  <c r="AP138" i="5"/>
  <c r="Z138" i="5"/>
  <c r="J138" i="5"/>
  <c r="AG137" i="5"/>
  <c r="Q137" i="5"/>
  <c r="CX139" i="5"/>
  <c r="CH139" i="5"/>
  <c r="BR139" i="5"/>
  <c r="BB139" i="5"/>
  <c r="AL139" i="5"/>
  <c r="V139" i="5"/>
  <c r="F139" i="5"/>
  <c r="CK138" i="5"/>
  <c r="BU138" i="5"/>
  <c r="BE138" i="5"/>
  <c r="AO138" i="5"/>
  <c r="Y138" i="5"/>
  <c r="I138" i="5"/>
  <c r="AF137" i="5"/>
  <c r="P137" i="5"/>
  <c r="CW139" i="5"/>
  <c r="CG139" i="5"/>
  <c r="BQ139" i="5"/>
  <c r="BA139" i="5"/>
  <c r="AK139" i="5"/>
  <c r="U139" i="5"/>
  <c r="CZ138" i="5"/>
  <c r="CJ138" i="5"/>
  <c r="BT138" i="5"/>
  <c r="BD138" i="5"/>
  <c r="AN138" i="5"/>
  <c r="X138" i="5"/>
  <c r="H138" i="5"/>
  <c r="AE137" i="5"/>
  <c r="O137" i="5"/>
  <c r="CV139" i="5"/>
  <c r="CF139" i="5"/>
  <c r="BP139" i="5"/>
  <c r="AZ139" i="5"/>
  <c r="AJ139" i="5"/>
  <c r="T139" i="5"/>
  <c r="CY138" i="5"/>
  <c r="CI138" i="5"/>
  <c r="BS138" i="5"/>
  <c r="BC138" i="5"/>
  <c r="AM138" i="5"/>
  <c r="W138" i="5"/>
  <c r="G138" i="5"/>
  <c r="N137" i="5"/>
  <c r="CU139" i="5"/>
  <c r="CE139" i="5"/>
  <c r="BO139" i="5"/>
  <c r="AY139" i="5"/>
  <c r="AI139" i="5"/>
  <c r="S139" i="5"/>
  <c r="CX138" i="5"/>
  <c r="CH138" i="5"/>
  <c r="BR138" i="5"/>
  <c r="BB138" i="5"/>
  <c r="AL138" i="5"/>
  <c r="V138" i="5"/>
  <c r="BZ152" i="5"/>
  <c r="CT154" i="5"/>
  <c r="CD154" i="5"/>
  <c r="BN154" i="5"/>
  <c r="AX154" i="5"/>
  <c r="AH154" i="5"/>
  <c r="R154" i="5"/>
  <c r="CW153" i="5"/>
  <c r="CG153" i="5"/>
  <c r="BQ153" i="5"/>
  <c r="BA153" i="5"/>
  <c r="AK153" i="5"/>
  <c r="U153" i="5"/>
  <c r="CS154" i="5"/>
  <c r="CC154" i="5"/>
  <c r="BM154" i="5"/>
  <c r="AW154" i="5"/>
  <c r="AG154" i="5"/>
  <c r="Q154" i="5"/>
  <c r="CV153" i="5"/>
  <c r="CF153" i="5"/>
  <c r="BP153" i="5"/>
  <c r="AZ153" i="5"/>
  <c r="AJ153" i="5"/>
  <c r="T153" i="5"/>
  <c r="S153" i="5"/>
  <c r="AU154" i="5"/>
  <c r="BN153" i="5"/>
  <c r="BZ154" i="5"/>
  <c r="CC153" i="5"/>
  <c r="Q153" i="5"/>
  <c r="BY154" i="5"/>
  <c r="AS154" i="5"/>
  <c r="M154" i="5"/>
  <c r="CB153" i="5"/>
  <c r="AV153" i="5"/>
  <c r="P153" i="5"/>
  <c r="CT153" i="5"/>
  <c r="AH153" i="5"/>
  <c r="AT154" i="5"/>
  <c r="AW153" i="5"/>
  <c r="BX154" i="5"/>
  <c r="AR154" i="5"/>
  <c r="L154" i="5"/>
  <c r="CA153" i="5"/>
  <c r="AU153" i="5"/>
  <c r="O153" i="5"/>
  <c r="CA154" i="5"/>
  <c r="CD153" i="5"/>
  <c r="R153" i="5"/>
  <c r="AD154" i="5"/>
  <c r="CW152" i="5"/>
  <c r="CG152" i="5"/>
  <c r="BQ152" i="5"/>
  <c r="BA152" i="5"/>
  <c r="AK152" i="5"/>
  <c r="U152" i="5"/>
  <c r="BW154" i="5"/>
  <c r="AQ154" i="5"/>
  <c r="K154" i="5"/>
  <c r="BZ153" i="5"/>
  <c r="AT153" i="5"/>
  <c r="N153" i="5"/>
  <c r="O154" i="5"/>
  <c r="AX153" i="5"/>
  <c r="N154" i="5"/>
  <c r="CV152" i="5"/>
  <c r="CF152" i="5"/>
  <c r="BP152" i="5"/>
  <c r="AZ152" i="5"/>
  <c r="AJ152" i="5"/>
  <c r="T152" i="5"/>
  <c r="J154" i="5"/>
  <c r="CO153" i="5"/>
  <c r="BI153" i="5"/>
  <c r="AC153" i="5"/>
  <c r="CU152" i="5"/>
  <c r="CT152" i="5"/>
  <c r="BN152" i="5"/>
  <c r="AH152" i="5"/>
  <c r="CS152" i="5"/>
  <c r="CI154" i="5"/>
  <c r="BC154" i="5"/>
  <c r="C19" i="6"/>
  <c r="D19" i="6" s="1"/>
  <c r="C23" i="6"/>
  <c r="D23" i="6" s="1"/>
  <c r="C15" i="6"/>
  <c r="D15" i="6" s="1"/>
  <c r="S3" i="3"/>
  <c r="R4" i="3"/>
  <c r="R5" i="3"/>
  <c r="G3" i="5" l="1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4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4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E13" i="5"/>
  <c r="F13" i="5" s="1"/>
  <c r="G13" i="5" s="1"/>
  <c r="E14" i="5"/>
  <c r="F14" i="5" s="1"/>
  <c r="G14" i="5" s="1"/>
  <c r="E24" i="5"/>
  <c r="E35" i="5"/>
  <c r="E38" i="5"/>
  <c r="E39" i="5"/>
  <c r="E40" i="5"/>
  <c r="E51" i="5"/>
  <c r="E52" i="5"/>
  <c r="E53" i="5"/>
  <c r="E54" i="5"/>
  <c r="E55" i="5"/>
  <c r="E86" i="5"/>
  <c r="E87" i="5"/>
  <c r="E88" i="5"/>
  <c r="E90" i="5"/>
  <c r="F90" i="5" s="1"/>
  <c r="G90" i="5" s="1"/>
  <c r="E92" i="5"/>
  <c r="E93" i="5"/>
  <c r="F93" i="5" s="1"/>
  <c r="G93" i="5" s="1"/>
  <c r="E94" i="5"/>
  <c r="F94" i="5" s="1"/>
  <c r="G94" i="5" s="1"/>
  <c r="E118" i="5"/>
  <c r="E120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F24" i="5" s="1"/>
  <c r="G24" i="5" s="1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F38" i="5" s="1"/>
  <c r="G38" i="5" s="1"/>
  <c r="D39" i="5"/>
  <c r="F39" i="5" s="1"/>
  <c r="G39" i="5" s="1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F86" i="5" s="1"/>
  <c r="G86" i="5" s="1"/>
  <c r="D87" i="5"/>
  <c r="F87" i="5" s="1"/>
  <c r="G87" i="5" s="1"/>
  <c r="D88" i="5"/>
  <c r="F88" i="5" s="1"/>
  <c r="G88" i="5" s="1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F118" i="5" s="1"/>
  <c r="G118" i="5" s="1"/>
  <c r="D119" i="5"/>
  <c r="D120" i="5"/>
  <c r="F120" i="5" s="1"/>
  <c r="G120" i="5" s="1"/>
  <c r="D121" i="5"/>
  <c r="D122" i="5"/>
  <c r="D123" i="5"/>
  <c r="D124" i="5"/>
  <c r="D125" i="5"/>
  <c r="D126" i="5"/>
  <c r="D3" i="5"/>
  <c r="E25" i="5"/>
  <c r="E26" i="5"/>
  <c r="E27" i="5"/>
  <c r="E28" i="5"/>
  <c r="E29" i="5"/>
  <c r="F29" i="5" s="1"/>
  <c r="G29" i="5" s="1"/>
  <c r="E30" i="5"/>
  <c r="F30" i="5" s="1"/>
  <c r="G30" i="5" s="1"/>
  <c r="E31" i="5"/>
  <c r="F31" i="5" s="1"/>
  <c r="G31" i="5" s="1"/>
  <c r="E32" i="5"/>
  <c r="F32" i="5" s="1"/>
  <c r="G32" i="5" s="1"/>
  <c r="E33" i="5"/>
  <c r="F33" i="5" s="1"/>
  <c r="G33" i="5" s="1"/>
  <c r="E34" i="5"/>
  <c r="F34" i="5" s="1"/>
  <c r="G34" i="5" s="1"/>
  <c r="E36" i="5"/>
  <c r="E37" i="5"/>
  <c r="E41" i="5"/>
  <c r="E42" i="5"/>
  <c r="E43" i="5"/>
  <c r="E44" i="5"/>
  <c r="E45" i="5"/>
  <c r="F45" i="5" s="1"/>
  <c r="G45" i="5" s="1"/>
  <c r="E46" i="5"/>
  <c r="F46" i="5" s="1"/>
  <c r="G46" i="5" s="1"/>
  <c r="E47" i="5"/>
  <c r="F47" i="5" s="1"/>
  <c r="G47" i="5" s="1"/>
  <c r="E48" i="5"/>
  <c r="F48" i="5" s="1"/>
  <c r="G48" i="5" s="1"/>
  <c r="E49" i="5"/>
  <c r="E50" i="5"/>
  <c r="E56" i="5"/>
  <c r="E57" i="5"/>
  <c r="E58" i="5"/>
  <c r="E59" i="5"/>
  <c r="E60" i="5"/>
  <c r="E61" i="5"/>
  <c r="F61" i="5" s="1"/>
  <c r="G61" i="5" s="1"/>
  <c r="E62" i="5"/>
  <c r="E63" i="5"/>
  <c r="F63" i="5" s="1"/>
  <c r="G63" i="5" s="1"/>
  <c r="E64" i="5"/>
  <c r="F64" i="5" s="1"/>
  <c r="G64" i="5" s="1"/>
  <c r="E65" i="5"/>
  <c r="F65" i="5" s="1"/>
  <c r="G65" i="5" s="1"/>
  <c r="E66" i="5"/>
  <c r="F66" i="5" s="1"/>
  <c r="G66" i="5" s="1"/>
  <c r="E67" i="5"/>
  <c r="E68" i="5"/>
  <c r="F68" i="5" s="1"/>
  <c r="G68" i="5" s="1"/>
  <c r="E69" i="5"/>
  <c r="E70" i="5"/>
  <c r="E71" i="5"/>
  <c r="E72" i="5"/>
  <c r="E73" i="5"/>
  <c r="E74" i="5"/>
  <c r="E75" i="5"/>
  <c r="E76" i="5"/>
  <c r="E77" i="5"/>
  <c r="F77" i="5" s="1"/>
  <c r="G77" i="5" s="1"/>
  <c r="E78" i="5"/>
  <c r="F78" i="5" s="1"/>
  <c r="G78" i="5" s="1"/>
  <c r="E79" i="5"/>
  <c r="F79" i="5" s="1"/>
  <c r="G79" i="5" s="1"/>
  <c r="E80" i="5"/>
  <c r="E81" i="5"/>
  <c r="E82" i="5"/>
  <c r="E83" i="5"/>
  <c r="E84" i="5"/>
  <c r="E85" i="5"/>
  <c r="E89" i="5"/>
  <c r="E91" i="5"/>
  <c r="E95" i="5"/>
  <c r="F95" i="5" s="1"/>
  <c r="G95" i="5" s="1"/>
  <c r="E96" i="5"/>
  <c r="F96" i="5" s="1"/>
  <c r="G96" i="5" s="1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F109" i="5" s="1"/>
  <c r="G109" i="5" s="1"/>
  <c r="E110" i="5"/>
  <c r="F110" i="5" s="1"/>
  <c r="G110" i="5" s="1"/>
  <c r="E111" i="5"/>
  <c r="F111" i="5" s="1"/>
  <c r="G111" i="5" s="1"/>
  <c r="E112" i="5"/>
  <c r="F112" i="5" s="1"/>
  <c r="G112" i="5" s="1"/>
  <c r="E113" i="5"/>
  <c r="F113" i="5" s="1"/>
  <c r="G113" i="5" s="1"/>
  <c r="E114" i="5"/>
  <c r="E115" i="5"/>
  <c r="E116" i="5"/>
  <c r="E117" i="5"/>
  <c r="E119" i="5"/>
  <c r="E121" i="5"/>
  <c r="E122" i="5"/>
  <c r="E123" i="5"/>
  <c r="E124" i="5"/>
  <c r="E125" i="5"/>
  <c r="F125" i="5" s="1"/>
  <c r="G125" i="5" s="1"/>
  <c r="E126" i="5"/>
  <c r="F126" i="5" s="1"/>
  <c r="G126" i="5" s="1"/>
  <c r="E4" i="5"/>
  <c r="E5" i="5"/>
  <c r="E6" i="5"/>
  <c r="E7" i="5"/>
  <c r="E8" i="5"/>
  <c r="E9" i="5"/>
  <c r="E10" i="5"/>
  <c r="E11" i="5"/>
  <c r="E12" i="5"/>
  <c r="E15" i="5"/>
  <c r="F15" i="5" s="1"/>
  <c r="G15" i="5" s="1"/>
  <c r="E16" i="5"/>
  <c r="F16" i="5" s="1"/>
  <c r="G16" i="5" s="1"/>
  <c r="E17" i="5"/>
  <c r="F17" i="5" s="1"/>
  <c r="G17" i="5" s="1"/>
  <c r="E18" i="5"/>
  <c r="F18" i="5" s="1"/>
  <c r="G18" i="5" s="1"/>
  <c r="E19" i="5"/>
  <c r="F19" i="5" s="1"/>
  <c r="G19" i="5" s="1"/>
  <c r="E20" i="5"/>
  <c r="F20" i="5" s="1"/>
  <c r="G20" i="5" s="1"/>
  <c r="E21" i="5"/>
  <c r="E22" i="5"/>
  <c r="E23" i="5"/>
  <c r="O47" i="4"/>
  <c r="O46" i="4"/>
  <c r="O45" i="4"/>
  <c r="N47" i="4"/>
  <c r="N46" i="4"/>
  <c r="N45" i="4"/>
  <c r="M47" i="4"/>
  <c r="M46" i="4"/>
  <c r="M45" i="4"/>
  <c r="O41" i="4"/>
  <c r="O42" i="4"/>
  <c r="O40" i="4"/>
  <c r="N42" i="4"/>
  <c r="N41" i="4"/>
  <c r="N40" i="4"/>
  <c r="M42" i="4"/>
  <c r="M41" i="4"/>
  <c r="M40" i="4"/>
  <c r="O37" i="4"/>
  <c r="O36" i="4"/>
  <c r="O35" i="4"/>
  <c r="N37" i="4"/>
  <c r="N36" i="4"/>
  <c r="N35" i="4"/>
  <c r="M37" i="4"/>
  <c r="M36" i="4"/>
  <c r="M35" i="4"/>
  <c r="L25" i="4"/>
  <c r="L23" i="4"/>
  <c r="H126" i="4"/>
  <c r="C126" i="4"/>
  <c r="H125" i="4"/>
  <c r="C125" i="4"/>
  <c r="H124" i="4"/>
  <c r="C124" i="4"/>
  <c r="H123" i="4"/>
  <c r="C123" i="4"/>
  <c r="H122" i="4"/>
  <c r="C122" i="4"/>
  <c r="H121" i="4"/>
  <c r="C121" i="4"/>
  <c r="H120" i="4"/>
  <c r="C120" i="4"/>
  <c r="H119" i="4"/>
  <c r="C119" i="4"/>
  <c r="H118" i="4"/>
  <c r="C118" i="4"/>
  <c r="H117" i="4"/>
  <c r="C117" i="4"/>
  <c r="H116" i="4"/>
  <c r="C116" i="4"/>
  <c r="H115" i="4"/>
  <c r="C115" i="4"/>
  <c r="H114" i="4"/>
  <c r="C114" i="4"/>
  <c r="H113" i="4"/>
  <c r="C113" i="4"/>
  <c r="H112" i="4"/>
  <c r="C112" i="4"/>
  <c r="H111" i="4"/>
  <c r="C111" i="4"/>
  <c r="H110" i="4"/>
  <c r="C110" i="4"/>
  <c r="H109" i="4"/>
  <c r="C109" i="4"/>
  <c r="H108" i="4"/>
  <c r="C108" i="4"/>
  <c r="H107" i="4"/>
  <c r="C107" i="4"/>
  <c r="H106" i="4"/>
  <c r="C106" i="4"/>
  <c r="H105" i="4"/>
  <c r="C105" i="4"/>
  <c r="H104" i="4"/>
  <c r="C104" i="4"/>
  <c r="H103" i="4"/>
  <c r="C103" i="4"/>
  <c r="H102" i="4"/>
  <c r="C102" i="4"/>
  <c r="H101" i="4"/>
  <c r="C101" i="4"/>
  <c r="H100" i="4"/>
  <c r="C100" i="4"/>
  <c r="H99" i="4"/>
  <c r="C99" i="4"/>
  <c r="H98" i="4"/>
  <c r="C98" i="4"/>
  <c r="H97" i="4"/>
  <c r="C97" i="4"/>
  <c r="H96" i="4"/>
  <c r="C96" i="4"/>
  <c r="H95" i="4"/>
  <c r="C95" i="4"/>
  <c r="H94" i="4"/>
  <c r="C94" i="4"/>
  <c r="H93" i="4"/>
  <c r="C93" i="4"/>
  <c r="H92" i="4"/>
  <c r="C92" i="4"/>
  <c r="H91" i="4"/>
  <c r="C91" i="4"/>
  <c r="H90" i="4"/>
  <c r="C90" i="4"/>
  <c r="H89" i="4"/>
  <c r="C89" i="4"/>
  <c r="H88" i="4"/>
  <c r="C88" i="4"/>
  <c r="H87" i="4"/>
  <c r="C87" i="4"/>
  <c r="H86" i="4"/>
  <c r="C86" i="4"/>
  <c r="H85" i="4"/>
  <c r="C85" i="4"/>
  <c r="H84" i="4"/>
  <c r="C84" i="4"/>
  <c r="H83" i="4"/>
  <c r="C83" i="4"/>
  <c r="H82" i="4"/>
  <c r="C82" i="4"/>
  <c r="H81" i="4"/>
  <c r="C81" i="4"/>
  <c r="H80" i="4"/>
  <c r="C80" i="4"/>
  <c r="H79" i="4"/>
  <c r="C79" i="4"/>
  <c r="H78" i="4"/>
  <c r="C78" i="4"/>
  <c r="H77" i="4"/>
  <c r="C77" i="4"/>
  <c r="H76" i="4"/>
  <c r="C76" i="4"/>
  <c r="H75" i="4"/>
  <c r="C75" i="4"/>
  <c r="H74" i="4"/>
  <c r="C74" i="4"/>
  <c r="H73" i="4"/>
  <c r="C73" i="4"/>
  <c r="H72" i="4"/>
  <c r="C72" i="4"/>
  <c r="H71" i="4"/>
  <c r="C71" i="4"/>
  <c r="H70" i="4"/>
  <c r="C70" i="4"/>
  <c r="H69" i="4"/>
  <c r="C69" i="4"/>
  <c r="H68" i="4"/>
  <c r="C68" i="4"/>
  <c r="H67" i="4"/>
  <c r="C67" i="4"/>
  <c r="H66" i="4"/>
  <c r="C66" i="4"/>
  <c r="H65" i="4"/>
  <c r="C65" i="4"/>
  <c r="H64" i="4"/>
  <c r="C64" i="4"/>
  <c r="H63" i="4"/>
  <c r="C63" i="4"/>
  <c r="H62" i="4"/>
  <c r="C62" i="4"/>
  <c r="H61" i="4"/>
  <c r="C61" i="4"/>
  <c r="H60" i="4"/>
  <c r="C60" i="4"/>
  <c r="H59" i="4"/>
  <c r="C59" i="4"/>
  <c r="H58" i="4"/>
  <c r="C58" i="4"/>
  <c r="H57" i="4"/>
  <c r="C57" i="4"/>
  <c r="H56" i="4"/>
  <c r="C56" i="4"/>
  <c r="H55" i="4"/>
  <c r="C55" i="4"/>
  <c r="H54" i="4"/>
  <c r="C54" i="4"/>
  <c r="H53" i="4"/>
  <c r="C53" i="4"/>
  <c r="H52" i="4"/>
  <c r="C52" i="4"/>
  <c r="H51" i="4"/>
  <c r="C51" i="4"/>
  <c r="H50" i="4"/>
  <c r="C50" i="4"/>
  <c r="H49" i="4"/>
  <c r="C49" i="4"/>
  <c r="H48" i="4"/>
  <c r="C48" i="4"/>
  <c r="H47" i="4"/>
  <c r="C47" i="4"/>
  <c r="H46" i="4"/>
  <c r="C46" i="4"/>
  <c r="H45" i="4"/>
  <c r="C45" i="4"/>
  <c r="H44" i="4"/>
  <c r="C44" i="4"/>
  <c r="H43" i="4"/>
  <c r="C43" i="4"/>
  <c r="H42" i="4"/>
  <c r="C42" i="4"/>
  <c r="H41" i="4"/>
  <c r="C41" i="4"/>
  <c r="H40" i="4"/>
  <c r="C40" i="4"/>
  <c r="H39" i="4"/>
  <c r="C39" i="4"/>
  <c r="H38" i="4"/>
  <c r="C38" i="4"/>
  <c r="H37" i="4"/>
  <c r="C37" i="4"/>
  <c r="H36" i="4"/>
  <c r="C36" i="4"/>
  <c r="H35" i="4"/>
  <c r="C35" i="4"/>
  <c r="H34" i="4"/>
  <c r="C34" i="4"/>
  <c r="H33" i="4"/>
  <c r="C33" i="4"/>
  <c r="H32" i="4"/>
  <c r="C32" i="4"/>
  <c r="H31" i="4"/>
  <c r="C31" i="4"/>
  <c r="H30" i="4"/>
  <c r="C30" i="4"/>
  <c r="H29" i="4"/>
  <c r="C29" i="4"/>
  <c r="H28" i="4"/>
  <c r="C28" i="4"/>
  <c r="H27" i="4"/>
  <c r="C27" i="4"/>
  <c r="H26" i="4"/>
  <c r="C26" i="4"/>
  <c r="H25" i="4"/>
  <c r="C25" i="4"/>
  <c r="H24" i="4"/>
  <c r="C24" i="4"/>
  <c r="H23" i="4"/>
  <c r="C23" i="4"/>
  <c r="H22" i="4"/>
  <c r="C22" i="4"/>
  <c r="H21" i="4"/>
  <c r="C21" i="4"/>
  <c r="H20" i="4"/>
  <c r="C20" i="4"/>
  <c r="H19" i="4"/>
  <c r="C19" i="4"/>
  <c r="H18" i="4"/>
  <c r="C18" i="4"/>
  <c r="H17" i="4"/>
  <c r="C17" i="4"/>
  <c r="H16" i="4"/>
  <c r="C16" i="4"/>
  <c r="H15" i="4"/>
  <c r="C15" i="4"/>
  <c r="H14" i="4"/>
  <c r="C14" i="4"/>
  <c r="H13" i="4"/>
  <c r="C13" i="4"/>
  <c r="H12" i="4"/>
  <c r="C12" i="4"/>
  <c r="H11" i="4"/>
  <c r="C11" i="4"/>
  <c r="H10" i="4"/>
  <c r="C10" i="4"/>
  <c r="H9" i="4"/>
  <c r="C9" i="4"/>
  <c r="H8" i="4"/>
  <c r="C8" i="4"/>
  <c r="H7" i="4"/>
  <c r="C7" i="4"/>
  <c r="H6" i="4"/>
  <c r="C6" i="4"/>
  <c r="H5" i="4"/>
  <c r="C5" i="4"/>
  <c r="H4" i="4"/>
  <c r="C4" i="4"/>
  <c r="F84" i="5" l="1"/>
  <c r="G84" i="5" s="1"/>
  <c r="F83" i="5"/>
  <c r="G83" i="5" s="1"/>
  <c r="F58" i="5"/>
  <c r="G58" i="5" s="1"/>
  <c r="H14" i="5"/>
  <c r="F121" i="5"/>
  <c r="G121" i="5" s="1"/>
  <c r="F105" i="5"/>
  <c r="G105" i="5" s="1"/>
  <c r="F89" i="5"/>
  <c r="G89" i="5" s="1"/>
  <c r="F73" i="5"/>
  <c r="G73" i="5" s="1"/>
  <c r="F57" i="5"/>
  <c r="G57" i="5" s="1"/>
  <c r="F41" i="5"/>
  <c r="G41" i="5" s="1"/>
  <c r="F25" i="5"/>
  <c r="G25" i="5" s="1"/>
  <c r="F104" i="5"/>
  <c r="G104" i="5" s="1"/>
  <c r="F72" i="5"/>
  <c r="G72" i="5" s="1"/>
  <c r="F56" i="5"/>
  <c r="G56" i="5" s="1"/>
  <c r="F40" i="5"/>
  <c r="G40" i="5" s="1"/>
  <c r="F8" i="5"/>
  <c r="G8" i="5" s="1"/>
  <c r="F119" i="5"/>
  <c r="G119" i="5" s="1"/>
  <c r="H125" i="5"/>
  <c r="H109" i="5"/>
  <c r="H93" i="5"/>
  <c r="X93" i="5" s="1"/>
  <c r="H77" i="5"/>
  <c r="S77" i="5" s="1"/>
  <c r="H61" i="5"/>
  <c r="X61" i="5" s="1"/>
  <c r="H45" i="5"/>
  <c r="H29" i="5"/>
  <c r="H13" i="5"/>
  <c r="S13" i="5" s="1"/>
  <c r="H124" i="5"/>
  <c r="S124" i="5" s="1"/>
  <c r="H59" i="5"/>
  <c r="X59" i="5" s="1"/>
  <c r="H90" i="5"/>
  <c r="S90" i="5" s="1"/>
  <c r="H58" i="5"/>
  <c r="X58" i="5" s="1"/>
  <c r="H121" i="5"/>
  <c r="H105" i="5"/>
  <c r="H89" i="5"/>
  <c r="H73" i="5"/>
  <c r="H57" i="5"/>
  <c r="X57" i="5" s="1"/>
  <c r="H41" i="5"/>
  <c r="H25" i="5"/>
  <c r="H120" i="5"/>
  <c r="H104" i="5"/>
  <c r="S104" i="5" s="1"/>
  <c r="H88" i="5"/>
  <c r="H72" i="5"/>
  <c r="H56" i="5"/>
  <c r="X56" i="5" s="1"/>
  <c r="H40" i="5"/>
  <c r="H24" i="5"/>
  <c r="H8" i="5"/>
  <c r="H119" i="5"/>
  <c r="H87" i="5"/>
  <c r="H39" i="5"/>
  <c r="H118" i="5"/>
  <c r="X118" i="5" s="1"/>
  <c r="H86" i="5"/>
  <c r="H38" i="5"/>
  <c r="X38" i="5" s="1"/>
  <c r="S56" i="5"/>
  <c r="H84" i="5"/>
  <c r="X84" i="5" s="1"/>
  <c r="H68" i="5"/>
  <c r="H20" i="5"/>
  <c r="X20" i="5" s="1"/>
  <c r="H83" i="5"/>
  <c r="S83" i="5" s="1"/>
  <c r="H19" i="5"/>
  <c r="S19" i="5" s="1"/>
  <c r="H66" i="5"/>
  <c r="X66" i="5" s="1"/>
  <c r="H34" i="5"/>
  <c r="S34" i="5" s="1"/>
  <c r="H18" i="5"/>
  <c r="H113" i="5"/>
  <c r="S113" i="5" s="1"/>
  <c r="H65" i="5"/>
  <c r="H33" i="5"/>
  <c r="H17" i="5"/>
  <c r="X17" i="5" s="1"/>
  <c r="H112" i="5"/>
  <c r="H96" i="5"/>
  <c r="X96" i="5" s="1"/>
  <c r="H64" i="5"/>
  <c r="X64" i="5" s="1"/>
  <c r="H48" i="5"/>
  <c r="S48" i="5" s="1"/>
  <c r="H32" i="5"/>
  <c r="X32" i="5" s="1"/>
  <c r="H16" i="5"/>
  <c r="S16" i="5" s="1"/>
  <c r="H3" i="5"/>
  <c r="H111" i="5"/>
  <c r="X111" i="5" s="1"/>
  <c r="H95" i="5"/>
  <c r="X95" i="5" s="1"/>
  <c r="H79" i="5"/>
  <c r="X79" i="5" s="1"/>
  <c r="H63" i="5"/>
  <c r="S63" i="5" s="1"/>
  <c r="H47" i="5"/>
  <c r="X47" i="5" s="1"/>
  <c r="H31" i="5"/>
  <c r="X31" i="5" s="1"/>
  <c r="H15" i="5"/>
  <c r="S15" i="5" s="1"/>
  <c r="H126" i="5"/>
  <c r="H110" i="5"/>
  <c r="S110" i="5" s="1"/>
  <c r="H94" i="5"/>
  <c r="S94" i="5" s="1"/>
  <c r="H78" i="5"/>
  <c r="H46" i="5"/>
  <c r="X46" i="5" s="1"/>
  <c r="H30" i="5"/>
  <c r="S30" i="5" s="1"/>
  <c r="X13" i="5"/>
  <c r="X29" i="5"/>
  <c r="S65" i="5"/>
  <c r="S126" i="5"/>
  <c r="S17" i="5"/>
  <c r="X16" i="5"/>
  <c r="X124" i="5"/>
  <c r="S33" i="5"/>
  <c r="X34" i="5"/>
  <c r="X14" i="5"/>
  <c r="X112" i="5"/>
  <c r="X48" i="5"/>
  <c r="S31" i="5"/>
  <c r="S93" i="5"/>
  <c r="S14" i="5"/>
  <c r="S68" i="5"/>
  <c r="S109" i="5"/>
  <c r="S47" i="5"/>
  <c r="S29" i="5"/>
  <c r="S112" i="5"/>
  <c r="F82" i="5"/>
  <c r="G82" i="5" s="1"/>
  <c r="F102" i="5"/>
  <c r="G102" i="5" s="1"/>
  <c r="F124" i="5"/>
  <c r="G124" i="5" s="1"/>
  <c r="F108" i="5"/>
  <c r="G108" i="5" s="1"/>
  <c r="F76" i="5"/>
  <c r="G76" i="5" s="1"/>
  <c r="F60" i="5"/>
  <c r="G60" i="5" s="1"/>
  <c r="F44" i="5"/>
  <c r="G44" i="5" s="1"/>
  <c r="F103" i="5"/>
  <c r="G103" i="5" s="1"/>
  <c r="F55" i="5"/>
  <c r="G55" i="5" s="1"/>
  <c r="F7" i="5"/>
  <c r="G7" i="5" s="1"/>
  <c r="F54" i="5"/>
  <c r="G54" i="5" s="1"/>
  <c r="F62" i="5"/>
  <c r="G62" i="5" s="1"/>
  <c r="F35" i="5"/>
  <c r="G35" i="5" s="1"/>
  <c r="F36" i="5"/>
  <c r="G36" i="5" s="1"/>
  <c r="F123" i="5"/>
  <c r="G123" i="5" s="1"/>
  <c r="F107" i="5"/>
  <c r="G107" i="5" s="1"/>
  <c r="F91" i="5"/>
  <c r="G91" i="5" s="1"/>
  <c r="F75" i="5"/>
  <c r="G75" i="5" s="1"/>
  <c r="F59" i="5"/>
  <c r="G59" i="5" s="1"/>
  <c r="F43" i="5"/>
  <c r="G43" i="5" s="1"/>
  <c r="F27" i="5"/>
  <c r="G27" i="5" s="1"/>
  <c r="F11" i="5"/>
  <c r="G11" i="5" s="1"/>
  <c r="F71" i="5"/>
  <c r="G71" i="5" s="1"/>
  <c r="F23" i="5"/>
  <c r="G23" i="5" s="1"/>
  <c r="F70" i="5"/>
  <c r="G70" i="5" s="1"/>
  <c r="F67" i="5"/>
  <c r="G67" i="5" s="1"/>
  <c r="F122" i="5"/>
  <c r="G122" i="5" s="1"/>
  <c r="F106" i="5"/>
  <c r="G106" i="5" s="1"/>
  <c r="F74" i="5"/>
  <c r="G74" i="5" s="1"/>
  <c r="F42" i="5"/>
  <c r="G42" i="5" s="1"/>
  <c r="F92" i="5"/>
  <c r="G92" i="5" s="1"/>
  <c r="F28" i="5"/>
  <c r="G28" i="5" s="1"/>
  <c r="F12" i="5"/>
  <c r="G12" i="5" s="1"/>
  <c r="F26" i="5"/>
  <c r="G26" i="5" s="1"/>
  <c r="F10" i="5"/>
  <c r="G10" i="5" s="1"/>
  <c r="F9" i="5"/>
  <c r="G9" i="5" s="1"/>
  <c r="F22" i="5"/>
  <c r="G22" i="5" s="1"/>
  <c r="F6" i="5"/>
  <c r="G6" i="5" s="1"/>
  <c r="F117" i="5"/>
  <c r="G117" i="5" s="1"/>
  <c r="F101" i="5"/>
  <c r="G101" i="5" s="1"/>
  <c r="F85" i="5"/>
  <c r="G85" i="5" s="1"/>
  <c r="F69" i="5"/>
  <c r="G69" i="5" s="1"/>
  <c r="F53" i="5"/>
  <c r="G53" i="5" s="1"/>
  <c r="F37" i="5"/>
  <c r="G37" i="5" s="1"/>
  <c r="F21" i="5"/>
  <c r="G21" i="5" s="1"/>
  <c r="F5" i="5"/>
  <c r="G5" i="5" s="1"/>
  <c r="F100" i="5"/>
  <c r="G100" i="5" s="1"/>
  <c r="F52" i="5"/>
  <c r="G52" i="5" s="1"/>
  <c r="F4" i="5"/>
  <c r="G4" i="5" s="1"/>
  <c r="F51" i="5"/>
  <c r="G51" i="5" s="1"/>
  <c r="F114" i="5"/>
  <c r="G114" i="5" s="1"/>
  <c r="F50" i="5"/>
  <c r="G50" i="5" s="1"/>
  <c r="F49" i="5"/>
  <c r="G49" i="5" s="1"/>
  <c r="F116" i="5"/>
  <c r="G116" i="5" s="1"/>
  <c r="F115" i="5"/>
  <c r="G115" i="5" s="1"/>
  <c r="F99" i="5"/>
  <c r="G99" i="5" s="1"/>
  <c r="F98" i="5"/>
  <c r="G98" i="5" s="1"/>
  <c r="F97" i="5"/>
  <c r="G97" i="5" s="1"/>
  <c r="F81" i="5"/>
  <c r="G81" i="5" s="1"/>
  <c r="F80" i="5"/>
  <c r="G80" i="5" s="1"/>
  <c r="M29" i="4"/>
  <c r="N29" i="4" s="1"/>
  <c r="M27" i="4"/>
  <c r="N27" i="4" s="1"/>
  <c r="M28" i="4"/>
  <c r="N28" i="4" s="1"/>
  <c r="M9" i="4"/>
  <c r="L9" i="4"/>
  <c r="L6" i="4"/>
  <c r="M6" i="4"/>
  <c r="S125" i="5" l="1"/>
  <c r="X125" i="5"/>
  <c r="X68" i="5"/>
  <c r="S95" i="5"/>
  <c r="H122" i="5"/>
  <c r="H36" i="5"/>
  <c r="X36" i="5" s="1"/>
  <c r="H60" i="5"/>
  <c r="X110" i="5"/>
  <c r="H101" i="5"/>
  <c r="S101" i="5" s="1"/>
  <c r="H22" i="5"/>
  <c r="X22" i="5" s="1"/>
  <c r="S59" i="5"/>
  <c r="H49" i="5"/>
  <c r="H103" i="5"/>
  <c r="H21" i="5"/>
  <c r="H42" i="5"/>
  <c r="H44" i="5"/>
  <c r="S60" i="5"/>
  <c r="H35" i="5"/>
  <c r="H53" i="5"/>
  <c r="H74" i="5"/>
  <c r="X74" i="5" s="1"/>
  <c r="H76" i="5"/>
  <c r="X76" i="5" s="1"/>
  <c r="S84" i="5"/>
  <c r="H62" i="5"/>
  <c r="X62" i="5" s="1"/>
  <c r="H81" i="5"/>
  <c r="H51" i="5"/>
  <c r="X51" i="5" s="1"/>
  <c r="H69" i="5"/>
  <c r="X69" i="5" s="1"/>
  <c r="H7" i="5"/>
  <c r="H92" i="5"/>
  <c r="H97" i="5"/>
  <c r="H67" i="5"/>
  <c r="H85" i="5"/>
  <c r="H23" i="5"/>
  <c r="H106" i="5"/>
  <c r="S106" i="5" s="1"/>
  <c r="H108" i="5"/>
  <c r="H99" i="5"/>
  <c r="H117" i="5"/>
  <c r="X117" i="5" s="1"/>
  <c r="H55" i="5"/>
  <c r="H9" i="5"/>
  <c r="X9" i="5" s="1"/>
  <c r="H11" i="5"/>
  <c r="S61" i="5"/>
  <c r="S66" i="5"/>
  <c r="H115" i="5"/>
  <c r="H71" i="5"/>
  <c r="H27" i="5"/>
  <c r="H37" i="5"/>
  <c r="X37" i="5" s="1"/>
  <c r="H80" i="5"/>
  <c r="H6" i="5"/>
  <c r="H43" i="5"/>
  <c r="H52" i="5"/>
  <c r="X52" i="5" s="1"/>
  <c r="H75" i="5"/>
  <c r="X15" i="5"/>
  <c r="X60" i="5"/>
  <c r="H50" i="5"/>
  <c r="H54" i="5"/>
  <c r="H91" i="5"/>
  <c r="X94" i="5"/>
  <c r="H82" i="5"/>
  <c r="H100" i="5"/>
  <c r="H123" i="5"/>
  <c r="H107" i="5"/>
  <c r="X109" i="5"/>
  <c r="H98" i="5"/>
  <c r="H116" i="5"/>
  <c r="H102" i="5"/>
  <c r="H10" i="5"/>
  <c r="H12" i="5"/>
  <c r="H70" i="5"/>
  <c r="X63" i="5"/>
  <c r="H114" i="5"/>
  <c r="H5" i="5"/>
  <c r="X5" i="5" s="1"/>
  <c r="H26" i="5"/>
  <c r="H28" i="5"/>
  <c r="H4" i="5"/>
  <c r="S32" i="5"/>
  <c r="X19" i="5"/>
  <c r="S97" i="5"/>
  <c r="S67" i="5"/>
  <c r="X77" i="5"/>
  <c r="S22" i="5"/>
  <c r="S44" i="5"/>
  <c r="X65" i="5"/>
  <c r="S28" i="5"/>
  <c r="S64" i="5"/>
  <c r="X42" i="5"/>
  <c r="S36" i="5"/>
  <c r="S45" i="5"/>
  <c r="S18" i="5"/>
  <c r="X44" i="5"/>
  <c r="X67" i="5"/>
  <c r="X113" i="5"/>
  <c r="S117" i="5"/>
  <c r="X28" i="5"/>
  <c r="S118" i="5"/>
  <c r="S5" i="5"/>
  <c r="X45" i="5"/>
  <c r="X35" i="5"/>
  <c r="X33" i="5"/>
  <c r="X119" i="5"/>
  <c r="S119" i="5"/>
  <c r="X120" i="5"/>
  <c r="S120" i="5"/>
  <c r="S74" i="5"/>
  <c r="X21" i="5"/>
  <c r="S21" i="5"/>
  <c r="S9" i="5"/>
  <c r="X25" i="5"/>
  <c r="S25" i="5"/>
  <c r="S35" i="5"/>
  <c r="X90" i="5"/>
  <c r="X78" i="5"/>
  <c r="S85" i="5"/>
  <c r="X85" i="5"/>
  <c r="S38" i="5"/>
  <c r="S37" i="5"/>
  <c r="S41" i="5"/>
  <c r="X41" i="5"/>
  <c r="X101" i="5"/>
  <c r="X106" i="5"/>
  <c r="X83" i="5"/>
  <c r="X18" i="5"/>
  <c r="X104" i="5"/>
  <c r="S58" i="5"/>
  <c r="S73" i="5"/>
  <c r="X73" i="5"/>
  <c r="X30" i="5"/>
  <c r="S96" i="5"/>
  <c r="S57" i="5"/>
  <c r="S122" i="5"/>
  <c r="S89" i="5"/>
  <c r="X89" i="5"/>
  <c r="S6" i="5"/>
  <c r="X6" i="5"/>
  <c r="S7" i="5"/>
  <c r="X8" i="5"/>
  <c r="S8" i="5"/>
  <c r="X105" i="5"/>
  <c r="S105" i="5"/>
  <c r="X23" i="5"/>
  <c r="S23" i="5"/>
  <c r="X24" i="5"/>
  <c r="S24" i="5"/>
  <c r="X121" i="5"/>
  <c r="S121" i="5"/>
  <c r="S39" i="5"/>
  <c r="X39" i="5"/>
  <c r="S40" i="5"/>
  <c r="X40" i="5"/>
  <c r="S115" i="5"/>
  <c r="S79" i="5"/>
  <c r="S46" i="5"/>
  <c r="S20" i="5"/>
  <c r="X55" i="5"/>
  <c r="S55" i="5"/>
  <c r="S78" i="5"/>
  <c r="S71" i="5"/>
  <c r="X71" i="5"/>
  <c r="X72" i="5"/>
  <c r="S72" i="5"/>
  <c r="S76" i="5"/>
  <c r="S111" i="5"/>
  <c r="X86" i="5"/>
  <c r="S86" i="5"/>
  <c r="S87" i="5"/>
  <c r="X87" i="5"/>
  <c r="S88" i="5"/>
  <c r="X88" i="5"/>
  <c r="M14" i="4"/>
  <c r="N14" i="4" s="1"/>
  <c r="M13" i="4"/>
  <c r="N13" i="4" s="1"/>
  <c r="M12" i="4"/>
  <c r="N12" i="4" s="1"/>
  <c r="M19" i="4"/>
  <c r="N19" i="4" s="1"/>
  <c r="M18" i="4"/>
  <c r="N18" i="4" s="1"/>
  <c r="M17" i="4"/>
  <c r="N17" i="4" s="1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R19" i="3"/>
  <c r="R20" i="3"/>
  <c r="R18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R15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R14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R13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R10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R9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R8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L13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9" i="3"/>
  <c r="L18" i="3"/>
  <c r="J18" i="3" s="1"/>
  <c r="O18" i="3" s="1"/>
  <c r="J16" i="3"/>
  <c r="I16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4" i="3"/>
  <c r="I5" i="3" s="1"/>
  <c r="S81" i="5" l="1"/>
  <c r="X49" i="5"/>
  <c r="S49" i="5"/>
  <c r="X122" i="5"/>
  <c r="S103" i="5"/>
  <c r="X7" i="5"/>
  <c r="S52" i="5"/>
  <c r="X103" i="5"/>
  <c r="X4" i="5"/>
  <c r="S91" i="5"/>
  <c r="S12" i="5"/>
  <c r="X12" i="5"/>
  <c r="X50" i="5"/>
  <c r="X70" i="5"/>
  <c r="S70" i="5"/>
  <c r="S10" i="5"/>
  <c r="X10" i="5"/>
  <c r="S11" i="5"/>
  <c r="X11" i="5"/>
  <c r="X54" i="5"/>
  <c r="S54" i="5"/>
  <c r="X102" i="5"/>
  <c r="S102" i="5"/>
  <c r="X91" i="5"/>
  <c r="S116" i="5"/>
  <c r="X116" i="5"/>
  <c r="X98" i="5"/>
  <c r="S98" i="5"/>
  <c r="X75" i="5"/>
  <c r="S75" i="5"/>
  <c r="S99" i="5"/>
  <c r="X99" i="5"/>
  <c r="X43" i="5"/>
  <c r="S43" i="5"/>
  <c r="X81" i="5"/>
  <c r="X108" i="5"/>
  <c r="S108" i="5"/>
  <c r="X53" i="5"/>
  <c r="S53" i="5"/>
  <c r="X107" i="5"/>
  <c r="S107" i="5"/>
  <c r="X80" i="5"/>
  <c r="S80" i="5"/>
  <c r="S123" i="5"/>
  <c r="X123" i="5"/>
  <c r="S100" i="5"/>
  <c r="X100" i="5"/>
  <c r="S50" i="5"/>
  <c r="S26" i="5"/>
  <c r="X26" i="5"/>
  <c r="S82" i="5"/>
  <c r="X82" i="5"/>
  <c r="X27" i="5"/>
  <c r="S27" i="5"/>
  <c r="S42" i="5"/>
  <c r="S69" i="5"/>
  <c r="S62" i="5"/>
  <c r="X97" i="5"/>
  <c r="S51" i="5"/>
  <c r="X114" i="5"/>
  <c r="S114" i="5"/>
  <c r="X115" i="5"/>
  <c r="S92" i="5"/>
  <c r="X92" i="5"/>
  <c r="I18" i="3"/>
  <c r="N18" i="3" s="1"/>
  <c r="J5" i="3"/>
  <c r="I8" i="3" s="1"/>
  <c r="I11" i="3"/>
  <c r="L19" i="3"/>
  <c r="X127" i="5" l="1"/>
  <c r="H133" i="5" s="1"/>
  <c r="S128" i="5"/>
  <c r="H132" i="5" s="1"/>
  <c r="N128" i="5"/>
  <c r="J19" i="3"/>
  <c r="O19" i="3" s="1"/>
  <c r="I19" i="3"/>
  <c r="N19" i="3" s="1"/>
  <c r="L20" i="3"/>
  <c r="I20" i="3" l="1"/>
  <c r="N20" i="3" s="1"/>
  <c r="J20" i="3"/>
  <c r="L21" i="3" l="1"/>
  <c r="O20" i="3"/>
  <c r="I21" i="3"/>
  <c r="J21" i="3"/>
  <c r="O21" i="3" s="1"/>
  <c r="L22" i="3" l="1"/>
  <c r="N21" i="3"/>
  <c r="I22" i="3"/>
  <c r="N22" i="3" s="1"/>
  <c r="J22" i="3"/>
  <c r="L23" i="3" l="1"/>
  <c r="O22" i="3"/>
  <c r="I23" i="3"/>
  <c r="N23" i="3" s="1"/>
  <c r="J23" i="3"/>
  <c r="L24" i="3" l="1"/>
  <c r="O23" i="3"/>
  <c r="I24" i="3"/>
  <c r="N24" i="3" s="1"/>
  <c r="J24" i="3"/>
  <c r="L25" i="3" l="1"/>
  <c r="O24" i="3"/>
  <c r="I25" i="3"/>
  <c r="J25" i="3"/>
  <c r="O25" i="3" s="1"/>
  <c r="L26" i="3" l="1"/>
  <c r="N25" i="3"/>
  <c r="I26" i="3"/>
  <c r="N26" i="3" s="1"/>
  <c r="J26" i="3"/>
  <c r="L27" i="3" l="1"/>
  <c r="O26" i="3"/>
  <c r="I27" i="3"/>
  <c r="N27" i="3" s="1"/>
  <c r="J27" i="3"/>
  <c r="O27" i="3" s="1"/>
  <c r="L28" i="3"/>
  <c r="I28" i="3" l="1"/>
  <c r="N28" i="3" s="1"/>
  <c r="J28" i="3"/>
  <c r="O28" i="3" s="1"/>
  <c r="L29" i="3"/>
  <c r="I29" i="3" l="1"/>
  <c r="N29" i="3" s="1"/>
  <c r="J29" i="3"/>
  <c r="L30" i="3" l="1"/>
  <c r="O29" i="3"/>
  <c r="J30" i="3"/>
  <c r="O30" i="3" s="1"/>
  <c r="I30" i="3"/>
  <c r="L31" i="3" l="1"/>
  <c r="N30" i="3"/>
  <c r="I31" i="3"/>
  <c r="N31" i="3" s="1"/>
  <c r="J31" i="3"/>
  <c r="L32" i="3" l="1"/>
  <c r="O31" i="3"/>
  <c r="I32" i="3"/>
  <c r="N32" i="3" s="1"/>
  <c r="J32" i="3"/>
  <c r="O32" i="3" s="1"/>
  <c r="L33" i="3" l="1"/>
  <c r="I33" i="3" l="1"/>
  <c r="N33" i="3" s="1"/>
  <c r="J33" i="3"/>
  <c r="O33" i="3" s="1"/>
  <c r="L34" i="3" l="1"/>
  <c r="I34" i="3" l="1"/>
  <c r="J34" i="3"/>
  <c r="O34" i="3" s="1"/>
  <c r="N34" i="3" l="1"/>
  <c r="L35" i="3"/>
  <c r="J35" i="3" l="1"/>
  <c r="O35" i="3" s="1"/>
  <c r="I35" i="3"/>
  <c r="L36" i="3" l="1"/>
  <c r="N35" i="3"/>
  <c r="I36" i="3" l="1"/>
  <c r="N36" i="3" s="1"/>
  <c r="J36" i="3"/>
  <c r="L37" i="3" l="1"/>
  <c r="O36" i="3"/>
  <c r="I37" i="3" l="1"/>
  <c r="J37" i="3"/>
  <c r="O37" i="3" s="1"/>
  <c r="N37" i="3" l="1"/>
  <c r="L38" i="3"/>
  <c r="I38" i="3" l="1"/>
  <c r="J38" i="3"/>
  <c r="O38" i="3" s="1"/>
  <c r="N38" i="3" l="1"/>
  <c r="L39" i="3"/>
  <c r="I39" i="3" l="1"/>
  <c r="J39" i="3"/>
  <c r="O39" i="3" s="1"/>
  <c r="N39" i="3" l="1"/>
  <c r="L40" i="3"/>
  <c r="I40" i="3" l="1"/>
  <c r="J40" i="3"/>
  <c r="O40" i="3" s="1"/>
  <c r="N40" i="3" l="1"/>
  <c r="L41" i="3"/>
  <c r="I41" i="3" l="1"/>
  <c r="J41" i="3"/>
  <c r="O41" i="3" s="1"/>
  <c r="N41" i="3" l="1"/>
  <c r="L42" i="3"/>
  <c r="I42" i="3" l="1"/>
  <c r="J42" i="3"/>
  <c r="O42" i="3" s="1"/>
  <c r="N42" i="3" l="1"/>
  <c r="L43" i="3"/>
  <c r="I43" i="3" l="1"/>
  <c r="J43" i="3"/>
  <c r="O43" i="3" s="1"/>
  <c r="L44" i="3" l="1"/>
  <c r="N43" i="3"/>
  <c r="I44" i="3" l="1"/>
  <c r="J44" i="3"/>
  <c r="O44" i="3" s="1"/>
  <c r="L45" i="3" l="1"/>
  <c r="N44" i="3"/>
  <c r="I45" i="3" l="1"/>
  <c r="J45" i="3"/>
  <c r="O45" i="3" s="1"/>
  <c r="N45" i="3" l="1"/>
  <c r="L46" i="3"/>
  <c r="I46" i="3" l="1"/>
  <c r="J46" i="3"/>
  <c r="O46" i="3" s="1"/>
  <c r="L47" i="3" l="1"/>
  <c r="N46" i="3"/>
  <c r="I47" i="3" l="1"/>
  <c r="J47" i="3"/>
  <c r="O47" i="3" s="1"/>
  <c r="N47" i="3" l="1"/>
  <c r="L48" i="3"/>
  <c r="J48" i="3" l="1"/>
  <c r="O48" i="3" s="1"/>
  <c r="I48" i="3"/>
  <c r="N48" i="3" l="1"/>
  <c r="L49" i="3"/>
  <c r="I49" i="3" l="1"/>
  <c r="J49" i="3"/>
  <c r="O49" i="3" s="1"/>
  <c r="N49" i="3" l="1"/>
  <c r="L50" i="3"/>
  <c r="J50" i="3" l="1"/>
  <c r="O50" i="3" s="1"/>
  <c r="I50" i="3"/>
  <c r="L51" i="3" l="1"/>
  <c r="N50" i="3"/>
  <c r="J51" i="3" l="1"/>
  <c r="O51" i="3" s="1"/>
  <c r="I51" i="3"/>
  <c r="L52" i="3" l="1"/>
  <c r="N51" i="3"/>
  <c r="J52" i="3" l="1"/>
  <c r="O52" i="3" s="1"/>
  <c r="I52" i="3"/>
  <c r="L53" i="3" l="1"/>
  <c r="N52" i="3"/>
  <c r="I53" i="3" l="1"/>
  <c r="J53" i="3"/>
  <c r="O53" i="3" s="1"/>
  <c r="N53" i="3" l="1"/>
  <c r="L54" i="3"/>
  <c r="I54" i="3" l="1"/>
  <c r="J54" i="3"/>
  <c r="O54" i="3" s="1"/>
  <c r="N54" i="3" l="1"/>
  <c r="L55" i="3"/>
  <c r="I55" i="3" l="1"/>
  <c r="J55" i="3"/>
  <c r="O55" i="3" s="1"/>
  <c r="L56" i="3" l="1"/>
  <c r="N55" i="3"/>
  <c r="I56" i="3" l="1"/>
  <c r="J56" i="3"/>
  <c r="O56" i="3" s="1"/>
  <c r="N56" i="3" l="1"/>
  <c r="L57" i="3"/>
  <c r="J57" i="3" l="1"/>
  <c r="O57" i="3" s="1"/>
  <c r="I57" i="3"/>
  <c r="L58" i="3" l="1"/>
  <c r="N57" i="3"/>
  <c r="J58" i="3" l="1"/>
  <c r="O58" i="3" s="1"/>
  <c r="I58" i="3"/>
  <c r="L59" i="3" l="1"/>
  <c r="N58" i="3"/>
  <c r="J59" i="3" l="1"/>
  <c r="O59" i="3" s="1"/>
  <c r="I59" i="3"/>
  <c r="L60" i="3" l="1"/>
  <c r="N59" i="3"/>
  <c r="J60" i="3" l="1"/>
  <c r="O60" i="3" s="1"/>
  <c r="I60" i="3"/>
  <c r="L61" i="3" l="1"/>
  <c r="N60" i="3"/>
  <c r="J61" i="3" l="1"/>
  <c r="O61" i="3" s="1"/>
  <c r="I61" i="3"/>
  <c r="L62" i="3" l="1"/>
  <c r="N61" i="3"/>
  <c r="J62" i="3" l="1"/>
  <c r="O62" i="3" s="1"/>
  <c r="I62" i="3"/>
  <c r="L63" i="3" l="1"/>
  <c r="N62" i="3"/>
  <c r="J63" i="3" l="1"/>
  <c r="O63" i="3" s="1"/>
  <c r="I63" i="3"/>
  <c r="L64" i="3" l="1"/>
  <c r="N63" i="3"/>
  <c r="J64" i="3" l="1"/>
  <c r="O64" i="3" s="1"/>
  <c r="I64" i="3"/>
  <c r="L65" i="3" l="1"/>
  <c r="N64" i="3"/>
  <c r="J65" i="3" l="1"/>
  <c r="O65" i="3" s="1"/>
  <c r="I65" i="3"/>
  <c r="L66" i="3" l="1"/>
  <c r="N65" i="3"/>
  <c r="J66" i="3" l="1"/>
  <c r="O66" i="3" s="1"/>
  <c r="I66" i="3"/>
  <c r="L67" i="3" l="1"/>
  <c r="N66" i="3"/>
  <c r="I67" i="3" l="1"/>
  <c r="J67" i="3"/>
  <c r="O67" i="3" s="1"/>
  <c r="N67" i="3" l="1"/>
  <c r="L68" i="3"/>
  <c r="J68" i="3" l="1"/>
  <c r="O68" i="3" s="1"/>
  <c r="I68" i="3"/>
  <c r="L69" i="3" l="1"/>
  <c r="N68" i="3"/>
  <c r="I69" i="3" l="1"/>
  <c r="J69" i="3"/>
  <c r="O69" i="3" s="1"/>
  <c r="L70" i="3" l="1"/>
  <c r="N69" i="3"/>
  <c r="J70" i="3" l="1"/>
  <c r="O70" i="3" s="1"/>
  <c r="I70" i="3"/>
  <c r="L71" i="3" l="1"/>
  <c r="N70" i="3"/>
  <c r="I71" i="3" l="1"/>
  <c r="J71" i="3"/>
  <c r="O71" i="3" s="1"/>
  <c r="L72" i="3" l="1"/>
  <c r="N71" i="3"/>
  <c r="I72" i="3" l="1"/>
  <c r="J72" i="3"/>
  <c r="O72" i="3" s="1"/>
  <c r="N72" i="3" l="1"/>
  <c r="L73" i="3"/>
  <c r="I73" i="3" l="1"/>
  <c r="J73" i="3"/>
  <c r="O73" i="3" s="1"/>
  <c r="N73" i="3" l="1"/>
  <c r="L74" i="3"/>
  <c r="I74" i="3" l="1"/>
  <c r="J74" i="3"/>
  <c r="O74" i="3" s="1"/>
  <c r="N74" i="3" l="1"/>
  <c r="L75" i="3"/>
  <c r="I75" i="3" l="1"/>
  <c r="J75" i="3"/>
  <c r="O75" i="3" s="1"/>
  <c r="N75" i="3" l="1"/>
  <c r="L76" i="3"/>
  <c r="I76" i="3" l="1"/>
  <c r="J76" i="3"/>
  <c r="O76" i="3" s="1"/>
  <c r="N76" i="3" l="1"/>
  <c r="L77" i="3"/>
  <c r="J77" i="3" l="1"/>
  <c r="O77" i="3" s="1"/>
  <c r="I77" i="3"/>
  <c r="N77" i="3" l="1"/>
  <c r="L78" i="3"/>
  <c r="J78" i="3" l="1"/>
  <c r="O78" i="3" s="1"/>
  <c r="I78" i="3"/>
  <c r="N78" i="3" l="1"/>
  <c r="L79" i="3"/>
  <c r="I79" i="3" l="1"/>
  <c r="J79" i="3"/>
  <c r="O79" i="3" s="1"/>
  <c r="L80" i="3" l="1"/>
  <c r="N79" i="3"/>
  <c r="I80" i="3" l="1"/>
  <c r="J80" i="3"/>
  <c r="O80" i="3" s="1"/>
  <c r="N80" i="3" l="1"/>
  <c r="L81" i="3"/>
  <c r="I81" i="3" l="1"/>
  <c r="J81" i="3"/>
  <c r="O81" i="3" s="1"/>
  <c r="N81" i="3" l="1"/>
  <c r="L82" i="3"/>
  <c r="I82" i="3" l="1"/>
  <c r="J82" i="3"/>
  <c r="O82" i="3" s="1"/>
  <c r="N82" i="3" l="1"/>
  <c r="L83" i="3"/>
  <c r="I83" i="3" l="1"/>
  <c r="J83" i="3"/>
  <c r="O83" i="3" s="1"/>
  <c r="N83" i="3" l="1"/>
  <c r="L84" i="3"/>
  <c r="I84" i="3" l="1"/>
  <c r="J84" i="3"/>
  <c r="O84" i="3" s="1"/>
  <c r="N84" i="3" l="1"/>
  <c r="L85" i="3"/>
  <c r="I85" i="3" l="1"/>
  <c r="J85" i="3"/>
  <c r="O85" i="3" s="1"/>
  <c r="N85" i="3" l="1"/>
  <c r="L86" i="3"/>
  <c r="I86" i="3" l="1"/>
  <c r="J86" i="3"/>
  <c r="O86" i="3" s="1"/>
  <c r="N86" i="3" l="1"/>
  <c r="L87" i="3"/>
  <c r="I87" i="3" l="1"/>
  <c r="J87" i="3"/>
  <c r="O87" i="3" s="1"/>
  <c r="N87" i="3" l="1"/>
  <c r="L88" i="3"/>
  <c r="J88" i="3" l="1"/>
  <c r="O88" i="3" s="1"/>
  <c r="I88" i="3"/>
  <c r="N88" i="3" l="1"/>
  <c r="L89" i="3"/>
  <c r="I89" i="3" l="1"/>
  <c r="J89" i="3"/>
  <c r="O89" i="3" s="1"/>
  <c r="N89" i="3" l="1"/>
  <c r="L90" i="3"/>
  <c r="I90" i="3" l="1"/>
  <c r="J90" i="3"/>
  <c r="O90" i="3" s="1"/>
  <c r="N90" i="3" l="1"/>
  <c r="L91" i="3"/>
  <c r="I91" i="3" l="1"/>
  <c r="J91" i="3"/>
  <c r="O91" i="3" s="1"/>
  <c r="N91" i="3" l="1"/>
  <c r="L92" i="3"/>
  <c r="J92" i="3" l="1"/>
  <c r="O92" i="3" s="1"/>
  <c r="I92" i="3"/>
  <c r="N92" i="3" l="1"/>
  <c r="L93" i="3"/>
  <c r="I93" i="3" l="1"/>
  <c r="J93" i="3"/>
  <c r="O93" i="3" s="1"/>
  <c r="N93" i="3" l="1"/>
  <c r="L94" i="3"/>
  <c r="J94" i="3" l="1"/>
  <c r="O94" i="3" s="1"/>
  <c r="I94" i="3"/>
  <c r="N94" i="3" l="1"/>
  <c r="L95" i="3"/>
  <c r="I95" i="3" l="1"/>
  <c r="J95" i="3"/>
  <c r="O95" i="3" s="1"/>
  <c r="L96" i="3" l="1"/>
  <c r="N95" i="3"/>
  <c r="I96" i="3" l="1"/>
  <c r="J96" i="3"/>
  <c r="O96" i="3" s="1"/>
  <c r="N96" i="3" l="1"/>
  <c r="L97" i="3"/>
  <c r="J97" i="3" l="1"/>
  <c r="O97" i="3" s="1"/>
  <c r="I97" i="3"/>
  <c r="N97" i="3" l="1"/>
  <c r="L98" i="3"/>
  <c r="I98" i="3" l="1"/>
  <c r="J98" i="3"/>
  <c r="O98" i="3" s="1"/>
  <c r="N98" i="3" l="1"/>
  <c r="L99" i="3"/>
  <c r="I99" i="3" l="1"/>
  <c r="J99" i="3"/>
  <c r="O99" i="3" s="1"/>
  <c r="N99" i="3" l="1"/>
  <c r="L100" i="3"/>
  <c r="I100" i="3" l="1"/>
  <c r="J100" i="3"/>
  <c r="O100" i="3" s="1"/>
  <c r="N100" i="3" l="1"/>
  <c r="L101" i="3"/>
  <c r="J101" i="3" l="1"/>
  <c r="O101" i="3" s="1"/>
  <c r="I101" i="3"/>
  <c r="N101" i="3" l="1"/>
  <c r="L102" i="3"/>
  <c r="I102" i="3" l="1"/>
  <c r="J102" i="3"/>
  <c r="O102" i="3" s="1"/>
  <c r="N102" i="3" l="1"/>
  <c r="L103" i="3"/>
  <c r="J103" i="3" l="1"/>
  <c r="O103" i="3" s="1"/>
  <c r="I103" i="3"/>
  <c r="N103" i="3" l="1"/>
  <c r="L104" i="3"/>
  <c r="J104" i="3" l="1"/>
  <c r="O104" i="3" s="1"/>
  <c r="I104" i="3"/>
  <c r="N104" i="3" l="1"/>
  <c r="L105" i="3"/>
  <c r="I105" i="3" l="1"/>
  <c r="J105" i="3"/>
  <c r="O105" i="3" s="1"/>
  <c r="N105" i="3" l="1"/>
  <c r="L106" i="3"/>
  <c r="I106" i="3" l="1"/>
  <c r="J106" i="3"/>
  <c r="O106" i="3" s="1"/>
  <c r="N106" i="3" l="1"/>
  <c r="L107" i="3"/>
  <c r="I107" i="3" l="1"/>
  <c r="J107" i="3"/>
  <c r="O107" i="3" s="1"/>
  <c r="N107" i="3" l="1"/>
  <c r="L108" i="3"/>
  <c r="I108" i="3" l="1"/>
  <c r="J108" i="3"/>
  <c r="O108" i="3" s="1"/>
  <c r="N108" i="3" l="1"/>
  <c r="L109" i="3"/>
  <c r="I109" i="3" l="1"/>
  <c r="J109" i="3"/>
  <c r="O109" i="3" s="1"/>
  <c r="N109" i="3" l="1"/>
  <c r="L110" i="3"/>
  <c r="I110" i="3" l="1"/>
  <c r="J110" i="3"/>
  <c r="O110" i="3" s="1"/>
  <c r="N110" i="3" l="1"/>
  <c r="L111" i="3"/>
  <c r="J111" i="3" l="1"/>
  <c r="O111" i="3" s="1"/>
  <c r="I111" i="3"/>
  <c r="N111" i="3" l="1"/>
  <c r="L112" i="3"/>
  <c r="J112" i="3" l="1"/>
  <c r="O112" i="3" s="1"/>
  <c r="I112" i="3"/>
  <c r="N112" i="3" l="1"/>
  <c r="L113" i="3"/>
  <c r="I113" i="3" l="1"/>
  <c r="J113" i="3"/>
  <c r="O113" i="3" s="1"/>
  <c r="N113" i="3" l="1"/>
  <c r="L114" i="3"/>
  <c r="I114" i="3" l="1"/>
  <c r="J114" i="3"/>
  <c r="O114" i="3" s="1"/>
  <c r="N114" i="3" l="1"/>
  <c r="L115" i="3"/>
  <c r="I115" i="3" l="1"/>
  <c r="J115" i="3"/>
  <c r="O115" i="3" s="1"/>
  <c r="N115" i="3" l="1"/>
  <c r="L116" i="3"/>
  <c r="I116" i="3" l="1"/>
  <c r="J116" i="3"/>
  <c r="O116" i="3" s="1"/>
  <c r="N116" i="3" l="1"/>
  <c r="L117" i="3"/>
  <c r="I117" i="3" l="1"/>
  <c r="J117" i="3"/>
  <c r="O117" i="3" s="1"/>
  <c r="N117" i="3" l="1"/>
  <c r="L118" i="3"/>
  <c r="I118" i="3" l="1"/>
  <c r="J118" i="3"/>
  <c r="O118" i="3" s="1"/>
  <c r="N118" i="3" l="1"/>
  <c r="L119" i="3"/>
  <c r="I119" i="3" l="1"/>
  <c r="J119" i="3"/>
  <c r="O119" i="3" s="1"/>
  <c r="N119" i="3" l="1"/>
  <c r="L120" i="3"/>
  <c r="I120" i="3" l="1"/>
  <c r="J120" i="3"/>
  <c r="O120" i="3" s="1"/>
  <c r="N120" i="3" l="1"/>
  <c r="L121" i="3"/>
  <c r="I121" i="3" l="1"/>
  <c r="J121" i="3"/>
  <c r="O121" i="3" s="1"/>
  <c r="N121" i="3" l="1"/>
  <c r="L122" i="3"/>
  <c r="I122" i="3" l="1"/>
  <c r="J122" i="3"/>
  <c r="O122" i="3" s="1"/>
  <c r="N122" i="3" l="1"/>
  <c r="L123" i="3"/>
  <c r="I123" i="3" l="1"/>
  <c r="J123" i="3"/>
  <c r="O123" i="3" s="1"/>
  <c r="N123" i="3" l="1"/>
  <c r="L124" i="3"/>
  <c r="J124" i="3" l="1"/>
  <c r="O124" i="3" s="1"/>
  <c r="I124" i="3"/>
  <c r="N124" i="3" l="1"/>
  <c r="L125" i="3"/>
  <c r="I125" i="3" l="1"/>
  <c r="J125" i="3"/>
  <c r="O125" i="3" s="1"/>
  <c r="N125" i="3" l="1"/>
  <c r="L126" i="3"/>
  <c r="I126" i="3" l="1"/>
  <c r="J126" i="3"/>
  <c r="O126" i="3" s="1"/>
  <c r="N126" i="3" l="1"/>
  <c r="L127" i="3"/>
  <c r="J127" i="3" l="1"/>
  <c r="O127" i="3" s="1"/>
  <c r="I127" i="3"/>
  <c r="L128" i="3" l="1"/>
  <c r="N127" i="3"/>
  <c r="J128" i="3" l="1"/>
  <c r="O128" i="3" s="1"/>
  <c r="I128" i="3"/>
  <c r="L129" i="3" l="1"/>
  <c r="N128" i="3"/>
  <c r="J129" i="3" l="1"/>
  <c r="O129" i="3" s="1"/>
  <c r="I129" i="3"/>
  <c r="L130" i="3" l="1"/>
  <c r="N129" i="3"/>
  <c r="J130" i="3" l="1"/>
  <c r="O130" i="3" s="1"/>
  <c r="I130" i="3"/>
  <c r="L131" i="3" l="1"/>
  <c r="N130" i="3"/>
  <c r="I131" i="3" l="1"/>
  <c r="J131" i="3"/>
  <c r="O131" i="3" s="1"/>
  <c r="N131" i="3" l="1"/>
  <c r="L132" i="3"/>
  <c r="I132" i="3" l="1"/>
  <c r="J132" i="3"/>
  <c r="O132" i="3" s="1"/>
  <c r="N132" i="3" l="1"/>
  <c r="L133" i="3"/>
  <c r="I133" i="3" l="1"/>
  <c r="J133" i="3"/>
  <c r="O133" i="3" s="1"/>
  <c r="L134" i="3" l="1"/>
  <c r="N133" i="3"/>
  <c r="I134" i="3" l="1"/>
  <c r="J134" i="3"/>
  <c r="O134" i="3" s="1"/>
  <c r="N134" i="3" l="1"/>
  <c r="L135" i="3"/>
  <c r="J135" i="3" l="1"/>
  <c r="O135" i="3" s="1"/>
  <c r="I135" i="3"/>
  <c r="L136" i="3" l="1"/>
  <c r="N135" i="3"/>
  <c r="I136" i="3" l="1"/>
  <c r="J136" i="3"/>
  <c r="O136" i="3" s="1"/>
  <c r="N136" i="3" l="1"/>
  <c r="L137" i="3"/>
  <c r="J137" i="3" l="1"/>
  <c r="O137" i="3" s="1"/>
  <c r="I137" i="3"/>
  <c r="L138" i="3" l="1"/>
  <c r="N137" i="3"/>
  <c r="I138" i="3" l="1"/>
  <c r="J138" i="3"/>
  <c r="O138" i="3" s="1"/>
  <c r="N138" i="3" l="1"/>
  <c r="L139" i="3"/>
  <c r="I139" i="3" l="1"/>
  <c r="J139" i="3"/>
  <c r="O139" i="3" s="1"/>
  <c r="N139" i="3" l="1"/>
  <c r="L140" i="3"/>
  <c r="I140" i="3" l="1"/>
  <c r="N140" i="3" s="1"/>
  <c r="J140" i="3"/>
  <c r="O140" i="3" s="1"/>
</calcChain>
</file>

<file path=xl/sharedStrings.xml><?xml version="1.0" encoding="utf-8"?>
<sst xmlns="http://schemas.openxmlformats.org/spreadsheetml/2006/main" count="232" uniqueCount="98">
  <si>
    <t>VaR</t>
  </si>
  <si>
    <t>Compute average and variance of an equibalanced portfolio of 2 assets (6 months time window of daily returns)</t>
  </si>
  <si>
    <t>Compute the parametric single and joint  Normal VaR at (95%, 99% , 99,5%) with T=1,..,100 days horizon (estimation of sigma flat)</t>
  </si>
  <si>
    <t>Same as in 2 with sigma estimanted following Riskmetrics EWMA with lambda=0,94</t>
  </si>
  <si>
    <t>Compute the MonteCarlo VaR with N (free input) simulations with T (free input) at the levels (99%,99,5%,95%)</t>
  </si>
  <si>
    <t>Compute the historical VaR (according to the historical value of the returns</t>
  </si>
  <si>
    <t>Compute the VaR with the method of historical simulation (not mandatory)</t>
  </si>
  <si>
    <t>Check in all cases the additivity (non additivity) of the VaR</t>
  </si>
  <si>
    <t>Deadline May 6 2022</t>
  </si>
  <si>
    <t>Date</t>
  </si>
  <si>
    <t>Open</t>
  </si>
  <si>
    <t>High</t>
  </si>
  <si>
    <t>Low</t>
  </si>
  <si>
    <t>Close</t>
  </si>
  <si>
    <t>Adj Close</t>
  </si>
  <si>
    <t>Volume</t>
  </si>
  <si>
    <t>AMZN</t>
  </si>
  <si>
    <t>AAPL</t>
  </si>
  <si>
    <t>daily return</t>
  </si>
  <si>
    <t>STDEV</t>
  </si>
  <si>
    <t>COV</t>
  </si>
  <si>
    <t>COR (check)</t>
  </si>
  <si>
    <t>Portfolio value</t>
  </si>
  <si>
    <t>share</t>
  </si>
  <si>
    <t>portfolio</t>
  </si>
  <si>
    <t>FB</t>
  </si>
  <si>
    <t>Equibalenced</t>
  </si>
  <si>
    <t>return_portfolio</t>
  </si>
  <si>
    <t>STDEV Portfolio</t>
  </si>
  <si>
    <t>quantile</t>
  </si>
  <si>
    <t>SUM</t>
  </si>
  <si>
    <t>Mean</t>
  </si>
  <si>
    <t>Using Historical Data</t>
  </si>
  <si>
    <t>Portfolio</t>
  </si>
  <si>
    <t>MEAN</t>
  </si>
  <si>
    <t>Sorted</t>
  </si>
  <si>
    <t>Historical Simulation</t>
  </si>
  <si>
    <t>count</t>
  </si>
  <si>
    <t>totally</t>
  </si>
  <si>
    <t>t-1</t>
  </si>
  <si>
    <t>lambda</t>
  </si>
  <si>
    <t>1- lambda</t>
  </si>
  <si>
    <t>lambda ^(t-1)</t>
  </si>
  <si>
    <t>weight</t>
  </si>
  <si>
    <t>weight(%)</t>
  </si>
  <si>
    <t>n</t>
  </si>
  <si>
    <t>1-lambda^n</t>
  </si>
  <si>
    <t>scaled Weight(%)</t>
  </si>
  <si>
    <t>daily Return(%)</t>
  </si>
  <si>
    <t>daily Return(%)^2</t>
  </si>
  <si>
    <t>scaled Weight(%)*daily Return(%)^2</t>
  </si>
  <si>
    <t>SUM(Variance)</t>
  </si>
  <si>
    <t>daily volatility with EWMA</t>
  </si>
  <si>
    <t>INV.NORM</t>
  </si>
  <si>
    <t>R</t>
  </si>
  <si>
    <t>Time</t>
  </si>
  <si>
    <t>iteration</t>
  </si>
  <si>
    <t>seed value</t>
  </si>
  <si>
    <t>percent</t>
  </si>
  <si>
    <t>Vol_prfo</t>
  </si>
  <si>
    <t>val_AMZN</t>
  </si>
  <si>
    <t>val_AAPL</t>
  </si>
  <si>
    <t>VaR Calculation</t>
  </si>
  <si>
    <t>Mojtaba Amini</t>
  </si>
  <si>
    <t>First Asset</t>
  </si>
  <si>
    <t>Second Asset</t>
  </si>
  <si>
    <t>Initial considered portfolio value</t>
  </si>
  <si>
    <t>$ 4 Millions</t>
  </si>
  <si>
    <t>Amazon</t>
  </si>
  <si>
    <t xml:space="preserve">In this report data of last 6 months of two on- dividing  assets has been considered for calculation </t>
  </si>
  <si>
    <t>s</t>
  </si>
  <si>
    <t>APPL</t>
  </si>
  <si>
    <t>Apple</t>
  </si>
  <si>
    <t>Covariance</t>
  </si>
  <si>
    <t>Parametric</t>
  </si>
  <si>
    <t>EWMA (Exponentially Weighted Moving Average)</t>
  </si>
  <si>
    <t>Std (daily)</t>
  </si>
  <si>
    <t>Average(%)(daily)</t>
  </si>
  <si>
    <t>Lambda</t>
  </si>
  <si>
    <t>Monte Carlo</t>
  </si>
  <si>
    <t>STD_AAPL</t>
  </si>
  <si>
    <t>STD_AMZN</t>
  </si>
  <si>
    <t>STD_prfo</t>
  </si>
  <si>
    <t>Interest rate</t>
  </si>
  <si>
    <t>Absolute VaR</t>
  </si>
  <si>
    <t>VaR(%)</t>
  </si>
  <si>
    <t>1-PERCENTILE.EXC(I3:I153,1-B15)</t>
  </si>
  <si>
    <t>T( days)</t>
  </si>
  <si>
    <t>T(N.Days)</t>
  </si>
  <si>
    <t>Now, Just for comparison of different models the Absolute VaR with different level of confidece for the next 5 days has been listed as below.</t>
  </si>
  <si>
    <t>level of confidence</t>
  </si>
  <si>
    <t>EWMA</t>
  </si>
  <si>
    <t>Historical</t>
  </si>
  <si>
    <t>T=5 days</t>
  </si>
  <si>
    <t>AMAZON</t>
  </si>
  <si>
    <t>APPLE</t>
  </si>
  <si>
    <t>PORTFOLIO</t>
  </si>
  <si>
    <t>SUM(AMAZON+APPLE)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</si>
</sst>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4" fontId="0" fillId="0" borderId="0" xfId="0" applyNumberFormat="1"/>
    <xf numFmtId="0" fontId="0" fillId="0" borderId="0" xfId="0" applyAlignment="1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Apple with 2 millions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Parametric!$R$15:$DM$15</c:f>
              <c:numCache>
                <c:formatCode>General</c:formatCode>
                <c:ptCount val="100"/>
                <c:pt idx="0">
                  <c:v>125836.56448950394</c:v>
                </c:pt>
                <c:pt idx="1">
                  <c:v>177959.77614349307</c:v>
                </c:pt>
                <c:pt idx="2">
                  <c:v>217955.32314573842</c:v>
                </c:pt>
                <c:pt idx="3">
                  <c:v>251673.12897900789</c:v>
                </c:pt>
                <c:pt idx="4">
                  <c:v>281379.11225356697</c:v>
                </c:pt>
                <c:pt idx="5">
                  <c:v>308235.3739841138</c:v>
                </c:pt>
                <c:pt idx="6">
                  <c:v>332932.25547796895</c:v>
                </c:pt>
                <c:pt idx="7">
                  <c:v>355919.55228698615</c:v>
                </c:pt>
                <c:pt idx="8">
                  <c:v>377509.6934685118</c:v>
                </c:pt>
                <c:pt idx="9">
                  <c:v>397930.15671749588</c:v>
                </c:pt>
                <c:pt idx="10">
                  <c:v>417352.6693190448</c:v>
                </c:pt>
                <c:pt idx="11">
                  <c:v>435910.64629147685</c:v>
                </c:pt>
                <c:pt idx="12">
                  <c:v>453710.18559513747</c:v>
                </c:pt>
                <c:pt idx="13">
                  <c:v>470837.31104840792</c:v>
                </c:pt>
                <c:pt idx="14">
                  <c:v>487362.91861180443</c:v>
                </c:pt>
                <c:pt idx="15">
                  <c:v>503346.25795801578</c:v>
                </c:pt>
                <c:pt idx="16">
                  <c:v>518837.44695507322</c:v>
                </c:pt>
                <c:pt idx="17">
                  <c:v>533879.32843047916</c:v>
                </c:pt>
                <c:pt idx="18">
                  <c:v>548508.8680120866</c:v>
                </c:pt>
                <c:pt idx="19">
                  <c:v>562758.22450713394</c:v>
                </c:pt>
                <c:pt idx="20">
                  <c:v>576655.58196634392</c:v>
                </c:pt>
                <c:pt idx="21">
                  <c:v>590225.80524360668</c:v>
                </c:pt>
                <c:pt idx="22">
                  <c:v>603490.96276413696</c:v>
                </c:pt>
                <c:pt idx="23">
                  <c:v>616470.7479682276</c:v>
                </c:pt>
                <c:pt idx="24">
                  <c:v>629182.82244751975</c:v>
                </c:pt>
                <c:pt idx="25">
                  <c:v>641643.09785545734</c:v>
                </c:pt>
                <c:pt idx="26">
                  <c:v>653865.96943721513</c:v>
                </c:pt>
                <c:pt idx="27">
                  <c:v>665864.51095593791</c:v>
                </c:pt>
                <c:pt idx="28">
                  <c:v>677650.63853958796</c:v>
                </c:pt>
                <c:pt idx="29">
                  <c:v>689235.24929854868</c:v>
                </c:pt>
                <c:pt idx="30">
                  <c:v>700628.33930562192</c:v>
                </c:pt>
                <c:pt idx="31">
                  <c:v>711839.10457397229</c:v>
                </c:pt>
                <c:pt idx="32">
                  <c:v>722876.02793507813</c:v>
                </c:pt>
                <c:pt idx="33">
                  <c:v>733746.95415089594</c:v>
                </c:pt>
                <c:pt idx="34">
                  <c:v>744459.15515106532</c:v>
                </c:pt>
                <c:pt idx="35">
                  <c:v>755019.38693702361</c:v>
                </c:pt>
                <c:pt idx="36">
                  <c:v>765433.93941821007</c:v>
                </c:pt>
                <c:pt idx="37">
                  <c:v>775708.68022460677</c:v>
                </c:pt>
                <c:pt idx="38">
                  <c:v>785849.09336228308</c:v>
                </c:pt>
                <c:pt idx="39">
                  <c:v>795860.31343499175</c:v>
                </c:pt>
                <c:pt idx="40">
                  <c:v>805747.15603802435</c:v>
                </c:pt>
                <c:pt idx="41">
                  <c:v>815514.14483495359</c:v>
                </c:pt>
                <c:pt idx="42">
                  <c:v>825165.5357492863</c:v>
                </c:pt>
                <c:pt idx="43">
                  <c:v>834705.3386380896</c:v>
                </c:pt>
                <c:pt idx="44">
                  <c:v>844137.33676070091</c:v>
                </c:pt>
                <c:pt idx="45">
                  <c:v>853465.10431063897</c:v>
                </c:pt>
                <c:pt idx="46">
                  <c:v>862692.02224113047</c:v>
                </c:pt>
                <c:pt idx="47">
                  <c:v>871821.2925829537</c:v>
                </c:pt>
                <c:pt idx="48">
                  <c:v>880855.95142652758</c:v>
                </c:pt>
                <c:pt idx="49">
                  <c:v>889798.88071746542</c:v>
                </c:pt>
                <c:pt idx="50">
                  <c:v>898652.8189955093</c:v>
                </c:pt>
                <c:pt idx="51">
                  <c:v>907420.37119027495</c:v>
                </c:pt>
                <c:pt idx="52">
                  <c:v>916104.01757312345</c:v>
                </c:pt>
                <c:pt idx="53">
                  <c:v>924706.12195234152</c:v>
                </c:pt>
                <c:pt idx="54">
                  <c:v>933228.93918837502</c:v>
                </c:pt>
                <c:pt idx="55">
                  <c:v>941674.62209681584</c:v>
                </c:pt>
                <c:pt idx="56">
                  <c:v>950045.22779902525</c:v>
                </c:pt>
                <c:pt idx="57">
                  <c:v>958342.72357347351</c:v>
                </c:pt>
                <c:pt idx="58">
                  <c:v>966568.9922549472</c:v>
                </c:pt>
                <c:pt idx="59">
                  <c:v>974725.83722360886</c:v>
                </c:pt>
                <c:pt idx="60">
                  <c:v>982814.98702135496</c:v>
                </c:pt>
                <c:pt idx="61">
                  <c:v>990838.09962894907</c:v>
                </c:pt>
                <c:pt idx="62">
                  <c:v>998796.76643390686</c:v>
                </c:pt>
                <c:pt idx="63">
                  <c:v>1006692.5159160316</c:v>
                </c:pt>
                <c:pt idx="64">
                  <c:v>1014526.8170747733</c:v>
                </c:pt>
                <c:pt idx="65">
                  <c:v>1022301.0826201799</c:v>
                </c:pt>
                <c:pt idx="66">
                  <c:v>1030016.6719470674</c:v>
                </c:pt>
                <c:pt idx="67">
                  <c:v>1037674.8939101464</c:v>
                </c:pt>
                <c:pt idx="68">
                  <c:v>1045277.0094161426</c:v>
                </c:pt>
                <c:pt idx="69">
                  <c:v>1052824.2338474528</c:v>
                </c:pt>
                <c:pt idx="70">
                  <c:v>1060317.739330526</c:v>
                </c:pt>
                <c:pt idx="71">
                  <c:v>1067758.6568609583</c:v>
                </c:pt>
                <c:pt idx="72">
                  <c:v>1075148.0782962125</c:v>
                </c:pt>
                <c:pt idx="73">
                  <c:v>1082487.0582258988</c:v>
                </c:pt>
                <c:pt idx="74">
                  <c:v>1089776.6157286922</c:v>
                </c:pt>
                <c:pt idx="75">
                  <c:v>1097017.7360241732</c:v>
                </c:pt>
                <c:pt idx="76">
                  <c:v>1104211.3720271694</c:v>
                </c:pt>
                <c:pt idx="77">
                  <c:v>1111358.4458115413</c:v>
                </c:pt>
                <c:pt idx="78">
                  <c:v>1118459.8499897819</c:v>
                </c:pt>
                <c:pt idx="79">
                  <c:v>1125516.4490142679</c:v>
                </c:pt>
                <c:pt idx="80">
                  <c:v>1132529.0804055354</c:v>
                </c:pt>
                <c:pt idx="81">
                  <c:v>1139498.5559125247</c:v>
                </c:pt>
                <c:pt idx="82">
                  <c:v>1146425.6626093339</c:v>
                </c:pt>
                <c:pt idx="83">
                  <c:v>1153311.1639326878</c:v>
                </c:pt>
                <c:pt idx="84">
                  <c:v>1160155.8006639851</c:v>
                </c:pt>
                <c:pt idx="85">
                  <c:v>1166960.2918595015</c:v>
                </c:pt>
                <c:pt idx="86">
                  <c:v>1173725.3357320591</c:v>
                </c:pt>
                <c:pt idx="87">
                  <c:v>1180451.6104872134</c:v>
                </c:pt>
                <c:pt idx="88">
                  <c:v>1187139.7751168041</c:v>
                </c:pt>
                <c:pt idx="89">
                  <c:v>1193790.4701524877</c:v>
                </c:pt>
                <c:pt idx="90">
                  <c:v>1200404.3183816937</c:v>
                </c:pt>
                <c:pt idx="91">
                  <c:v>1206981.9255282739</c:v>
                </c:pt>
                <c:pt idx="92">
                  <c:v>1213523.8808999439</c:v>
                </c:pt>
                <c:pt idx="93">
                  <c:v>1220030.7580044782</c:v>
                </c:pt>
                <c:pt idx="94">
                  <c:v>1226503.1151364855</c:v>
                </c:pt>
                <c:pt idx="95">
                  <c:v>1232941.4959364552</c:v>
                </c:pt>
                <c:pt idx="96">
                  <c:v>1239346.4299236694</c:v>
                </c:pt>
                <c:pt idx="97">
                  <c:v>1245718.4330044514</c:v>
                </c:pt>
                <c:pt idx="98">
                  <c:v>1252058.0079571344</c:v>
                </c:pt>
                <c:pt idx="99">
                  <c:v>1258365.6448950395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6-4387-B316-FB0AB3C3F144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Parametric!$R$14:$DM$14</c:f>
              <c:numCache>
                <c:formatCode>General</c:formatCode>
                <c:ptCount val="100"/>
                <c:pt idx="0">
                  <c:v>178779.99711008792</c:v>
                </c:pt>
                <c:pt idx="1">
                  <c:v>252833.09659410908</c:v>
                </c:pt>
                <c:pt idx="2">
                  <c:v>309656.03837168938</c:v>
                </c:pt>
                <c:pt idx="3">
                  <c:v>357559.99422017584</c:v>
                </c:pt>
                <c:pt idx="4">
                  <c:v>399764.22655537265</c:v>
                </c:pt>
                <c:pt idx="5">
                  <c:v>437919.76913596661</c:v>
                </c:pt>
                <c:pt idx="6">
                  <c:v>473007.41174613888</c:v>
                </c:pt>
                <c:pt idx="7">
                  <c:v>505666.19318821817</c:v>
                </c:pt>
                <c:pt idx="8">
                  <c:v>536339.99133026379</c:v>
                </c:pt>
                <c:pt idx="9">
                  <c:v>565351.99094619846</c:v>
                </c:pt>
                <c:pt idx="10">
                  <c:v>592946.17043498438</c:v>
                </c:pt>
                <c:pt idx="11">
                  <c:v>619312.07674337877</c:v>
                </c:pt>
                <c:pt idx="12">
                  <c:v>644600.44660772593</c:v>
                </c:pt>
                <c:pt idx="13">
                  <c:v>668933.49679438444</c:v>
                </c:pt>
                <c:pt idx="14">
                  <c:v>692411.95144238079</c:v>
                </c:pt>
                <c:pt idx="15">
                  <c:v>715119.98844035168</c:v>
                </c:pt>
                <c:pt idx="16">
                  <c:v>737128.81183251261</c:v>
                </c:pt>
                <c:pt idx="17">
                  <c:v>758499.28978232713</c:v>
                </c:pt>
                <c:pt idx="18">
                  <c:v>779283.94052936707</c:v>
                </c:pt>
                <c:pt idx="19">
                  <c:v>799528.45311074529</c:v>
                </c:pt>
                <c:pt idx="20">
                  <c:v>819272.8695009643</c:v>
                </c:pt>
                <c:pt idx="21">
                  <c:v>838552.51598634373</c:v>
                </c:pt>
                <c:pt idx="22">
                  <c:v>857398.74587831658</c:v>
                </c:pt>
                <c:pt idx="23">
                  <c:v>875839.53827193321</c:v>
                </c:pt>
                <c:pt idx="24">
                  <c:v>893899.98555043968</c:v>
                </c:pt>
                <c:pt idx="25">
                  <c:v>911602.69390439987</c:v>
                </c:pt>
                <c:pt idx="26">
                  <c:v>928968.11511506804</c:v>
                </c:pt>
                <c:pt idx="27">
                  <c:v>946014.82349227776</c:v>
                </c:pt>
                <c:pt idx="28">
                  <c:v>962759.7486568538</c:v>
                </c:pt>
                <c:pt idx="29">
                  <c:v>979218.37247903575</c:v>
                </c:pt>
                <c:pt idx="30">
                  <c:v>995404.89669640188</c:v>
                </c:pt>
                <c:pt idx="31">
                  <c:v>1011332.3863764363</c:v>
                </c:pt>
                <c:pt idx="32">
                  <c:v>1027012.8933467879</c:v>
                </c:pt>
                <c:pt idx="33">
                  <c:v>1042457.5629095047</c:v>
                </c:pt>
                <c:pt idx="34">
                  <c:v>1057676.7265255991</c:v>
                </c:pt>
                <c:pt idx="35">
                  <c:v>1072679.9826605276</c:v>
                </c:pt>
                <c:pt idx="36">
                  <c:v>1087476.2675880669</c:v>
                </c:pt>
                <c:pt idx="37">
                  <c:v>1102073.9176361791</c:v>
                </c:pt>
                <c:pt idx="38">
                  <c:v>1116480.7241061705</c:v>
                </c:pt>
                <c:pt idx="39">
                  <c:v>1130703.9818923969</c:v>
                </c:pt>
                <c:pt idx="40">
                  <c:v>1144750.5326637786</c:v>
                </c:pt>
                <c:pt idx="41">
                  <c:v>1158626.8033325865</c:v>
                </c:pt>
                <c:pt idx="42">
                  <c:v>1172338.8404242911</c:v>
                </c:pt>
                <c:pt idx="43">
                  <c:v>1185892.3408699688</c:v>
                </c:pt>
                <c:pt idx="44">
                  <c:v>1199292.679666118</c:v>
                </c:pt>
                <c:pt idx="45">
                  <c:v>1212544.9347827982</c:v>
                </c:pt>
                <c:pt idx="46">
                  <c:v>1225653.9096474599</c:v>
                </c:pt>
                <c:pt idx="47">
                  <c:v>1238624.1534867575</c:v>
                </c:pt>
                <c:pt idx="48">
                  <c:v>1251459.9797706155</c:v>
                </c:pt>
                <c:pt idx="49">
                  <c:v>1264165.4829705455</c:v>
                </c:pt>
                <c:pt idx="50">
                  <c:v>1276744.5538167909</c:v>
                </c:pt>
                <c:pt idx="51">
                  <c:v>1289200.8932154519</c:v>
                </c:pt>
                <c:pt idx="52">
                  <c:v>1301538.0249666937</c:v>
                </c:pt>
                <c:pt idx="53">
                  <c:v>1313759.3074079</c:v>
                </c:pt>
                <c:pt idx="54">
                  <c:v>1325867.9440908013</c:v>
                </c:pt>
                <c:pt idx="55">
                  <c:v>1337866.9935887689</c:v>
                </c:pt>
                <c:pt idx="56">
                  <c:v>1349759.3785193469</c:v>
                </c:pt>
                <c:pt idx="57">
                  <c:v>1361547.8938574351</c:v>
                </c:pt>
                <c:pt idx="58">
                  <c:v>1373235.2146061142</c:v>
                </c:pt>
                <c:pt idx="59">
                  <c:v>1384823.9028847616</c:v>
                </c:pt>
                <c:pt idx="60">
                  <c:v>1396316.4144876569</c:v>
                </c:pt>
                <c:pt idx="61">
                  <c:v>1407715.1049606411</c:v>
                </c:pt>
                <c:pt idx="62">
                  <c:v>1419022.2352384166</c:v>
                </c:pt>
                <c:pt idx="63">
                  <c:v>1430239.9768807034</c:v>
                </c:pt>
                <c:pt idx="64">
                  <c:v>1441370.4169415988</c:v>
                </c:pt>
                <c:pt idx="65">
                  <c:v>1452415.5625030606</c:v>
                </c:pt>
                <c:pt idx="66">
                  <c:v>1463377.3449004069</c:v>
                </c:pt>
                <c:pt idx="67">
                  <c:v>1474257.6236650252</c:v>
                </c:pt>
                <c:pt idx="68">
                  <c:v>1485058.1902070807</c:v>
                </c:pt>
                <c:pt idx="69">
                  <c:v>1495780.7712588813</c:v>
                </c:pt>
                <c:pt idx="70">
                  <c:v>1506427.0320976377</c:v>
                </c:pt>
                <c:pt idx="71">
                  <c:v>1516998.5795646543</c:v>
                </c:pt>
                <c:pt idx="72">
                  <c:v>1527496.9648964484</c:v>
                </c:pt>
                <c:pt idx="73">
                  <c:v>1537923.6863819172</c:v>
                </c:pt>
                <c:pt idx="74">
                  <c:v>1548280.1918584469</c:v>
                </c:pt>
                <c:pt idx="75">
                  <c:v>1558567.8810587341</c:v>
                </c:pt>
                <c:pt idx="76">
                  <c:v>1568788.1078190883</c:v>
                </c:pt>
                <c:pt idx="77">
                  <c:v>1578942.1821590802</c:v>
                </c:pt>
                <c:pt idx="78">
                  <c:v>1589031.3722415806</c:v>
                </c:pt>
                <c:pt idx="79">
                  <c:v>1599056.9062214906</c:v>
                </c:pt>
                <c:pt idx="80">
                  <c:v>1609019.9739907915</c:v>
                </c:pt>
                <c:pt idx="81">
                  <c:v>1618921.7288269408</c:v>
                </c:pt>
                <c:pt idx="82">
                  <c:v>1628763.2889510661</c:v>
                </c:pt>
                <c:pt idx="83">
                  <c:v>1638545.7390019286</c:v>
                </c:pt>
                <c:pt idx="84">
                  <c:v>1648270.1314311496</c:v>
                </c:pt>
                <c:pt idx="85">
                  <c:v>1657937.4878247797</c:v>
                </c:pt>
                <c:pt idx="86">
                  <c:v>1667548.8001559132</c:v>
                </c:pt>
                <c:pt idx="87">
                  <c:v>1677105.0319726875</c:v>
                </c:pt>
                <c:pt idx="88">
                  <c:v>1686607.1195257036</c:v>
                </c:pt>
                <c:pt idx="89">
                  <c:v>1696055.9728385955</c:v>
                </c:pt>
                <c:pt idx="90">
                  <c:v>1705452.4767252111</c:v>
                </c:pt>
                <c:pt idx="91">
                  <c:v>1714797.4917566332</c:v>
                </c:pt>
                <c:pt idx="92">
                  <c:v>1724091.8551810179</c:v>
                </c:pt>
                <c:pt idx="93">
                  <c:v>1733336.3817990455</c:v>
                </c:pt>
                <c:pt idx="94">
                  <c:v>1742531.8647975679</c:v>
                </c:pt>
                <c:pt idx="95">
                  <c:v>1751679.0765438664</c:v>
                </c:pt>
                <c:pt idx="96">
                  <c:v>1760778.7693427745</c:v>
                </c:pt>
                <c:pt idx="97">
                  <c:v>1769831.6761587635</c:v>
                </c:pt>
                <c:pt idx="98">
                  <c:v>1778838.5113049531</c:v>
                </c:pt>
                <c:pt idx="99">
                  <c:v>1787799.9711008794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6-4387-B316-FB0AB3C3F144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Parametric!$R$13:$DM$13</c:f>
              <c:numCache>
                <c:formatCode>General</c:formatCode>
                <c:ptCount val="100"/>
                <c:pt idx="0">
                  <c:v>197962.40023348792</c:v>
                </c:pt>
                <c:pt idx="1">
                  <c:v>279961.11125012941</c:v>
                </c:pt>
                <c:pt idx="2">
                  <c:v>342880.9351926861</c:v>
                </c:pt>
                <c:pt idx="3">
                  <c:v>395924.80046697584</c:v>
                </c:pt>
                <c:pt idx="4">
                  <c:v>442657.38391109928</c:v>
                </c:pt>
                <c:pt idx="5">
                  <c:v>484906.86882866686</c:v>
                </c:pt>
                <c:pt idx="6">
                  <c:v>523759.2799592439</c:v>
                </c:pt>
                <c:pt idx="7">
                  <c:v>559922.22250025882</c:v>
                </c:pt>
                <c:pt idx="8">
                  <c:v>593887.20070046373</c:v>
                </c:pt>
                <c:pt idx="9">
                  <c:v>626012.07581167039</c:v>
                </c:pt>
                <c:pt idx="10">
                  <c:v>656567.00417264365</c:v>
                </c:pt>
                <c:pt idx="11">
                  <c:v>685761.8703853722</c:v>
                </c:pt>
                <c:pt idx="12">
                  <c:v>713763.58465576509</c:v>
                </c:pt>
                <c:pt idx="13">
                  <c:v>740707.47713712952</c:v>
                </c:pt>
                <c:pt idx="14">
                  <c:v>766705.07927954604</c:v>
                </c:pt>
                <c:pt idx="15">
                  <c:v>791849.60093395167</c:v>
                </c:pt>
                <c:pt idx="16">
                  <c:v>816219.88606346899</c:v>
                </c:pt>
                <c:pt idx="17">
                  <c:v>839883.333750388</c:v>
                </c:pt>
                <c:pt idx="18">
                  <c:v>862898.09723852656</c:v>
                </c:pt>
                <c:pt idx="19">
                  <c:v>885314.76782219857</c:v>
                </c:pt>
                <c:pt idx="20">
                  <c:v>907177.68382510205</c:v>
                </c:pt>
                <c:pt idx="21">
                  <c:v>928525.9619076252</c:v>
                </c:pt>
                <c:pt idx="22">
                  <c:v>949394.31947041058</c:v>
                </c:pt>
                <c:pt idx="23">
                  <c:v>969813.73765733372</c:v>
                </c:pt>
                <c:pt idx="24">
                  <c:v>989812.00116743974</c:v>
                </c:pt>
                <c:pt idx="25">
                  <c:v>1009414.1417482196</c:v>
                </c:pt>
                <c:pt idx="26">
                  <c:v>1028642.8055780581</c:v>
                </c:pt>
                <c:pt idx="27">
                  <c:v>1047518.5599184878</c:v>
                </c:pt>
                <c:pt idx="28">
                  <c:v>1066060.1508732543</c:v>
                </c:pt>
                <c:pt idx="29">
                  <c:v>1084284.721457473</c:v>
                </c:pt>
                <c:pt idx="30">
                  <c:v>1102207.9972003077</c:v>
                </c:pt>
                <c:pt idx="31">
                  <c:v>1119844.4450005176</c:v>
                </c:pt>
                <c:pt idx="32">
                  <c:v>1137207.409800306</c:v>
                </c:pt>
                <c:pt idx="33">
                  <c:v>1154309.2327495804</c:v>
                </c:pt>
                <c:pt idx="34">
                  <c:v>1171161.3538352128</c:v>
                </c:pt>
                <c:pt idx="35">
                  <c:v>1187774.4014009275</c:v>
                </c:pt>
                <c:pt idx="36">
                  <c:v>1204158.2705481597</c:v>
                </c:pt>
                <c:pt idx="37">
                  <c:v>1220322.192060662</c:v>
                </c:pt>
                <c:pt idx="38">
                  <c:v>1236274.7932162746</c:v>
                </c:pt>
                <c:pt idx="39">
                  <c:v>1252024.1516233408</c:v>
                </c:pt>
                <c:pt idx="40">
                  <c:v>1267577.8430354288</c:v>
                </c:pt>
                <c:pt idx="41">
                  <c:v>1282942.983947671</c:v>
                </c:pt>
                <c:pt idx="42">
                  <c:v>1298126.269654365</c:v>
                </c:pt>
                <c:pt idx="43">
                  <c:v>1313134.0083452873</c:v>
                </c:pt>
                <c:pt idx="44">
                  <c:v>1327972.1517332979</c:v>
                </c:pt>
                <c:pt idx="45">
                  <c:v>1342646.3226350297</c:v>
                </c:pt>
                <c:pt idx="46">
                  <c:v>1357161.8398671444</c:v>
                </c:pt>
                <c:pt idx="47">
                  <c:v>1371523.7407707444</c:v>
                </c:pt>
                <c:pt idx="48">
                  <c:v>1385736.8016344153</c:v>
                </c:pt>
                <c:pt idx="49">
                  <c:v>1399805.5562506469</c:v>
                </c:pt>
                <c:pt idx="50">
                  <c:v>1413734.3128100086</c:v>
                </c:pt>
                <c:pt idx="51">
                  <c:v>1427527.1693115302</c:v>
                </c:pt>
                <c:pt idx="52">
                  <c:v>1441188.0276455237</c:v>
                </c:pt>
                <c:pt idx="53">
                  <c:v>1454720.6064860008</c:v>
                </c:pt>
                <c:pt idx="54">
                  <c:v>1468128.4531134192</c:v>
                </c:pt>
                <c:pt idx="55">
                  <c:v>1481414.954274259</c:v>
                </c:pt>
                <c:pt idx="56">
                  <c:v>1494583.3461716375</c:v>
                </c:pt>
                <c:pt idx="57">
                  <c:v>1507636.7236704645</c:v>
                </c:pt>
                <c:pt idx="58">
                  <c:v>1520578.0487913194</c:v>
                </c:pt>
                <c:pt idx="59">
                  <c:v>1533410.1585590921</c:v>
                </c:pt>
                <c:pt idx="60">
                  <c:v>1546135.7722653025</c:v>
                </c:pt>
                <c:pt idx="61">
                  <c:v>1558757.4981967614</c:v>
                </c:pt>
                <c:pt idx="62">
                  <c:v>1571277.8398777316</c:v>
                </c:pt>
                <c:pt idx="63">
                  <c:v>1583699.2018679033</c:v>
                </c:pt>
                <c:pt idx="64">
                  <c:v>1596023.8951542166</c:v>
                </c:pt>
                <c:pt idx="65">
                  <c:v>1608254.1421707708</c:v>
                </c:pt>
                <c:pt idx="66">
                  <c:v>1620392.0814777038</c:v>
                </c:pt>
                <c:pt idx="67">
                  <c:v>1632439.772126938</c:v>
                </c:pt>
                <c:pt idx="68">
                  <c:v>1644399.1977400293</c:v>
                </c:pt>
                <c:pt idx="69">
                  <c:v>1656272.2703209929</c:v>
                </c:pt>
                <c:pt idx="70">
                  <c:v>1668060.833824852</c:v>
                </c:pt>
                <c:pt idx="71">
                  <c:v>1679766.667500776</c:v>
                </c:pt>
                <c:pt idx="72">
                  <c:v>1691391.4890269686</c:v>
                </c:pt>
                <c:pt idx="73">
                  <c:v>1702936.9574529384</c:v>
                </c:pt>
                <c:pt idx="74">
                  <c:v>1714404.6759634304</c:v>
                </c:pt>
                <c:pt idx="75">
                  <c:v>1725796.1944770531</c:v>
                </c:pt>
                <c:pt idx="76">
                  <c:v>1737113.0120915226</c:v>
                </c:pt>
                <c:pt idx="77">
                  <c:v>1748356.5793864492</c:v>
                </c:pt>
                <c:pt idx="78">
                  <c:v>1759528.3005936816</c:v>
                </c:pt>
                <c:pt idx="79">
                  <c:v>1770629.5356443971</c:v>
                </c:pt>
                <c:pt idx="80">
                  <c:v>1781661.6021013914</c:v>
                </c:pt>
                <c:pt idx="81">
                  <c:v>1792625.776984338</c:v>
                </c:pt>
                <c:pt idx="82">
                  <c:v>1803523.2984951718</c:v>
                </c:pt>
                <c:pt idx="83">
                  <c:v>1814355.3676502041</c:v>
                </c:pt>
                <c:pt idx="84">
                  <c:v>1825123.1498250498</c:v>
                </c:pt>
                <c:pt idx="85">
                  <c:v>1835827.7762179964</c:v>
                </c:pt>
                <c:pt idx="86">
                  <c:v>1846470.3452370199</c:v>
                </c:pt>
                <c:pt idx="87">
                  <c:v>1857051.9238152504</c:v>
                </c:pt>
                <c:pt idx="88">
                  <c:v>1867573.5486593626</c:v>
                </c:pt>
                <c:pt idx="89">
                  <c:v>1878036.2274350114</c:v>
                </c:pt>
                <c:pt idx="90">
                  <c:v>1888440.9398931523</c:v>
                </c:pt>
                <c:pt idx="91">
                  <c:v>1898788.6389408212</c:v>
                </c:pt>
                <c:pt idx="92">
                  <c:v>1909080.2516596678</c:v>
                </c:pt>
                <c:pt idx="93">
                  <c:v>1919316.680275338</c:v>
                </c:pt>
                <c:pt idx="94">
                  <c:v>1929498.8030805688</c:v>
                </c:pt>
                <c:pt idx="95">
                  <c:v>1939627.4753146674</c:v>
                </c:pt>
                <c:pt idx="96">
                  <c:v>1949703.5300018706</c:v>
                </c:pt>
                <c:pt idx="97">
                  <c:v>1959727.7787509055</c:v>
                </c:pt>
                <c:pt idx="98">
                  <c:v>1969701.0125179309</c:v>
                </c:pt>
                <c:pt idx="99">
                  <c:v>1979624.0023348795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C6-4387-B316-FB0AB3C3F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18400"/>
        <c:axId val="806297600"/>
      </c:lineChart>
      <c:catAx>
        <c:axId val="8063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 number of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297600"/>
        <c:crosses val="autoZero"/>
        <c:auto val="1"/>
        <c:lblAlgn val="ctr"/>
        <c:lblOffset val="100"/>
        <c:noMultiLvlLbl val="0"/>
      </c:catAx>
      <c:valAx>
        <c:axId val="8062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value at risk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1840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Amazon with 2 millions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Parametric!$R$10:$DM$10</c:f>
              <c:numCache>
                <c:formatCode>General</c:formatCode>
                <c:ptCount val="100"/>
                <c:pt idx="0">
                  <c:v>93516.083943631122</c:v>
                </c:pt>
                <c:pt idx="1">
                  <c:v>132251.71421310396</c:v>
                </c:pt>
                <c:pt idx="2">
                  <c:v>161974.60871524518</c:v>
                </c:pt>
                <c:pt idx="3">
                  <c:v>187032.16788726224</c:v>
                </c:pt>
                <c:pt idx="4">
                  <c:v>209108.3206875358</c:v>
                </c:pt>
                <c:pt idx="5">
                  <c:v>229066.68840517508</c:v>
                </c:pt>
                <c:pt idx="6">
                  <c:v>247420.30169948837</c:v>
                </c:pt>
                <c:pt idx="7">
                  <c:v>264503.42842620792</c:v>
                </c:pt>
                <c:pt idx="8">
                  <c:v>280548.25183089339</c:v>
                </c:pt>
                <c:pt idx="9">
                  <c:v>295723.82312137558</c:v>
                </c:pt>
                <c:pt idx="10">
                  <c:v>310157.76230440359</c:v>
                </c:pt>
                <c:pt idx="11">
                  <c:v>323949.21743049036</c:v>
                </c:pt>
                <c:pt idx="12">
                  <c:v>337177.03573935665</c:v>
                </c:pt>
                <c:pt idx="13">
                  <c:v>349905.14626985934</c:v>
                </c:pt>
                <c:pt idx="14">
                  <c:v>362186.23571621819</c:v>
                </c:pt>
                <c:pt idx="15">
                  <c:v>374064.33577452449</c:v>
                </c:pt>
                <c:pt idx="16">
                  <c:v>385576.69179371884</c:v>
                </c:pt>
                <c:pt idx="17">
                  <c:v>396755.14263931185</c:v>
                </c:pt>
                <c:pt idx="18">
                  <c:v>407627.15950595465</c:v>
                </c:pt>
                <c:pt idx="19">
                  <c:v>418216.6413750716</c:v>
                </c:pt>
                <c:pt idx="20">
                  <c:v>428544.53336753405</c:v>
                </c:pt>
                <c:pt idx="21">
                  <c:v>438629.31392617815</c:v>
                </c:pt>
                <c:pt idx="22">
                  <c:v>448487.38331362454</c:v>
                </c:pt>
                <c:pt idx="23">
                  <c:v>458133.37681035016</c:v>
                </c:pt>
                <c:pt idx="24">
                  <c:v>467580.41971815564</c:v>
                </c:pt>
                <c:pt idx="25">
                  <c:v>476840.33686335589</c:v>
                </c:pt>
                <c:pt idx="26">
                  <c:v>485923.82614573563</c:v>
                </c:pt>
                <c:pt idx="27">
                  <c:v>494840.60339897673</c:v>
                </c:pt>
                <c:pt idx="28">
                  <c:v>503599.52415427828</c:v>
                </c:pt>
                <c:pt idx="29">
                  <c:v>512208.68665473437</c:v>
                </c:pt>
                <c:pt idx="30">
                  <c:v>520675.51953277009</c:v>
                </c:pt>
                <c:pt idx="31">
                  <c:v>529006.85685241583</c:v>
                </c:pt>
                <c:pt idx="32">
                  <c:v>537209.002673098</c:v>
                </c:pt>
                <c:pt idx="33">
                  <c:v>545287.78686962801</c:v>
                </c:pt>
                <c:pt idx="34">
                  <c:v>553248.61361356266</c:v>
                </c:pt>
                <c:pt idx="35">
                  <c:v>561096.50366178679</c:v>
                </c:pt>
                <c:pt idx="36">
                  <c:v>568836.13139254227</c:v>
                </c:pt>
                <c:pt idx="37">
                  <c:v>576471.85736494185</c:v>
                </c:pt>
                <c:pt idx="38">
                  <c:v>584007.75704603293</c:v>
                </c:pt>
                <c:pt idx="39">
                  <c:v>591447.64624275116</c:v>
                </c:pt>
                <c:pt idx="40">
                  <c:v>598795.10368926928</c:v>
                </c:pt>
                <c:pt idx="41">
                  <c:v>606053.49116921611</c:v>
                </c:pt>
                <c:pt idx="42">
                  <c:v>613225.97149382648</c:v>
                </c:pt>
                <c:pt idx="43">
                  <c:v>620315.52460880717</c:v>
                </c:pt>
                <c:pt idx="44">
                  <c:v>627324.9620626074</c:v>
                </c:pt>
                <c:pt idx="45">
                  <c:v>634256.94003534876</c:v>
                </c:pt>
                <c:pt idx="46">
                  <c:v>641113.9710996449</c:v>
                </c:pt>
                <c:pt idx="47">
                  <c:v>647898.43486098072</c:v>
                </c:pt>
                <c:pt idx="48">
                  <c:v>654612.58760541782</c:v>
                </c:pt>
                <c:pt idx="49">
                  <c:v>661258.57106551994</c:v>
                </c:pt>
                <c:pt idx="50">
                  <c:v>667838.42040104698</c:v>
                </c:pt>
                <c:pt idx="51">
                  <c:v>674354.0714787133</c:v>
                </c:pt>
                <c:pt idx="52">
                  <c:v>680807.36752481596</c:v>
                </c:pt>
                <c:pt idx="53">
                  <c:v>687200.06521552522</c:v>
                </c:pt>
                <c:pt idx="54">
                  <c:v>693533.84026186808</c:v>
                </c:pt>
                <c:pt idx="55">
                  <c:v>699810.29253971868</c:v>
                </c:pt>
                <c:pt idx="56">
                  <c:v>706030.95080929622</c:v>
                </c:pt>
                <c:pt idx="57">
                  <c:v>712197.2770636176</c:v>
                </c:pt>
                <c:pt idx="58">
                  <c:v>718310.67054094607</c:v>
                </c:pt>
                <c:pt idx="59">
                  <c:v>724372.47143243637</c:v>
                </c:pt>
                <c:pt idx="60">
                  <c:v>730383.9643128044</c:v>
                </c:pt>
                <c:pt idx="61">
                  <c:v>736346.38131890085</c:v>
                </c:pt>
                <c:pt idx="62">
                  <c:v>742260.90509846504</c:v>
                </c:pt>
                <c:pt idx="63">
                  <c:v>748128.67154904897</c:v>
                </c:pt>
                <c:pt idx="64">
                  <c:v>753950.77236507752</c:v>
                </c:pt>
                <c:pt idx="65">
                  <c:v>759728.25740921963</c:v>
                </c:pt>
                <c:pt idx="66">
                  <c:v>765462.13692265772</c:v>
                </c:pt>
                <c:pt idx="67">
                  <c:v>771153.38358743768</c:v>
                </c:pt>
                <c:pt idx="68">
                  <c:v>776802.93445281615</c:v>
                </c:pt>
                <c:pt idx="69">
                  <c:v>782411.69273641251</c:v>
                </c:pt>
                <c:pt idx="70">
                  <c:v>787980.52950996871</c:v>
                </c:pt>
                <c:pt idx="71">
                  <c:v>793510.28527862369</c:v>
                </c:pt>
                <c:pt idx="72">
                  <c:v>799001.77146181278</c:v>
                </c:pt>
                <c:pt idx="73">
                  <c:v>804455.77178317728</c:v>
                </c:pt>
                <c:pt idx="74">
                  <c:v>809873.04357622599</c:v>
                </c:pt>
                <c:pt idx="75">
                  <c:v>815254.31901190931</c:v>
                </c:pt>
                <c:pt idx="76">
                  <c:v>820600.30625373544</c:v>
                </c:pt>
                <c:pt idx="77">
                  <c:v>825911.69054559129</c:v>
                </c:pt>
                <c:pt idx="78">
                  <c:v>831189.13523699797</c:v>
                </c:pt>
                <c:pt idx="79">
                  <c:v>836433.2827501432</c:v>
                </c:pt>
                <c:pt idx="80">
                  <c:v>841644.75549268012</c:v>
                </c:pt>
                <c:pt idx="81">
                  <c:v>846824.15671996854</c:v>
                </c:pt>
                <c:pt idx="82">
                  <c:v>851972.07135013398</c:v>
                </c:pt>
                <c:pt idx="83">
                  <c:v>857089.0667350681</c:v>
                </c:pt>
                <c:pt idx="84">
                  <c:v>862175.69339024066</c:v>
                </c:pt>
                <c:pt idx="85">
                  <c:v>867232.48568598635</c:v>
                </c:pt>
                <c:pt idx="86">
                  <c:v>872259.96250272018</c:v>
                </c:pt>
                <c:pt idx="87">
                  <c:v>877258.62785235629</c:v>
                </c:pt>
                <c:pt idx="88">
                  <c:v>882228.97146803758</c:v>
                </c:pt>
                <c:pt idx="89">
                  <c:v>887171.46936412679</c:v>
                </c:pt>
                <c:pt idx="90">
                  <c:v>892086.58436827513</c:v>
                </c:pt>
                <c:pt idx="91">
                  <c:v>896974.76662724908</c:v>
                </c:pt>
                <c:pt idx="92">
                  <c:v>901836.45408807939</c:v>
                </c:pt>
                <c:pt idx="93">
                  <c:v>906672.07295599044</c:v>
                </c:pt>
                <c:pt idx="94">
                  <c:v>911482.03813046392</c:v>
                </c:pt>
                <c:pt idx="95">
                  <c:v>916266.75362070033</c:v>
                </c:pt>
                <c:pt idx="96">
                  <c:v>921026.61294165079</c:v>
                </c:pt>
                <c:pt idx="97">
                  <c:v>925761.99949172779</c:v>
                </c:pt>
                <c:pt idx="98">
                  <c:v>930473.28691321041</c:v>
                </c:pt>
                <c:pt idx="99">
                  <c:v>935160.83943631127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6A-41D5-BA38-769099BA4CCC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Parametric!$R$9:$DM$9</c:f>
              <c:numCache>
                <c:formatCode>General</c:formatCode>
                <c:ptCount val="100"/>
                <c:pt idx="0">
                  <c:v>132861.2656028418</c:v>
                </c:pt>
                <c:pt idx="1">
                  <c:v>187894.20372959285</c:v>
                </c:pt>
                <c:pt idx="2">
                  <c:v>230122.4623820252</c:v>
                </c:pt>
                <c:pt idx="3">
                  <c:v>265722.5312056836</c:v>
                </c:pt>
                <c:pt idx="4">
                  <c:v>297086.82146460883</c:v>
                </c:pt>
                <c:pt idx="5">
                  <c:v>325442.30730735243</c:v>
                </c:pt>
                <c:pt idx="6">
                  <c:v>351517.86765841948</c:v>
                </c:pt>
                <c:pt idx="7">
                  <c:v>375788.40745918569</c:v>
                </c:pt>
                <c:pt idx="8">
                  <c:v>398583.7968085254</c:v>
                </c:pt>
                <c:pt idx="9">
                  <c:v>420144.21211756417</c:v>
                </c:pt>
                <c:pt idx="10">
                  <c:v>440650.9671763783</c:v>
                </c:pt>
                <c:pt idx="11">
                  <c:v>460244.9247640504</c:v>
                </c:pt>
                <c:pt idx="12">
                  <c:v>479038.10565408604</c:v>
                </c:pt>
                <c:pt idx="13">
                  <c:v>497121.33585900749</c:v>
                </c:pt>
                <c:pt idx="14">
                  <c:v>514569.46903584659</c:v>
                </c:pt>
                <c:pt idx="15">
                  <c:v>531445.06241136719</c:v>
                </c:pt>
                <c:pt idx="16">
                  <c:v>547801.03163375915</c:v>
                </c:pt>
                <c:pt idx="17">
                  <c:v>563682.61118877854</c:v>
                </c:pt>
                <c:pt idx="18">
                  <c:v>579128.8302737039</c:v>
                </c:pt>
                <c:pt idx="19">
                  <c:v>594173.64292921766</c:v>
                </c:pt>
                <c:pt idx="20">
                  <c:v>608846.80655265518</c:v>
                </c:pt>
                <c:pt idx="21">
                  <c:v>623174.57405365561</c:v>
                </c:pt>
                <c:pt idx="22">
                  <c:v>637180.24580533255</c:v>
                </c:pt>
                <c:pt idx="23">
                  <c:v>650884.61461470486</c:v>
                </c:pt>
                <c:pt idx="24">
                  <c:v>664306.32801420894</c:v>
                </c:pt>
                <c:pt idx="25">
                  <c:v>677462.18590952398</c:v>
                </c:pt>
                <c:pt idx="26">
                  <c:v>690367.38714607572</c:v>
                </c:pt>
                <c:pt idx="27">
                  <c:v>703035.73531683895</c:v>
                </c:pt>
                <c:pt idx="28">
                  <c:v>715479.81175577349</c:v>
                </c:pt>
                <c:pt idx="29">
                  <c:v>727711.12189361663</c:v>
                </c:pt>
                <c:pt idx="30">
                  <c:v>739740.21982399654</c:v>
                </c:pt>
                <c:pt idx="31">
                  <c:v>751576.81491837138</c:v>
                </c:pt>
                <c:pt idx="32">
                  <c:v>763229.86355385266</c:v>
                </c:pt>
                <c:pt idx="33">
                  <c:v>774707.64841843501</c:v>
                </c:pt>
                <c:pt idx="34">
                  <c:v>786017.84739000071</c:v>
                </c:pt>
                <c:pt idx="35">
                  <c:v>797167.59361705079</c:v>
                </c:pt>
                <c:pt idx="36">
                  <c:v>808163.52813696559</c:v>
                </c:pt>
                <c:pt idx="37">
                  <c:v>819011.84613433818</c:v>
                </c:pt>
                <c:pt idx="38">
                  <c:v>829718.33775442489</c:v>
                </c:pt>
                <c:pt idx="39">
                  <c:v>840288.42423512833</c:v>
                </c:pt>
                <c:pt idx="40">
                  <c:v>850727.18999755953</c:v>
                </c:pt>
                <c:pt idx="41">
                  <c:v>861039.41123431327</c:v>
                </c:pt>
                <c:pt idx="42">
                  <c:v>871229.58145159506</c:v>
                </c:pt>
                <c:pt idx="43">
                  <c:v>881301.93435275659</c:v>
                </c:pt>
                <c:pt idx="44">
                  <c:v>891260.46439382655</c:v>
                </c:pt>
                <c:pt idx="45">
                  <c:v>901108.94529412361</c:v>
                </c:pt>
                <c:pt idx="46">
                  <c:v>910850.94674522732</c:v>
                </c:pt>
                <c:pt idx="47">
                  <c:v>920489.84952810081</c:v>
                </c:pt>
                <c:pt idx="48">
                  <c:v>930028.85921989253</c:v>
                </c:pt>
                <c:pt idx="49">
                  <c:v>939471.01864796435</c:v>
                </c:pt>
                <c:pt idx="50">
                  <c:v>948819.2192283168</c:v>
                </c:pt>
                <c:pt idx="51">
                  <c:v>958076.21130817209</c:v>
                </c:pt>
                <c:pt idx="52">
                  <c:v>967244.61361757398</c:v>
                </c:pt>
                <c:pt idx="53">
                  <c:v>976326.92192205728</c:v>
                </c:pt>
                <c:pt idx="54">
                  <c:v>985325.51695741026</c:v>
                </c:pt>
                <c:pt idx="55">
                  <c:v>994242.67171801499</c:v>
                </c:pt>
                <c:pt idx="56">
                  <c:v>1003080.558161988</c:v>
                </c:pt>
                <c:pt idx="57">
                  <c:v>1011841.2533891641</c:v>
                </c:pt>
                <c:pt idx="58">
                  <c:v>1020526.74534171</c:v>
                </c:pt>
                <c:pt idx="59">
                  <c:v>1029138.9380716932</c:v>
                </c:pt>
                <c:pt idx="60">
                  <c:v>1037679.6566151429</c:v>
                </c:pt>
                <c:pt idx="61">
                  <c:v>1046150.6515079507</c:v>
                </c:pt>
                <c:pt idx="62">
                  <c:v>1054553.6029752584</c:v>
                </c:pt>
                <c:pt idx="63">
                  <c:v>1062890.1248227344</c:v>
                </c:pt>
                <c:pt idx="64">
                  <c:v>1071161.7680552627</c:v>
                </c:pt>
                <c:pt idx="65">
                  <c:v>1079370.0242460256</c:v>
                </c:pt>
                <c:pt idx="66">
                  <c:v>1087516.3286767029</c:v>
                </c:pt>
                <c:pt idx="67">
                  <c:v>1095602.0632675183</c:v>
                </c:pt>
                <c:pt idx="68">
                  <c:v>1103628.5593140621</c:v>
                </c:pt>
                <c:pt idx="69">
                  <c:v>1111597.1000462447</c:v>
                </c:pt>
                <c:pt idx="70">
                  <c:v>1119508.9230233093</c:v>
                </c:pt>
                <c:pt idx="71">
                  <c:v>1127365.2223775571</c:v>
                </c:pt>
                <c:pt idx="72">
                  <c:v>1135167.1509183072</c:v>
                </c:pt>
                <c:pt idx="73">
                  <c:v>1142915.8221065875</c:v>
                </c:pt>
                <c:pt idx="74">
                  <c:v>1150612.3119101261</c:v>
                </c:pt>
                <c:pt idx="75">
                  <c:v>1158257.6605474078</c:v>
                </c:pt>
                <c:pt idx="76">
                  <c:v>1165852.8741287827</c:v>
                </c:pt>
                <c:pt idx="77">
                  <c:v>1173398.9262019682</c:v>
                </c:pt>
                <c:pt idx="78">
                  <c:v>1180896.759208662</c:v>
                </c:pt>
                <c:pt idx="79">
                  <c:v>1188347.2858584353</c:v>
                </c:pt>
                <c:pt idx="80">
                  <c:v>1195751.3904255761</c:v>
                </c:pt>
                <c:pt idx="81">
                  <c:v>1203109.9299741017</c:v>
                </c:pt>
                <c:pt idx="82">
                  <c:v>1210423.7355157393</c:v>
                </c:pt>
                <c:pt idx="83">
                  <c:v>1217693.6131053104</c:v>
                </c:pt>
                <c:pt idx="84">
                  <c:v>1224920.3448775981</c:v>
                </c:pt>
                <c:pt idx="85">
                  <c:v>1232104.6900294807</c:v>
                </c:pt>
                <c:pt idx="86">
                  <c:v>1239247.385750816</c:v>
                </c:pt>
                <c:pt idx="87">
                  <c:v>1246349.1481073112</c:v>
                </c:pt>
                <c:pt idx="88">
                  <c:v>1253410.6728783706</c:v>
                </c:pt>
                <c:pt idx="89">
                  <c:v>1260432.6363526925</c:v>
                </c:pt>
                <c:pt idx="90">
                  <c:v>1267415.696084196</c:v>
                </c:pt>
                <c:pt idx="91">
                  <c:v>1274360.4916106651</c:v>
                </c:pt>
                <c:pt idx="92">
                  <c:v>1281267.6451373324</c:v>
                </c:pt>
                <c:pt idx="93">
                  <c:v>1288137.7621874744</c:v>
                </c:pt>
                <c:pt idx="94">
                  <c:v>1294971.4322219398</c:v>
                </c:pt>
                <c:pt idx="95">
                  <c:v>1301769.2292294097</c:v>
                </c:pt>
                <c:pt idx="96">
                  <c:v>1308531.7122890528</c:v>
                </c:pt>
                <c:pt idx="97">
                  <c:v>1315259.42610715</c:v>
                </c:pt>
                <c:pt idx="98">
                  <c:v>1321952.9015291345</c:v>
                </c:pt>
                <c:pt idx="99">
                  <c:v>1328612.6560284179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6A-41D5-BA38-769099BA4CCC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Parametric!$R$8:$DM$8</c:f>
              <c:numCache>
                <c:formatCode>General</c:formatCode>
                <c:ptCount val="100"/>
                <c:pt idx="0">
                  <c:v>147116.76620400508</c:v>
                </c:pt>
                <c:pt idx="1">
                  <c:v>208054.52601817579</c:v>
                </c:pt>
                <c:pt idx="2">
                  <c:v>254813.71371056867</c:v>
                </c:pt>
                <c:pt idx="3">
                  <c:v>294233.53240801016</c:v>
                </c:pt>
                <c:pt idx="4">
                  <c:v>328963.08986209903</c:v>
                </c:pt>
                <c:pt idx="5">
                  <c:v>360361.00980814133</c:v>
                </c:pt>
                <c:pt idx="6">
                  <c:v>389234.37706382928</c:v>
                </c:pt>
                <c:pt idx="7">
                  <c:v>416109.05203635158</c:v>
                </c:pt>
                <c:pt idx="8">
                  <c:v>441350.29861201521</c:v>
                </c:pt>
                <c:pt idx="9">
                  <c:v>465224.0632031397</c:v>
                </c:pt>
                <c:pt idx="10">
                  <c:v>487931.11386912275</c:v>
                </c:pt>
                <c:pt idx="11">
                  <c:v>509627.42742113734</c:v>
                </c:pt>
                <c:pt idx="12">
                  <c:v>530437.04402898799</c:v>
                </c:pt>
                <c:pt idx="13">
                  <c:v>550460.53498551052</c:v>
                </c:pt>
                <c:pt idx="14">
                  <c:v>569780.78545600187</c:v>
                </c:pt>
                <c:pt idx="15">
                  <c:v>588467.06481602031</c:v>
                </c:pt>
                <c:pt idx="16">
                  <c:v>606577.96635841136</c:v>
                </c:pt>
                <c:pt idx="17">
                  <c:v>624163.57805452729</c:v>
                </c:pt>
                <c:pt idx="18">
                  <c:v>641267.11678375793</c:v>
                </c:pt>
                <c:pt idx="19">
                  <c:v>657926.17972419807</c:v>
                </c:pt>
                <c:pt idx="20">
                  <c:v>674173.71712697437</c:v>
                </c:pt>
                <c:pt idx="21">
                  <c:v>690038.79873752419</c:v>
                </c:pt>
                <c:pt idx="22">
                  <c:v>705547.22496899473</c:v>
                </c:pt>
                <c:pt idx="23">
                  <c:v>720722.01961628266</c:v>
                </c:pt>
                <c:pt idx="24">
                  <c:v>735583.83102002542</c:v>
                </c:pt>
                <c:pt idx="25">
                  <c:v>750151.26165088918</c:v>
                </c:pt>
                <c:pt idx="26">
                  <c:v>764441.14113170607</c:v>
                </c:pt>
                <c:pt idx="27">
                  <c:v>778468.75412765855</c:v>
                </c:pt>
                <c:pt idx="28">
                  <c:v>792248.03190124268</c:v>
                </c:pt>
                <c:pt idx="29">
                  <c:v>805791.71437147248</c:v>
                </c:pt>
                <c:pt idx="30">
                  <c:v>819111.48804545542</c:v>
                </c:pt>
                <c:pt idx="31">
                  <c:v>832218.10407270317</c:v>
                </c:pt>
                <c:pt idx="32">
                  <c:v>845121.47981499566</c:v>
                </c:pt>
                <c:pt idx="33">
                  <c:v>857830.78666075633</c:v>
                </c:pt>
                <c:pt idx="34">
                  <c:v>870354.5262945072</c:v>
                </c:pt>
                <c:pt idx="35">
                  <c:v>882700.59722403041</c:v>
                </c:pt>
                <c:pt idx="36">
                  <c:v>894876.35304436542</c:v>
                </c:pt>
                <c:pt idx="37">
                  <c:v>906888.65365948179</c:v>
                </c:pt>
                <c:pt idx="38">
                  <c:v>918743.91047485673</c:v>
                </c:pt>
                <c:pt idx="39">
                  <c:v>930448.12640627939</c:v>
                </c:pt>
                <c:pt idx="40">
                  <c:v>942006.93141360662</c:v>
                </c:pt>
                <c:pt idx="41">
                  <c:v>953425.6141564498</c:v>
                </c:pt>
                <c:pt idx="42">
                  <c:v>964709.15027687349</c:v>
                </c:pt>
                <c:pt idx="43">
                  <c:v>975862.22773824551</c:v>
                </c:pt>
                <c:pt idx="44">
                  <c:v>986889.26958629722</c:v>
                </c:pt>
                <c:pt idx="45">
                  <c:v>997794.4544458536</c:v>
                </c:pt>
                <c:pt idx="46">
                  <c:v>1008581.7350226121</c:v>
                </c:pt>
                <c:pt idx="47">
                  <c:v>1019254.8548422747</c:v>
                </c:pt>
                <c:pt idx="48">
                  <c:v>1029817.3634280355</c:v>
                </c:pt>
                <c:pt idx="49">
                  <c:v>1040272.6300908789</c:v>
                </c:pt>
                <c:pt idx="50">
                  <c:v>1050623.856484574</c:v>
                </c:pt>
                <c:pt idx="51">
                  <c:v>1060874.088057976</c:v>
                </c:pt>
                <c:pt idx="52">
                  <c:v>1071026.2245207473</c:v>
                </c:pt>
                <c:pt idx="53">
                  <c:v>1081083.0294244241</c:v>
                </c:pt>
                <c:pt idx="54">
                  <c:v>1091047.1389485488</c:v>
                </c:pt>
                <c:pt idx="55">
                  <c:v>1100921.069971021</c:v>
                </c:pt>
                <c:pt idx="56">
                  <c:v>1110707.2274926736</c:v>
                </c:pt>
                <c:pt idx="57">
                  <c:v>1120407.9114781301</c:v>
                </c:pt>
                <c:pt idx="58">
                  <c:v>1130025.3231680738</c:v>
                </c:pt>
                <c:pt idx="59">
                  <c:v>1139561.5709120037</c:v>
                </c:pt>
                <c:pt idx="60">
                  <c:v>1149018.6755652656</c:v>
                </c:pt>
                <c:pt idx="61">
                  <c:v>1158398.5754894905</c:v>
                </c:pt>
                <c:pt idx="62">
                  <c:v>1167703.1311914877</c:v>
                </c:pt>
                <c:pt idx="63">
                  <c:v>1176934.1296320406</c:v>
                </c:pt>
                <c:pt idx="64">
                  <c:v>1186093.288232866</c:v>
                </c:pt>
                <c:pt idx="65">
                  <c:v>1195182.2586071871</c:v>
                </c:pt>
                <c:pt idx="66">
                  <c:v>1204202.6300368642</c:v>
                </c:pt>
                <c:pt idx="67">
                  <c:v>1213155.9327168227</c:v>
                </c:pt>
                <c:pt idx="68">
                  <c:v>1222043.6407855279</c:v>
                </c:pt>
                <c:pt idx="69">
                  <c:v>1230867.1751585028</c:v>
                </c:pt>
                <c:pt idx="70">
                  <c:v>1239627.9061803168</c:v>
                </c:pt>
                <c:pt idx="71">
                  <c:v>1248327.1561090546</c:v>
                </c:pt>
                <c:pt idx="72">
                  <c:v>1256966.2014460226</c:v>
                </c:pt>
                <c:pt idx="73">
                  <c:v>1265546.2751223156</c:v>
                </c:pt>
                <c:pt idx="74">
                  <c:v>1274068.5685528435</c:v>
                </c:pt>
                <c:pt idx="75">
                  <c:v>1282534.2335675159</c:v>
                </c:pt>
                <c:pt idx="76">
                  <c:v>1290944.3842284377</c:v>
                </c:pt>
                <c:pt idx="77">
                  <c:v>1299300.0985412353</c:v>
                </c:pt>
                <c:pt idx="78">
                  <c:v>1307602.4200679604</c:v>
                </c:pt>
                <c:pt idx="79">
                  <c:v>1315852.3594483961</c:v>
                </c:pt>
                <c:pt idx="80">
                  <c:v>1324050.8958360455</c:v>
                </c:pt>
                <c:pt idx="81">
                  <c:v>1332198.9782545846</c:v>
                </c:pt>
                <c:pt idx="82">
                  <c:v>1340297.526880089</c:v>
                </c:pt>
                <c:pt idx="83">
                  <c:v>1348347.4342539487</c:v>
                </c:pt>
                <c:pt idx="84">
                  <c:v>1356349.5664309885</c:v>
                </c:pt>
                <c:pt idx="85">
                  <c:v>1364304.7640669786</c:v>
                </c:pt>
                <c:pt idx="86">
                  <c:v>1372213.8434494014</c:v>
                </c:pt>
                <c:pt idx="87">
                  <c:v>1380077.5974750484</c:v>
                </c:pt>
                <c:pt idx="88">
                  <c:v>1387896.7965777665</c:v>
                </c:pt>
                <c:pt idx="89">
                  <c:v>1395672.1896094191</c:v>
                </c:pt>
                <c:pt idx="90">
                  <c:v>1403404.5046769208</c:v>
                </c:pt>
                <c:pt idx="91">
                  <c:v>1411094.4499379895</c:v>
                </c:pt>
                <c:pt idx="92">
                  <c:v>1418742.7143580762</c:v>
                </c:pt>
                <c:pt idx="93">
                  <c:v>1426349.9684307657</c:v>
                </c:pt>
                <c:pt idx="94">
                  <c:v>1433916.8648637787</c:v>
                </c:pt>
                <c:pt idx="95">
                  <c:v>1441444.0392325653</c:v>
                </c:pt>
                <c:pt idx="96">
                  <c:v>1448932.1106033288</c:v>
                </c:pt>
                <c:pt idx="97">
                  <c:v>1456381.6821272306</c:v>
                </c:pt>
                <c:pt idx="98">
                  <c:v>1463793.3416073679</c:v>
                </c:pt>
                <c:pt idx="99">
                  <c:v>1471167.6620400508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6A-41D5-BA38-769099BA4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18400"/>
        <c:axId val="806297600"/>
      </c:lineChart>
      <c:catAx>
        <c:axId val="8063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 number of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297600"/>
        <c:crosses val="autoZero"/>
        <c:auto val="1"/>
        <c:lblAlgn val="ctr"/>
        <c:lblOffset val="100"/>
        <c:noMultiLvlLbl val="0"/>
      </c:catAx>
      <c:valAx>
        <c:axId val="8062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value at risk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1840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Equibalenced Peortfolio with 4 millions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Parametric!$R$5:$DM$5</c:f>
              <c:numCache>
                <c:formatCode>General</c:formatCode>
                <c:ptCount val="100"/>
                <c:pt idx="0">
                  <c:v>195101.53882004949</c:v>
                </c:pt>
                <c:pt idx="1">
                  <c:v>275915.2422391749</c:v>
                </c:pt>
                <c:pt idx="2">
                  <c:v>337925.77787119738</c:v>
                </c:pt>
                <c:pt idx="3">
                  <c:v>390203.07764009899</c:v>
                </c:pt>
                <c:pt idx="4">
                  <c:v>436260.30331644486</c:v>
                </c:pt>
                <c:pt idx="5">
                  <c:v>477899.21814092522</c:v>
                </c:pt>
                <c:pt idx="6">
                  <c:v>516190.15212386509</c:v>
                </c:pt>
                <c:pt idx="7">
                  <c:v>551830.4844783498</c:v>
                </c:pt>
                <c:pt idx="8">
                  <c:v>585304.61646014848</c:v>
                </c:pt>
                <c:pt idx="9">
                  <c:v>616965.2376751164</c:v>
                </c:pt>
                <c:pt idx="10">
                  <c:v>647078.60028706258</c:v>
                </c:pt>
                <c:pt idx="11">
                  <c:v>675851.55574239476</c:v>
                </c:pt>
                <c:pt idx="12">
                  <c:v>703448.60213761637</c:v>
                </c:pt>
                <c:pt idx="13">
                  <c:v>730003.11389700102</c:v>
                </c:pt>
                <c:pt idx="14">
                  <c:v>755625.0106694916</c:v>
                </c:pt>
                <c:pt idx="15">
                  <c:v>780406.15528019797</c:v>
                </c:pt>
                <c:pt idx="16">
                  <c:v>804424.25227560848</c:v>
                </c:pt>
                <c:pt idx="17">
                  <c:v>827745.72671752458</c:v>
                </c:pt>
                <c:pt idx="18">
                  <c:v>850427.89144587342</c:v>
                </c:pt>
                <c:pt idx="19">
                  <c:v>872520.60663288971</c:v>
                </c:pt>
                <c:pt idx="20">
                  <c:v>894067.56984524196</c:v>
                </c:pt>
                <c:pt idx="21">
                  <c:v>915107.33244736271</c:v>
                </c:pt>
                <c:pt idx="22">
                  <c:v>935674.11012001347</c:v>
                </c:pt>
                <c:pt idx="23">
                  <c:v>955798.43628185045</c:v>
                </c:pt>
                <c:pt idx="24">
                  <c:v>975507.69410024746</c:v>
                </c:pt>
                <c:pt idx="25">
                  <c:v>994826.5535754126</c:v>
                </c:pt>
                <c:pt idx="26">
                  <c:v>1013777.3336135922</c:v>
                </c:pt>
                <c:pt idx="27">
                  <c:v>1032380.3042477302</c:v>
                </c:pt>
                <c:pt idx="28">
                  <c:v>1050653.9406715168</c:v>
                </c:pt>
                <c:pt idx="29">
                  <c:v>1068615.1381571097</c:v>
                </c:pt>
                <c:pt idx="30">
                  <c:v>1086279.3949755696</c:v>
                </c:pt>
                <c:pt idx="31">
                  <c:v>1103660.9689566996</c:v>
                </c:pt>
                <c:pt idx="32">
                  <c:v>1120773.0121877454</c:v>
                </c:pt>
                <c:pt idx="33">
                  <c:v>1137627.6874700016</c:v>
                </c:pt>
                <c:pt idx="34">
                  <c:v>1154236.2694649198</c:v>
                </c:pt>
                <c:pt idx="35">
                  <c:v>1170609.232920297</c:v>
                </c:pt>
                <c:pt idx="36">
                  <c:v>1186756.3299381204</c:v>
                </c:pt>
                <c:pt idx="37">
                  <c:v>1202686.6579031083</c:v>
                </c:pt>
                <c:pt idx="38">
                  <c:v>1218408.7194156565</c:v>
                </c:pt>
                <c:pt idx="39">
                  <c:v>1233930.4753502328</c:v>
                </c:pt>
                <c:pt idx="40">
                  <c:v>1249259.3919791048</c:v>
                </c:pt>
                <c:pt idx="41">
                  <c:v>1264402.482953096</c:v>
                </c:pt>
                <c:pt idx="42">
                  <c:v>1279366.3468091947</c:v>
                </c:pt>
                <c:pt idx="43">
                  <c:v>1294157.2005741252</c:v>
                </c:pt>
                <c:pt idx="44">
                  <c:v>1308780.9099493343</c:v>
                </c:pt>
                <c:pt idx="45">
                  <c:v>1323243.0164931002</c:v>
                </c:pt>
                <c:pt idx="46">
                  <c:v>1337548.7621569952</c:v>
                </c:pt>
                <c:pt idx="47">
                  <c:v>1351703.1114847895</c:v>
                </c:pt>
                <c:pt idx="48">
                  <c:v>1365710.7717403464</c:v>
                </c:pt>
                <c:pt idx="49">
                  <c:v>1379576.2111958745</c:v>
                </c:pt>
                <c:pt idx="50">
                  <c:v>1393303.675781958</c:v>
                </c:pt>
                <c:pt idx="51">
                  <c:v>1406897.2042752327</c:v>
                </c:pt>
                <c:pt idx="52">
                  <c:v>1420360.6421776891</c:v>
                </c:pt>
                <c:pt idx="53">
                  <c:v>1433697.6544227758</c:v>
                </c:pt>
                <c:pt idx="54">
                  <c:v>1446911.7370272868</c:v>
                </c:pt>
                <c:pt idx="55">
                  <c:v>1460006.227794002</c:v>
                </c:pt>
                <c:pt idx="56">
                  <c:v>1472984.3161579226</c:v>
                </c:pt>
                <c:pt idx="57">
                  <c:v>1485849.0522583965</c:v>
                </c:pt>
                <c:pt idx="58">
                  <c:v>1498603.3553102452</c:v>
                </c:pt>
                <c:pt idx="59">
                  <c:v>1511250.0213389832</c:v>
                </c:pt>
                <c:pt idx="60">
                  <c:v>1523791.7303381811</c:v>
                </c:pt>
                <c:pt idx="61">
                  <c:v>1536231.0529008908</c:v>
                </c:pt>
                <c:pt idx="62">
                  <c:v>1548570.4563715954</c:v>
                </c:pt>
                <c:pt idx="63">
                  <c:v>1560812.3105603959</c:v>
                </c:pt>
                <c:pt idx="64">
                  <c:v>1572958.8930569142</c:v>
                </c:pt>
                <c:pt idx="65">
                  <c:v>1585012.3941776559</c:v>
                </c:pt>
                <c:pt idx="66">
                  <c:v>1596974.9215772727</c:v>
                </c:pt>
                <c:pt idx="67">
                  <c:v>1608848.504551217</c:v>
                </c:pt>
                <c:pt idx="68">
                  <c:v>1620635.0980546603</c:v>
                </c:pt>
                <c:pt idx="69">
                  <c:v>1632336.5864602157</c:v>
                </c:pt>
                <c:pt idx="70">
                  <c:v>1643954.7870749189</c:v>
                </c:pt>
                <c:pt idx="71">
                  <c:v>1655491.4534350492</c:v>
                </c:pt>
                <c:pt idx="72">
                  <c:v>1666948.2783957166</c:v>
                </c:pt>
                <c:pt idx="73">
                  <c:v>1678326.8970306097</c:v>
                </c:pt>
                <c:pt idx="74">
                  <c:v>1689628.8893559873</c:v>
                </c:pt>
                <c:pt idx="75">
                  <c:v>1700855.7828917468</c:v>
                </c:pt>
                <c:pt idx="76">
                  <c:v>1712009.055071336</c:v>
                </c:pt>
                <c:pt idx="77">
                  <c:v>1723090.1355112568</c:v>
                </c:pt>
                <c:pt idx="78">
                  <c:v>1734100.4081500445</c:v>
                </c:pt>
                <c:pt idx="79">
                  <c:v>1745041.2132657794</c:v>
                </c:pt>
                <c:pt idx="80">
                  <c:v>1755913.8493804454</c:v>
                </c:pt>
                <c:pt idx="81">
                  <c:v>1766719.5750588165</c:v>
                </c:pt>
                <c:pt idx="82">
                  <c:v>1777459.6106089039</c:v>
                </c:pt>
                <c:pt idx="83">
                  <c:v>1788135.1396904839</c:v>
                </c:pt>
                <c:pt idx="84">
                  <c:v>1798747.3108377005</c:v>
                </c:pt>
                <c:pt idx="85">
                  <c:v>1809297.2389012841</c:v>
                </c:pt>
                <c:pt idx="86">
                  <c:v>1819786.0064155238</c:v>
                </c:pt>
                <c:pt idx="87">
                  <c:v>1830214.6648947254</c:v>
                </c:pt>
                <c:pt idx="88">
                  <c:v>1840584.236063556</c:v>
                </c:pt>
                <c:pt idx="89">
                  <c:v>1850895.713025349</c:v>
                </c:pt>
                <c:pt idx="90">
                  <c:v>1861150.0613721525</c:v>
                </c:pt>
                <c:pt idx="91">
                  <c:v>1871348.2202400269</c:v>
                </c:pt>
                <c:pt idx="92">
                  <c:v>1881491.103312867</c:v>
                </c:pt>
                <c:pt idx="93">
                  <c:v>1891579.5997777679</c:v>
                </c:pt>
                <c:pt idx="94">
                  <c:v>1901614.5752347847</c:v>
                </c:pt>
                <c:pt idx="95">
                  <c:v>1911596.8725637009</c:v>
                </c:pt>
                <c:pt idx="96">
                  <c:v>1921527.3127502699</c:v>
                </c:pt>
                <c:pt idx="97">
                  <c:v>1931406.6956742243</c:v>
                </c:pt>
                <c:pt idx="98">
                  <c:v>1941235.800861188</c:v>
                </c:pt>
                <c:pt idx="99">
                  <c:v>1951015.3882004949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E-4145-A3C3-F500DE0B4E98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Parametric!$R$4:$DM$4</c:f>
              <c:numCache>
                <c:formatCode>General</c:formatCode>
                <c:ptCount val="100"/>
                <c:pt idx="0">
                  <c:v>277186.94234799716</c:v>
                </c:pt>
                <c:pt idx="1">
                  <c:v>392001.5331812668</c:v>
                </c:pt>
                <c:pt idx="2">
                  <c:v>480101.86734139628</c:v>
                </c:pt>
                <c:pt idx="3">
                  <c:v>554373.88469599432</c:v>
                </c:pt>
                <c:pt idx="4">
                  <c:v>619808.84556543699</c:v>
                </c:pt>
                <c:pt idx="5">
                  <c:v>678966.57211485109</c:v>
                </c:pt>
                <c:pt idx="6">
                  <c:v>733367.71612719866</c:v>
                </c:pt>
                <c:pt idx="7">
                  <c:v>784003.0663625336</c:v>
                </c:pt>
                <c:pt idx="8">
                  <c:v>831560.82704399142</c:v>
                </c:pt>
                <c:pt idx="9">
                  <c:v>876542.07547745202</c:v>
                </c:pt>
                <c:pt idx="10">
                  <c:v>919325.08455418039</c:v>
                </c:pt>
                <c:pt idx="11">
                  <c:v>960203.73468279256</c:v>
                </c:pt>
                <c:pt idx="12">
                  <c:v>999411.73352478433</c:v>
                </c:pt>
                <c:pt idx="13">
                  <c:v>1037138.5703536662</c:v>
                </c:pt>
                <c:pt idx="14">
                  <c:v>1073540.4114999485</c:v>
                </c:pt>
                <c:pt idx="15">
                  <c:v>1108747.7693919886</c:v>
                </c:pt>
                <c:pt idx="16">
                  <c:v>1142871.0413427853</c:v>
                </c:pt>
                <c:pt idx="17">
                  <c:v>1176004.5995438003</c:v>
                </c:pt>
                <c:pt idx="18">
                  <c:v>1208229.8701639546</c:v>
                </c:pt>
                <c:pt idx="19">
                  <c:v>1239617.691130874</c:v>
                </c:pt>
                <c:pt idx="20">
                  <c:v>1270230.1449630572</c:v>
                </c:pt>
                <c:pt idx="21">
                  <c:v>1300122.0028063143</c:v>
                </c:pt>
                <c:pt idx="22">
                  <c:v>1329341.8759631901</c:v>
                </c:pt>
                <c:pt idx="23">
                  <c:v>1357933.1442297022</c:v>
                </c:pt>
                <c:pt idx="24">
                  <c:v>1385934.711739986</c:v>
                </c:pt>
                <c:pt idx="25">
                  <c:v>1413381.6279455558</c:v>
                </c:pt>
                <c:pt idx="26">
                  <c:v>1440305.6020241892</c:v>
                </c:pt>
                <c:pt idx="27">
                  <c:v>1466735.4322543973</c:v>
                </c:pt>
                <c:pt idx="28">
                  <c:v>1492697.366929655</c:v>
                </c:pt>
                <c:pt idx="29">
                  <c:v>1518215.4096988207</c:v>
                </c:pt>
                <c:pt idx="30">
                  <c:v>1543311.5794469984</c:v>
                </c:pt>
                <c:pt idx="31">
                  <c:v>1568006.1327250672</c:v>
                </c:pt>
                <c:pt idx="32">
                  <c:v>1592317.7551203945</c:v>
                </c:pt>
                <c:pt idx="33">
                  <c:v>1616263.7267104292</c:v>
                </c:pt>
                <c:pt idx="34">
                  <c:v>1639860.065764185</c:v>
                </c:pt>
                <c:pt idx="35">
                  <c:v>1663121.6540879828</c:v>
                </c:pt>
                <c:pt idx="36">
                  <c:v>1686062.3468023299</c:v>
                </c:pt>
                <c:pt idx="37">
                  <c:v>1708695.0688501478</c:v>
                </c:pt>
                <c:pt idx="38">
                  <c:v>1731031.9001454145</c:v>
                </c:pt>
                <c:pt idx="39">
                  <c:v>1753084.150954904</c:v>
                </c:pt>
                <c:pt idx="40">
                  <c:v>1774862.4288483625</c:v>
                </c:pt>
                <c:pt idx="41">
                  <c:v>1796376.6983418986</c:v>
                </c:pt>
                <c:pt idx="42">
                  <c:v>1817636.3341862343</c:v>
                </c:pt>
                <c:pt idx="43">
                  <c:v>1838650.1691083608</c:v>
                </c:pt>
                <c:pt idx="44">
                  <c:v>1859426.5366963106</c:v>
                </c:pt>
                <c:pt idx="45">
                  <c:v>1879973.3100176363</c:v>
                </c:pt>
                <c:pt idx="46">
                  <c:v>1900297.9364791457</c:v>
                </c:pt>
                <c:pt idx="47">
                  <c:v>1920407.4693655851</c:v>
                </c:pt>
                <c:pt idx="48">
                  <c:v>1940308.5964359802</c:v>
                </c:pt>
                <c:pt idx="49">
                  <c:v>1960007.6659063341</c:v>
                </c:pt>
                <c:pt idx="50">
                  <c:v>1979510.7101048552</c:v>
                </c:pt>
                <c:pt idx="51">
                  <c:v>1998823.4670495687</c:v>
                </c:pt>
                <c:pt idx="52">
                  <c:v>2017951.4001670829</c:v>
                </c:pt>
                <c:pt idx="53">
                  <c:v>2036899.7163445537</c:v>
                </c:pt>
                <c:pt idx="54">
                  <c:v>2055673.3824838893</c:v>
                </c:pt>
                <c:pt idx="55">
                  <c:v>2074277.1407073324</c:v>
                </c:pt>
                <c:pt idx="56">
                  <c:v>2092715.5223463171</c:v>
                </c:pt>
                <c:pt idx="57">
                  <c:v>2110992.8608305268</c:v>
                </c:pt>
                <c:pt idx="58">
                  <c:v>2129113.3035810194</c:v>
                </c:pt>
                <c:pt idx="59">
                  <c:v>2147080.8229998969</c:v>
                </c:pt>
                <c:pt idx="60">
                  <c:v>2164899.2266390012</c:v>
                </c:pt>
                <c:pt idx="61">
                  <c:v>2182572.1666213879</c:v>
                </c:pt>
                <c:pt idx="62">
                  <c:v>2200103.148381596</c:v>
                </c:pt>
                <c:pt idx="63">
                  <c:v>2217495.5387839773</c:v>
                </c:pt>
                <c:pt idx="64">
                  <c:v>2234752.5736723235</c:v>
                </c:pt>
                <c:pt idx="65">
                  <c:v>2251877.3648987431</c:v>
                </c:pt>
                <c:pt idx="66">
                  <c:v>2268872.9068750278</c:v>
                </c:pt>
                <c:pt idx="67">
                  <c:v>2285742.0826855707</c:v>
                </c:pt>
                <c:pt idx="68">
                  <c:v>2302487.66979717</c:v>
                </c:pt>
                <c:pt idx="69">
                  <c:v>2319112.3453977457</c:v>
                </c:pt>
                <c:pt idx="70">
                  <c:v>2335618.6913930252</c:v>
                </c:pt>
                <c:pt idx="71">
                  <c:v>2352009.1990876007</c:v>
                </c:pt>
                <c:pt idx="72">
                  <c:v>2368286.2735744026</c:v>
                </c:pt>
                <c:pt idx="73">
                  <c:v>2384452.237854464</c:v>
                </c:pt>
                <c:pt idx="74">
                  <c:v>2400509.336706982</c:v>
                </c:pt>
                <c:pt idx="75">
                  <c:v>2416459.7403279091</c:v>
                </c:pt>
                <c:pt idx="76">
                  <c:v>2432305.5477537885</c:v>
                </c:pt>
                <c:pt idx="77">
                  <c:v>2448048.7900861148</c:v>
                </c:pt>
                <c:pt idx="78">
                  <c:v>2463691.4335302464</c:v>
                </c:pt>
                <c:pt idx="79">
                  <c:v>2479235.382261748</c:v>
                </c:pt>
                <c:pt idx="80">
                  <c:v>2494682.4811319746</c:v>
                </c:pt>
                <c:pt idx="81">
                  <c:v>2510034.5182238063</c:v>
                </c:pt>
                <c:pt idx="82">
                  <c:v>2525293.2272675284</c:v>
                </c:pt>
                <c:pt idx="83">
                  <c:v>2540460.2899261145</c:v>
                </c:pt>
                <c:pt idx="84">
                  <c:v>2555537.3379584407</c:v>
                </c:pt>
                <c:pt idx="85">
                  <c:v>2570525.955268288</c:v>
                </c:pt>
                <c:pt idx="86">
                  <c:v>2585427.6798464456</c:v>
                </c:pt>
                <c:pt idx="87">
                  <c:v>2600244.0056126285</c:v>
                </c:pt>
                <c:pt idx="88">
                  <c:v>2614976.3841634667</c:v>
                </c:pt>
                <c:pt idx="89">
                  <c:v>2629626.2264323556</c:v>
                </c:pt>
                <c:pt idx="90">
                  <c:v>2644194.9042665339</c:v>
                </c:pt>
                <c:pt idx="91">
                  <c:v>2658683.7519263802</c:v>
                </c:pt>
                <c:pt idx="92">
                  <c:v>2673094.0675115734</c:v>
                </c:pt>
                <c:pt idx="93">
                  <c:v>2687427.1143184146</c:v>
                </c:pt>
                <c:pt idx="94">
                  <c:v>2701684.122132347</c:v>
                </c:pt>
                <c:pt idx="95">
                  <c:v>2715866.2884594044</c:v>
                </c:pt>
                <c:pt idx="96">
                  <c:v>2729974.779700079</c:v>
                </c:pt>
                <c:pt idx="97">
                  <c:v>2744010.7322688675</c:v>
                </c:pt>
                <c:pt idx="98">
                  <c:v>2757975.2536625415</c:v>
                </c:pt>
                <c:pt idx="99">
                  <c:v>2771869.4234799719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BE-4145-A3C3-F500DE0B4E98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Parametric!$R$3:$DM$3</c:f>
              <c:numCache>
                <c:formatCode>General</c:formatCode>
                <c:ptCount val="100"/>
                <c:pt idx="0">
                  <c:v>306928.03058276081</c:v>
                </c:pt>
                <c:pt idx="1">
                  <c:v>434061.78352260444</c:v>
                </c:pt>
                <c:pt idx="2">
                  <c:v>531614.94323639595</c:v>
                </c:pt>
                <c:pt idx="3">
                  <c:v>613856.06116552162</c:v>
                </c:pt>
                <c:pt idx="4">
                  <c:v>686311.94058318774</c:v>
                </c:pt>
                <c:pt idx="5">
                  <c:v>751817.0626851141</c:v>
                </c:pt>
                <c:pt idx="6">
                  <c:v>812055.23931681213</c:v>
                </c:pt>
                <c:pt idx="7">
                  <c:v>868123.56704520888</c:v>
                </c:pt>
                <c:pt idx="8">
                  <c:v>920784.09174828231</c:v>
                </c:pt>
                <c:pt idx="9">
                  <c:v>970591.65439134173</c:v>
                </c:pt>
                <c:pt idx="10">
                  <c:v>1017965.1150857449</c:v>
                </c:pt>
                <c:pt idx="11">
                  <c:v>1063229.8864727919</c:v>
                </c:pt>
                <c:pt idx="12">
                  <c:v>1106644.7521433234</c:v>
                </c:pt>
                <c:pt idx="13">
                  <c:v>1148419.5328379651</c:v>
                </c:pt>
                <c:pt idx="14">
                  <c:v>1188727.1509312734</c:v>
                </c:pt>
                <c:pt idx="15">
                  <c:v>1227712.1223310432</c:v>
                </c:pt>
                <c:pt idx="16">
                  <c:v>1265496.6895555304</c:v>
                </c:pt>
                <c:pt idx="17">
                  <c:v>1302185.3505678133</c:v>
                </c:pt>
                <c:pt idx="18">
                  <c:v>1337868.2682502158</c:v>
                </c:pt>
                <c:pt idx="19">
                  <c:v>1372623.8811663755</c:v>
                </c:pt>
                <c:pt idx="20">
                  <c:v>1406520.9330492222</c:v>
                </c:pt>
                <c:pt idx="21">
                  <c:v>1439620.0717769489</c:v>
                </c:pt>
                <c:pt idx="22">
                  <c:v>1471975.1244570946</c:v>
                </c:pt>
                <c:pt idx="23">
                  <c:v>1503634.1253702282</c:v>
                </c:pt>
                <c:pt idx="24">
                  <c:v>1534640.1529138042</c:v>
                </c:pt>
                <c:pt idx="25">
                  <c:v>1565032.0172101005</c:v>
                </c:pt>
                <c:pt idx="26">
                  <c:v>1594844.8297091878</c:v>
                </c:pt>
                <c:pt idx="27">
                  <c:v>1624110.4786336243</c:v>
                </c:pt>
                <c:pt idx="28">
                  <c:v>1652858.0286173862</c:v>
                </c:pt>
                <c:pt idx="29">
                  <c:v>1681114.058808136</c:v>
                </c:pt>
                <c:pt idx="30">
                  <c:v>1708902.9506322988</c:v>
                </c:pt>
                <c:pt idx="31">
                  <c:v>1736247.1340904178</c:v>
                </c:pt>
                <c:pt idx="32">
                  <c:v>1763167.2996612093</c:v>
                </c:pt>
                <c:pt idx="33">
                  <c:v>1789682.5815076856</c:v>
                </c:pt>
                <c:pt idx="34">
                  <c:v>1815810.7165972521</c:v>
                </c:pt>
                <c:pt idx="35">
                  <c:v>1841568.1834965646</c:v>
                </c:pt>
                <c:pt idx="36">
                  <c:v>1866970.3239270435</c:v>
                </c:pt>
                <c:pt idx="37">
                  <c:v>1892031.4496280607</c:v>
                </c:pt>
                <c:pt idx="38">
                  <c:v>1916764.9366417036</c:v>
                </c:pt>
                <c:pt idx="39">
                  <c:v>1941183.3087826835</c:v>
                </c:pt>
                <c:pt idx="40">
                  <c:v>1965298.3117720066</c:v>
                </c:pt>
                <c:pt idx="41">
                  <c:v>1989120.9792798706</c:v>
                </c:pt>
                <c:pt idx="42">
                  <c:v>2012661.6919315383</c:v>
                </c:pt>
                <c:pt idx="43">
                  <c:v>2035930.2301714898</c:v>
                </c:pt>
                <c:pt idx="44">
                  <c:v>2058935.8217495629</c:v>
                </c:pt>
                <c:pt idx="45">
                  <c:v>2081687.184483048</c:v>
                </c:pt>
                <c:pt idx="46">
                  <c:v>2104192.5648567365</c:v>
                </c:pt>
                <c:pt idx="47">
                  <c:v>2126459.7729455838</c:v>
                </c:pt>
                <c:pt idx="48">
                  <c:v>2148496.2140793256</c:v>
                </c:pt>
                <c:pt idx="49">
                  <c:v>2170308.9176130225</c:v>
                </c:pt>
                <c:pt idx="50">
                  <c:v>2191904.5631203977</c:v>
                </c:pt>
                <c:pt idx="51">
                  <c:v>2213289.5042866468</c:v>
                </c:pt>
                <c:pt idx="52">
                  <c:v>2234469.79074295</c:v>
                </c:pt>
                <c:pt idx="53">
                  <c:v>2255451.1880553425</c:v>
                </c:pt>
                <c:pt idx="54">
                  <c:v>2276239.1960551222</c:v>
                </c:pt>
                <c:pt idx="55">
                  <c:v>2296839.0656759301</c:v>
                </c:pt>
                <c:pt idx="56">
                  <c:v>2317255.8144435617</c:v>
                </c:pt>
                <c:pt idx="57">
                  <c:v>2337494.2407479654</c:v>
                </c:pt>
                <c:pt idx="58">
                  <c:v>2357558.9370124592</c:v>
                </c:pt>
                <c:pt idx="59">
                  <c:v>2377454.3018625467</c:v>
                </c:pt>
                <c:pt idx="60">
                  <c:v>2397184.5513856751</c:v>
                </c:pt>
                <c:pt idx="61">
                  <c:v>2416753.7295635967</c:v>
                </c:pt>
                <c:pt idx="62">
                  <c:v>2436165.7179504368</c:v>
                </c:pt>
                <c:pt idx="63">
                  <c:v>2455424.2446620865</c:v>
                </c:pt>
                <c:pt idx="64">
                  <c:v>2474532.8927358775</c:v>
                </c:pt>
                <c:pt idx="65">
                  <c:v>2493495.1079136296</c:v>
                </c:pt>
                <c:pt idx="66">
                  <c:v>2512314.2058959538</c:v>
                </c:pt>
                <c:pt idx="67">
                  <c:v>2530993.3791110609</c:v>
                </c:pt>
                <c:pt idx="68">
                  <c:v>2549535.7030372098</c:v>
                </c:pt>
                <c:pt idx="69">
                  <c:v>2567944.1421142421</c:v>
                </c:pt>
                <c:pt idx="70">
                  <c:v>2586221.5552763967</c:v>
                </c:pt>
                <c:pt idx="71">
                  <c:v>2604370.7011356265</c:v>
                </c:pt>
                <c:pt idx="72">
                  <c:v>2622394.2428420424</c:v>
                </c:pt>
                <c:pt idx="73">
                  <c:v>2640294.7526457151</c:v>
                </c:pt>
                <c:pt idx="74">
                  <c:v>2658074.71618198</c:v>
                </c:pt>
                <c:pt idx="75">
                  <c:v>2675736.5365004316</c:v>
                </c:pt>
                <c:pt idx="76">
                  <c:v>2693282.5378561262</c:v>
                </c:pt>
                <c:pt idx="77">
                  <c:v>2710714.9692799039</c:v>
                </c:pt>
                <c:pt idx="78">
                  <c:v>2728036.0079433629</c:v>
                </c:pt>
                <c:pt idx="79">
                  <c:v>2745247.762332751</c:v>
                </c:pt>
                <c:pt idx="80">
                  <c:v>2762352.2752448474</c:v>
                </c:pt>
                <c:pt idx="81">
                  <c:v>2779351.5266169189</c:v>
                </c:pt>
                <c:pt idx="82">
                  <c:v>2796247.4362018127</c:v>
                </c:pt>
                <c:pt idx="83">
                  <c:v>2813041.8660984444</c:v>
                </c:pt>
                <c:pt idx="84">
                  <c:v>2829736.6231471146</c:v>
                </c:pt>
                <c:pt idx="85">
                  <c:v>2846333.4611983616</c:v>
                </c:pt>
                <c:pt idx="86">
                  <c:v>2862834.0832634461</c:v>
                </c:pt>
                <c:pt idx="87">
                  <c:v>2879240.1435538977</c:v>
                </c:pt>
                <c:pt idx="88">
                  <c:v>2895553.2494170577</c:v>
                </c:pt>
                <c:pt idx="89">
                  <c:v>2911774.9631740251</c:v>
                </c:pt>
                <c:pt idx="90">
                  <c:v>2927906.8038659473</c:v>
                </c:pt>
                <c:pt idx="91">
                  <c:v>2943950.2489141892</c:v>
                </c:pt>
                <c:pt idx="92">
                  <c:v>2959906.7356995107</c:v>
                </c:pt>
                <c:pt idx="93">
                  <c:v>2975777.6630650256</c:v>
                </c:pt>
                <c:pt idx="94">
                  <c:v>2991564.3927474055</c:v>
                </c:pt>
                <c:pt idx="95">
                  <c:v>3007268.2507404564</c:v>
                </c:pt>
                <c:pt idx="96">
                  <c:v>3022890.5285949372</c:v>
                </c:pt>
                <c:pt idx="97">
                  <c:v>3038432.484658231</c:v>
                </c:pt>
                <c:pt idx="98">
                  <c:v>3053895.3452572352</c:v>
                </c:pt>
                <c:pt idx="99">
                  <c:v>3069280.3058276083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BE-4145-A3C3-F500DE0B4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18400"/>
        <c:axId val="806297600"/>
      </c:lineChart>
      <c:catAx>
        <c:axId val="8063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 number of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297600"/>
        <c:crosses val="autoZero"/>
        <c:auto val="1"/>
        <c:lblAlgn val="ctr"/>
        <c:lblOffset val="100"/>
        <c:noMultiLvlLbl val="0"/>
      </c:catAx>
      <c:valAx>
        <c:axId val="8062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value at risk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1840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Apple with 2 millions capital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EWMA!$E$149:$CZ$149</c:f>
              <c:numCache>
                <c:formatCode>General</c:formatCode>
                <c:ptCount val="100"/>
                <c:pt idx="0">
                  <c:v>167975.39812285002</c:v>
                </c:pt>
                <c:pt idx="1">
                  <c:v>237553.08617035468</c:v>
                </c:pt>
                <c:pt idx="2">
                  <c:v>290941.92397038598</c:v>
                </c:pt>
                <c:pt idx="3">
                  <c:v>335950.79624570004</c:v>
                </c:pt>
                <c:pt idx="4">
                  <c:v>375604.40875028324</c:v>
                </c:pt>
                <c:pt idx="5">
                  <c:v>411454.01474184176</c:v>
                </c:pt>
                <c:pt idx="6">
                  <c:v>444421.12981012696</c:v>
                </c:pt>
                <c:pt idx="7">
                  <c:v>475106.17234070937</c:v>
                </c:pt>
                <c:pt idx="8">
                  <c:v>503926.19436855015</c:v>
                </c:pt>
                <c:pt idx="9">
                  <c:v>531184.84894177807</c:v>
                </c:pt>
                <c:pt idx="10">
                  <c:v>557111.36958406225</c:v>
                </c:pt>
                <c:pt idx="11">
                  <c:v>581883.84794077196</c:v>
                </c:pt>
                <c:pt idx="12">
                  <c:v>605643.91094841319</c:v>
                </c:pt>
                <c:pt idx="13">
                  <c:v>628506.38918265549</c:v>
                </c:pt>
                <c:pt idx="14">
                  <c:v>650565.91950235877</c:v>
                </c:pt>
                <c:pt idx="15">
                  <c:v>671901.59249140008</c:v>
                </c:pt>
                <c:pt idx="16">
                  <c:v>692580.30896568915</c:v>
                </c:pt>
                <c:pt idx="17">
                  <c:v>712659.25851106388</c:v>
                </c:pt>
                <c:pt idx="18">
                  <c:v>732187.78541851509</c:v>
                </c:pt>
                <c:pt idx="19">
                  <c:v>751208.81750056648</c:v>
                </c:pt>
                <c:pt idx="20">
                  <c:v>769759.97678830323</c:v>
                </c:pt>
                <c:pt idx="21">
                  <c:v>787874.45461803058</c:v>
                </c:pt>
                <c:pt idx="22">
                  <c:v>805581.70945856825</c:v>
                </c:pt>
                <c:pt idx="23">
                  <c:v>822908.02948368352</c:v>
                </c:pt>
                <c:pt idx="24">
                  <c:v>839876.99061425007</c:v>
                </c:pt>
                <c:pt idx="25">
                  <c:v>856509.83283192909</c:v>
                </c:pt>
                <c:pt idx="26">
                  <c:v>872825.77191115823</c:v>
                </c:pt>
                <c:pt idx="27">
                  <c:v>888842.25962025393</c:v>
                </c:pt>
                <c:pt idx="28">
                  <c:v>904575.20243557915</c:v>
                </c:pt>
                <c:pt idx="29">
                  <c:v>920039.14657795895</c:v>
                </c:pt>
                <c:pt idx="30">
                  <c:v>935247.4355005892</c:v>
                </c:pt>
                <c:pt idx="31">
                  <c:v>950212.34468141873</c:v>
                </c:pt>
                <c:pt idx="32">
                  <c:v>964945.19759387837</c:v>
                </c:pt>
                <c:pt idx="33">
                  <c:v>979456.46597182599</c:v>
                </c:pt>
                <c:pt idx="34">
                  <c:v>993755.85689270229</c:v>
                </c:pt>
                <c:pt idx="35">
                  <c:v>1007852.3887371003</c:v>
                </c:pt>
                <c:pt idx="36">
                  <c:v>1021754.4577135979</c:v>
                </c:pt>
                <c:pt idx="37">
                  <c:v>1035469.8963427853</c:v>
                </c:pt>
                <c:pt idx="38">
                  <c:v>1049006.0250573722</c:v>
                </c:pt>
                <c:pt idx="39">
                  <c:v>1062369.6978835561</c:v>
                </c:pt>
                <c:pt idx="40">
                  <c:v>1075567.3430128531</c:v>
                </c:pt>
                <c:pt idx="41">
                  <c:v>1088604.9989460174</c:v>
                </c:pt>
                <c:pt idx="42">
                  <c:v>1101488.3467857428</c:v>
                </c:pt>
                <c:pt idx="43">
                  <c:v>1114222.7391681245</c:v>
                </c:pt>
                <c:pt idx="44">
                  <c:v>1126813.2262508497</c:v>
                </c:pt>
                <c:pt idx="45">
                  <c:v>1139264.5791160096</c:v>
                </c:pt>
                <c:pt idx="46">
                  <c:v>1151581.3108951135</c:v>
                </c:pt>
                <c:pt idx="47">
                  <c:v>1163767.6958815439</c:v>
                </c:pt>
                <c:pt idx="48">
                  <c:v>1175827.7868599501</c:v>
                </c:pt>
                <c:pt idx="49">
                  <c:v>1187765.4308517734</c:v>
                </c:pt>
                <c:pt idx="50">
                  <c:v>1199584.2834503243</c:v>
                </c:pt>
                <c:pt idx="51">
                  <c:v>1211287.8218968264</c:v>
                </c:pt>
                <c:pt idx="52">
                  <c:v>1222879.3570299926</c:v>
                </c:pt>
                <c:pt idx="53">
                  <c:v>1234362.0442255253</c:v>
                </c:pt>
                <c:pt idx="54">
                  <c:v>1245738.893427972</c:v>
                </c:pt>
                <c:pt idx="55">
                  <c:v>1257012.778365311</c:v>
                </c:pt>
                <c:pt idx="56">
                  <c:v>1268186.4450262068</c:v>
                </c:pt>
                <c:pt idx="57">
                  <c:v>1279262.5194707841</c:v>
                </c:pt>
                <c:pt idx="58">
                  <c:v>1290243.5150378658</c:v>
                </c:pt>
                <c:pt idx="59">
                  <c:v>1301131.8390047175</c:v>
                </c:pt>
                <c:pt idx="60">
                  <c:v>1311929.7987492806</c:v>
                </c:pt>
                <c:pt idx="61">
                  <c:v>1322639.6074595898</c:v>
                </c:pt>
                <c:pt idx="62">
                  <c:v>1333263.3894303811</c:v>
                </c:pt>
                <c:pt idx="63">
                  <c:v>1343803.1849828002</c:v>
                </c:pt>
                <c:pt idx="64">
                  <c:v>1354260.9550394812</c:v>
                </c:pt>
                <c:pt idx="65">
                  <c:v>1364638.585384049</c:v>
                </c:pt>
                <c:pt idx="66">
                  <c:v>1374937.8906312487</c:v>
                </c:pt>
                <c:pt idx="67">
                  <c:v>1385160.6179313783</c:v>
                </c:pt>
                <c:pt idx="68">
                  <c:v>1395308.45043043</c:v>
                </c:pt>
                <c:pt idx="69">
                  <c:v>1405383.0105053559</c:v>
                </c:pt>
                <c:pt idx="70">
                  <c:v>1415385.8627920612</c:v>
                </c:pt>
                <c:pt idx="71">
                  <c:v>1425318.5170221278</c:v>
                </c:pt>
                <c:pt idx="72">
                  <c:v>1435182.4306828338</c:v>
                </c:pt>
                <c:pt idx="73">
                  <c:v>1444979.0115137373</c:v>
                </c:pt>
                <c:pt idx="74">
                  <c:v>1454709.6198519305</c:v>
                </c:pt>
                <c:pt idx="75">
                  <c:v>1464375.5708370302</c:v>
                </c:pt>
                <c:pt idx="76">
                  <c:v>1473978.1364860225</c:v>
                </c:pt>
                <c:pt idx="77">
                  <c:v>1483518.5476472271</c:v>
                </c:pt>
                <c:pt idx="78">
                  <c:v>1492997.9958418789</c:v>
                </c:pt>
                <c:pt idx="79">
                  <c:v>1502417.635001133</c:v>
                </c:pt>
                <c:pt idx="80">
                  <c:v>1511778.5831056503</c:v>
                </c:pt>
                <c:pt idx="81">
                  <c:v>1521081.923734372</c:v>
                </c:pt>
                <c:pt idx="82">
                  <c:v>1530328.7075285451</c:v>
                </c:pt>
                <c:pt idx="83">
                  <c:v>1539519.9535766065</c:v>
                </c:pt>
                <c:pt idx="84">
                  <c:v>1548656.6507250878</c:v>
                </c:pt>
                <c:pt idx="85">
                  <c:v>1557739.7588203163</c:v>
                </c:pt>
                <c:pt idx="86">
                  <c:v>1566770.2098853255</c:v>
                </c:pt>
                <c:pt idx="87">
                  <c:v>1575748.9092360612</c:v>
                </c:pt>
                <c:pt idx="88">
                  <c:v>1584676.7365406631</c:v>
                </c:pt>
                <c:pt idx="89">
                  <c:v>1593554.5468253344</c:v>
                </c:pt>
                <c:pt idx="90">
                  <c:v>1602383.1714300504</c:v>
                </c:pt>
                <c:pt idx="91">
                  <c:v>1611163.4189171365</c:v>
                </c:pt>
                <c:pt idx="92">
                  <c:v>1619896.0759355172</c:v>
                </c:pt>
                <c:pt idx="93">
                  <c:v>1628581.9080432574</c:v>
                </c:pt>
                <c:pt idx="94">
                  <c:v>1637221.6604908288</c:v>
                </c:pt>
                <c:pt idx="95">
                  <c:v>1645816.058967367</c:v>
                </c:pt>
                <c:pt idx="96">
                  <c:v>1654365.8103120381</c:v>
                </c:pt>
                <c:pt idx="97">
                  <c:v>1662871.6031924826</c:v>
                </c:pt>
                <c:pt idx="98">
                  <c:v>1671334.1087521869</c:v>
                </c:pt>
                <c:pt idx="99">
                  <c:v>1679753.9812285001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1-4980-A578-9F41DAA2EDD6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EWMA!$E$148:$CZ$148</c:f>
              <c:numCache>
                <c:formatCode>General</c:formatCode>
                <c:ptCount val="100"/>
                <c:pt idx="0">
                  <c:v>238647.97416234182</c:v>
                </c:pt>
                <c:pt idx="1">
                  <c:v>337499.20169324783</c:v>
                </c:pt>
                <c:pt idx="2">
                  <c:v>413350.41637256072</c:v>
                </c:pt>
                <c:pt idx="3">
                  <c:v>477295.94832468365</c:v>
                </c:pt>
                <c:pt idx="4">
                  <c:v>533633.09291960974</c:v>
                </c:pt>
                <c:pt idx="5">
                  <c:v>584565.7648466411</c:v>
                </c:pt>
                <c:pt idx="6">
                  <c:v>631403.19052292441</c:v>
                </c:pt>
                <c:pt idx="7">
                  <c:v>674998.40338649566</c:v>
                </c:pt>
                <c:pt idx="8">
                  <c:v>715943.92248702538</c:v>
                </c:pt>
                <c:pt idx="9">
                  <c:v>754671.15733801411</c:v>
                </c:pt>
                <c:pt idx="10">
                  <c:v>791505.7872749177</c:v>
                </c:pt>
                <c:pt idx="11">
                  <c:v>826700.83274512144</c:v>
                </c:pt>
                <c:pt idx="12">
                  <c:v>860457.50762792863</c:v>
                </c:pt>
                <c:pt idx="13">
                  <c:v>892938.95536316291</c:v>
                </c:pt>
                <c:pt idx="14">
                  <c:v>924279.62953688775</c:v>
                </c:pt>
                <c:pt idx="15">
                  <c:v>954591.89664936729</c:v>
                </c:pt>
                <c:pt idx="16">
                  <c:v>983970.80481100967</c:v>
                </c:pt>
                <c:pt idx="17">
                  <c:v>1012497.6050797432</c:v>
                </c:pt>
                <c:pt idx="18">
                  <c:v>1040242.402454354</c:v>
                </c:pt>
                <c:pt idx="19">
                  <c:v>1067266.1858392195</c:v>
                </c:pt>
                <c:pt idx="20">
                  <c:v>1093622.4060467971</c:v>
                </c:pt>
                <c:pt idx="21">
                  <c:v>1119358.2190609828</c:v>
                </c:pt>
                <c:pt idx="22">
                  <c:v>1144515.4774624782</c:v>
                </c:pt>
                <c:pt idx="23">
                  <c:v>1169131.5296932822</c:v>
                </c:pt>
                <c:pt idx="24">
                  <c:v>1193239.8708117092</c:v>
                </c:pt>
                <c:pt idx="25">
                  <c:v>1216870.6771331674</c:v>
                </c:pt>
                <c:pt idx="26">
                  <c:v>1240051.249117682</c:v>
                </c:pt>
                <c:pt idx="27">
                  <c:v>1262806.3810458488</c:v>
                </c:pt>
                <c:pt idx="28">
                  <c:v>1285158.6717529874</c:v>
                </c:pt>
                <c:pt idx="29">
                  <c:v>1307128.7875162465</c:v>
                </c:pt>
                <c:pt idx="30">
                  <c:v>1328735.6858026667</c:v>
                </c:pt>
                <c:pt idx="31">
                  <c:v>1349996.8067729913</c:v>
                </c:pt>
                <c:pt idx="32">
                  <c:v>1370928.2380449614</c:v>
                </c:pt>
                <c:pt idx="33">
                  <c:v>1391544.8571428992</c:v>
                </c:pt>
                <c:pt idx="34">
                  <c:v>1411860.45521951</c:v>
                </c:pt>
                <c:pt idx="35">
                  <c:v>1431887.8449740508</c:v>
                </c:pt>
                <c:pt idx="36">
                  <c:v>1451638.9551662703</c:v>
                </c:pt>
                <c:pt idx="37">
                  <c:v>1471124.9137065182</c:v>
                </c:pt>
                <c:pt idx="38">
                  <c:v>1490356.1209656573</c:v>
                </c:pt>
                <c:pt idx="39">
                  <c:v>1509342.3146760282</c:v>
                </c:pt>
                <c:pt idx="40">
                  <c:v>1528092.627573139</c:v>
                </c:pt>
                <c:pt idx="41">
                  <c:v>1546615.638746476</c:v>
                </c:pt>
                <c:pt idx="42">
                  <c:v>1564919.4195187688</c:v>
                </c:pt>
                <c:pt idx="43">
                  <c:v>1583011.5745498354</c:v>
                </c:pt>
                <c:pt idx="44">
                  <c:v>1600899.2787588292</c:v>
                </c:pt>
                <c:pt idx="45">
                  <c:v>1618589.3105733553</c:v>
                </c:pt>
                <c:pt idx="46">
                  <c:v>1636088.0819424482</c:v>
                </c:pt>
                <c:pt idx="47">
                  <c:v>1653401.6654902429</c:v>
                </c:pt>
                <c:pt idx="48">
                  <c:v>1670535.8191363928</c:v>
                </c:pt>
                <c:pt idx="49">
                  <c:v>1687496.0084662386</c:v>
                </c:pt>
                <c:pt idx="50">
                  <c:v>1704287.4270971073</c:v>
                </c:pt>
                <c:pt idx="51">
                  <c:v>1720915.0152558573</c:v>
                </c:pt>
                <c:pt idx="52">
                  <c:v>1737383.476756026</c:v>
                </c:pt>
                <c:pt idx="53">
                  <c:v>1753697.2945399235</c:v>
                </c:pt>
                <c:pt idx="54">
                  <c:v>1769860.7449312042</c:v>
                </c:pt>
                <c:pt idx="55">
                  <c:v>1785877.9107263258</c:v>
                </c:pt>
                <c:pt idx="56">
                  <c:v>1801752.6932384523</c:v>
                </c:pt>
                <c:pt idx="57">
                  <c:v>1817488.8233944678</c:v>
                </c:pt>
                <c:pt idx="58">
                  <c:v>1833089.8719745292</c:v>
                </c:pt>
                <c:pt idx="59">
                  <c:v>1848559.2590737755</c:v>
                </c:pt>
                <c:pt idx="60">
                  <c:v>1863900.2628572097</c:v>
                </c:pt>
                <c:pt idx="61">
                  <c:v>1879116.0276712466</c:v>
                </c:pt>
                <c:pt idx="62">
                  <c:v>1894209.5715687731</c:v>
                </c:pt>
                <c:pt idx="63">
                  <c:v>1909183.7932987346</c:v>
                </c:pt>
                <c:pt idx="64">
                  <c:v>1924041.4788060922</c:v>
                </c:pt>
                <c:pt idx="65">
                  <c:v>1938785.3072834352</c:v>
                </c:pt>
                <c:pt idx="66">
                  <c:v>1953417.8568114694</c:v>
                </c:pt>
                <c:pt idx="67">
                  <c:v>1967941.6096220193</c:v>
                </c:pt>
                <c:pt idx="68">
                  <c:v>1982358.9570139649</c:v>
                </c:pt>
                <c:pt idx="69">
                  <c:v>1996672.2039496826</c:v>
                </c:pt>
                <c:pt idx="70">
                  <c:v>2010883.573357014</c:v>
                </c:pt>
                <c:pt idx="71">
                  <c:v>2024995.2101594864</c:v>
                </c:pt>
                <c:pt idx="72">
                  <c:v>2039009.1850554897</c:v>
                </c:pt>
                <c:pt idx="73">
                  <c:v>2052927.4980652491</c:v>
                </c:pt>
                <c:pt idx="74">
                  <c:v>2066752.0818628038</c:v>
                </c:pt>
                <c:pt idx="75">
                  <c:v>2080484.804908708</c:v>
                </c:pt>
                <c:pt idx="76">
                  <c:v>2094127.4743978248</c:v>
                </c:pt>
                <c:pt idx="77">
                  <c:v>2107681.8390353899</c:v>
                </c:pt>
                <c:pt idx="78">
                  <c:v>2121149.5916534015</c:v>
                </c:pt>
                <c:pt idx="79">
                  <c:v>2134532.371678439</c:v>
                </c:pt>
                <c:pt idx="80">
                  <c:v>2147831.7674610759</c:v>
                </c:pt>
                <c:pt idx="81">
                  <c:v>2161049.3184762727</c:v>
                </c:pt>
                <c:pt idx="82">
                  <c:v>2174186.51740336</c:v>
                </c:pt>
                <c:pt idx="83">
                  <c:v>2187244.8120935941</c:v>
                </c:pt>
                <c:pt idx="84">
                  <c:v>2200225.6074325945</c:v>
                </c:pt>
                <c:pt idx="85">
                  <c:v>2213130.2671044744</c:v>
                </c:pt>
                <c:pt idx="86">
                  <c:v>2225960.1152639077</c:v>
                </c:pt>
                <c:pt idx="87">
                  <c:v>2238716.4381219656</c:v>
                </c:pt>
                <c:pt idx="88">
                  <c:v>2251400.4854510641</c:v>
                </c:pt>
                <c:pt idx="89">
                  <c:v>2264013.4720140425</c:v>
                </c:pt>
                <c:pt idx="90">
                  <c:v>2276556.5789219621</c:v>
                </c:pt>
                <c:pt idx="91">
                  <c:v>2289030.9549249564</c:v>
                </c:pt>
                <c:pt idx="92">
                  <c:v>2301437.7176400949</c:v>
                </c:pt>
                <c:pt idx="93">
                  <c:v>2313777.9547199938</c:v>
                </c:pt>
                <c:pt idx="94">
                  <c:v>2326052.7249656287</c:v>
                </c:pt>
                <c:pt idx="95">
                  <c:v>2338263.0593865644</c:v>
                </c:pt>
                <c:pt idx="96">
                  <c:v>2350409.9622116154</c:v>
                </c:pt>
                <c:pt idx="97">
                  <c:v>2362494.4118527346</c:v>
                </c:pt>
                <c:pt idx="98">
                  <c:v>2374517.3618247532</c:v>
                </c:pt>
                <c:pt idx="99">
                  <c:v>2386479.7416234184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1-4980-A578-9F41DAA2EDD6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EWMA!$E$147:$CZ$147</c:f>
              <c:numCache>
                <c:formatCode>General</c:formatCode>
                <c:ptCount val="100"/>
                <c:pt idx="0">
                  <c:v>264253.97997375188</c:v>
                </c:pt>
                <c:pt idx="1">
                  <c:v>373711.56238994817</c:v>
                </c:pt>
                <c:pt idx="2">
                  <c:v>457701.31941682688</c:v>
                </c:pt>
                <c:pt idx="3">
                  <c:v>528507.95994750375</c:v>
                </c:pt>
                <c:pt idx="4">
                  <c:v>590889.86254617723</c:v>
                </c:pt>
                <c:pt idx="5">
                  <c:v>647287.41343533644</c:v>
                </c:pt>
                <c:pt idx="6">
                  <c:v>699150.31396959012</c:v>
                </c:pt>
                <c:pt idx="7">
                  <c:v>747423.12477989634</c:v>
                </c:pt>
                <c:pt idx="8">
                  <c:v>792761.93992125569</c:v>
                </c:pt>
                <c:pt idx="9">
                  <c:v>835644.45748157799</c:v>
                </c:pt>
                <c:pt idx="10">
                  <c:v>876431.30093102483</c:v>
                </c:pt>
                <c:pt idx="11">
                  <c:v>915402.63883365376</c:v>
                </c:pt>
                <c:pt idx="12">
                  <c:v>952781.27454079641</c:v>
                </c:pt>
                <c:pt idx="13">
                  <c:v>988747.85615320189</c:v>
                </c:pt>
                <c:pt idx="14">
                  <c:v>1023451.2636073694</c:v>
                </c:pt>
                <c:pt idx="15">
                  <c:v>1057015.9198950075</c:v>
                </c:pt>
                <c:pt idx="16">
                  <c:v>1089547.071421633</c:v>
                </c:pt>
                <c:pt idx="17">
                  <c:v>1121134.6871698445</c:v>
                </c:pt>
                <c:pt idx="18">
                  <c:v>1151856.3941340055</c:v>
                </c:pt>
                <c:pt idx="19">
                  <c:v>1181779.7250923545</c:v>
                </c:pt>
                <c:pt idx="20">
                  <c:v>1210963.8659230627</c:v>
                </c:pt>
                <c:pt idx="21">
                  <c:v>1239461.0322649509</c:v>
                </c:pt>
                <c:pt idx="22">
                  <c:v>1267317.5673189671</c:v>
                </c:pt>
                <c:pt idx="23">
                  <c:v>1294574.8268706729</c:v>
                </c:pt>
                <c:pt idx="24">
                  <c:v>1321269.8998687593</c:v>
                </c:pt>
                <c:pt idx="25">
                  <c:v>1347436.2004307176</c:v>
                </c:pt>
                <c:pt idx="26">
                  <c:v>1373103.9582504807</c:v>
                </c:pt>
                <c:pt idx="27">
                  <c:v>1398300.6279391802</c:v>
                </c:pt>
                <c:pt idx="28">
                  <c:v>1423051.2330998746</c:v>
                </c:pt>
                <c:pt idx="29">
                  <c:v>1447378.6574214234</c:v>
                </c:pt>
                <c:pt idx="30">
                  <c:v>1471303.8924338541</c:v>
                </c:pt>
                <c:pt idx="31">
                  <c:v>1494846.2495597927</c:v>
                </c:pt>
                <c:pt idx="32">
                  <c:v>1518023.5425562235</c:v>
                </c:pt>
                <c:pt idx="33">
                  <c:v>1540852.2452483608</c:v>
                </c:pt>
                <c:pt idx="34">
                  <c:v>1563347.6285263244</c:v>
                </c:pt>
                <c:pt idx="35">
                  <c:v>1585523.8798425114</c:v>
                </c:pt>
                <c:pt idx="36">
                  <c:v>1607394.2078665141</c:v>
                </c:pt>
                <c:pt idx="37">
                  <c:v>1628970.9344904795</c:v>
                </c:pt>
                <c:pt idx="38">
                  <c:v>1650265.576004891</c:v>
                </c:pt>
                <c:pt idx="39">
                  <c:v>1671288.914963156</c:v>
                </c:pt>
                <c:pt idx="40">
                  <c:v>1692051.0640080252</c:v>
                </c:pt>
                <c:pt idx="41">
                  <c:v>1712561.5227321496</c:v>
                </c:pt>
                <c:pt idx="42">
                  <c:v>1732829.2284800098</c:v>
                </c:pt>
                <c:pt idx="43">
                  <c:v>1752862.6018620497</c:v>
                </c:pt>
                <c:pt idx="44">
                  <c:v>1772669.587638532</c:v>
                </c:pt>
                <c:pt idx="45">
                  <c:v>1792257.6915361616</c:v>
                </c:pt>
                <c:pt idx="46">
                  <c:v>1811634.0134813376</c:v>
                </c:pt>
                <c:pt idx="47">
                  <c:v>1830805.2776673075</c:v>
                </c:pt>
                <c:pt idx="48">
                  <c:v>1849777.8598162632</c:v>
                </c:pt>
                <c:pt idx="49">
                  <c:v>1868557.8119497409</c:v>
                </c:pt>
                <c:pt idx="50">
                  <c:v>1887150.8849401448</c:v>
                </c:pt>
                <c:pt idx="51">
                  <c:v>1905562.5490815928</c:v>
                </c:pt>
                <c:pt idx="52">
                  <c:v>1923798.0128886472</c:v>
                </c:pt>
                <c:pt idx="53">
                  <c:v>1941862.2403060098</c:v>
                </c:pt>
                <c:pt idx="54">
                  <c:v>1959759.9664903462</c:v>
                </c:pt>
                <c:pt idx="55">
                  <c:v>1977495.7123064038</c:v>
                </c:pt>
                <c:pt idx="56">
                  <c:v>1995073.797663179</c:v>
                </c:pt>
                <c:pt idx="57">
                  <c:v>2012498.3538015995</c:v>
                </c:pt>
                <c:pt idx="58">
                  <c:v>2029773.3346327406</c:v>
                </c:pt>
                <c:pt idx="59">
                  <c:v>2046902.5272147388</c:v>
                </c:pt>
                <c:pt idx="60">
                  <c:v>2063889.5614470392</c:v>
                </c:pt>
                <c:pt idx="61">
                  <c:v>2080737.9190522819</c:v>
                </c:pt>
                <c:pt idx="62">
                  <c:v>2097450.9419087702</c:v>
                </c:pt>
                <c:pt idx="63">
                  <c:v>2114031.839790015</c:v>
                </c:pt>
                <c:pt idx="64">
                  <c:v>2130483.6975621106</c:v>
                </c:pt>
                <c:pt idx="65">
                  <c:v>2146809.4818846625</c:v>
                </c:pt>
                <c:pt idx="66">
                  <c:v>2163012.0474564773</c:v>
                </c:pt>
                <c:pt idx="67">
                  <c:v>2179094.142843266</c:v>
                </c:pt>
                <c:pt idx="68">
                  <c:v>2195058.4159210427</c:v>
                </c:pt>
                <c:pt idx="69">
                  <c:v>2210907.4189657434</c:v>
                </c:pt>
                <c:pt idx="70">
                  <c:v>2226643.6134167798</c:v>
                </c:pt>
                <c:pt idx="71">
                  <c:v>2242269.374339689</c:v>
                </c:pt>
                <c:pt idx="72">
                  <c:v>2257786.9946107999</c:v>
                </c:pt>
                <c:pt idx="73">
                  <c:v>2273198.6888447823</c:v>
                </c:pt>
                <c:pt idx="74">
                  <c:v>2288506.5970841344</c:v>
                </c:pt>
                <c:pt idx="75">
                  <c:v>2303712.7882680111</c:v>
                </c:pt>
                <c:pt idx="76">
                  <c:v>2318819.2634963039</c:v>
                </c:pt>
                <c:pt idx="77">
                  <c:v>2333827.9591035643</c:v>
                </c:pt>
                <c:pt idx="78">
                  <c:v>2348740.749556127</c:v>
                </c:pt>
                <c:pt idx="79">
                  <c:v>2363559.4501847089</c:v>
                </c:pt>
                <c:pt idx="80">
                  <c:v>2378285.8197637666</c:v>
                </c:pt>
                <c:pt idx="81">
                  <c:v>2392921.562947975</c:v>
                </c:pt>
                <c:pt idx="82">
                  <c:v>2407468.3325753943</c:v>
                </c:pt>
                <c:pt idx="83">
                  <c:v>2421927.7318461253</c:v>
                </c:pt>
                <c:pt idx="84">
                  <c:v>2436301.3163845898</c:v>
                </c:pt>
                <c:pt idx="85">
                  <c:v>2450590.5961929369</c:v>
                </c:pt>
                <c:pt idx="86">
                  <c:v>2464797.0375025244</c:v>
                </c:pt>
                <c:pt idx="87">
                  <c:v>2478922.0645299018</c:v>
                </c:pt>
                <c:pt idx="88">
                  <c:v>2492967.0611432386</c:v>
                </c:pt>
                <c:pt idx="89">
                  <c:v>2506933.372444734</c:v>
                </c:pt>
                <c:pt idx="90">
                  <c:v>2520822.3062741044</c:v>
                </c:pt>
                <c:pt idx="91">
                  <c:v>2534635.1346379342</c:v>
                </c:pt>
                <c:pt idx="92">
                  <c:v>2548373.0950692897</c:v>
                </c:pt>
                <c:pt idx="93">
                  <c:v>2562037.3919217102</c:v>
                </c:pt>
                <c:pt idx="94">
                  <c:v>2575629.1976014259</c:v>
                </c:pt>
                <c:pt idx="95">
                  <c:v>2589149.6537413457</c:v>
                </c:pt>
                <c:pt idx="96">
                  <c:v>2602599.8723201575</c:v>
                </c:pt>
                <c:pt idx="97">
                  <c:v>2615980.9367296374</c:v>
                </c:pt>
                <c:pt idx="98">
                  <c:v>2629293.9027930745</c:v>
                </c:pt>
                <c:pt idx="99">
                  <c:v>2642539.7997375187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1-4980-A578-9F41DAA2E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286064"/>
        <c:axId val="835288976"/>
      </c:lineChart>
      <c:catAx>
        <c:axId val="83528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 ( number of days)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8976"/>
        <c:crosses val="autoZero"/>
        <c:auto val="1"/>
        <c:lblAlgn val="ctr"/>
        <c:lblOffset val="100"/>
        <c:noMultiLvlLbl val="0"/>
      </c:catAx>
      <c:valAx>
        <c:axId val="8352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Absolute value at risk 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6064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Amazon with 2 millions capital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EWMA!$E$144:$CZ$144</c:f>
              <c:numCache>
                <c:formatCode>General</c:formatCode>
                <c:ptCount val="100"/>
                <c:pt idx="0">
                  <c:v>134604.65411637569</c:v>
                </c:pt>
                <c:pt idx="1">
                  <c:v>190359.72740991804</c:v>
                </c:pt>
                <c:pt idx="2">
                  <c:v>233142.09986479793</c:v>
                </c:pt>
                <c:pt idx="3">
                  <c:v>269209.30823275138</c:v>
                </c:pt>
                <c:pt idx="4">
                  <c:v>300985.15669206297</c:v>
                </c:pt>
                <c:pt idx="5">
                  <c:v>329712.7195889398</c:v>
                </c:pt>
                <c:pt idx="6">
                  <c:v>356130.44010379678</c:v>
                </c:pt>
                <c:pt idx="7">
                  <c:v>380719.45481983607</c:v>
                </c:pt>
                <c:pt idx="8">
                  <c:v>403813.96234912716</c:v>
                </c:pt>
                <c:pt idx="9">
                  <c:v>425657.29066690663</c:v>
                </c:pt>
                <c:pt idx="10">
                  <c:v>446433.13273958571</c:v>
                </c:pt>
                <c:pt idx="11">
                  <c:v>466284.19972959586</c:v>
                </c:pt>
                <c:pt idx="12">
                  <c:v>485323.98233268753</c:v>
                </c:pt>
                <c:pt idx="13">
                  <c:v>503644.49836868863</c:v>
                </c:pt>
                <c:pt idx="14">
                  <c:v>521321.58371473278</c:v>
                </c:pt>
                <c:pt idx="15">
                  <c:v>538418.61646550277</c:v>
                </c:pt>
                <c:pt idx="16">
                  <c:v>554989.20662154804</c:v>
                </c:pt>
                <c:pt idx="17">
                  <c:v>571079.18222975393</c:v>
                </c:pt>
                <c:pt idx="18">
                  <c:v>586728.08462352783</c:v>
                </c:pt>
                <c:pt idx="19">
                  <c:v>601970.31338412594</c:v>
                </c:pt>
                <c:pt idx="20">
                  <c:v>616836.01638164092</c:v>
                </c:pt>
                <c:pt idx="21">
                  <c:v>631351.79101303034</c:v>
                </c:pt>
                <c:pt idx="22">
                  <c:v>645541.2433959198</c:v>
                </c:pt>
                <c:pt idx="23">
                  <c:v>659425.4391778796</c:v>
                </c:pt>
                <c:pt idx="24">
                  <c:v>673023.27058187849</c:v>
                </c:pt>
                <c:pt idx="25">
                  <c:v>686351.75795980706</c:v>
                </c:pt>
                <c:pt idx="26">
                  <c:v>699426.29959439393</c:v>
                </c:pt>
                <c:pt idx="27">
                  <c:v>712260.88020759355</c:v>
                </c:pt>
                <c:pt idx="28">
                  <c:v>724868.24622401898</c:v>
                </c:pt>
                <c:pt idx="29">
                  <c:v>737260.05404719582</c:v>
                </c:pt>
                <c:pt idx="30">
                  <c:v>749446.99626021809</c:v>
                </c:pt>
                <c:pt idx="31">
                  <c:v>761438.90963967214</c:v>
                </c:pt>
                <c:pt idx="32">
                  <c:v>773244.86808710324</c:v>
                </c:pt>
                <c:pt idx="33">
                  <c:v>784873.26297487726</c:v>
                </c:pt>
                <c:pt idx="34">
                  <c:v>796331.87292900693</c:v>
                </c:pt>
                <c:pt idx="35">
                  <c:v>807627.92469825433</c:v>
                </c:pt>
                <c:pt idx="36">
                  <c:v>818768.14646284212</c:v>
                </c:pt>
                <c:pt idx="37">
                  <c:v>829758.81469978206</c:v>
                </c:pt>
                <c:pt idx="38">
                  <c:v>840605.79553187499</c:v>
                </c:pt>
                <c:pt idx="39">
                  <c:v>851314.58133381326</c:v>
                </c:pt>
                <c:pt idx="40">
                  <c:v>861890.32324383047</c:v>
                </c:pt>
                <c:pt idx="41">
                  <c:v>872337.8601271091</c:v>
                </c:pt>
                <c:pt idx="42">
                  <c:v>882661.74445306801</c:v>
                </c:pt>
                <c:pt idx="43">
                  <c:v>892866.26547917142</c:v>
                </c:pt>
                <c:pt idx="44">
                  <c:v>902955.47007618903</c:v>
                </c:pt>
                <c:pt idx="45">
                  <c:v>912933.18148170097</c:v>
                </c:pt>
                <c:pt idx="46">
                  <c:v>922803.01622832252</c:v>
                </c:pt>
                <c:pt idx="47">
                  <c:v>932568.39945919171</c:v>
                </c:pt>
                <c:pt idx="48">
                  <c:v>942232.57881462993</c:v>
                </c:pt>
                <c:pt idx="49">
                  <c:v>951798.63704959</c:v>
                </c:pt>
                <c:pt idx="50">
                  <c:v>961269.50352086278</c:v>
                </c:pt>
                <c:pt idx="51">
                  <c:v>970647.96466537507</c:v>
                </c:pt>
                <c:pt idx="52">
                  <c:v>979936.67357581039</c:v>
                </c:pt>
                <c:pt idx="53">
                  <c:v>989138.1587668194</c:v>
                </c:pt>
                <c:pt idx="54">
                  <c:v>998254.83221390063</c:v>
                </c:pt>
                <c:pt idx="55">
                  <c:v>1007288.9967373773</c:v>
                </c:pt>
                <c:pt idx="56">
                  <c:v>1016242.8527955221</c:v>
                </c:pt>
                <c:pt idx="57">
                  <c:v>1025118.5047436077</c:v>
                </c:pt>
                <c:pt idx="58">
                  <c:v>1033917.9666093241</c:v>
                </c:pt>
                <c:pt idx="59">
                  <c:v>1042643.1674294656</c:v>
                </c:pt>
                <c:pt idx="60">
                  <c:v>1051295.9561879507</c:v>
                </c:pt>
                <c:pt idx="61">
                  <c:v>1059878.1063909787</c:v>
                </c:pt>
                <c:pt idx="62">
                  <c:v>1068391.3203113903</c:v>
                </c:pt>
                <c:pt idx="63">
                  <c:v>1076837.2329310055</c:v>
                </c:pt>
                <c:pt idx="64">
                  <c:v>1085217.4156067965</c:v>
                </c:pt>
                <c:pt idx="65">
                  <c:v>1093533.3794841764</c:v>
                </c:pt>
                <c:pt idx="66">
                  <c:v>1101786.5786784082</c:v>
                </c:pt>
                <c:pt idx="67">
                  <c:v>1109978.4132430961</c:v>
                </c:pt>
                <c:pt idx="68">
                  <c:v>1118110.2319429202</c:v>
                </c:pt>
                <c:pt idx="69">
                  <c:v>1126183.3348461697</c:v>
                </c:pt>
                <c:pt idx="70">
                  <c:v>1134198.9757511814</c:v>
                </c:pt>
                <c:pt idx="71">
                  <c:v>1142158.3644595079</c:v>
                </c:pt>
                <c:pt idx="72">
                  <c:v>1150062.668907485</c:v>
                </c:pt>
                <c:pt idx="73">
                  <c:v>1157913.0171668322</c:v>
                </c:pt>
                <c:pt idx="74">
                  <c:v>1165710.49932399</c:v>
                </c:pt>
                <c:pt idx="75">
                  <c:v>1173456.1692470557</c:v>
                </c:pt>
                <c:pt idx="76">
                  <c:v>1181151.0462484313</c:v>
                </c:pt>
                <c:pt idx="77">
                  <c:v>1188796.1166506028</c:v>
                </c:pt>
                <c:pt idx="78">
                  <c:v>1196392.3352618665</c:v>
                </c:pt>
                <c:pt idx="79">
                  <c:v>1203940.6267682519</c:v>
                </c:pt>
                <c:pt idx="80">
                  <c:v>1211441.8870473816</c:v>
                </c:pt>
                <c:pt idx="81">
                  <c:v>1218896.9844095563</c:v>
                </c:pt>
                <c:pt idx="82">
                  <c:v>1226306.7607709332</c:v>
                </c:pt>
                <c:pt idx="83">
                  <c:v>1233672.0327632818</c:v>
                </c:pt>
                <c:pt idx="84">
                  <c:v>1240993.5927844581</c:v>
                </c:pt>
                <c:pt idx="85">
                  <c:v>1248272.2099934239</c:v>
                </c:pt>
                <c:pt idx="86">
                  <c:v>1255508.6312533482</c:v>
                </c:pt>
                <c:pt idx="87">
                  <c:v>1262703.5820260607</c:v>
                </c:pt>
                <c:pt idx="88">
                  <c:v>1269857.7672208936</c:v>
                </c:pt>
                <c:pt idx="89">
                  <c:v>1276971.8720007197</c:v>
                </c:pt>
                <c:pt idx="90">
                  <c:v>1284046.5625477962</c:v>
                </c:pt>
                <c:pt idx="91">
                  <c:v>1291082.4867918396</c:v>
                </c:pt>
                <c:pt idx="92">
                  <c:v>1298080.2751025802</c:v>
                </c:pt>
                <c:pt idx="93">
                  <c:v>1305040.5409488932</c:v>
                </c:pt>
                <c:pt idx="94">
                  <c:v>1311963.8815264574</c:v>
                </c:pt>
                <c:pt idx="95">
                  <c:v>1318850.8783557592</c:v>
                </c:pt>
                <c:pt idx="96">
                  <c:v>1325702.097852133</c:v>
                </c:pt>
                <c:pt idx="97">
                  <c:v>1332518.0918694262</c:v>
                </c:pt>
                <c:pt idx="98">
                  <c:v>1339299.3982187572</c:v>
                </c:pt>
                <c:pt idx="99">
                  <c:v>1346046.541163757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D-4C8A-AC33-763C373C38D4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EWMA!$E$143:$CZ$143</c:f>
              <c:numCache>
                <c:formatCode>General</c:formatCode>
                <c:ptCount val="100"/>
                <c:pt idx="0">
                  <c:v>191237.10005558259</c:v>
                </c:pt>
                <c:pt idx="1">
                  <c:v>270450.10052750551</c:v>
                </c:pt>
                <c:pt idx="2">
                  <c:v>331232.37358840194</c:v>
                </c:pt>
                <c:pt idx="3">
                  <c:v>382474.20011116518</c:v>
                </c:pt>
                <c:pt idx="4">
                  <c:v>427619.15554421151</c:v>
                </c:pt>
                <c:pt idx="5">
                  <c:v>468433.31502574979</c:v>
                </c:pt>
                <c:pt idx="6">
                  <c:v>505965.8081962479</c:v>
                </c:pt>
                <c:pt idx="7">
                  <c:v>540900.20105501101</c:v>
                </c:pt>
                <c:pt idx="8">
                  <c:v>573711.30016674777</c:v>
                </c:pt>
                <c:pt idx="9">
                  <c:v>604744.80930115399</c:v>
                </c:pt>
                <c:pt idx="10">
                  <c:v>634261.70688002114</c:v>
                </c:pt>
                <c:pt idx="11">
                  <c:v>662464.74717680388</c:v>
                </c:pt>
                <c:pt idx="12">
                  <c:v>689515.17002144025</c:v>
                </c:pt>
                <c:pt idx="13">
                  <c:v>715543.70804819791</c:v>
                </c:pt>
                <c:pt idx="14">
                  <c:v>740658.10369227279</c:v>
                </c:pt>
                <c:pt idx="15">
                  <c:v>764948.40022233035</c:v>
                </c:pt>
                <c:pt idx="16">
                  <c:v>788490.76306597993</c:v>
                </c:pt>
                <c:pt idx="17">
                  <c:v>811350.30158251617</c:v>
                </c:pt>
                <c:pt idx="18">
                  <c:v>833583.19339806121</c:v>
                </c:pt>
                <c:pt idx="19">
                  <c:v>855238.31108842301</c:v>
                </c:pt>
                <c:pt idx="20">
                  <c:v>876358.48668855091</c:v>
                </c:pt>
                <c:pt idx="21">
                  <c:v>896981.50796363468</c:v>
                </c:pt>
                <c:pt idx="22">
                  <c:v>917140.91287347139</c:v>
                </c:pt>
                <c:pt idx="23">
                  <c:v>936866.63005149958</c:v>
                </c:pt>
                <c:pt idx="24">
                  <c:v>956185.50027791294</c:v>
                </c:pt>
                <c:pt idx="25">
                  <c:v>975121.70490631135</c:v>
                </c:pt>
                <c:pt idx="26">
                  <c:v>993697.12076520605</c:v>
                </c:pt>
                <c:pt idx="27">
                  <c:v>1011931.6163924958</c:v>
                </c:pt>
                <c:pt idx="28">
                  <c:v>1029843.3010377832</c:v>
                </c:pt>
                <c:pt idx="29">
                  <c:v>1047448.7353231503</c:v>
                </c:pt>
                <c:pt idx="30">
                  <c:v>1064763.1105404319</c:v>
                </c:pt>
                <c:pt idx="31">
                  <c:v>1081800.402110022</c:v>
                </c:pt>
                <c:pt idx="32">
                  <c:v>1098573.5016115555</c:v>
                </c:pt>
                <c:pt idx="33">
                  <c:v>1115094.3309338198</c:v>
                </c:pt>
                <c:pt idx="34">
                  <c:v>1131373.9414174305</c:v>
                </c:pt>
                <c:pt idx="35">
                  <c:v>1147422.6003334955</c:v>
                </c:pt>
                <c:pt idx="36">
                  <c:v>1163249.8666209893</c:v>
                </c:pt>
                <c:pt idx="37">
                  <c:v>1178864.6574698125</c:v>
                </c:pt>
                <c:pt idx="38">
                  <c:v>1194275.3070666275</c:v>
                </c:pt>
                <c:pt idx="39">
                  <c:v>1209489.618602308</c:v>
                </c:pt>
                <c:pt idx="40">
                  <c:v>1224514.9104622717</c:v>
                </c:pt>
                <c:pt idx="41">
                  <c:v>1239358.0573757102</c:v>
                </c:pt>
                <c:pt idx="42">
                  <c:v>1254025.5271802736</c:v>
                </c:pt>
                <c:pt idx="43">
                  <c:v>1268523.4137600423</c:v>
                </c:pt>
                <c:pt idx="44">
                  <c:v>1282857.4666326344</c:v>
                </c:pt>
                <c:pt idx="45">
                  <c:v>1297033.1175929047</c:v>
                </c:pt>
                <c:pt idx="46">
                  <c:v>1311055.5047634095</c:v>
                </c:pt>
                <c:pt idx="47">
                  <c:v>1324929.4943536078</c:v>
                </c:pt>
                <c:pt idx="48">
                  <c:v>1338659.7003890784</c:v>
                </c:pt>
                <c:pt idx="49">
                  <c:v>1352250.5026375274</c:v>
                </c:pt>
                <c:pt idx="50">
                  <c:v>1365706.062929031</c:v>
                </c:pt>
                <c:pt idx="51">
                  <c:v>1379030.3400428805</c:v>
                </c:pt>
                <c:pt idx="52">
                  <c:v>1392227.1033119746</c:v>
                </c:pt>
                <c:pt idx="53">
                  <c:v>1405299.9450772495</c:v>
                </c:pt>
                <c:pt idx="54">
                  <c:v>1418252.2921087735</c:v>
                </c:pt>
                <c:pt idx="55">
                  <c:v>1431087.4160963958</c:v>
                </c:pt>
                <c:pt idx="56">
                  <c:v>1443808.443300955</c:v>
                </c:pt>
                <c:pt idx="57">
                  <c:v>1456418.3634467113</c:v>
                </c:pt>
                <c:pt idx="58">
                  <c:v>1468920.0379266615</c:v>
                </c:pt>
                <c:pt idx="59">
                  <c:v>1481316.2073845456</c:v>
                </c:pt>
                <c:pt idx="60">
                  <c:v>1493609.4987304423</c:v>
                </c:pt>
                <c:pt idx="61">
                  <c:v>1505802.4316408418</c:v>
                </c:pt>
                <c:pt idx="62">
                  <c:v>1517897.4245887438</c:v>
                </c:pt>
                <c:pt idx="63">
                  <c:v>1529896.8004446607</c:v>
                </c:pt>
                <c:pt idx="64">
                  <c:v>1541802.7916852655</c:v>
                </c:pt>
                <c:pt idx="65">
                  <c:v>1553617.5452427627</c:v>
                </c:pt>
                <c:pt idx="66">
                  <c:v>1565343.1270248122</c:v>
                </c:pt>
                <c:pt idx="67">
                  <c:v>1576981.5261319599</c:v>
                </c:pt>
                <c:pt idx="68">
                  <c:v>1588534.6587969537</c:v>
                </c:pt>
                <c:pt idx="69">
                  <c:v>1600004.372068034</c:v>
                </c:pt>
                <c:pt idx="70">
                  <c:v>1611392.4472562517</c:v>
                </c:pt>
                <c:pt idx="71">
                  <c:v>1622700.6031650323</c:v>
                </c:pt>
                <c:pt idx="72">
                  <c:v>1633930.4991185607</c:v>
                </c:pt>
                <c:pt idx="73">
                  <c:v>1645083.7378040969</c:v>
                </c:pt>
                <c:pt idx="74">
                  <c:v>1656161.8679420103</c:v>
                </c:pt>
                <c:pt idx="75">
                  <c:v>1667166.3867961224</c:v>
                </c:pt>
                <c:pt idx="76">
                  <c:v>1678098.7425358812</c:v>
                </c:pt>
                <c:pt idx="77">
                  <c:v>1688960.3364609173</c:v>
                </c:pt>
                <c:pt idx="78">
                  <c:v>1699752.5250976516</c:v>
                </c:pt>
                <c:pt idx="79">
                  <c:v>1710476.622176846</c:v>
                </c:pt>
                <c:pt idx="80">
                  <c:v>1721133.9005002431</c:v>
                </c:pt>
                <c:pt idx="81">
                  <c:v>1731725.5937038211</c:v>
                </c:pt>
                <c:pt idx="82">
                  <c:v>1742252.8979245578</c:v>
                </c:pt>
                <c:pt idx="83">
                  <c:v>1752716.9733771018</c:v>
                </c:pt>
                <c:pt idx="84">
                  <c:v>1763118.9458462116</c:v>
                </c:pt>
                <c:pt idx="85">
                  <c:v>1773459.9081004132</c:v>
                </c:pt>
                <c:pt idx="86">
                  <c:v>1783740.921231891</c:v>
                </c:pt>
                <c:pt idx="87">
                  <c:v>1793963.0159272694</c:v>
                </c:pt>
                <c:pt idx="88">
                  <c:v>1804127.1936735867</c:v>
                </c:pt>
                <c:pt idx="89">
                  <c:v>1814234.4279034617</c:v>
                </c:pt>
                <c:pt idx="90">
                  <c:v>1824285.6650831499</c:v>
                </c:pt>
                <c:pt idx="91">
                  <c:v>1834281.8257469428</c:v>
                </c:pt>
                <c:pt idx="92">
                  <c:v>1844223.8054811051</c:v>
                </c:pt>
                <c:pt idx="93">
                  <c:v>1854112.4758603177</c:v>
                </c:pt>
                <c:pt idx="94">
                  <c:v>1863948.6853394182</c:v>
                </c:pt>
                <c:pt idx="95">
                  <c:v>1873733.2601029992</c:v>
                </c:pt>
                <c:pt idx="96">
                  <c:v>1883467.0048752867</c:v>
                </c:pt>
                <c:pt idx="97">
                  <c:v>1893150.7036925384</c:v>
                </c:pt>
                <c:pt idx="98">
                  <c:v>1902785.1206400637</c:v>
                </c:pt>
                <c:pt idx="99">
                  <c:v>1912371.0005558259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BD-4C8A-AC33-763C373C38D4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EWMA!$E$142:$CZ$142</c:f>
              <c:numCache>
                <c:formatCode>General</c:formatCode>
                <c:ptCount val="100"/>
                <c:pt idx="0">
                  <c:v>211756.10220746911</c:v>
                </c:pt>
                <c:pt idx="1">
                  <c:v>299468.35165706614</c:v>
                </c:pt>
                <c:pt idx="2">
                  <c:v>366772.32783608465</c:v>
                </c:pt>
                <c:pt idx="3">
                  <c:v>423512.20441493823</c:v>
                </c:pt>
                <c:pt idx="4">
                  <c:v>473501.03918629425</c:v>
                </c:pt>
                <c:pt idx="5">
                  <c:v>518694.40032894188</c:v>
                </c:pt>
                <c:pt idx="6">
                  <c:v>560253.98504133895</c:v>
                </c:pt>
                <c:pt idx="7">
                  <c:v>598936.70331413229</c:v>
                </c:pt>
                <c:pt idx="8">
                  <c:v>635268.3066224074</c:v>
                </c:pt>
                <c:pt idx="9">
                  <c:v>669631.59141501167</c:v>
                </c:pt>
                <c:pt idx="10">
                  <c:v>702315.53809032391</c:v>
                </c:pt>
                <c:pt idx="11">
                  <c:v>733544.65567216929</c:v>
                </c:pt>
                <c:pt idx="12">
                  <c:v>763497.48440142302</c:v>
                </c:pt>
                <c:pt idx="13">
                  <c:v>792318.78401903471</c:v>
                </c:pt>
                <c:pt idx="14">
                  <c:v>820127.8573073236</c:v>
                </c:pt>
                <c:pt idx="15">
                  <c:v>847024.40882987645</c:v>
                </c:pt>
                <c:pt idx="16">
                  <c:v>873092.77627048432</c:v>
                </c:pt>
                <c:pt idx="17">
                  <c:v>898405.05497119843</c:v>
                </c:pt>
                <c:pt idx="18">
                  <c:v>923023.45020042825</c:v>
                </c:pt>
                <c:pt idx="19">
                  <c:v>947002.0783725885</c:v>
                </c:pt>
                <c:pt idx="20">
                  <c:v>970388.36723453284</c:v>
                </c:pt>
                <c:pt idx="21">
                  <c:v>993224.15903269406</c:v>
                </c:pt>
                <c:pt idx="22">
                  <c:v>1015546.5902204106</c:v>
                </c:pt>
                <c:pt idx="23">
                  <c:v>1037388.8006578838</c:v>
                </c:pt>
                <c:pt idx="24">
                  <c:v>1058780.5110373455</c:v>
                </c:pt>
                <c:pt idx="25">
                  <c:v>1079748.4972782333</c:v>
                </c:pt>
                <c:pt idx="26">
                  <c:v>1100316.9835082537</c:v>
                </c:pt>
                <c:pt idx="27">
                  <c:v>1120507.9700826779</c:v>
                </c:pt>
                <c:pt idx="28">
                  <c:v>1140341.5093036396</c:v>
                </c:pt>
                <c:pt idx="29">
                  <c:v>1159835.9386840034</c:v>
                </c:pt>
                <c:pt idx="30">
                  <c:v>1179008.0794825382</c:v>
                </c:pt>
                <c:pt idx="31">
                  <c:v>1197873.4066282646</c:v>
                </c:pt>
                <c:pt idx="32">
                  <c:v>1216446.1949175163</c:v>
                </c:pt>
                <c:pt idx="33">
                  <c:v>1234739.6454116974</c:v>
                </c:pt>
                <c:pt idx="34">
                  <c:v>1252765.9952175841</c:v>
                </c:pt>
                <c:pt idx="35">
                  <c:v>1270536.6132448148</c:v>
                </c:pt>
                <c:pt idx="36">
                  <c:v>1288062.0840695933</c:v>
                </c:pt>
                <c:pt idx="37">
                  <c:v>1305352.2816618523</c:v>
                </c:pt>
                <c:pt idx="38">
                  <c:v>1322416.4344342914</c:v>
                </c:pt>
                <c:pt idx="39">
                  <c:v>1339263.1828300233</c:v>
                </c:pt>
                <c:pt idx="40">
                  <c:v>1355900.6304689532</c:v>
                </c:pt>
                <c:pt idx="41">
                  <c:v>1372336.38971216</c:v>
                </c:pt>
                <c:pt idx="42">
                  <c:v>1388577.6223712899</c:v>
                </c:pt>
                <c:pt idx="43">
                  <c:v>1404631.0761806478</c:v>
                </c:pt>
                <c:pt idx="44">
                  <c:v>1420503.117558883</c:v>
                </c:pt>
                <c:pt idx="45">
                  <c:v>1436199.7611114567</c:v>
                </c:pt>
                <c:pt idx="46">
                  <c:v>1451726.6962616295</c:v>
                </c:pt>
                <c:pt idx="47">
                  <c:v>1467089.3113443386</c:v>
                </c:pt>
                <c:pt idx="48">
                  <c:v>1482292.7154522841</c:v>
                </c:pt>
                <c:pt idx="49">
                  <c:v>1497341.7582853306</c:v>
                </c:pt>
                <c:pt idx="50">
                  <c:v>1512241.0482218454</c:v>
                </c:pt>
                <c:pt idx="51">
                  <c:v>1526994.968802846</c:v>
                </c:pt>
                <c:pt idx="52">
                  <c:v>1541607.6937960924</c:v>
                </c:pt>
                <c:pt idx="53">
                  <c:v>1556083.2009868256</c:v>
                </c:pt>
                <c:pt idx="54">
                  <c:v>1570425.2848243071</c:v>
                </c:pt>
                <c:pt idx="55">
                  <c:v>1584637.5680380694</c:v>
                </c:pt>
                <c:pt idx="56">
                  <c:v>1598723.5123246629</c:v>
                </c:pt>
                <c:pt idx="57">
                  <c:v>1612686.4281942125</c:v>
                </c:pt>
                <c:pt idx="58">
                  <c:v>1626529.4840561319</c:v>
                </c:pt>
                <c:pt idx="59">
                  <c:v>1640255.7146146472</c:v>
                </c:pt>
                <c:pt idx="60">
                  <c:v>1653868.0286371422</c:v>
                </c:pt>
                <c:pt idx="61">
                  <c:v>1667369.2161516617</c:v>
                </c:pt>
                <c:pt idx="62">
                  <c:v>1680761.9551240166</c:v>
                </c:pt>
                <c:pt idx="63">
                  <c:v>1694048.8176597529</c:v>
                </c:pt>
                <c:pt idx="64">
                  <c:v>1707232.2757716672</c:v>
                </c:pt>
                <c:pt idx="65">
                  <c:v>1720314.706749497</c:v>
                </c:pt>
                <c:pt idx="66">
                  <c:v>1733298.3981648134</c:v>
                </c:pt>
                <c:pt idx="67">
                  <c:v>1746185.5525409686</c:v>
                </c:pt>
                <c:pt idx="68">
                  <c:v>1758978.2917150818</c:v>
                </c:pt>
                <c:pt idx="69">
                  <c:v>1771678.6609165356</c:v>
                </c:pt>
                <c:pt idx="70">
                  <c:v>1784288.632584176</c:v>
                </c:pt>
                <c:pt idx="71">
                  <c:v>1796810.1099423969</c:v>
                </c:pt>
                <c:pt idx="72">
                  <c:v>1809244.930354458</c:v>
                </c:pt>
                <c:pt idx="73">
                  <c:v>1821594.8684697726</c:v>
                </c:pt>
                <c:pt idx="74">
                  <c:v>1833861.6391804232</c:v>
                </c:pt>
                <c:pt idx="75">
                  <c:v>1846046.9004008565</c:v>
                </c:pt>
                <c:pt idx="76">
                  <c:v>1858152.2556835082</c:v>
                </c:pt>
                <c:pt idx="77">
                  <c:v>1870179.2566820458</c:v>
                </c:pt>
                <c:pt idx="78">
                  <c:v>1882129.4054729363</c:v>
                </c:pt>
                <c:pt idx="79">
                  <c:v>1894004.156745177</c:v>
                </c:pt>
                <c:pt idx="80">
                  <c:v>1905804.919867222</c:v>
                </c:pt>
                <c:pt idx="81">
                  <c:v>1917533.0608394239</c:v>
                </c:pt>
                <c:pt idx="82">
                  <c:v>1929189.9041396389</c:v>
                </c:pt>
                <c:pt idx="83">
                  <c:v>1940776.7344690657</c:v>
                </c:pt>
                <c:pt idx="84">
                  <c:v>1952294.7984048182</c:v>
                </c:pt>
                <c:pt idx="85">
                  <c:v>1963745.3059652643</c:v>
                </c:pt>
                <c:pt idx="86">
                  <c:v>1975129.4320936815</c:v>
                </c:pt>
                <c:pt idx="87">
                  <c:v>1986448.3180653881</c:v>
                </c:pt>
                <c:pt idx="88">
                  <c:v>1997703.0728231133</c:v>
                </c:pt>
                <c:pt idx="89">
                  <c:v>2008894.7742450349</c:v>
                </c:pt>
                <c:pt idx="90">
                  <c:v>2020024.4703495821</c:v>
                </c:pt>
                <c:pt idx="91">
                  <c:v>2031093.1804408212</c:v>
                </c:pt>
                <c:pt idx="92">
                  <c:v>2042101.8961979619</c:v>
                </c:pt>
                <c:pt idx="93">
                  <c:v>2053051.5827122834</c:v>
                </c:pt>
                <c:pt idx="94">
                  <c:v>2063943.1794745491</c:v>
                </c:pt>
                <c:pt idx="95">
                  <c:v>2074777.6013157675</c:v>
                </c:pt>
                <c:pt idx="96">
                  <c:v>2085555.7393039654</c:v>
                </c:pt>
                <c:pt idx="97">
                  <c:v>2096278.4615994629</c:v>
                </c:pt>
                <c:pt idx="98">
                  <c:v>2106946.6142709716</c:v>
                </c:pt>
                <c:pt idx="99">
                  <c:v>2117561.022074691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BD-4C8A-AC33-763C373C3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286064"/>
        <c:axId val="835288976"/>
      </c:lineChart>
      <c:catAx>
        <c:axId val="83528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 ( number of days)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8976"/>
        <c:crosses val="autoZero"/>
        <c:auto val="1"/>
        <c:lblAlgn val="ctr"/>
        <c:lblOffset val="100"/>
        <c:noMultiLvlLbl val="0"/>
      </c:catAx>
      <c:valAx>
        <c:axId val="8352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Absolute value at risk 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6064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Equibalenced Peortfolio with 4 millions capital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EWMA!$E$139:$CZ$139</c:f>
              <c:numCache>
                <c:formatCode>General</c:formatCode>
                <c:ptCount val="100"/>
                <c:pt idx="0">
                  <c:v>257428.35971654649</c:v>
                </c:pt>
                <c:pt idx="1">
                  <c:v>364058.67765059986</c:v>
                </c:pt>
                <c:pt idx="2">
                  <c:v>445878.99833817576</c:v>
                </c:pt>
                <c:pt idx="3">
                  <c:v>514856.71943309298</c:v>
                </c:pt>
                <c:pt idx="4">
                  <c:v>575627.3116624665</c:v>
                </c:pt>
                <c:pt idx="5">
                  <c:v>630568.12662717886</c:v>
                </c:pt>
                <c:pt idx="6">
                  <c:v>681091.42022525996</c:v>
                </c:pt>
                <c:pt idx="7">
                  <c:v>728117.35530119971</c:v>
                </c:pt>
                <c:pt idx="8">
                  <c:v>772285.07914963947</c:v>
                </c:pt>
                <c:pt idx="9">
                  <c:v>814059.95102542453</c:v>
                </c:pt>
                <c:pt idx="10">
                  <c:v>853793.27957642544</c:v>
                </c:pt>
                <c:pt idx="11">
                  <c:v>891757.99667635153</c:v>
                </c:pt>
                <c:pt idx="12">
                  <c:v>928171.15071659675</c:v>
                </c:pt>
                <c:pt idx="13">
                  <c:v>963208.72369851556</c:v>
                </c:pt>
                <c:pt idx="14">
                  <c:v>997015.75002367678</c:v>
                </c:pt>
                <c:pt idx="15">
                  <c:v>1029713.438866186</c:v>
                </c:pt>
                <c:pt idx="16">
                  <c:v>1061404.3181408194</c:v>
                </c:pt>
                <c:pt idx="17">
                  <c:v>1092176.032951799</c:v>
                </c:pt>
                <c:pt idx="18">
                  <c:v>1122104.2052058631</c:v>
                </c:pt>
                <c:pt idx="19">
                  <c:v>1151254.623324933</c:v>
                </c:pt>
                <c:pt idx="20">
                  <c:v>1179684.9444293948</c:v>
                </c:pt>
                <c:pt idx="21">
                  <c:v>1207446.0354399844</c:v>
                </c:pt>
                <c:pt idx="22">
                  <c:v>1234583.0425232998</c:v>
                </c:pt>
                <c:pt idx="23">
                  <c:v>1261136.2532543577</c:v>
                </c:pt>
                <c:pt idx="24">
                  <c:v>1287141.7985827324</c:v>
                </c:pt>
                <c:pt idx="25">
                  <c:v>1312632.2295468533</c:v>
                </c:pt>
                <c:pt idx="26">
                  <c:v>1337636.9950145276</c:v>
                </c:pt>
                <c:pt idx="27">
                  <c:v>1362182.8404505199</c:v>
                </c:pt>
                <c:pt idx="28">
                  <c:v>1386294.1431039078</c:v>
                </c:pt>
                <c:pt idx="29">
                  <c:v>1409993.1955830671</c:v>
                </c:pt>
                <c:pt idx="30">
                  <c:v>1433300.4472115752</c:v>
                </c:pt>
                <c:pt idx="31">
                  <c:v>1456234.7106023994</c:v>
                </c:pt>
                <c:pt idx="32">
                  <c:v>1478813.339387228</c:v>
                </c:pt>
                <c:pt idx="33">
                  <c:v>1501052.3818761143</c:v>
                </c:pt>
                <c:pt idx="34">
                  <c:v>1522966.7145155566</c:v>
                </c:pt>
                <c:pt idx="35">
                  <c:v>1544570.1582992789</c:v>
                </c:pt>
                <c:pt idx="36">
                  <c:v>1565875.5807199406</c:v>
                </c:pt>
                <c:pt idx="37">
                  <c:v>1586894.9853980138</c:v>
                </c:pt>
                <c:pt idx="38">
                  <c:v>1607639.5911608157</c:v>
                </c:pt>
                <c:pt idx="39">
                  <c:v>1628119.9020508491</c:v>
                </c:pt>
                <c:pt idx="40">
                  <c:v>1648345.7695036009</c:v>
                </c:pt>
                <c:pt idx="41">
                  <c:v>1668326.4477394014</c:v>
                </c:pt>
                <c:pt idx="42">
                  <c:v>1688070.6432531553</c:v>
                </c:pt>
                <c:pt idx="43">
                  <c:v>1707586.5591528509</c:v>
                </c:pt>
                <c:pt idx="44">
                  <c:v>1726881.9349873995</c:v>
                </c:pt>
                <c:pt idx="45">
                  <c:v>1745964.0826122903</c:v>
                </c:pt>
                <c:pt idx="46">
                  <c:v>1764839.9185644367</c:v>
                </c:pt>
                <c:pt idx="47">
                  <c:v>1783515.9933527031</c:v>
                </c:pt>
                <c:pt idx="48">
                  <c:v>1801998.5180158254</c:v>
                </c:pt>
                <c:pt idx="49">
                  <c:v>1820293.3882529989</c:v>
                </c:pt>
                <c:pt idx="50">
                  <c:v>1838406.2063929001</c:v>
                </c:pt>
                <c:pt idx="51">
                  <c:v>1856342.3014331935</c:v>
                </c:pt>
                <c:pt idx="52">
                  <c:v>1874106.7473536925</c:v>
                </c:pt>
                <c:pt idx="53">
                  <c:v>1891704.3798815368</c:v>
                </c:pt>
                <c:pt idx="54">
                  <c:v>1909139.8118653705</c:v>
                </c:pt>
                <c:pt idx="55">
                  <c:v>1926417.4473970311</c:v>
                </c:pt>
                <c:pt idx="56">
                  <c:v>1943541.4948032484</c:v>
                </c:pt>
                <c:pt idx="57">
                  <c:v>1960515.9786159347</c:v>
                </c:pt>
                <c:pt idx="58">
                  <c:v>1977344.7506175416</c:v>
                </c:pt>
                <c:pt idx="59">
                  <c:v>1994031.5000473536</c:v>
                </c:pt>
                <c:pt idx="60">
                  <c:v>2010579.7630453389</c:v>
                </c:pt>
                <c:pt idx="61">
                  <c:v>2026992.9314020318</c:v>
                </c:pt>
                <c:pt idx="62">
                  <c:v>2043274.2606757798</c:v>
                </c:pt>
                <c:pt idx="63">
                  <c:v>2059426.8777323719</c:v>
                </c:pt>
                <c:pt idx="64">
                  <c:v>2075453.7877565133</c:v>
                </c:pt>
                <c:pt idx="65">
                  <c:v>2091357.8807796647</c:v>
                </c:pt>
                <c:pt idx="66">
                  <c:v>2107141.9377644118</c:v>
                </c:pt>
                <c:pt idx="67">
                  <c:v>2122808.6362816389</c:v>
                </c:pt>
                <c:pt idx="68">
                  <c:v>2138360.5558133232</c:v>
                </c:pt>
                <c:pt idx="69">
                  <c:v>2153800.1827106932</c:v>
                </c:pt>
                <c:pt idx="70">
                  <c:v>2169129.9148347401</c:v>
                </c:pt>
                <c:pt idx="71">
                  <c:v>2184352.065903598</c:v>
                </c:pt>
                <c:pt idx="72">
                  <c:v>2199468.8695691214</c:v>
                </c:pt>
                <c:pt idx="73">
                  <c:v>2214482.4832429863</c:v>
                </c:pt>
                <c:pt idx="74">
                  <c:v>2229394.9916908792</c:v>
                </c:pt>
                <c:pt idx="75">
                  <c:v>2244208.4104117262</c:v>
                </c:pt>
                <c:pt idx="76">
                  <c:v>2258924.6888174643</c:v>
                </c:pt>
                <c:pt idx="77">
                  <c:v>2273545.7132275631</c:v>
                </c:pt>
                <c:pt idx="78">
                  <c:v>2288073.3096913178</c:v>
                </c:pt>
                <c:pt idx="79">
                  <c:v>2302509.246649866</c:v>
                </c:pt>
                <c:pt idx="80">
                  <c:v>2316855.2374489186</c:v>
                </c:pt>
                <c:pt idx="81">
                  <c:v>2331112.9427123084</c:v>
                </c:pt>
                <c:pt idx="82">
                  <c:v>2345283.9725856627</c:v>
                </c:pt>
                <c:pt idx="83">
                  <c:v>2359369.8888587896</c:v>
                </c:pt>
                <c:pt idx="84">
                  <c:v>2373372.2069746857</c:v>
                </c:pt>
                <c:pt idx="85">
                  <c:v>2387292.3979324871</c:v>
                </c:pt>
                <c:pt idx="86">
                  <c:v>2401131.8900911282</c:v>
                </c:pt>
                <c:pt idx="87">
                  <c:v>2414892.0708799688</c:v>
                </c:pt>
                <c:pt idx="88">
                  <c:v>2428574.2884221799</c:v>
                </c:pt>
                <c:pt idx="89">
                  <c:v>2442179.8530762736</c:v>
                </c:pt>
                <c:pt idx="90">
                  <c:v>2455710.0389007656</c:v>
                </c:pt>
                <c:pt idx="91">
                  <c:v>2469166.0850465996</c:v>
                </c:pt>
                <c:pt idx="92">
                  <c:v>2482549.1970816418</c:v>
                </c:pt>
                <c:pt idx="93">
                  <c:v>2495860.5482512554</c:v>
                </c:pt>
                <c:pt idx="94">
                  <c:v>2509101.280678683</c:v>
                </c:pt>
                <c:pt idx="95">
                  <c:v>2522272.5065087155</c:v>
                </c:pt>
                <c:pt idx="96">
                  <c:v>2535375.3089978825</c:v>
                </c:pt>
                <c:pt idx="97">
                  <c:v>2548410.7435541986</c:v>
                </c:pt>
                <c:pt idx="98">
                  <c:v>2561379.8387292768</c:v>
                </c:pt>
                <c:pt idx="99">
                  <c:v>2574283.5971654649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0-4A40-8834-1A3B15DF8838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EWMA!$E$138:$CZ$138</c:f>
              <c:numCache>
                <c:formatCode>General</c:formatCode>
                <c:ptCount val="100"/>
                <c:pt idx="0">
                  <c:v>365736.63301192276</c:v>
                </c:pt>
                <c:pt idx="1">
                  <c:v>517229.70666213275</c:v>
                </c:pt>
                <c:pt idx="2">
                  <c:v>633474.43056582299</c:v>
                </c:pt>
                <c:pt idx="3">
                  <c:v>731473.26602384553</c:v>
                </c:pt>
                <c:pt idx="4">
                  <c:v>817811.97327655309</c:v>
                </c:pt>
                <c:pt idx="5">
                  <c:v>895868.13112276024</c:v>
                </c:pt>
                <c:pt idx="6">
                  <c:v>967648.17629564379</c:v>
                </c:pt>
                <c:pt idx="7">
                  <c:v>1034459.4133242655</c:v>
                </c:pt>
                <c:pt idx="8">
                  <c:v>1097209.8990357684</c:v>
                </c:pt>
                <c:pt idx="9">
                  <c:v>1156560.7840788045</c:v>
                </c:pt>
                <c:pt idx="10">
                  <c:v>1213011.1837884584</c:v>
                </c:pt>
                <c:pt idx="11">
                  <c:v>1266948.861131646</c:v>
                </c:pt>
                <c:pt idx="12">
                  <c:v>1318682.183640043</c:v>
                </c:pt>
                <c:pt idx="13">
                  <c:v>1368461.1745228909</c:v>
                </c:pt>
                <c:pt idx="14">
                  <c:v>1416491.8887531508</c:v>
                </c:pt>
                <c:pt idx="15">
                  <c:v>1462946.5320476911</c:v>
                </c:pt>
                <c:pt idx="16">
                  <c:v>1507970.7690659207</c:v>
                </c:pt>
                <c:pt idx="17">
                  <c:v>1551689.1199863977</c:v>
                </c:pt>
                <c:pt idx="18">
                  <c:v>1594209.0232497936</c:v>
                </c:pt>
                <c:pt idx="19">
                  <c:v>1635623.9465531062</c:v>
                </c:pt>
                <c:pt idx="20">
                  <c:v>1676015.805195421</c:v>
                </c:pt>
                <c:pt idx="21">
                  <c:v>1715456.8674238808</c:v>
                </c:pt>
                <c:pt idx="22">
                  <c:v>1754011.2738288345</c:v>
                </c:pt>
                <c:pt idx="23">
                  <c:v>1791736.2622455205</c:v>
                </c:pt>
                <c:pt idx="24">
                  <c:v>1828683.165059614</c:v>
                </c:pt>
                <c:pt idx="25">
                  <c:v>1864898.2285635171</c:v>
                </c:pt>
                <c:pt idx="26">
                  <c:v>1900423.2916974691</c:v>
                </c:pt>
                <c:pt idx="27">
                  <c:v>1935296.3525912876</c:v>
                </c:pt>
                <c:pt idx="28">
                  <c:v>1969552.0447756741</c:v>
                </c:pt>
                <c:pt idx="29">
                  <c:v>2003222.0400661873</c:v>
                </c:pt>
                <c:pt idx="30">
                  <c:v>2036335.3914652257</c:v>
                </c:pt>
                <c:pt idx="31">
                  <c:v>2068918.826648531</c:v>
                </c:pt>
                <c:pt idx="32">
                  <c:v>2100997.000470879</c:v>
                </c:pt>
                <c:pt idx="33">
                  <c:v>2132592.7132752114</c:v>
                </c:pt>
                <c:pt idx="34">
                  <c:v>2163727.1005007597</c:v>
                </c:pt>
                <c:pt idx="35">
                  <c:v>2194419.7980715367</c:v>
                </c:pt>
                <c:pt idx="36">
                  <c:v>2224689.0872423546</c:v>
                </c:pt>
                <c:pt idx="37">
                  <c:v>2254552.0219374225</c:v>
                </c:pt>
                <c:pt idx="38">
                  <c:v>2284024.5411004275</c:v>
                </c:pt>
                <c:pt idx="39">
                  <c:v>2313121.5681576091</c:v>
                </c:pt>
                <c:pt idx="40">
                  <c:v>2341857.099355726</c:v>
                </c:pt>
                <c:pt idx="41">
                  <c:v>2370244.2824590276</c:v>
                </c:pt>
                <c:pt idx="42">
                  <c:v>2398295.4870608854</c:v>
                </c:pt>
                <c:pt idx="43">
                  <c:v>2426022.3675769167</c:v>
                </c:pt>
                <c:pt idx="44">
                  <c:v>2453435.9198296587</c:v>
                </c:pt>
                <c:pt idx="45">
                  <c:v>2480546.5320040472</c:v>
                </c:pt>
                <c:pt idx="46">
                  <c:v>2507364.030643377</c:v>
                </c:pt>
                <c:pt idx="47">
                  <c:v>2533897.7222632919</c:v>
                </c:pt>
                <c:pt idx="48">
                  <c:v>2560156.4310834599</c:v>
                </c:pt>
                <c:pt idx="49">
                  <c:v>2586148.5333106634</c:v>
                </c:pt>
                <c:pt idx="50">
                  <c:v>2611881.9883508892</c:v>
                </c:pt>
                <c:pt idx="51">
                  <c:v>2637364.367280086</c:v>
                </c:pt>
                <c:pt idx="52">
                  <c:v>2662602.8788622585</c:v>
                </c:pt>
                <c:pt idx="53">
                  <c:v>2687604.393368281</c:v>
                </c:pt>
                <c:pt idx="54">
                  <c:v>2712375.4644184834</c:v>
                </c:pt>
                <c:pt idx="55">
                  <c:v>2736922.3490457819</c:v>
                </c:pt>
                <c:pt idx="56">
                  <c:v>2761251.0261533954</c:v>
                </c:pt>
                <c:pt idx="57">
                  <c:v>2785367.21352142</c:v>
                </c:pt>
                <c:pt idx="58">
                  <c:v>2809276.3834993122</c:v>
                </c:pt>
                <c:pt idx="59">
                  <c:v>2832983.7775063016</c:v>
                </c:pt>
                <c:pt idx="60">
                  <c:v>2856494.419448561</c:v>
                </c:pt>
                <c:pt idx="61">
                  <c:v>2879813.1281504482</c:v>
                </c:pt>
                <c:pt idx="62">
                  <c:v>2902944.5288869315</c:v>
                </c:pt>
                <c:pt idx="63">
                  <c:v>2925893.0640953821</c:v>
                </c:pt>
                <c:pt idx="64">
                  <c:v>2948663.0033369972</c:v>
                </c:pt>
                <c:pt idx="65">
                  <c:v>2971258.4525711094</c:v>
                </c:pt>
                <c:pt idx="66">
                  <c:v>2993683.3627994396</c:v>
                </c:pt>
                <c:pt idx="67">
                  <c:v>3015941.5381318415</c:v>
                </c:pt>
                <c:pt idx="68">
                  <c:v>3038036.6433201488</c:v>
                </c:pt>
                <c:pt idx="69">
                  <c:v>3059972.2108023879</c:v>
                </c:pt>
                <c:pt idx="70">
                  <c:v>3081751.6472956985</c:v>
                </c:pt>
                <c:pt idx="71">
                  <c:v>3103378.2399727954</c:v>
                </c:pt>
                <c:pt idx="72">
                  <c:v>3124855.1622536909</c:v>
                </c:pt>
                <c:pt idx="73">
                  <c:v>3146185.4792415602</c:v>
                </c:pt>
                <c:pt idx="74">
                  <c:v>3167372.1528291153</c:v>
                </c:pt>
                <c:pt idx="75">
                  <c:v>3188418.0464995871</c:v>
                </c:pt>
                <c:pt idx="76">
                  <c:v>3209325.9298443245</c:v>
                </c:pt>
                <c:pt idx="77">
                  <c:v>3230098.4828172098</c:v>
                </c:pt>
                <c:pt idx="78">
                  <c:v>3250738.2997443723</c:v>
                </c:pt>
                <c:pt idx="79">
                  <c:v>3271247.8931062124</c:v>
                </c:pt>
                <c:pt idx="80">
                  <c:v>3291629.6971073048</c:v>
                </c:pt>
                <c:pt idx="81">
                  <c:v>3311886.0710485848</c:v>
                </c:pt>
                <c:pt idx="82">
                  <c:v>3332019.3025149968</c:v>
                </c:pt>
                <c:pt idx="83">
                  <c:v>3352031.610390842</c:v>
                </c:pt>
                <c:pt idx="84">
                  <c:v>3371925.1477140351</c:v>
                </c:pt>
                <c:pt idx="85">
                  <c:v>3391702.004379692</c:v>
                </c:pt>
                <c:pt idx="86">
                  <c:v>3411364.2097026403</c:v>
                </c:pt>
                <c:pt idx="87">
                  <c:v>3430913.7348477617</c:v>
                </c:pt>
                <c:pt idx="88">
                  <c:v>3450352.49513639</c:v>
                </c:pt>
                <c:pt idx="89">
                  <c:v>3469682.3522364129</c:v>
                </c:pt>
                <c:pt idx="90">
                  <c:v>3488905.1162431617</c:v>
                </c:pt>
                <c:pt idx="91">
                  <c:v>3508022.5476576691</c:v>
                </c:pt>
                <c:pt idx="92">
                  <c:v>3527036.3592684306</c:v>
                </c:pt>
                <c:pt idx="93">
                  <c:v>3545948.2179423324</c:v>
                </c:pt>
                <c:pt idx="94">
                  <c:v>3564759.7463300806</c:v>
                </c:pt>
                <c:pt idx="95">
                  <c:v>3583472.524491041</c:v>
                </c:pt>
                <c:pt idx="96">
                  <c:v>3602088.0914421142</c:v>
                </c:pt>
                <c:pt idx="97">
                  <c:v>3620607.9466349287</c:v>
                </c:pt>
                <c:pt idx="98">
                  <c:v>3639033.5513653746</c:v>
                </c:pt>
                <c:pt idx="99">
                  <c:v>3657366.330119228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50-4A40-8834-1A3B15DF8838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EWMA!$E$137:$CZ$137</c:f>
              <c:numCache>
                <c:formatCode>General</c:formatCode>
                <c:ptCount val="100"/>
                <c:pt idx="0">
                  <c:v>404978.7610174939</c:v>
                </c:pt>
                <c:pt idx="1">
                  <c:v>572726.45630399243</c:v>
                </c:pt>
                <c:pt idx="2">
                  <c:v>701443.79006859369</c:v>
                </c:pt>
                <c:pt idx="3">
                  <c:v>809957.52203498781</c:v>
                </c:pt>
                <c:pt idx="4">
                  <c:v>905560.03907875821</c:v>
                </c:pt>
                <c:pt idx="5">
                  <c:v>991991.3211573913</c:v>
                </c:pt>
                <c:pt idx="6">
                  <c:v>1071473.0879153481</c:v>
                </c:pt>
                <c:pt idx="7">
                  <c:v>1145452.9126079849</c:v>
                </c:pt>
                <c:pt idx="8">
                  <c:v>1214936.2830524817</c:v>
                </c:pt>
                <c:pt idx="9">
                  <c:v>1280655.2888082901</c:v>
                </c:pt>
                <c:pt idx="10">
                  <c:v>1343162.5983580353</c:v>
                </c:pt>
                <c:pt idx="11">
                  <c:v>1402887.5801371874</c:v>
                </c:pt>
                <c:pt idx="12">
                  <c:v>1460171.6883224512</c:v>
                </c:pt>
                <c:pt idx="13">
                  <c:v>1515291.7726476649</c:v>
                </c:pt>
                <c:pt idx="14">
                  <c:v>1568475.9969884672</c:v>
                </c:pt>
                <c:pt idx="15">
                  <c:v>1619915.0440699756</c:v>
                </c:pt>
                <c:pt idx="16">
                  <c:v>1669770.2078068992</c:v>
                </c:pt>
                <c:pt idx="17">
                  <c:v>1718179.3689119769</c:v>
                </c:pt>
                <c:pt idx="18">
                  <c:v>1765261.4935555654</c:v>
                </c:pt>
                <c:pt idx="19">
                  <c:v>1811120.0781575164</c:v>
                </c:pt>
                <c:pt idx="20">
                  <c:v>1855845.8272120971</c:v>
                </c:pt>
                <c:pt idx="21">
                  <c:v>1899518.7630702199</c:v>
                </c:pt>
                <c:pt idx="22">
                  <c:v>1942209.9083598254</c:v>
                </c:pt>
                <c:pt idx="23">
                  <c:v>1983982.6423147826</c:v>
                </c:pt>
                <c:pt idx="24">
                  <c:v>2024893.8050874695</c:v>
                </c:pt>
                <c:pt idx="25">
                  <c:v>2064994.6050188304</c:v>
                </c:pt>
                <c:pt idx="26">
                  <c:v>2104331.370205781</c:v>
                </c:pt>
                <c:pt idx="27">
                  <c:v>2142946.1758306962</c:v>
                </c:pt>
                <c:pt idx="28">
                  <c:v>2180877.3714683428</c:v>
                </c:pt>
                <c:pt idx="29">
                  <c:v>2218160.0271977521</c:v>
                </c:pt>
                <c:pt idx="30">
                  <c:v>2254826.3132962584</c:v>
                </c:pt>
                <c:pt idx="31">
                  <c:v>2290905.8252159697</c:v>
                </c:pt>
                <c:pt idx="32">
                  <c:v>2326425.8631823468</c:v>
                </c:pt>
                <c:pt idx="33">
                  <c:v>2361411.6739270585</c:v>
                </c:pt>
                <c:pt idx="34">
                  <c:v>2395886.6606403268</c:v>
                </c:pt>
                <c:pt idx="35">
                  <c:v>2429872.5661049634</c:v>
                </c:pt>
                <c:pt idx="36">
                  <c:v>2463389.6330838092</c:v>
                </c:pt>
                <c:pt idx="37">
                  <c:v>2496456.7453212659</c:v>
                </c:pt>
                <c:pt idx="38">
                  <c:v>2529091.5519481129</c:v>
                </c:pt>
                <c:pt idx="39">
                  <c:v>2561310.5776165803</c:v>
                </c:pt>
                <c:pt idx="40">
                  <c:v>2593129.3203166402</c:v>
                </c:pt>
                <c:pt idx="41">
                  <c:v>2624562.3385168635</c:v>
                </c:pt>
                <c:pt idx="42">
                  <c:v>2655623.3290202073</c:v>
                </c:pt>
                <c:pt idx="43">
                  <c:v>2686325.1967160706</c:v>
                </c:pt>
                <c:pt idx="44">
                  <c:v>2716680.1172362752</c:v>
                </c:pt>
                <c:pt idx="45">
                  <c:v>2746699.5933778719</c:v>
                </c:pt>
                <c:pt idx="46">
                  <c:v>2776394.5060342974</c:v>
                </c:pt>
                <c:pt idx="47">
                  <c:v>2805775.1602743748</c:v>
                </c:pt>
                <c:pt idx="48">
                  <c:v>2834851.3271224578</c:v>
                </c:pt>
                <c:pt idx="49">
                  <c:v>2863632.2815199615</c:v>
                </c:pt>
                <c:pt idx="50">
                  <c:v>2892126.836886392</c:v>
                </c:pt>
                <c:pt idx="51">
                  <c:v>2920343.3766449024</c:v>
                </c:pt>
                <c:pt idx="52">
                  <c:v>2948289.883032029</c:v>
                </c:pt>
                <c:pt idx="53">
                  <c:v>2975973.9634721735</c:v>
                </c:pt>
                <c:pt idx="54">
                  <c:v>3003402.8747638138</c:v>
                </c:pt>
                <c:pt idx="55">
                  <c:v>3030583.5452953298</c:v>
                </c:pt>
                <c:pt idx="56">
                  <c:v>3057522.5954831592</c:v>
                </c:pt>
                <c:pt idx="57">
                  <c:v>3084226.3566031172</c:v>
                </c:pt>
                <c:pt idx="58">
                  <c:v>3110700.8881666204</c:v>
                </c:pt>
                <c:pt idx="59">
                  <c:v>3136951.9939769343</c:v>
                </c:pt>
                <c:pt idx="60">
                  <c:v>3162985.23698596</c:v>
                </c:pt>
                <c:pt idx="61">
                  <c:v>3188805.9530592947</c:v>
                </c:pt>
                <c:pt idx="62">
                  <c:v>3214419.2637460446</c:v>
                </c:pt>
                <c:pt idx="63">
                  <c:v>3239830.0881399512</c:v>
                </c:pt>
                <c:pt idx="64">
                  <c:v>3265043.1539096367</c:v>
                </c:pt>
                <c:pt idx="65">
                  <c:v>3290063.0075680092</c:v>
                </c:pt>
                <c:pt idx="66">
                  <c:v>3314894.0240440145</c:v>
                </c:pt>
                <c:pt idx="67">
                  <c:v>3339540.4156137984</c:v>
                </c:pt>
                <c:pt idx="68">
                  <c:v>3364006.240242911</c:v>
                </c:pt>
                <c:pt idx="69">
                  <c:v>3388295.4093863354</c:v>
                </c:pt>
                <c:pt idx="70">
                  <c:v>3412411.6952887992</c:v>
                </c:pt>
                <c:pt idx="71">
                  <c:v>3436358.7378239539</c:v>
                </c:pt>
                <c:pt idx="72">
                  <c:v>3460140.0509075215</c:v>
                </c:pt>
                <c:pt idx="73">
                  <c:v>3483759.0285164053</c:v>
                </c:pt>
                <c:pt idx="74">
                  <c:v>3507218.950342969</c:v>
                </c:pt>
                <c:pt idx="75">
                  <c:v>3530522.9871111307</c:v>
                </c:pt>
                <c:pt idx="76">
                  <c:v>3553674.2055786941</c:v>
                </c:pt>
                <c:pt idx="77">
                  <c:v>3576675.5732482406</c:v>
                </c:pt>
                <c:pt idx="78">
                  <c:v>3599529.9628070733</c:v>
                </c:pt>
                <c:pt idx="79">
                  <c:v>3622240.1563150329</c:v>
                </c:pt>
                <c:pt idx="80">
                  <c:v>3644808.8491574451</c:v>
                </c:pt>
                <c:pt idx="81">
                  <c:v>3667238.6537791193</c:v>
                </c:pt>
                <c:pt idx="82">
                  <c:v>3689532.1032140306</c:v>
                </c:pt>
                <c:pt idx="83">
                  <c:v>3711691.6544241942</c:v>
                </c:pt>
                <c:pt idx="84">
                  <c:v>3733719.6914601768</c:v>
                </c:pt>
                <c:pt idx="85">
                  <c:v>3755618.5284547661</c:v>
                </c:pt>
                <c:pt idx="86">
                  <c:v>3777390.4124604338</c:v>
                </c:pt>
                <c:pt idx="87">
                  <c:v>3799037.5261404398</c:v>
                </c:pt>
                <c:pt idx="88">
                  <c:v>3820561.9903226974</c:v>
                </c:pt>
                <c:pt idx="89">
                  <c:v>3841965.8664248697</c:v>
                </c:pt>
                <c:pt idx="90">
                  <c:v>3863251.158758522</c:v>
                </c:pt>
                <c:pt idx="91">
                  <c:v>3884419.8167196508</c:v>
                </c:pt>
                <c:pt idx="92">
                  <c:v>3905473.7368723392</c:v>
                </c:pt>
                <c:pt idx="93">
                  <c:v>3926414.7649318534</c:v>
                </c:pt>
                <c:pt idx="94">
                  <c:v>3947244.6976530505</c:v>
                </c:pt>
                <c:pt idx="95">
                  <c:v>3967965.2846295652</c:v>
                </c:pt>
                <c:pt idx="96">
                  <c:v>3988578.2300088643</c:v>
                </c:pt>
                <c:pt idx="97">
                  <c:v>4009085.1941279466</c:v>
                </c:pt>
                <c:pt idx="98">
                  <c:v>4029487.7950741062</c:v>
                </c:pt>
                <c:pt idx="99">
                  <c:v>4049787.610174939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50-4A40-8834-1A3B15DF8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286064"/>
        <c:axId val="835288976"/>
      </c:lineChart>
      <c:catAx>
        <c:axId val="83528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 ( number of days)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8976"/>
        <c:crosses val="autoZero"/>
        <c:auto val="1"/>
        <c:lblAlgn val="ctr"/>
        <c:lblOffset val="100"/>
        <c:noMultiLvlLbl val="0"/>
      </c:catAx>
      <c:valAx>
        <c:axId val="8352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Absolute value at risk 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6064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Apple with 2 millions capital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EWMA!$E$149:$CZ$149</c:f>
              <c:numCache>
                <c:formatCode>General</c:formatCode>
                <c:ptCount val="100"/>
                <c:pt idx="0">
                  <c:v>167975.39812285002</c:v>
                </c:pt>
                <c:pt idx="1">
                  <c:v>237553.08617035468</c:v>
                </c:pt>
                <c:pt idx="2">
                  <c:v>290941.92397038598</c:v>
                </c:pt>
                <c:pt idx="3">
                  <c:v>335950.79624570004</c:v>
                </c:pt>
                <c:pt idx="4">
                  <c:v>375604.40875028324</c:v>
                </c:pt>
                <c:pt idx="5">
                  <c:v>411454.01474184176</c:v>
                </c:pt>
                <c:pt idx="6">
                  <c:v>444421.12981012696</c:v>
                </c:pt>
                <c:pt idx="7">
                  <c:v>475106.17234070937</c:v>
                </c:pt>
                <c:pt idx="8">
                  <c:v>503926.19436855015</c:v>
                </c:pt>
                <c:pt idx="9">
                  <c:v>531184.84894177807</c:v>
                </c:pt>
                <c:pt idx="10">
                  <c:v>557111.36958406225</c:v>
                </c:pt>
                <c:pt idx="11">
                  <c:v>581883.84794077196</c:v>
                </c:pt>
                <c:pt idx="12">
                  <c:v>605643.91094841319</c:v>
                </c:pt>
                <c:pt idx="13">
                  <c:v>628506.38918265549</c:v>
                </c:pt>
                <c:pt idx="14">
                  <c:v>650565.91950235877</c:v>
                </c:pt>
                <c:pt idx="15">
                  <c:v>671901.59249140008</c:v>
                </c:pt>
                <c:pt idx="16">
                  <c:v>692580.30896568915</c:v>
                </c:pt>
                <c:pt idx="17">
                  <c:v>712659.25851106388</c:v>
                </c:pt>
                <c:pt idx="18">
                  <c:v>732187.78541851509</c:v>
                </c:pt>
                <c:pt idx="19">
                  <c:v>751208.81750056648</c:v>
                </c:pt>
                <c:pt idx="20">
                  <c:v>769759.97678830323</c:v>
                </c:pt>
                <c:pt idx="21">
                  <c:v>787874.45461803058</c:v>
                </c:pt>
                <c:pt idx="22">
                  <c:v>805581.70945856825</c:v>
                </c:pt>
                <c:pt idx="23">
                  <c:v>822908.02948368352</c:v>
                </c:pt>
                <c:pt idx="24">
                  <c:v>839876.99061425007</c:v>
                </c:pt>
                <c:pt idx="25">
                  <c:v>856509.83283192909</c:v>
                </c:pt>
                <c:pt idx="26">
                  <c:v>872825.77191115823</c:v>
                </c:pt>
                <c:pt idx="27">
                  <c:v>888842.25962025393</c:v>
                </c:pt>
                <c:pt idx="28">
                  <c:v>904575.20243557915</c:v>
                </c:pt>
                <c:pt idx="29">
                  <c:v>920039.14657795895</c:v>
                </c:pt>
                <c:pt idx="30">
                  <c:v>935247.4355005892</c:v>
                </c:pt>
                <c:pt idx="31">
                  <c:v>950212.34468141873</c:v>
                </c:pt>
                <c:pt idx="32">
                  <c:v>964945.19759387837</c:v>
                </c:pt>
                <c:pt idx="33">
                  <c:v>979456.46597182599</c:v>
                </c:pt>
                <c:pt idx="34">
                  <c:v>993755.85689270229</c:v>
                </c:pt>
                <c:pt idx="35">
                  <c:v>1007852.3887371003</c:v>
                </c:pt>
                <c:pt idx="36">
                  <c:v>1021754.4577135979</c:v>
                </c:pt>
                <c:pt idx="37">
                  <c:v>1035469.8963427853</c:v>
                </c:pt>
                <c:pt idx="38">
                  <c:v>1049006.0250573722</c:v>
                </c:pt>
                <c:pt idx="39">
                  <c:v>1062369.6978835561</c:v>
                </c:pt>
                <c:pt idx="40">
                  <c:v>1075567.3430128531</c:v>
                </c:pt>
                <c:pt idx="41">
                  <c:v>1088604.9989460174</c:v>
                </c:pt>
                <c:pt idx="42">
                  <c:v>1101488.3467857428</c:v>
                </c:pt>
                <c:pt idx="43">
                  <c:v>1114222.7391681245</c:v>
                </c:pt>
                <c:pt idx="44">
                  <c:v>1126813.2262508497</c:v>
                </c:pt>
                <c:pt idx="45">
                  <c:v>1139264.5791160096</c:v>
                </c:pt>
                <c:pt idx="46">
                  <c:v>1151581.3108951135</c:v>
                </c:pt>
                <c:pt idx="47">
                  <c:v>1163767.6958815439</c:v>
                </c:pt>
                <c:pt idx="48">
                  <c:v>1175827.7868599501</c:v>
                </c:pt>
                <c:pt idx="49">
                  <c:v>1187765.4308517734</c:v>
                </c:pt>
                <c:pt idx="50">
                  <c:v>1199584.2834503243</c:v>
                </c:pt>
                <c:pt idx="51">
                  <c:v>1211287.8218968264</c:v>
                </c:pt>
                <c:pt idx="52">
                  <c:v>1222879.3570299926</c:v>
                </c:pt>
                <c:pt idx="53">
                  <c:v>1234362.0442255253</c:v>
                </c:pt>
                <c:pt idx="54">
                  <c:v>1245738.893427972</c:v>
                </c:pt>
                <c:pt idx="55">
                  <c:v>1257012.778365311</c:v>
                </c:pt>
                <c:pt idx="56">
                  <c:v>1268186.4450262068</c:v>
                </c:pt>
                <c:pt idx="57">
                  <c:v>1279262.5194707841</c:v>
                </c:pt>
                <c:pt idx="58">
                  <c:v>1290243.5150378658</c:v>
                </c:pt>
                <c:pt idx="59">
                  <c:v>1301131.8390047175</c:v>
                </c:pt>
                <c:pt idx="60">
                  <c:v>1311929.7987492806</c:v>
                </c:pt>
                <c:pt idx="61">
                  <c:v>1322639.6074595898</c:v>
                </c:pt>
                <c:pt idx="62">
                  <c:v>1333263.3894303811</c:v>
                </c:pt>
                <c:pt idx="63">
                  <c:v>1343803.1849828002</c:v>
                </c:pt>
                <c:pt idx="64">
                  <c:v>1354260.9550394812</c:v>
                </c:pt>
                <c:pt idx="65">
                  <c:v>1364638.585384049</c:v>
                </c:pt>
                <c:pt idx="66">
                  <c:v>1374937.8906312487</c:v>
                </c:pt>
                <c:pt idx="67">
                  <c:v>1385160.6179313783</c:v>
                </c:pt>
                <c:pt idx="68">
                  <c:v>1395308.45043043</c:v>
                </c:pt>
                <c:pt idx="69">
                  <c:v>1405383.0105053559</c:v>
                </c:pt>
                <c:pt idx="70">
                  <c:v>1415385.8627920612</c:v>
                </c:pt>
                <c:pt idx="71">
                  <c:v>1425318.5170221278</c:v>
                </c:pt>
                <c:pt idx="72">
                  <c:v>1435182.4306828338</c:v>
                </c:pt>
                <c:pt idx="73">
                  <c:v>1444979.0115137373</c:v>
                </c:pt>
                <c:pt idx="74">
                  <c:v>1454709.6198519305</c:v>
                </c:pt>
                <c:pt idx="75">
                  <c:v>1464375.5708370302</c:v>
                </c:pt>
                <c:pt idx="76">
                  <c:v>1473978.1364860225</c:v>
                </c:pt>
                <c:pt idx="77">
                  <c:v>1483518.5476472271</c:v>
                </c:pt>
                <c:pt idx="78">
                  <c:v>1492997.9958418789</c:v>
                </c:pt>
                <c:pt idx="79">
                  <c:v>1502417.635001133</c:v>
                </c:pt>
                <c:pt idx="80">
                  <c:v>1511778.5831056503</c:v>
                </c:pt>
                <c:pt idx="81">
                  <c:v>1521081.923734372</c:v>
                </c:pt>
                <c:pt idx="82">
                  <c:v>1530328.7075285451</c:v>
                </c:pt>
                <c:pt idx="83">
                  <c:v>1539519.9535766065</c:v>
                </c:pt>
                <c:pt idx="84">
                  <c:v>1548656.6507250878</c:v>
                </c:pt>
                <c:pt idx="85">
                  <c:v>1557739.7588203163</c:v>
                </c:pt>
                <c:pt idx="86">
                  <c:v>1566770.2098853255</c:v>
                </c:pt>
                <c:pt idx="87">
                  <c:v>1575748.9092360612</c:v>
                </c:pt>
                <c:pt idx="88">
                  <c:v>1584676.7365406631</c:v>
                </c:pt>
                <c:pt idx="89">
                  <c:v>1593554.5468253344</c:v>
                </c:pt>
                <c:pt idx="90">
                  <c:v>1602383.1714300504</c:v>
                </c:pt>
                <c:pt idx="91">
                  <c:v>1611163.4189171365</c:v>
                </c:pt>
                <c:pt idx="92">
                  <c:v>1619896.0759355172</c:v>
                </c:pt>
                <c:pt idx="93">
                  <c:v>1628581.9080432574</c:v>
                </c:pt>
                <c:pt idx="94">
                  <c:v>1637221.6604908288</c:v>
                </c:pt>
                <c:pt idx="95">
                  <c:v>1645816.058967367</c:v>
                </c:pt>
                <c:pt idx="96">
                  <c:v>1654365.8103120381</c:v>
                </c:pt>
                <c:pt idx="97">
                  <c:v>1662871.6031924826</c:v>
                </c:pt>
                <c:pt idx="98">
                  <c:v>1671334.1087521869</c:v>
                </c:pt>
                <c:pt idx="99">
                  <c:v>1679753.9812285001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45-4C25-8F6D-E69DCC8F90BF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EWMA!$E$148:$CZ$148</c:f>
              <c:numCache>
                <c:formatCode>General</c:formatCode>
                <c:ptCount val="100"/>
                <c:pt idx="0">
                  <c:v>238647.97416234182</c:v>
                </c:pt>
                <c:pt idx="1">
                  <c:v>337499.20169324783</c:v>
                </c:pt>
                <c:pt idx="2">
                  <c:v>413350.41637256072</c:v>
                </c:pt>
                <c:pt idx="3">
                  <c:v>477295.94832468365</c:v>
                </c:pt>
                <c:pt idx="4">
                  <c:v>533633.09291960974</c:v>
                </c:pt>
                <c:pt idx="5">
                  <c:v>584565.7648466411</c:v>
                </c:pt>
                <c:pt idx="6">
                  <c:v>631403.19052292441</c:v>
                </c:pt>
                <c:pt idx="7">
                  <c:v>674998.40338649566</c:v>
                </c:pt>
                <c:pt idx="8">
                  <c:v>715943.92248702538</c:v>
                </c:pt>
                <c:pt idx="9">
                  <c:v>754671.15733801411</c:v>
                </c:pt>
                <c:pt idx="10">
                  <c:v>791505.7872749177</c:v>
                </c:pt>
                <c:pt idx="11">
                  <c:v>826700.83274512144</c:v>
                </c:pt>
                <c:pt idx="12">
                  <c:v>860457.50762792863</c:v>
                </c:pt>
                <c:pt idx="13">
                  <c:v>892938.95536316291</c:v>
                </c:pt>
                <c:pt idx="14">
                  <c:v>924279.62953688775</c:v>
                </c:pt>
                <c:pt idx="15">
                  <c:v>954591.89664936729</c:v>
                </c:pt>
                <c:pt idx="16">
                  <c:v>983970.80481100967</c:v>
                </c:pt>
                <c:pt idx="17">
                  <c:v>1012497.6050797432</c:v>
                </c:pt>
                <c:pt idx="18">
                  <c:v>1040242.402454354</c:v>
                </c:pt>
                <c:pt idx="19">
                  <c:v>1067266.1858392195</c:v>
                </c:pt>
                <c:pt idx="20">
                  <c:v>1093622.4060467971</c:v>
                </c:pt>
                <c:pt idx="21">
                  <c:v>1119358.2190609828</c:v>
                </c:pt>
                <c:pt idx="22">
                  <c:v>1144515.4774624782</c:v>
                </c:pt>
                <c:pt idx="23">
                  <c:v>1169131.5296932822</c:v>
                </c:pt>
                <c:pt idx="24">
                  <c:v>1193239.8708117092</c:v>
                </c:pt>
                <c:pt idx="25">
                  <c:v>1216870.6771331674</c:v>
                </c:pt>
                <c:pt idx="26">
                  <c:v>1240051.249117682</c:v>
                </c:pt>
                <c:pt idx="27">
                  <c:v>1262806.3810458488</c:v>
                </c:pt>
                <c:pt idx="28">
                  <c:v>1285158.6717529874</c:v>
                </c:pt>
                <c:pt idx="29">
                  <c:v>1307128.7875162465</c:v>
                </c:pt>
                <c:pt idx="30">
                  <c:v>1328735.6858026667</c:v>
                </c:pt>
                <c:pt idx="31">
                  <c:v>1349996.8067729913</c:v>
                </c:pt>
                <c:pt idx="32">
                  <c:v>1370928.2380449614</c:v>
                </c:pt>
                <c:pt idx="33">
                  <c:v>1391544.8571428992</c:v>
                </c:pt>
                <c:pt idx="34">
                  <c:v>1411860.45521951</c:v>
                </c:pt>
                <c:pt idx="35">
                  <c:v>1431887.8449740508</c:v>
                </c:pt>
                <c:pt idx="36">
                  <c:v>1451638.9551662703</c:v>
                </c:pt>
                <c:pt idx="37">
                  <c:v>1471124.9137065182</c:v>
                </c:pt>
                <c:pt idx="38">
                  <c:v>1490356.1209656573</c:v>
                </c:pt>
                <c:pt idx="39">
                  <c:v>1509342.3146760282</c:v>
                </c:pt>
                <c:pt idx="40">
                  <c:v>1528092.627573139</c:v>
                </c:pt>
                <c:pt idx="41">
                  <c:v>1546615.638746476</c:v>
                </c:pt>
                <c:pt idx="42">
                  <c:v>1564919.4195187688</c:v>
                </c:pt>
                <c:pt idx="43">
                  <c:v>1583011.5745498354</c:v>
                </c:pt>
                <c:pt idx="44">
                  <c:v>1600899.2787588292</c:v>
                </c:pt>
                <c:pt idx="45">
                  <c:v>1618589.3105733553</c:v>
                </c:pt>
                <c:pt idx="46">
                  <c:v>1636088.0819424482</c:v>
                </c:pt>
                <c:pt idx="47">
                  <c:v>1653401.6654902429</c:v>
                </c:pt>
                <c:pt idx="48">
                  <c:v>1670535.8191363928</c:v>
                </c:pt>
                <c:pt idx="49">
                  <c:v>1687496.0084662386</c:v>
                </c:pt>
                <c:pt idx="50">
                  <c:v>1704287.4270971073</c:v>
                </c:pt>
                <c:pt idx="51">
                  <c:v>1720915.0152558573</c:v>
                </c:pt>
                <c:pt idx="52">
                  <c:v>1737383.476756026</c:v>
                </c:pt>
                <c:pt idx="53">
                  <c:v>1753697.2945399235</c:v>
                </c:pt>
                <c:pt idx="54">
                  <c:v>1769860.7449312042</c:v>
                </c:pt>
                <c:pt idx="55">
                  <c:v>1785877.9107263258</c:v>
                </c:pt>
                <c:pt idx="56">
                  <c:v>1801752.6932384523</c:v>
                </c:pt>
                <c:pt idx="57">
                  <c:v>1817488.8233944678</c:v>
                </c:pt>
                <c:pt idx="58">
                  <c:v>1833089.8719745292</c:v>
                </c:pt>
                <c:pt idx="59">
                  <c:v>1848559.2590737755</c:v>
                </c:pt>
                <c:pt idx="60">
                  <c:v>1863900.2628572097</c:v>
                </c:pt>
                <c:pt idx="61">
                  <c:v>1879116.0276712466</c:v>
                </c:pt>
                <c:pt idx="62">
                  <c:v>1894209.5715687731</c:v>
                </c:pt>
                <c:pt idx="63">
                  <c:v>1909183.7932987346</c:v>
                </c:pt>
                <c:pt idx="64">
                  <c:v>1924041.4788060922</c:v>
                </c:pt>
                <c:pt idx="65">
                  <c:v>1938785.3072834352</c:v>
                </c:pt>
                <c:pt idx="66">
                  <c:v>1953417.8568114694</c:v>
                </c:pt>
                <c:pt idx="67">
                  <c:v>1967941.6096220193</c:v>
                </c:pt>
                <c:pt idx="68">
                  <c:v>1982358.9570139649</c:v>
                </c:pt>
                <c:pt idx="69">
                  <c:v>1996672.2039496826</c:v>
                </c:pt>
                <c:pt idx="70">
                  <c:v>2010883.573357014</c:v>
                </c:pt>
                <c:pt idx="71">
                  <c:v>2024995.2101594864</c:v>
                </c:pt>
                <c:pt idx="72">
                  <c:v>2039009.1850554897</c:v>
                </c:pt>
                <c:pt idx="73">
                  <c:v>2052927.4980652491</c:v>
                </c:pt>
                <c:pt idx="74">
                  <c:v>2066752.0818628038</c:v>
                </c:pt>
                <c:pt idx="75">
                  <c:v>2080484.804908708</c:v>
                </c:pt>
                <c:pt idx="76">
                  <c:v>2094127.4743978248</c:v>
                </c:pt>
                <c:pt idx="77">
                  <c:v>2107681.8390353899</c:v>
                </c:pt>
                <c:pt idx="78">
                  <c:v>2121149.5916534015</c:v>
                </c:pt>
                <c:pt idx="79">
                  <c:v>2134532.371678439</c:v>
                </c:pt>
                <c:pt idx="80">
                  <c:v>2147831.7674610759</c:v>
                </c:pt>
                <c:pt idx="81">
                  <c:v>2161049.3184762727</c:v>
                </c:pt>
                <c:pt idx="82">
                  <c:v>2174186.51740336</c:v>
                </c:pt>
                <c:pt idx="83">
                  <c:v>2187244.8120935941</c:v>
                </c:pt>
                <c:pt idx="84">
                  <c:v>2200225.6074325945</c:v>
                </c:pt>
                <c:pt idx="85">
                  <c:v>2213130.2671044744</c:v>
                </c:pt>
                <c:pt idx="86">
                  <c:v>2225960.1152639077</c:v>
                </c:pt>
                <c:pt idx="87">
                  <c:v>2238716.4381219656</c:v>
                </c:pt>
                <c:pt idx="88">
                  <c:v>2251400.4854510641</c:v>
                </c:pt>
                <c:pt idx="89">
                  <c:v>2264013.4720140425</c:v>
                </c:pt>
                <c:pt idx="90">
                  <c:v>2276556.5789219621</c:v>
                </c:pt>
                <c:pt idx="91">
                  <c:v>2289030.9549249564</c:v>
                </c:pt>
                <c:pt idx="92">
                  <c:v>2301437.7176400949</c:v>
                </c:pt>
                <c:pt idx="93">
                  <c:v>2313777.9547199938</c:v>
                </c:pt>
                <c:pt idx="94">
                  <c:v>2326052.7249656287</c:v>
                </c:pt>
                <c:pt idx="95">
                  <c:v>2338263.0593865644</c:v>
                </c:pt>
                <c:pt idx="96">
                  <c:v>2350409.9622116154</c:v>
                </c:pt>
                <c:pt idx="97">
                  <c:v>2362494.4118527346</c:v>
                </c:pt>
                <c:pt idx="98">
                  <c:v>2374517.3618247532</c:v>
                </c:pt>
                <c:pt idx="99">
                  <c:v>2386479.7416234184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45-4C25-8F6D-E69DCC8F90BF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EWMA!$E$147:$CZ$147</c:f>
              <c:numCache>
                <c:formatCode>General</c:formatCode>
                <c:ptCount val="100"/>
                <c:pt idx="0">
                  <c:v>264253.97997375188</c:v>
                </c:pt>
                <c:pt idx="1">
                  <c:v>373711.56238994817</c:v>
                </c:pt>
                <c:pt idx="2">
                  <c:v>457701.31941682688</c:v>
                </c:pt>
                <c:pt idx="3">
                  <c:v>528507.95994750375</c:v>
                </c:pt>
                <c:pt idx="4">
                  <c:v>590889.86254617723</c:v>
                </c:pt>
                <c:pt idx="5">
                  <c:v>647287.41343533644</c:v>
                </c:pt>
                <c:pt idx="6">
                  <c:v>699150.31396959012</c:v>
                </c:pt>
                <c:pt idx="7">
                  <c:v>747423.12477989634</c:v>
                </c:pt>
                <c:pt idx="8">
                  <c:v>792761.93992125569</c:v>
                </c:pt>
                <c:pt idx="9">
                  <c:v>835644.45748157799</c:v>
                </c:pt>
                <c:pt idx="10">
                  <c:v>876431.30093102483</c:v>
                </c:pt>
                <c:pt idx="11">
                  <c:v>915402.63883365376</c:v>
                </c:pt>
                <c:pt idx="12">
                  <c:v>952781.27454079641</c:v>
                </c:pt>
                <c:pt idx="13">
                  <c:v>988747.85615320189</c:v>
                </c:pt>
                <c:pt idx="14">
                  <c:v>1023451.2636073694</c:v>
                </c:pt>
                <c:pt idx="15">
                  <c:v>1057015.9198950075</c:v>
                </c:pt>
                <c:pt idx="16">
                  <c:v>1089547.071421633</c:v>
                </c:pt>
                <c:pt idx="17">
                  <c:v>1121134.6871698445</c:v>
                </c:pt>
                <c:pt idx="18">
                  <c:v>1151856.3941340055</c:v>
                </c:pt>
                <c:pt idx="19">
                  <c:v>1181779.7250923545</c:v>
                </c:pt>
                <c:pt idx="20">
                  <c:v>1210963.8659230627</c:v>
                </c:pt>
                <c:pt idx="21">
                  <c:v>1239461.0322649509</c:v>
                </c:pt>
                <c:pt idx="22">
                  <c:v>1267317.5673189671</c:v>
                </c:pt>
                <c:pt idx="23">
                  <c:v>1294574.8268706729</c:v>
                </c:pt>
                <c:pt idx="24">
                  <c:v>1321269.8998687593</c:v>
                </c:pt>
                <c:pt idx="25">
                  <c:v>1347436.2004307176</c:v>
                </c:pt>
                <c:pt idx="26">
                  <c:v>1373103.9582504807</c:v>
                </c:pt>
                <c:pt idx="27">
                  <c:v>1398300.6279391802</c:v>
                </c:pt>
                <c:pt idx="28">
                  <c:v>1423051.2330998746</c:v>
                </c:pt>
                <c:pt idx="29">
                  <c:v>1447378.6574214234</c:v>
                </c:pt>
                <c:pt idx="30">
                  <c:v>1471303.8924338541</c:v>
                </c:pt>
                <c:pt idx="31">
                  <c:v>1494846.2495597927</c:v>
                </c:pt>
                <c:pt idx="32">
                  <c:v>1518023.5425562235</c:v>
                </c:pt>
                <c:pt idx="33">
                  <c:v>1540852.2452483608</c:v>
                </c:pt>
                <c:pt idx="34">
                  <c:v>1563347.6285263244</c:v>
                </c:pt>
                <c:pt idx="35">
                  <c:v>1585523.8798425114</c:v>
                </c:pt>
                <c:pt idx="36">
                  <c:v>1607394.2078665141</c:v>
                </c:pt>
                <c:pt idx="37">
                  <c:v>1628970.9344904795</c:v>
                </c:pt>
                <c:pt idx="38">
                  <c:v>1650265.576004891</c:v>
                </c:pt>
                <c:pt idx="39">
                  <c:v>1671288.914963156</c:v>
                </c:pt>
                <c:pt idx="40">
                  <c:v>1692051.0640080252</c:v>
                </c:pt>
                <c:pt idx="41">
                  <c:v>1712561.5227321496</c:v>
                </c:pt>
                <c:pt idx="42">
                  <c:v>1732829.2284800098</c:v>
                </c:pt>
                <c:pt idx="43">
                  <c:v>1752862.6018620497</c:v>
                </c:pt>
                <c:pt idx="44">
                  <c:v>1772669.587638532</c:v>
                </c:pt>
                <c:pt idx="45">
                  <c:v>1792257.6915361616</c:v>
                </c:pt>
                <c:pt idx="46">
                  <c:v>1811634.0134813376</c:v>
                </c:pt>
                <c:pt idx="47">
                  <c:v>1830805.2776673075</c:v>
                </c:pt>
                <c:pt idx="48">
                  <c:v>1849777.8598162632</c:v>
                </c:pt>
                <c:pt idx="49">
                  <c:v>1868557.8119497409</c:v>
                </c:pt>
                <c:pt idx="50">
                  <c:v>1887150.8849401448</c:v>
                </c:pt>
                <c:pt idx="51">
                  <c:v>1905562.5490815928</c:v>
                </c:pt>
                <c:pt idx="52">
                  <c:v>1923798.0128886472</c:v>
                </c:pt>
                <c:pt idx="53">
                  <c:v>1941862.2403060098</c:v>
                </c:pt>
                <c:pt idx="54">
                  <c:v>1959759.9664903462</c:v>
                </c:pt>
                <c:pt idx="55">
                  <c:v>1977495.7123064038</c:v>
                </c:pt>
                <c:pt idx="56">
                  <c:v>1995073.797663179</c:v>
                </c:pt>
                <c:pt idx="57">
                  <c:v>2012498.3538015995</c:v>
                </c:pt>
                <c:pt idx="58">
                  <c:v>2029773.3346327406</c:v>
                </c:pt>
                <c:pt idx="59">
                  <c:v>2046902.5272147388</c:v>
                </c:pt>
                <c:pt idx="60">
                  <c:v>2063889.5614470392</c:v>
                </c:pt>
                <c:pt idx="61">
                  <c:v>2080737.9190522819</c:v>
                </c:pt>
                <c:pt idx="62">
                  <c:v>2097450.9419087702</c:v>
                </c:pt>
                <c:pt idx="63">
                  <c:v>2114031.839790015</c:v>
                </c:pt>
                <c:pt idx="64">
                  <c:v>2130483.6975621106</c:v>
                </c:pt>
                <c:pt idx="65">
                  <c:v>2146809.4818846625</c:v>
                </c:pt>
                <c:pt idx="66">
                  <c:v>2163012.0474564773</c:v>
                </c:pt>
                <c:pt idx="67">
                  <c:v>2179094.142843266</c:v>
                </c:pt>
                <c:pt idx="68">
                  <c:v>2195058.4159210427</c:v>
                </c:pt>
                <c:pt idx="69">
                  <c:v>2210907.4189657434</c:v>
                </c:pt>
                <c:pt idx="70">
                  <c:v>2226643.6134167798</c:v>
                </c:pt>
                <c:pt idx="71">
                  <c:v>2242269.374339689</c:v>
                </c:pt>
                <c:pt idx="72">
                  <c:v>2257786.9946107999</c:v>
                </c:pt>
                <c:pt idx="73">
                  <c:v>2273198.6888447823</c:v>
                </c:pt>
                <c:pt idx="74">
                  <c:v>2288506.5970841344</c:v>
                </c:pt>
                <c:pt idx="75">
                  <c:v>2303712.7882680111</c:v>
                </c:pt>
                <c:pt idx="76">
                  <c:v>2318819.2634963039</c:v>
                </c:pt>
                <c:pt idx="77">
                  <c:v>2333827.9591035643</c:v>
                </c:pt>
                <c:pt idx="78">
                  <c:v>2348740.749556127</c:v>
                </c:pt>
                <c:pt idx="79">
                  <c:v>2363559.4501847089</c:v>
                </c:pt>
                <c:pt idx="80">
                  <c:v>2378285.8197637666</c:v>
                </c:pt>
                <c:pt idx="81">
                  <c:v>2392921.562947975</c:v>
                </c:pt>
                <c:pt idx="82">
                  <c:v>2407468.3325753943</c:v>
                </c:pt>
                <c:pt idx="83">
                  <c:v>2421927.7318461253</c:v>
                </c:pt>
                <c:pt idx="84">
                  <c:v>2436301.3163845898</c:v>
                </c:pt>
                <c:pt idx="85">
                  <c:v>2450590.5961929369</c:v>
                </c:pt>
                <c:pt idx="86">
                  <c:v>2464797.0375025244</c:v>
                </c:pt>
                <c:pt idx="87">
                  <c:v>2478922.0645299018</c:v>
                </c:pt>
                <c:pt idx="88">
                  <c:v>2492967.0611432386</c:v>
                </c:pt>
                <c:pt idx="89">
                  <c:v>2506933.372444734</c:v>
                </c:pt>
                <c:pt idx="90">
                  <c:v>2520822.3062741044</c:v>
                </c:pt>
                <c:pt idx="91">
                  <c:v>2534635.1346379342</c:v>
                </c:pt>
                <c:pt idx="92">
                  <c:v>2548373.0950692897</c:v>
                </c:pt>
                <c:pt idx="93">
                  <c:v>2562037.3919217102</c:v>
                </c:pt>
                <c:pt idx="94">
                  <c:v>2575629.1976014259</c:v>
                </c:pt>
                <c:pt idx="95">
                  <c:v>2589149.6537413457</c:v>
                </c:pt>
                <c:pt idx="96">
                  <c:v>2602599.8723201575</c:v>
                </c:pt>
                <c:pt idx="97">
                  <c:v>2615980.9367296374</c:v>
                </c:pt>
                <c:pt idx="98">
                  <c:v>2629293.9027930745</c:v>
                </c:pt>
                <c:pt idx="99">
                  <c:v>2642539.7997375187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45-4C25-8F6D-E69DCC8F9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286064"/>
        <c:axId val="835288976"/>
      </c:lineChart>
      <c:catAx>
        <c:axId val="83528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 ( number of days)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8976"/>
        <c:crosses val="autoZero"/>
        <c:auto val="1"/>
        <c:lblAlgn val="ctr"/>
        <c:lblOffset val="100"/>
        <c:noMultiLvlLbl val="0"/>
      </c:catAx>
      <c:valAx>
        <c:axId val="8352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Absolute value at risk 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6064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Amazon with 2 millions capital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EWMA!$E$144:$CZ$144</c:f>
              <c:numCache>
                <c:formatCode>General</c:formatCode>
                <c:ptCount val="100"/>
                <c:pt idx="0">
                  <c:v>134604.65411637569</c:v>
                </c:pt>
                <c:pt idx="1">
                  <c:v>190359.72740991804</c:v>
                </c:pt>
                <c:pt idx="2">
                  <c:v>233142.09986479793</c:v>
                </c:pt>
                <c:pt idx="3">
                  <c:v>269209.30823275138</c:v>
                </c:pt>
                <c:pt idx="4">
                  <c:v>300985.15669206297</c:v>
                </c:pt>
                <c:pt idx="5">
                  <c:v>329712.7195889398</c:v>
                </c:pt>
                <c:pt idx="6">
                  <c:v>356130.44010379678</c:v>
                </c:pt>
                <c:pt idx="7">
                  <c:v>380719.45481983607</c:v>
                </c:pt>
                <c:pt idx="8">
                  <c:v>403813.96234912716</c:v>
                </c:pt>
                <c:pt idx="9">
                  <c:v>425657.29066690663</c:v>
                </c:pt>
                <c:pt idx="10">
                  <c:v>446433.13273958571</c:v>
                </c:pt>
                <c:pt idx="11">
                  <c:v>466284.19972959586</c:v>
                </c:pt>
                <c:pt idx="12">
                  <c:v>485323.98233268753</c:v>
                </c:pt>
                <c:pt idx="13">
                  <c:v>503644.49836868863</c:v>
                </c:pt>
                <c:pt idx="14">
                  <c:v>521321.58371473278</c:v>
                </c:pt>
                <c:pt idx="15">
                  <c:v>538418.61646550277</c:v>
                </c:pt>
                <c:pt idx="16">
                  <c:v>554989.20662154804</c:v>
                </c:pt>
                <c:pt idx="17">
                  <c:v>571079.18222975393</c:v>
                </c:pt>
                <c:pt idx="18">
                  <c:v>586728.08462352783</c:v>
                </c:pt>
                <c:pt idx="19">
                  <c:v>601970.31338412594</c:v>
                </c:pt>
                <c:pt idx="20">
                  <c:v>616836.01638164092</c:v>
                </c:pt>
                <c:pt idx="21">
                  <c:v>631351.79101303034</c:v>
                </c:pt>
                <c:pt idx="22">
                  <c:v>645541.2433959198</c:v>
                </c:pt>
                <c:pt idx="23">
                  <c:v>659425.4391778796</c:v>
                </c:pt>
                <c:pt idx="24">
                  <c:v>673023.27058187849</c:v>
                </c:pt>
                <c:pt idx="25">
                  <c:v>686351.75795980706</c:v>
                </c:pt>
                <c:pt idx="26">
                  <c:v>699426.29959439393</c:v>
                </c:pt>
                <c:pt idx="27">
                  <c:v>712260.88020759355</c:v>
                </c:pt>
                <c:pt idx="28">
                  <c:v>724868.24622401898</c:v>
                </c:pt>
                <c:pt idx="29">
                  <c:v>737260.05404719582</c:v>
                </c:pt>
                <c:pt idx="30">
                  <c:v>749446.99626021809</c:v>
                </c:pt>
                <c:pt idx="31">
                  <c:v>761438.90963967214</c:v>
                </c:pt>
                <c:pt idx="32">
                  <c:v>773244.86808710324</c:v>
                </c:pt>
                <c:pt idx="33">
                  <c:v>784873.26297487726</c:v>
                </c:pt>
                <c:pt idx="34">
                  <c:v>796331.87292900693</c:v>
                </c:pt>
                <c:pt idx="35">
                  <c:v>807627.92469825433</c:v>
                </c:pt>
                <c:pt idx="36">
                  <c:v>818768.14646284212</c:v>
                </c:pt>
                <c:pt idx="37">
                  <c:v>829758.81469978206</c:v>
                </c:pt>
                <c:pt idx="38">
                  <c:v>840605.79553187499</c:v>
                </c:pt>
                <c:pt idx="39">
                  <c:v>851314.58133381326</c:v>
                </c:pt>
                <c:pt idx="40">
                  <c:v>861890.32324383047</c:v>
                </c:pt>
                <c:pt idx="41">
                  <c:v>872337.8601271091</c:v>
                </c:pt>
                <c:pt idx="42">
                  <c:v>882661.74445306801</c:v>
                </c:pt>
                <c:pt idx="43">
                  <c:v>892866.26547917142</c:v>
                </c:pt>
                <c:pt idx="44">
                  <c:v>902955.47007618903</c:v>
                </c:pt>
                <c:pt idx="45">
                  <c:v>912933.18148170097</c:v>
                </c:pt>
                <c:pt idx="46">
                  <c:v>922803.01622832252</c:v>
                </c:pt>
                <c:pt idx="47">
                  <c:v>932568.39945919171</c:v>
                </c:pt>
                <c:pt idx="48">
                  <c:v>942232.57881462993</c:v>
                </c:pt>
                <c:pt idx="49">
                  <c:v>951798.63704959</c:v>
                </c:pt>
                <c:pt idx="50">
                  <c:v>961269.50352086278</c:v>
                </c:pt>
                <c:pt idx="51">
                  <c:v>970647.96466537507</c:v>
                </c:pt>
                <c:pt idx="52">
                  <c:v>979936.67357581039</c:v>
                </c:pt>
                <c:pt idx="53">
                  <c:v>989138.1587668194</c:v>
                </c:pt>
                <c:pt idx="54">
                  <c:v>998254.83221390063</c:v>
                </c:pt>
                <c:pt idx="55">
                  <c:v>1007288.9967373773</c:v>
                </c:pt>
                <c:pt idx="56">
                  <c:v>1016242.8527955221</c:v>
                </c:pt>
                <c:pt idx="57">
                  <c:v>1025118.5047436077</c:v>
                </c:pt>
                <c:pt idx="58">
                  <c:v>1033917.9666093241</c:v>
                </c:pt>
                <c:pt idx="59">
                  <c:v>1042643.1674294656</c:v>
                </c:pt>
                <c:pt idx="60">
                  <c:v>1051295.9561879507</c:v>
                </c:pt>
                <c:pt idx="61">
                  <c:v>1059878.1063909787</c:v>
                </c:pt>
                <c:pt idx="62">
                  <c:v>1068391.3203113903</c:v>
                </c:pt>
                <c:pt idx="63">
                  <c:v>1076837.2329310055</c:v>
                </c:pt>
                <c:pt idx="64">
                  <c:v>1085217.4156067965</c:v>
                </c:pt>
                <c:pt idx="65">
                  <c:v>1093533.3794841764</c:v>
                </c:pt>
                <c:pt idx="66">
                  <c:v>1101786.5786784082</c:v>
                </c:pt>
                <c:pt idx="67">
                  <c:v>1109978.4132430961</c:v>
                </c:pt>
                <c:pt idx="68">
                  <c:v>1118110.2319429202</c:v>
                </c:pt>
                <c:pt idx="69">
                  <c:v>1126183.3348461697</c:v>
                </c:pt>
                <c:pt idx="70">
                  <c:v>1134198.9757511814</c:v>
                </c:pt>
                <c:pt idx="71">
                  <c:v>1142158.3644595079</c:v>
                </c:pt>
                <c:pt idx="72">
                  <c:v>1150062.668907485</c:v>
                </c:pt>
                <c:pt idx="73">
                  <c:v>1157913.0171668322</c:v>
                </c:pt>
                <c:pt idx="74">
                  <c:v>1165710.49932399</c:v>
                </c:pt>
                <c:pt idx="75">
                  <c:v>1173456.1692470557</c:v>
                </c:pt>
                <c:pt idx="76">
                  <c:v>1181151.0462484313</c:v>
                </c:pt>
                <c:pt idx="77">
                  <c:v>1188796.1166506028</c:v>
                </c:pt>
                <c:pt idx="78">
                  <c:v>1196392.3352618665</c:v>
                </c:pt>
                <c:pt idx="79">
                  <c:v>1203940.6267682519</c:v>
                </c:pt>
                <c:pt idx="80">
                  <c:v>1211441.8870473816</c:v>
                </c:pt>
                <c:pt idx="81">
                  <c:v>1218896.9844095563</c:v>
                </c:pt>
                <c:pt idx="82">
                  <c:v>1226306.7607709332</c:v>
                </c:pt>
                <c:pt idx="83">
                  <c:v>1233672.0327632818</c:v>
                </c:pt>
                <c:pt idx="84">
                  <c:v>1240993.5927844581</c:v>
                </c:pt>
                <c:pt idx="85">
                  <c:v>1248272.2099934239</c:v>
                </c:pt>
                <c:pt idx="86">
                  <c:v>1255508.6312533482</c:v>
                </c:pt>
                <c:pt idx="87">
                  <c:v>1262703.5820260607</c:v>
                </c:pt>
                <c:pt idx="88">
                  <c:v>1269857.7672208936</c:v>
                </c:pt>
                <c:pt idx="89">
                  <c:v>1276971.8720007197</c:v>
                </c:pt>
                <c:pt idx="90">
                  <c:v>1284046.5625477962</c:v>
                </c:pt>
                <c:pt idx="91">
                  <c:v>1291082.4867918396</c:v>
                </c:pt>
                <c:pt idx="92">
                  <c:v>1298080.2751025802</c:v>
                </c:pt>
                <c:pt idx="93">
                  <c:v>1305040.5409488932</c:v>
                </c:pt>
                <c:pt idx="94">
                  <c:v>1311963.8815264574</c:v>
                </c:pt>
                <c:pt idx="95">
                  <c:v>1318850.8783557592</c:v>
                </c:pt>
                <c:pt idx="96">
                  <c:v>1325702.097852133</c:v>
                </c:pt>
                <c:pt idx="97">
                  <c:v>1332518.0918694262</c:v>
                </c:pt>
                <c:pt idx="98">
                  <c:v>1339299.3982187572</c:v>
                </c:pt>
                <c:pt idx="99">
                  <c:v>1346046.541163757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7-4CA9-87F3-5B2011340FEA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EWMA!$E$143:$CZ$143</c:f>
              <c:numCache>
                <c:formatCode>General</c:formatCode>
                <c:ptCount val="100"/>
                <c:pt idx="0">
                  <c:v>191237.10005558259</c:v>
                </c:pt>
                <c:pt idx="1">
                  <c:v>270450.10052750551</c:v>
                </c:pt>
                <c:pt idx="2">
                  <c:v>331232.37358840194</c:v>
                </c:pt>
                <c:pt idx="3">
                  <c:v>382474.20011116518</c:v>
                </c:pt>
                <c:pt idx="4">
                  <c:v>427619.15554421151</c:v>
                </c:pt>
                <c:pt idx="5">
                  <c:v>468433.31502574979</c:v>
                </c:pt>
                <c:pt idx="6">
                  <c:v>505965.8081962479</c:v>
                </c:pt>
                <c:pt idx="7">
                  <c:v>540900.20105501101</c:v>
                </c:pt>
                <c:pt idx="8">
                  <c:v>573711.30016674777</c:v>
                </c:pt>
                <c:pt idx="9">
                  <c:v>604744.80930115399</c:v>
                </c:pt>
                <c:pt idx="10">
                  <c:v>634261.70688002114</c:v>
                </c:pt>
                <c:pt idx="11">
                  <c:v>662464.74717680388</c:v>
                </c:pt>
                <c:pt idx="12">
                  <c:v>689515.17002144025</c:v>
                </c:pt>
                <c:pt idx="13">
                  <c:v>715543.70804819791</c:v>
                </c:pt>
                <c:pt idx="14">
                  <c:v>740658.10369227279</c:v>
                </c:pt>
                <c:pt idx="15">
                  <c:v>764948.40022233035</c:v>
                </c:pt>
                <c:pt idx="16">
                  <c:v>788490.76306597993</c:v>
                </c:pt>
                <c:pt idx="17">
                  <c:v>811350.30158251617</c:v>
                </c:pt>
                <c:pt idx="18">
                  <c:v>833583.19339806121</c:v>
                </c:pt>
                <c:pt idx="19">
                  <c:v>855238.31108842301</c:v>
                </c:pt>
                <c:pt idx="20">
                  <c:v>876358.48668855091</c:v>
                </c:pt>
                <c:pt idx="21">
                  <c:v>896981.50796363468</c:v>
                </c:pt>
                <c:pt idx="22">
                  <c:v>917140.91287347139</c:v>
                </c:pt>
                <c:pt idx="23">
                  <c:v>936866.63005149958</c:v>
                </c:pt>
                <c:pt idx="24">
                  <c:v>956185.50027791294</c:v>
                </c:pt>
                <c:pt idx="25">
                  <c:v>975121.70490631135</c:v>
                </c:pt>
                <c:pt idx="26">
                  <c:v>993697.12076520605</c:v>
                </c:pt>
                <c:pt idx="27">
                  <c:v>1011931.6163924958</c:v>
                </c:pt>
                <c:pt idx="28">
                  <c:v>1029843.3010377832</c:v>
                </c:pt>
                <c:pt idx="29">
                  <c:v>1047448.7353231503</c:v>
                </c:pt>
                <c:pt idx="30">
                  <c:v>1064763.1105404319</c:v>
                </c:pt>
                <c:pt idx="31">
                  <c:v>1081800.402110022</c:v>
                </c:pt>
                <c:pt idx="32">
                  <c:v>1098573.5016115555</c:v>
                </c:pt>
                <c:pt idx="33">
                  <c:v>1115094.3309338198</c:v>
                </c:pt>
                <c:pt idx="34">
                  <c:v>1131373.9414174305</c:v>
                </c:pt>
                <c:pt idx="35">
                  <c:v>1147422.6003334955</c:v>
                </c:pt>
                <c:pt idx="36">
                  <c:v>1163249.8666209893</c:v>
                </c:pt>
                <c:pt idx="37">
                  <c:v>1178864.6574698125</c:v>
                </c:pt>
                <c:pt idx="38">
                  <c:v>1194275.3070666275</c:v>
                </c:pt>
                <c:pt idx="39">
                  <c:v>1209489.618602308</c:v>
                </c:pt>
                <c:pt idx="40">
                  <c:v>1224514.9104622717</c:v>
                </c:pt>
                <c:pt idx="41">
                  <c:v>1239358.0573757102</c:v>
                </c:pt>
                <c:pt idx="42">
                  <c:v>1254025.5271802736</c:v>
                </c:pt>
                <c:pt idx="43">
                  <c:v>1268523.4137600423</c:v>
                </c:pt>
                <c:pt idx="44">
                  <c:v>1282857.4666326344</c:v>
                </c:pt>
                <c:pt idx="45">
                  <c:v>1297033.1175929047</c:v>
                </c:pt>
                <c:pt idx="46">
                  <c:v>1311055.5047634095</c:v>
                </c:pt>
                <c:pt idx="47">
                  <c:v>1324929.4943536078</c:v>
                </c:pt>
                <c:pt idx="48">
                  <c:v>1338659.7003890784</c:v>
                </c:pt>
                <c:pt idx="49">
                  <c:v>1352250.5026375274</c:v>
                </c:pt>
                <c:pt idx="50">
                  <c:v>1365706.062929031</c:v>
                </c:pt>
                <c:pt idx="51">
                  <c:v>1379030.3400428805</c:v>
                </c:pt>
                <c:pt idx="52">
                  <c:v>1392227.1033119746</c:v>
                </c:pt>
                <c:pt idx="53">
                  <c:v>1405299.9450772495</c:v>
                </c:pt>
                <c:pt idx="54">
                  <c:v>1418252.2921087735</c:v>
                </c:pt>
                <c:pt idx="55">
                  <c:v>1431087.4160963958</c:v>
                </c:pt>
                <c:pt idx="56">
                  <c:v>1443808.443300955</c:v>
                </c:pt>
                <c:pt idx="57">
                  <c:v>1456418.3634467113</c:v>
                </c:pt>
                <c:pt idx="58">
                  <c:v>1468920.0379266615</c:v>
                </c:pt>
                <c:pt idx="59">
                  <c:v>1481316.2073845456</c:v>
                </c:pt>
                <c:pt idx="60">
                  <c:v>1493609.4987304423</c:v>
                </c:pt>
                <c:pt idx="61">
                  <c:v>1505802.4316408418</c:v>
                </c:pt>
                <c:pt idx="62">
                  <c:v>1517897.4245887438</c:v>
                </c:pt>
                <c:pt idx="63">
                  <c:v>1529896.8004446607</c:v>
                </c:pt>
                <c:pt idx="64">
                  <c:v>1541802.7916852655</c:v>
                </c:pt>
                <c:pt idx="65">
                  <c:v>1553617.5452427627</c:v>
                </c:pt>
                <c:pt idx="66">
                  <c:v>1565343.1270248122</c:v>
                </c:pt>
                <c:pt idx="67">
                  <c:v>1576981.5261319599</c:v>
                </c:pt>
                <c:pt idx="68">
                  <c:v>1588534.6587969537</c:v>
                </c:pt>
                <c:pt idx="69">
                  <c:v>1600004.372068034</c:v>
                </c:pt>
                <c:pt idx="70">
                  <c:v>1611392.4472562517</c:v>
                </c:pt>
                <c:pt idx="71">
                  <c:v>1622700.6031650323</c:v>
                </c:pt>
                <c:pt idx="72">
                  <c:v>1633930.4991185607</c:v>
                </c:pt>
                <c:pt idx="73">
                  <c:v>1645083.7378040969</c:v>
                </c:pt>
                <c:pt idx="74">
                  <c:v>1656161.8679420103</c:v>
                </c:pt>
                <c:pt idx="75">
                  <c:v>1667166.3867961224</c:v>
                </c:pt>
                <c:pt idx="76">
                  <c:v>1678098.7425358812</c:v>
                </c:pt>
                <c:pt idx="77">
                  <c:v>1688960.3364609173</c:v>
                </c:pt>
                <c:pt idx="78">
                  <c:v>1699752.5250976516</c:v>
                </c:pt>
                <c:pt idx="79">
                  <c:v>1710476.622176846</c:v>
                </c:pt>
                <c:pt idx="80">
                  <c:v>1721133.9005002431</c:v>
                </c:pt>
                <c:pt idx="81">
                  <c:v>1731725.5937038211</c:v>
                </c:pt>
                <c:pt idx="82">
                  <c:v>1742252.8979245578</c:v>
                </c:pt>
                <c:pt idx="83">
                  <c:v>1752716.9733771018</c:v>
                </c:pt>
                <c:pt idx="84">
                  <c:v>1763118.9458462116</c:v>
                </c:pt>
                <c:pt idx="85">
                  <c:v>1773459.9081004132</c:v>
                </c:pt>
                <c:pt idx="86">
                  <c:v>1783740.921231891</c:v>
                </c:pt>
                <c:pt idx="87">
                  <c:v>1793963.0159272694</c:v>
                </c:pt>
                <c:pt idx="88">
                  <c:v>1804127.1936735867</c:v>
                </c:pt>
                <c:pt idx="89">
                  <c:v>1814234.4279034617</c:v>
                </c:pt>
                <c:pt idx="90">
                  <c:v>1824285.6650831499</c:v>
                </c:pt>
                <c:pt idx="91">
                  <c:v>1834281.8257469428</c:v>
                </c:pt>
                <c:pt idx="92">
                  <c:v>1844223.8054811051</c:v>
                </c:pt>
                <c:pt idx="93">
                  <c:v>1854112.4758603177</c:v>
                </c:pt>
                <c:pt idx="94">
                  <c:v>1863948.6853394182</c:v>
                </c:pt>
                <c:pt idx="95">
                  <c:v>1873733.2601029992</c:v>
                </c:pt>
                <c:pt idx="96">
                  <c:v>1883467.0048752867</c:v>
                </c:pt>
                <c:pt idx="97">
                  <c:v>1893150.7036925384</c:v>
                </c:pt>
                <c:pt idx="98">
                  <c:v>1902785.1206400637</c:v>
                </c:pt>
                <c:pt idx="99">
                  <c:v>1912371.0005558259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27-4CA9-87F3-5B2011340FEA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EWMA!$E$142:$CZ$142</c:f>
              <c:numCache>
                <c:formatCode>General</c:formatCode>
                <c:ptCount val="100"/>
                <c:pt idx="0">
                  <c:v>211756.10220746911</c:v>
                </c:pt>
                <c:pt idx="1">
                  <c:v>299468.35165706614</c:v>
                </c:pt>
                <c:pt idx="2">
                  <c:v>366772.32783608465</c:v>
                </c:pt>
                <c:pt idx="3">
                  <c:v>423512.20441493823</c:v>
                </c:pt>
                <c:pt idx="4">
                  <c:v>473501.03918629425</c:v>
                </c:pt>
                <c:pt idx="5">
                  <c:v>518694.40032894188</c:v>
                </c:pt>
                <c:pt idx="6">
                  <c:v>560253.98504133895</c:v>
                </c:pt>
                <c:pt idx="7">
                  <c:v>598936.70331413229</c:v>
                </c:pt>
                <c:pt idx="8">
                  <c:v>635268.3066224074</c:v>
                </c:pt>
                <c:pt idx="9">
                  <c:v>669631.59141501167</c:v>
                </c:pt>
                <c:pt idx="10">
                  <c:v>702315.53809032391</c:v>
                </c:pt>
                <c:pt idx="11">
                  <c:v>733544.65567216929</c:v>
                </c:pt>
                <c:pt idx="12">
                  <c:v>763497.48440142302</c:v>
                </c:pt>
                <c:pt idx="13">
                  <c:v>792318.78401903471</c:v>
                </c:pt>
                <c:pt idx="14">
                  <c:v>820127.8573073236</c:v>
                </c:pt>
                <c:pt idx="15">
                  <c:v>847024.40882987645</c:v>
                </c:pt>
                <c:pt idx="16">
                  <c:v>873092.77627048432</c:v>
                </c:pt>
                <c:pt idx="17">
                  <c:v>898405.05497119843</c:v>
                </c:pt>
                <c:pt idx="18">
                  <c:v>923023.45020042825</c:v>
                </c:pt>
                <c:pt idx="19">
                  <c:v>947002.0783725885</c:v>
                </c:pt>
                <c:pt idx="20">
                  <c:v>970388.36723453284</c:v>
                </c:pt>
                <c:pt idx="21">
                  <c:v>993224.15903269406</c:v>
                </c:pt>
                <c:pt idx="22">
                  <c:v>1015546.5902204106</c:v>
                </c:pt>
                <c:pt idx="23">
                  <c:v>1037388.8006578838</c:v>
                </c:pt>
                <c:pt idx="24">
                  <c:v>1058780.5110373455</c:v>
                </c:pt>
                <c:pt idx="25">
                  <c:v>1079748.4972782333</c:v>
                </c:pt>
                <c:pt idx="26">
                  <c:v>1100316.9835082537</c:v>
                </c:pt>
                <c:pt idx="27">
                  <c:v>1120507.9700826779</c:v>
                </c:pt>
                <c:pt idx="28">
                  <c:v>1140341.5093036396</c:v>
                </c:pt>
                <c:pt idx="29">
                  <c:v>1159835.9386840034</c:v>
                </c:pt>
                <c:pt idx="30">
                  <c:v>1179008.0794825382</c:v>
                </c:pt>
                <c:pt idx="31">
                  <c:v>1197873.4066282646</c:v>
                </c:pt>
                <c:pt idx="32">
                  <c:v>1216446.1949175163</c:v>
                </c:pt>
                <c:pt idx="33">
                  <c:v>1234739.6454116974</c:v>
                </c:pt>
                <c:pt idx="34">
                  <c:v>1252765.9952175841</c:v>
                </c:pt>
                <c:pt idx="35">
                  <c:v>1270536.6132448148</c:v>
                </c:pt>
                <c:pt idx="36">
                  <c:v>1288062.0840695933</c:v>
                </c:pt>
                <c:pt idx="37">
                  <c:v>1305352.2816618523</c:v>
                </c:pt>
                <c:pt idx="38">
                  <c:v>1322416.4344342914</c:v>
                </c:pt>
                <c:pt idx="39">
                  <c:v>1339263.1828300233</c:v>
                </c:pt>
                <c:pt idx="40">
                  <c:v>1355900.6304689532</c:v>
                </c:pt>
                <c:pt idx="41">
                  <c:v>1372336.38971216</c:v>
                </c:pt>
                <c:pt idx="42">
                  <c:v>1388577.6223712899</c:v>
                </c:pt>
                <c:pt idx="43">
                  <c:v>1404631.0761806478</c:v>
                </c:pt>
                <c:pt idx="44">
                  <c:v>1420503.117558883</c:v>
                </c:pt>
                <c:pt idx="45">
                  <c:v>1436199.7611114567</c:v>
                </c:pt>
                <c:pt idx="46">
                  <c:v>1451726.6962616295</c:v>
                </c:pt>
                <c:pt idx="47">
                  <c:v>1467089.3113443386</c:v>
                </c:pt>
                <c:pt idx="48">
                  <c:v>1482292.7154522841</c:v>
                </c:pt>
                <c:pt idx="49">
                  <c:v>1497341.7582853306</c:v>
                </c:pt>
                <c:pt idx="50">
                  <c:v>1512241.0482218454</c:v>
                </c:pt>
                <c:pt idx="51">
                  <c:v>1526994.968802846</c:v>
                </c:pt>
                <c:pt idx="52">
                  <c:v>1541607.6937960924</c:v>
                </c:pt>
                <c:pt idx="53">
                  <c:v>1556083.2009868256</c:v>
                </c:pt>
                <c:pt idx="54">
                  <c:v>1570425.2848243071</c:v>
                </c:pt>
                <c:pt idx="55">
                  <c:v>1584637.5680380694</c:v>
                </c:pt>
                <c:pt idx="56">
                  <c:v>1598723.5123246629</c:v>
                </c:pt>
                <c:pt idx="57">
                  <c:v>1612686.4281942125</c:v>
                </c:pt>
                <c:pt idx="58">
                  <c:v>1626529.4840561319</c:v>
                </c:pt>
                <c:pt idx="59">
                  <c:v>1640255.7146146472</c:v>
                </c:pt>
                <c:pt idx="60">
                  <c:v>1653868.0286371422</c:v>
                </c:pt>
                <c:pt idx="61">
                  <c:v>1667369.2161516617</c:v>
                </c:pt>
                <c:pt idx="62">
                  <c:v>1680761.9551240166</c:v>
                </c:pt>
                <c:pt idx="63">
                  <c:v>1694048.8176597529</c:v>
                </c:pt>
                <c:pt idx="64">
                  <c:v>1707232.2757716672</c:v>
                </c:pt>
                <c:pt idx="65">
                  <c:v>1720314.706749497</c:v>
                </c:pt>
                <c:pt idx="66">
                  <c:v>1733298.3981648134</c:v>
                </c:pt>
                <c:pt idx="67">
                  <c:v>1746185.5525409686</c:v>
                </c:pt>
                <c:pt idx="68">
                  <c:v>1758978.2917150818</c:v>
                </c:pt>
                <c:pt idx="69">
                  <c:v>1771678.6609165356</c:v>
                </c:pt>
                <c:pt idx="70">
                  <c:v>1784288.632584176</c:v>
                </c:pt>
                <c:pt idx="71">
                  <c:v>1796810.1099423969</c:v>
                </c:pt>
                <c:pt idx="72">
                  <c:v>1809244.930354458</c:v>
                </c:pt>
                <c:pt idx="73">
                  <c:v>1821594.8684697726</c:v>
                </c:pt>
                <c:pt idx="74">
                  <c:v>1833861.6391804232</c:v>
                </c:pt>
                <c:pt idx="75">
                  <c:v>1846046.9004008565</c:v>
                </c:pt>
                <c:pt idx="76">
                  <c:v>1858152.2556835082</c:v>
                </c:pt>
                <c:pt idx="77">
                  <c:v>1870179.2566820458</c:v>
                </c:pt>
                <c:pt idx="78">
                  <c:v>1882129.4054729363</c:v>
                </c:pt>
                <c:pt idx="79">
                  <c:v>1894004.156745177</c:v>
                </c:pt>
                <c:pt idx="80">
                  <c:v>1905804.919867222</c:v>
                </c:pt>
                <c:pt idx="81">
                  <c:v>1917533.0608394239</c:v>
                </c:pt>
                <c:pt idx="82">
                  <c:v>1929189.9041396389</c:v>
                </c:pt>
                <c:pt idx="83">
                  <c:v>1940776.7344690657</c:v>
                </c:pt>
                <c:pt idx="84">
                  <c:v>1952294.7984048182</c:v>
                </c:pt>
                <c:pt idx="85">
                  <c:v>1963745.3059652643</c:v>
                </c:pt>
                <c:pt idx="86">
                  <c:v>1975129.4320936815</c:v>
                </c:pt>
                <c:pt idx="87">
                  <c:v>1986448.3180653881</c:v>
                </c:pt>
                <c:pt idx="88">
                  <c:v>1997703.0728231133</c:v>
                </c:pt>
                <c:pt idx="89">
                  <c:v>2008894.7742450349</c:v>
                </c:pt>
                <c:pt idx="90">
                  <c:v>2020024.4703495821</c:v>
                </c:pt>
                <c:pt idx="91">
                  <c:v>2031093.1804408212</c:v>
                </c:pt>
                <c:pt idx="92">
                  <c:v>2042101.8961979619</c:v>
                </c:pt>
                <c:pt idx="93">
                  <c:v>2053051.5827122834</c:v>
                </c:pt>
                <c:pt idx="94">
                  <c:v>2063943.1794745491</c:v>
                </c:pt>
                <c:pt idx="95">
                  <c:v>2074777.6013157675</c:v>
                </c:pt>
                <c:pt idx="96">
                  <c:v>2085555.7393039654</c:v>
                </c:pt>
                <c:pt idx="97">
                  <c:v>2096278.4615994629</c:v>
                </c:pt>
                <c:pt idx="98">
                  <c:v>2106946.6142709716</c:v>
                </c:pt>
                <c:pt idx="99">
                  <c:v>2117561.022074691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27-4CA9-87F3-5B2011340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286064"/>
        <c:axId val="835288976"/>
      </c:lineChart>
      <c:catAx>
        <c:axId val="83528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 ( number of days)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8976"/>
        <c:crosses val="autoZero"/>
        <c:auto val="1"/>
        <c:lblAlgn val="ctr"/>
        <c:lblOffset val="100"/>
        <c:noMultiLvlLbl val="0"/>
      </c:catAx>
      <c:valAx>
        <c:axId val="8352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Absolute value at risk 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6064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Amazon with 2 millions capital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EWMA!$E$139:$CZ$139</c:f>
              <c:numCache>
                <c:formatCode>General</c:formatCode>
                <c:ptCount val="100"/>
                <c:pt idx="0">
                  <c:v>257428.35971654649</c:v>
                </c:pt>
                <c:pt idx="1">
                  <c:v>364058.67765059986</c:v>
                </c:pt>
                <c:pt idx="2">
                  <c:v>445878.99833817576</c:v>
                </c:pt>
                <c:pt idx="3">
                  <c:v>514856.71943309298</c:v>
                </c:pt>
                <c:pt idx="4">
                  <c:v>575627.3116624665</c:v>
                </c:pt>
                <c:pt idx="5">
                  <c:v>630568.12662717886</c:v>
                </c:pt>
                <c:pt idx="6">
                  <c:v>681091.42022525996</c:v>
                </c:pt>
                <c:pt idx="7">
                  <c:v>728117.35530119971</c:v>
                </c:pt>
                <c:pt idx="8">
                  <c:v>772285.07914963947</c:v>
                </c:pt>
                <c:pt idx="9">
                  <c:v>814059.95102542453</c:v>
                </c:pt>
                <c:pt idx="10">
                  <c:v>853793.27957642544</c:v>
                </c:pt>
                <c:pt idx="11">
                  <c:v>891757.99667635153</c:v>
                </c:pt>
                <c:pt idx="12">
                  <c:v>928171.15071659675</c:v>
                </c:pt>
                <c:pt idx="13">
                  <c:v>963208.72369851556</c:v>
                </c:pt>
                <c:pt idx="14">
                  <c:v>997015.75002367678</c:v>
                </c:pt>
                <c:pt idx="15">
                  <c:v>1029713.438866186</c:v>
                </c:pt>
                <c:pt idx="16">
                  <c:v>1061404.3181408194</c:v>
                </c:pt>
                <c:pt idx="17">
                  <c:v>1092176.032951799</c:v>
                </c:pt>
                <c:pt idx="18">
                  <c:v>1122104.2052058631</c:v>
                </c:pt>
                <c:pt idx="19">
                  <c:v>1151254.623324933</c:v>
                </c:pt>
                <c:pt idx="20">
                  <c:v>1179684.9444293948</c:v>
                </c:pt>
                <c:pt idx="21">
                  <c:v>1207446.0354399844</c:v>
                </c:pt>
                <c:pt idx="22">
                  <c:v>1234583.0425232998</c:v>
                </c:pt>
                <c:pt idx="23">
                  <c:v>1261136.2532543577</c:v>
                </c:pt>
                <c:pt idx="24">
                  <c:v>1287141.7985827324</c:v>
                </c:pt>
                <c:pt idx="25">
                  <c:v>1312632.2295468533</c:v>
                </c:pt>
                <c:pt idx="26">
                  <c:v>1337636.9950145276</c:v>
                </c:pt>
                <c:pt idx="27">
                  <c:v>1362182.8404505199</c:v>
                </c:pt>
                <c:pt idx="28">
                  <c:v>1386294.1431039078</c:v>
                </c:pt>
                <c:pt idx="29">
                  <c:v>1409993.1955830671</c:v>
                </c:pt>
                <c:pt idx="30">
                  <c:v>1433300.4472115752</c:v>
                </c:pt>
                <c:pt idx="31">
                  <c:v>1456234.7106023994</c:v>
                </c:pt>
                <c:pt idx="32">
                  <c:v>1478813.339387228</c:v>
                </c:pt>
                <c:pt idx="33">
                  <c:v>1501052.3818761143</c:v>
                </c:pt>
                <c:pt idx="34">
                  <c:v>1522966.7145155566</c:v>
                </c:pt>
                <c:pt idx="35">
                  <c:v>1544570.1582992789</c:v>
                </c:pt>
                <c:pt idx="36">
                  <c:v>1565875.5807199406</c:v>
                </c:pt>
                <c:pt idx="37">
                  <c:v>1586894.9853980138</c:v>
                </c:pt>
                <c:pt idx="38">
                  <c:v>1607639.5911608157</c:v>
                </c:pt>
                <c:pt idx="39">
                  <c:v>1628119.9020508491</c:v>
                </c:pt>
                <c:pt idx="40">
                  <c:v>1648345.7695036009</c:v>
                </c:pt>
                <c:pt idx="41">
                  <c:v>1668326.4477394014</c:v>
                </c:pt>
                <c:pt idx="42">
                  <c:v>1688070.6432531553</c:v>
                </c:pt>
                <c:pt idx="43">
                  <c:v>1707586.5591528509</c:v>
                </c:pt>
                <c:pt idx="44">
                  <c:v>1726881.9349873995</c:v>
                </c:pt>
                <c:pt idx="45">
                  <c:v>1745964.0826122903</c:v>
                </c:pt>
                <c:pt idx="46">
                  <c:v>1764839.9185644367</c:v>
                </c:pt>
                <c:pt idx="47">
                  <c:v>1783515.9933527031</c:v>
                </c:pt>
                <c:pt idx="48">
                  <c:v>1801998.5180158254</c:v>
                </c:pt>
                <c:pt idx="49">
                  <c:v>1820293.3882529989</c:v>
                </c:pt>
                <c:pt idx="50">
                  <c:v>1838406.2063929001</c:v>
                </c:pt>
                <c:pt idx="51">
                  <c:v>1856342.3014331935</c:v>
                </c:pt>
                <c:pt idx="52">
                  <c:v>1874106.7473536925</c:v>
                </c:pt>
                <c:pt idx="53">
                  <c:v>1891704.3798815368</c:v>
                </c:pt>
                <c:pt idx="54">
                  <c:v>1909139.8118653705</c:v>
                </c:pt>
                <c:pt idx="55">
                  <c:v>1926417.4473970311</c:v>
                </c:pt>
                <c:pt idx="56">
                  <c:v>1943541.4948032484</c:v>
                </c:pt>
                <c:pt idx="57">
                  <c:v>1960515.9786159347</c:v>
                </c:pt>
                <c:pt idx="58">
                  <c:v>1977344.7506175416</c:v>
                </c:pt>
                <c:pt idx="59">
                  <c:v>1994031.5000473536</c:v>
                </c:pt>
                <c:pt idx="60">
                  <c:v>2010579.7630453389</c:v>
                </c:pt>
                <c:pt idx="61">
                  <c:v>2026992.9314020318</c:v>
                </c:pt>
                <c:pt idx="62">
                  <c:v>2043274.2606757798</c:v>
                </c:pt>
                <c:pt idx="63">
                  <c:v>2059426.8777323719</c:v>
                </c:pt>
                <c:pt idx="64">
                  <c:v>2075453.7877565133</c:v>
                </c:pt>
                <c:pt idx="65">
                  <c:v>2091357.8807796647</c:v>
                </c:pt>
                <c:pt idx="66">
                  <c:v>2107141.9377644118</c:v>
                </c:pt>
                <c:pt idx="67">
                  <c:v>2122808.6362816389</c:v>
                </c:pt>
                <c:pt idx="68">
                  <c:v>2138360.5558133232</c:v>
                </c:pt>
                <c:pt idx="69">
                  <c:v>2153800.1827106932</c:v>
                </c:pt>
                <c:pt idx="70">
                  <c:v>2169129.9148347401</c:v>
                </c:pt>
                <c:pt idx="71">
                  <c:v>2184352.065903598</c:v>
                </c:pt>
                <c:pt idx="72">
                  <c:v>2199468.8695691214</c:v>
                </c:pt>
                <c:pt idx="73">
                  <c:v>2214482.4832429863</c:v>
                </c:pt>
                <c:pt idx="74">
                  <c:v>2229394.9916908792</c:v>
                </c:pt>
                <c:pt idx="75">
                  <c:v>2244208.4104117262</c:v>
                </c:pt>
                <c:pt idx="76">
                  <c:v>2258924.6888174643</c:v>
                </c:pt>
                <c:pt idx="77">
                  <c:v>2273545.7132275631</c:v>
                </c:pt>
                <c:pt idx="78">
                  <c:v>2288073.3096913178</c:v>
                </c:pt>
                <c:pt idx="79">
                  <c:v>2302509.246649866</c:v>
                </c:pt>
                <c:pt idx="80">
                  <c:v>2316855.2374489186</c:v>
                </c:pt>
                <c:pt idx="81">
                  <c:v>2331112.9427123084</c:v>
                </c:pt>
                <c:pt idx="82">
                  <c:v>2345283.9725856627</c:v>
                </c:pt>
                <c:pt idx="83">
                  <c:v>2359369.8888587896</c:v>
                </c:pt>
                <c:pt idx="84">
                  <c:v>2373372.2069746857</c:v>
                </c:pt>
                <c:pt idx="85">
                  <c:v>2387292.3979324871</c:v>
                </c:pt>
                <c:pt idx="86">
                  <c:v>2401131.8900911282</c:v>
                </c:pt>
                <c:pt idx="87">
                  <c:v>2414892.0708799688</c:v>
                </c:pt>
                <c:pt idx="88">
                  <c:v>2428574.2884221799</c:v>
                </c:pt>
                <c:pt idx="89">
                  <c:v>2442179.8530762736</c:v>
                </c:pt>
                <c:pt idx="90">
                  <c:v>2455710.0389007656</c:v>
                </c:pt>
                <c:pt idx="91">
                  <c:v>2469166.0850465996</c:v>
                </c:pt>
                <c:pt idx="92">
                  <c:v>2482549.1970816418</c:v>
                </c:pt>
                <c:pt idx="93">
                  <c:v>2495860.5482512554</c:v>
                </c:pt>
                <c:pt idx="94">
                  <c:v>2509101.280678683</c:v>
                </c:pt>
                <c:pt idx="95">
                  <c:v>2522272.5065087155</c:v>
                </c:pt>
                <c:pt idx="96">
                  <c:v>2535375.3089978825</c:v>
                </c:pt>
                <c:pt idx="97">
                  <c:v>2548410.7435541986</c:v>
                </c:pt>
                <c:pt idx="98">
                  <c:v>2561379.8387292768</c:v>
                </c:pt>
                <c:pt idx="99">
                  <c:v>2574283.5971654649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6-4041-88D2-746A87E5576D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EWMA!$E$138:$CZ$138</c:f>
              <c:numCache>
                <c:formatCode>General</c:formatCode>
                <c:ptCount val="100"/>
                <c:pt idx="0">
                  <c:v>365736.63301192276</c:v>
                </c:pt>
                <c:pt idx="1">
                  <c:v>517229.70666213275</c:v>
                </c:pt>
                <c:pt idx="2">
                  <c:v>633474.43056582299</c:v>
                </c:pt>
                <c:pt idx="3">
                  <c:v>731473.26602384553</c:v>
                </c:pt>
                <c:pt idx="4">
                  <c:v>817811.97327655309</c:v>
                </c:pt>
                <c:pt idx="5">
                  <c:v>895868.13112276024</c:v>
                </c:pt>
                <c:pt idx="6">
                  <c:v>967648.17629564379</c:v>
                </c:pt>
                <c:pt idx="7">
                  <c:v>1034459.4133242655</c:v>
                </c:pt>
                <c:pt idx="8">
                  <c:v>1097209.8990357684</c:v>
                </c:pt>
                <c:pt idx="9">
                  <c:v>1156560.7840788045</c:v>
                </c:pt>
                <c:pt idx="10">
                  <c:v>1213011.1837884584</c:v>
                </c:pt>
                <c:pt idx="11">
                  <c:v>1266948.861131646</c:v>
                </c:pt>
                <c:pt idx="12">
                  <c:v>1318682.183640043</c:v>
                </c:pt>
                <c:pt idx="13">
                  <c:v>1368461.1745228909</c:v>
                </c:pt>
                <c:pt idx="14">
                  <c:v>1416491.8887531508</c:v>
                </c:pt>
                <c:pt idx="15">
                  <c:v>1462946.5320476911</c:v>
                </c:pt>
                <c:pt idx="16">
                  <c:v>1507970.7690659207</c:v>
                </c:pt>
                <c:pt idx="17">
                  <c:v>1551689.1199863977</c:v>
                </c:pt>
                <c:pt idx="18">
                  <c:v>1594209.0232497936</c:v>
                </c:pt>
                <c:pt idx="19">
                  <c:v>1635623.9465531062</c:v>
                </c:pt>
                <c:pt idx="20">
                  <c:v>1676015.805195421</c:v>
                </c:pt>
                <c:pt idx="21">
                  <c:v>1715456.8674238808</c:v>
                </c:pt>
                <c:pt idx="22">
                  <c:v>1754011.2738288345</c:v>
                </c:pt>
                <c:pt idx="23">
                  <c:v>1791736.2622455205</c:v>
                </c:pt>
                <c:pt idx="24">
                  <c:v>1828683.165059614</c:v>
                </c:pt>
                <c:pt idx="25">
                  <c:v>1864898.2285635171</c:v>
                </c:pt>
                <c:pt idx="26">
                  <c:v>1900423.2916974691</c:v>
                </c:pt>
                <c:pt idx="27">
                  <c:v>1935296.3525912876</c:v>
                </c:pt>
                <c:pt idx="28">
                  <c:v>1969552.0447756741</c:v>
                </c:pt>
                <c:pt idx="29">
                  <c:v>2003222.0400661873</c:v>
                </c:pt>
                <c:pt idx="30">
                  <c:v>2036335.3914652257</c:v>
                </c:pt>
                <c:pt idx="31">
                  <c:v>2068918.826648531</c:v>
                </c:pt>
                <c:pt idx="32">
                  <c:v>2100997.000470879</c:v>
                </c:pt>
                <c:pt idx="33">
                  <c:v>2132592.7132752114</c:v>
                </c:pt>
                <c:pt idx="34">
                  <c:v>2163727.1005007597</c:v>
                </c:pt>
                <c:pt idx="35">
                  <c:v>2194419.7980715367</c:v>
                </c:pt>
                <c:pt idx="36">
                  <c:v>2224689.0872423546</c:v>
                </c:pt>
                <c:pt idx="37">
                  <c:v>2254552.0219374225</c:v>
                </c:pt>
                <c:pt idx="38">
                  <c:v>2284024.5411004275</c:v>
                </c:pt>
                <c:pt idx="39">
                  <c:v>2313121.5681576091</c:v>
                </c:pt>
                <c:pt idx="40">
                  <c:v>2341857.099355726</c:v>
                </c:pt>
                <c:pt idx="41">
                  <c:v>2370244.2824590276</c:v>
                </c:pt>
                <c:pt idx="42">
                  <c:v>2398295.4870608854</c:v>
                </c:pt>
                <c:pt idx="43">
                  <c:v>2426022.3675769167</c:v>
                </c:pt>
                <c:pt idx="44">
                  <c:v>2453435.9198296587</c:v>
                </c:pt>
                <c:pt idx="45">
                  <c:v>2480546.5320040472</c:v>
                </c:pt>
                <c:pt idx="46">
                  <c:v>2507364.030643377</c:v>
                </c:pt>
                <c:pt idx="47">
                  <c:v>2533897.7222632919</c:v>
                </c:pt>
                <c:pt idx="48">
                  <c:v>2560156.4310834599</c:v>
                </c:pt>
                <c:pt idx="49">
                  <c:v>2586148.5333106634</c:v>
                </c:pt>
                <c:pt idx="50">
                  <c:v>2611881.9883508892</c:v>
                </c:pt>
                <c:pt idx="51">
                  <c:v>2637364.367280086</c:v>
                </c:pt>
                <c:pt idx="52">
                  <c:v>2662602.8788622585</c:v>
                </c:pt>
                <c:pt idx="53">
                  <c:v>2687604.393368281</c:v>
                </c:pt>
                <c:pt idx="54">
                  <c:v>2712375.4644184834</c:v>
                </c:pt>
                <c:pt idx="55">
                  <c:v>2736922.3490457819</c:v>
                </c:pt>
                <c:pt idx="56">
                  <c:v>2761251.0261533954</c:v>
                </c:pt>
                <c:pt idx="57">
                  <c:v>2785367.21352142</c:v>
                </c:pt>
                <c:pt idx="58">
                  <c:v>2809276.3834993122</c:v>
                </c:pt>
                <c:pt idx="59">
                  <c:v>2832983.7775063016</c:v>
                </c:pt>
                <c:pt idx="60">
                  <c:v>2856494.419448561</c:v>
                </c:pt>
                <c:pt idx="61">
                  <c:v>2879813.1281504482</c:v>
                </c:pt>
                <c:pt idx="62">
                  <c:v>2902944.5288869315</c:v>
                </c:pt>
                <c:pt idx="63">
                  <c:v>2925893.0640953821</c:v>
                </c:pt>
                <c:pt idx="64">
                  <c:v>2948663.0033369972</c:v>
                </c:pt>
                <c:pt idx="65">
                  <c:v>2971258.4525711094</c:v>
                </c:pt>
                <c:pt idx="66">
                  <c:v>2993683.3627994396</c:v>
                </c:pt>
                <c:pt idx="67">
                  <c:v>3015941.5381318415</c:v>
                </c:pt>
                <c:pt idx="68">
                  <c:v>3038036.6433201488</c:v>
                </c:pt>
                <c:pt idx="69">
                  <c:v>3059972.2108023879</c:v>
                </c:pt>
                <c:pt idx="70">
                  <c:v>3081751.6472956985</c:v>
                </c:pt>
                <c:pt idx="71">
                  <c:v>3103378.2399727954</c:v>
                </c:pt>
                <c:pt idx="72">
                  <c:v>3124855.1622536909</c:v>
                </c:pt>
                <c:pt idx="73">
                  <c:v>3146185.4792415602</c:v>
                </c:pt>
                <c:pt idx="74">
                  <c:v>3167372.1528291153</c:v>
                </c:pt>
                <c:pt idx="75">
                  <c:v>3188418.0464995871</c:v>
                </c:pt>
                <c:pt idx="76">
                  <c:v>3209325.9298443245</c:v>
                </c:pt>
                <c:pt idx="77">
                  <c:v>3230098.4828172098</c:v>
                </c:pt>
                <c:pt idx="78">
                  <c:v>3250738.2997443723</c:v>
                </c:pt>
                <c:pt idx="79">
                  <c:v>3271247.8931062124</c:v>
                </c:pt>
                <c:pt idx="80">
                  <c:v>3291629.6971073048</c:v>
                </c:pt>
                <c:pt idx="81">
                  <c:v>3311886.0710485848</c:v>
                </c:pt>
                <c:pt idx="82">
                  <c:v>3332019.3025149968</c:v>
                </c:pt>
                <c:pt idx="83">
                  <c:v>3352031.610390842</c:v>
                </c:pt>
                <c:pt idx="84">
                  <c:v>3371925.1477140351</c:v>
                </c:pt>
                <c:pt idx="85">
                  <c:v>3391702.004379692</c:v>
                </c:pt>
                <c:pt idx="86">
                  <c:v>3411364.2097026403</c:v>
                </c:pt>
                <c:pt idx="87">
                  <c:v>3430913.7348477617</c:v>
                </c:pt>
                <c:pt idx="88">
                  <c:v>3450352.49513639</c:v>
                </c:pt>
                <c:pt idx="89">
                  <c:v>3469682.3522364129</c:v>
                </c:pt>
                <c:pt idx="90">
                  <c:v>3488905.1162431617</c:v>
                </c:pt>
                <c:pt idx="91">
                  <c:v>3508022.5476576691</c:v>
                </c:pt>
                <c:pt idx="92">
                  <c:v>3527036.3592684306</c:v>
                </c:pt>
                <c:pt idx="93">
                  <c:v>3545948.2179423324</c:v>
                </c:pt>
                <c:pt idx="94">
                  <c:v>3564759.7463300806</c:v>
                </c:pt>
                <c:pt idx="95">
                  <c:v>3583472.524491041</c:v>
                </c:pt>
                <c:pt idx="96">
                  <c:v>3602088.0914421142</c:v>
                </c:pt>
                <c:pt idx="97">
                  <c:v>3620607.9466349287</c:v>
                </c:pt>
                <c:pt idx="98">
                  <c:v>3639033.5513653746</c:v>
                </c:pt>
                <c:pt idx="99">
                  <c:v>3657366.330119228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46-4041-88D2-746A87E5576D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EWMA!$E$137:$CZ$137</c:f>
              <c:numCache>
                <c:formatCode>General</c:formatCode>
                <c:ptCount val="100"/>
                <c:pt idx="0">
                  <c:v>404978.7610174939</c:v>
                </c:pt>
                <c:pt idx="1">
                  <c:v>572726.45630399243</c:v>
                </c:pt>
                <c:pt idx="2">
                  <c:v>701443.79006859369</c:v>
                </c:pt>
                <c:pt idx="3">
                  <c:v>809957.52203498781</c:v>
                </c:pt>
                <c:pt idx="4">
                  <c:v>905560.03907875821</c:v>
                </c:pt>
                <c:pt idx="5">
                  <c:v>991991.3211573913</c:v>
                </c:pt>
                <c:pt idx="6">
                  <c:v>1071473.0879153481</c:v>
                </c:pt>
                <c:pt idx="7">
                  <c:v>1145452.9126079849</c:v>
                </c:pt>
                <c:pt idx="8">
                  <c:v>1214936.2830524817</c:v>
                </c:pt>
                <c:pt idx="9">
                  <c:v>1280655.2888082901</c:v>
                </c:pt>
                <c:pt idx="10">
                  <c:v>1343162.5983580353</c:v>
                </c:pt>
                <c:pt idx="11">
                  <c:v>1402887.5801371874</c:v>
                </c:pt>
                <c:pt idx="12">
                  <c:v>1460171.6883224512</c:v>
                </c:pt>
                <c:pt idx="13">
                  <c:v>1515291.7726476649</c:v>
                </c:pt>
                <c:pt idx="14">
                  <c:v>1568475.9969884672</c:v>
                </c:pt>
                <c:pt idx="15">
                  <c:v>1619915.0440699756</c:v>
                </c:pt>
                <c:pt idx="16">
                  <c:v>1669770.2078068992</c:v>
                </c:pt>
                <c:pt idx="17">
                  <c:v>1718179.3689119769</c:v>
                </c:pt>
                <c:pt idx="18">
                  <c:v>1765261.4935555654</c:v>
                </c:pt>
                <c:pt idx="19">
                  <c:v>1811120.0781575164</c:v>
                </c:pt>
                <c:pt idx="20">
                  <c:v>1855845.8272120971</c:v>
                </c:pt>
                <c:pt idx="21">
                  <c:v>1899518.7630702199</c:v>
                </c:pt>
                <c:pt idx="22">
                  <c:v>1942209.9083598254</c:v>
                </c:pt>
                <c:pt idx="23">
                  <c:v>1983982.6423147826</c:v>
                </c:pt>
                <c:pt idx="24">
                  <c:v>2024893.8050874695</c:v>
                </c:pt>
                <c:pt idx="25">
                  <c:v>2064994.6050188304</c:v>
                </c:pt>
                <c:pt idx="26">
                  <c:v>2104331.370205781</c:v>
                </c:pt>
                <c:pt idx="27">
                  <c:v>2142946.1758306962</c:v>
                </c:pt>
                <c:pt idx="28">
                  <c:v>2180877.3714683428</c:v>
                </c:pt>
                <c:pt idx="29">
                  <c:v>2218160.0271977521</c:v>
                </c:pt>
                <c:pt idx="30">
                  <c:v>2254826.3132962584</c:v>
                </c:pt>
                <c:pt idx="31">
                  <c:v>2290905.8252159697</c:v>
                </c:pt>
                <c:pt idx="32">
                  <c:v>2326425.8631823468</c:v>
                </c:pt>
                <c:pt idx="33">
                  <c:v>2361411.6739270585</c:v>
                </c:pt>
                <c:pt idx="34">
                  <c:v>2395886.6606403268</c:v>
                </c:pt>
                <c:pt idx="35">
                  <c:v>2429872.5661049634</c:v>
                </c:pt>
                <c:pt idx="36">
                  <c:v>2463389.6330838092</c:v>
                </c:pt>
                <c:pt idx="37">
                  <c:v>2496456.7453212659</c:v>
                </c:pt>
                <c:pt idx="38">
                  <c:v>2529091.5519481129</c:v>
                </c:pt>
                <c:pt idx="39">
                  <c:v>2561310.5776165803</c:v>
                </c:pt>
                <c:pt idx="40">
                  <c:v>2593129.3203166402</c:v>
                </c:pt>
                <c:pt idx="41">
                  <c:v>2624562.3385168635</c:v>
                </c:pt>
                <c:pt idx="42">
                  <c:v>2655623.3290202073</c:v>
                </c:pt>
                <c:pt idx="43">
                  <c:v>2686325.1967160706</c:v>
                </c:pt>
                <c:pt idx="44">
                  <c:v>2716680.1172362752</c:v>
                </c:pt>
                <c:pt idx="45">
                  <c:v>2746699.5933778719</c:v>
                </c:pt>
                <c:pt idx="46">
                  <c:v>2776394.5060342974</c:v>
                </c:pt>
                <c:pt idx="47">
                  <c:v>2805775.1602743748</c:v>
                </c:pt>
                <c:pt idx="48">
                  <c:v>2834851.3271224578</c:v>
                </c:pt>
                <c:pt idx="49">
                  <c:v>2863632.2815199615</c:v>
                </c:pt>
                <c:pt idx="50">
                  <c:v>2892126.836886392</c:v>
                </c:pt>
                <c:pt idx="51">
                  <c:v>2920343.3766449024</c:v>
                </c:pt>
                <c:pt idx="52">
                  <c:v>2948289.883032029</c:v>
                </c:pt>
                <c:pt idx="53">
                  <c:v>2975973.9634721735</c:v>
                </c:pt>
                <c:pt idx="54">
                  <c:v>3003402.8747638138</c:v>
                </c:pt>
                <c:pt idx="55">
                  <c:v>3030583.5452953298</c:v>
                </c:pt>
                <c:pt idx="56">
                  <c:v>3057522.5954831592</c:v>
                </c:pt>
                <c:pt idx="57">
                  <c:v>3084226.3566031172</c:v>
                </c:pt>
                <c:pt idx="58">
                  <c:v>3110700.8881666204</c:v>
                </c:pt>
                <c:pt idx="59">
                  <c:v>3136951.9939769343</c:v>
                </c:pt>
                <c:pt idx="60">
                  <c:v>3162985.23698596</c:v>
                </c:pt>
                <c:pt idx="61">
                  <c:v>3188805.9530592947</c:v>
                </c:pt>
                <c:pt idx="62">
                  <c:v>3214419.2637460446</c:v>
                </c:pt>
                <c:pt idx="63">
                  <c:v>3239830.0881399512</c:v>
                </c:pt>
                <c:pt idx="64">
                  <c:v>3265043.1539096367</c:v>
                </c:pt>
                <c:pt idx="65">
                  <c:v>3290063.0075680092</c:v>
                </c:pt>
                <c:pt idx="66">
                  <c:v>3314894.0240440145</c:v>
                </c:pt>
                <c:pt idx="67">
                  <c:v>3339540.4156137984</c:v>
                </c:pt>
                <c:pt idx="68">
                  <c:v>3364006.240242911</c:v>
                </c:pt>
                <c:pt idx="69">
                  <c:v>3388295.4093863354</c:v>
                </c:pt>
                <c:pt idx="70">
                  <c:v>3412411.6952887992</c:v>
                </c:pt>
                <c:pt idx="71">
                  <c:v>3436358.7378239539</c:v>
                </c:pt>
                <c:pt idx="72">
                  <c:v>3460140.0509075215</c:v>
                </c:pt>
                <c:pt idx="73">
                  <c:v>3483759.0285164053</c:v>
                </c:pt>
                <c:pt idx="74">
                  <c:v>3507218.950342969</c:v>
                </c:pt>
                <c:pt idx="75">
                  <c:v>3530522.9871111307</c:v>
                </c:pt>
                <c:pt idx="76">
                  <c:v>3553674.2055786941</c:v>
                </c:pt>
                <c:pt idx="77">
                  <c:v>3576675.5732482406</c:v>
                </c:pt>
                <c:pt idx="78">
                  <c:v>3599529.9628070733</c:v>
                </c:pt>
                <c:pt idx="79">
                  <c:v>3622240.1563150329</c:v>
                </c:pt>
                <c:pt idx="80">
                  <c:v>3644808.8491574451</c:v>
                </c:pt>
                <c:pt idx="81">
                  <c:v>3667238.6537791193</c:v>
                </c:pt>
                <c:pt idx="82">
                  <c:v>3689532.1032140306</c:v>
                </c:pt>
                <c:pt idx="83">
                  <c:v>3711691.6544241942</c:v>
                </c:pt>
                <c:pt idx="84">
                  <c:v>3733719.6914601768</c:v>
                </c:pt>
                <c:pt idx="85">
                  <c:v>3755618.5284547661</c:v>
                </c:pt>
                <c:pt idx="86">
                  <c:v>3777390.4124604338</c:v>
                </c:pt>
                <c:pt idx="87">
                  <c:v>3799037.5261404398</c:v>
                </c:pt>
                <c:pt idx="88">
                  <c:v>3820561.9903226974</c:v>
                </c:pt>
                <c:pt idx="89">
                  <c:v>3841965.8664248697</c:v>
                </c:pt>
                <c:pt idx="90">
                  <c:v>3863251.158758522</c:v>
                </c:pt>
                <c:pt idx="91">
                  <c:v>3884419.8167196508</c:v>
                </c:pt>
                <c:pt idx="92">
                  <c:v>3905473.7368723392</c:v>
                </c:pt>
                <c:pt idx="93">
                  <c:v>3926414.7649318534</c:v>
                </c:pt>
                <c:pt idx="94">
                  <c:v>3947244.6976530505</c:v>
                </c:pt>
                <c:pt idx="95">
                  <c:v>3967965.2846295652</c:v>
                </c:pt>
                <c:pt idx="96">
                  <c:v>3988578.2300088643</c:v>
                </c:pt>
                <c:pt idx="97">
                  <c:v>4009085.1941279466</c:v>
                </c:pt>
                <c:pt idx="98">
                  <c:v>4029487.7950741062</c:v>
                </c:pt>
                <c:pt idx="99">
                  <c:v>4049787.610174939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46-4041-88D2-746A87E55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286064"/>
        <c:axId val="835288976"/>
      </c:lineChart>
      <c:catAx>
        <c:axId val="83528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 ( number of days)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8976"/>
        <c:crosses val="autoZero"/>
        <c:auto val="1"/>
        <c:lblAlgn val="ctr"/>
        <c:lblOffset val="100"/>
        <c:noMultiLvlLbl val="0"/>
      </c:catAx>
      <c:valAx>
        <c:axId val="8352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Absolute value at risk 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6064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Apple with 2 millions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Parametric!$R$15:$DM$15</c:f>
              <c:numCache>
                <c:formatCode>General</c:formatCode>
                <c:ptCount val="100"/>
                <c:pt idx="0">
                  <c:v>125836.56448950394</c:v>
                </c:pt>
                <c:pt idx="1">
                  <c:v>177959.77614349307</c:v>
                </c:pt>
                <c:pt idx="2">
                  <c:v>217955.32314573842</c:v>
                </c:pt>
                <c:pt idx="3">
                  <c:v>251673.12897900789</c:v>
                </c:pt>
                <c:pt idx="4">
                  <c:v>281379.11225356697</c:v>
                </c:pt>
                <c:pt idx="5">
                  <c:v>308235.3739841138</c:v>
                </c:pt>
                <c:pt idx="6">
                  <c:v>332932.25547796895</c:v>
                </c:pt>
                <c:pt idx="7">
                  <c:v>355919.55228698615</c:v>
                </c:pt>
                <c:pt idx="8">
                  <c:v>377509.6934685118</c:v>
                </c:pt>
                <c:pt idx="9">
                  <c:v>397930.15671749588</c:v>
                </c:pt>
                <c:pt idx="10">
                  <c:v>417352.6693190448</c:v>
                </c:pt>
                <c:pt idx="11">
                  <c:v>435910.64629147685</c:v>
                </c:pt>
                <c:pt idx="12">
                  <c:v>453710.18559513747</c:v>
                </c:pt>
                <c:pt idx="13">
                  <c:v>470837.31104840792</c:v>
                </c:pt>
                <c:pt idx="14">
                  <c:v>487362.91861180443</c:v>
                </c:pt>
                <c:pt idx="15">
                  <c:v>503346.25795801578</c:v>
                </c:pt>
                <c:pt idx="16">
                  <c:v>518837.44695507322</c:v>
                </c:pt>
                <c:pt idx="17">
                  <c:v>533879.32843047916</c:v>
                </c:pt>
                <c:pt idx="18">
                  <c:v>548508.8680120866</c:v>
                </c:pt>
                <c:pt idx="19">
                  <c:v>562758.22450713394</c:v>
                </c:pt>
                <c:pt idx="20">
                  <c:v>576655.58196634392</c:v>
                </c:pt>
                <c:pt idx="21">
                  <c:v>590225.80524360668</c:v>
                </c:pt>
                <c:pt idx="22">
                  <c:v>603490.96276413696</c:v>
                </c:pt>
                <c:pt idx="23">
                  <c:v>616470.7479682276</c:v>
                </c:pt>
                <c:pt idx="24">
                  <c:v>629182.82244751975</c:v>
                </c:pt>
                <c:pt idx="25">
                  <c:v>641643.09785545734</c:v>
                </c:pt>
                <c:pt idx="26">
                  <c:v>653865.96943721513</c:v>
                </c:pt>
                <c:pt idx="27">
                  <c:v>665864.51095593791</c:v>
                </c:pt>
                <c:pt idx="28">
                  <c:v>677650.63853958796</c:v>
                </c:pt>
                <c:pt idx="29">
                  <c:v>689235.24929854868</c:v>
                </c:pt>
                <c:pt idx="30">
                  <c:v>700628.33930562192</c:v>
                </c:pt>
                <c:pt idx="31">
                  <c:v>711839.10457397229</c:v>
                </c:pt>
                <c:pt idx="32">
                  <c:v>722876.02793507813</c:v>
                </c:pt>
                <c:pt idx="33">
                  <c:v>733746.95415089594</c:v>
                </c:pt>
                <c:pt idx="34">
                  <c:v>744459.15515106532</c:v>
                </c:pt>
                <c:pt idx="35">
                  <c:v>755019.38693702361</c:v>
                </c:pt>
                <c:pt idx="36">
                  <c:v>765433.93941821007</c:v>
                </c:pt>
                <c:pt idx="37">
                  <c:v>775708.68022460677</c:v>
                </c:pt>
                <c:pt idx="38">
                  <c:v>785849.09336228308</c:v>
                </c:pt>
                <c:pt idx="39">
                  <c:v>795860.31343499175</c:v>
                </c:pt>
                <c:pt idx="40">
                  <c:v>805747.15603802435</c:v>
                </c:pt>
                <c:pt idx="41">
                  <c:v>815514.14483495359</c:v>
                </c:pt>
                <c:pt idx="42">
                  <c:v>825165.5357492863</c:v>
                </c:pt>
                <c:pt idx="43">
                  <c:v>834705.3386380896</c:v>
                </c:pt>
                <c:pt idx="44">
                  <c:v>844137.33676070091</c:v>
                </c:pt>
                <c:pt idx="45">
                  <c:v>853465.10431063897</c:v>
                </c:pt>
                <c:pt idx="46">
                  <c:v>862692.02224113047</c:v>
                </c:pt>
                <c:pt idx="47">
                  <c:v>871821.2925829537</c:v>
                </c:pt>
                <c:pt idx="48">
                  <c:v>880855.95142652758</c:v>
                </c:pt>
                <c:pt idx="49">
                  <c:v>889798.88071746542</c:v>
                </c:pt>
                <c:pt idx="50">
                  <c:v>898652.8189955093</c:v>
                </c:pt>
                <c:pt idx="51">
                  <c:v>907420.37119027495</c:v>
                </c:pt>
                <c:pt idx="52">
                  <c:v>916104.01757312345</c:v>
                </c:pt>
                <c:pt idx="53">
                  <c:v>924706.12195234152</c:v>
                </c:pt>
                <c:pt idx="54">
                  <c:v>933228.93918837502</c:v>
                </c:pt>
                <c:pt idx="55">
                  <c:v>941674.62209681584</c:v>
                </c:pt>
                <c:pt idx="56">
                  <c:v>950045.22779902525</c:v>
                </c:pt>
                <c:pt idx="57">
                  <c:v>958342.72357347351</c:v>
                </c:pt>
                <c:pt idx="58">
                  <c:v>966568.9922549472</c:v>
                </c:pt>
                <c:pt idx="59">
                  <c:v>974725.83722360886</c:v>
                </c:pt>
                <c:pt idx="60">
                  <c:v>982814.98702135496</c:v>
                </c:pt>
                <c:pt idx="61">
                  <c:v>990838.09962894907</c:v>
                </c:pt>
                <c:pt idx="62">
                  <c:v>998796.76643390686</c:v>
                </c:pt>
                <c:pt idx="63">
                  <c:v>1006692.5159160316</c:v>
                </c:pt>
                <c:pt idx="64">
                  <c:v>1014526.8170747733</c:v>
                </c:pt>
                <c:pt idx="65">
                  <c:v>1022301.0826201799</c:v>
                </c:pt>
                <c:pt idx="66">
                  <c:v>1030016.6719470674</c:v>
                </c:pt>
                <c:pt idx="67">
                  <c:v>1037674.8939101464</c:v>
                </c:pt>
                <c:pt idx="68">
                  <c:v>1045277.0094161426</c:v>
                </c:pt>
                <c:pt idx="69">
                  <c:v>1052824.2338474528</c:v>
                </c:pt>
                <c:pt idx="70">
                  <c:v>1060317.739330526</c:v>
                </c:pt>
                <c:pt idx="71">
                  <c:v>1067758.6568609583</c:v>
                </c:pt>
                <c:pt idx="72">
                  <c:v>1075148.0782962125</c:v>
                </c:pt>
                <c:pt idx="73">
                  <c:v>1082487.0582258988</c:v>
                </c:pt>
                <c:pt idx="74">
                  <c:v>1089776.6157286922</c:v>
                </c:pt>
                <c:pt idx="75">
                  <c:v>1097017.7360241732</c:v>
                </c:pt>
                <c:pt idx="76">
                  <c:v>1104211.3720271694</c:v>
                </c:pt>
                <c:pt idx="77">
                  <c:v>1111358.4458115413</c:v>
                </c:pt>
                <c:pt idx="78">
                  <c:v>1118459.8499897819</c:v>
                </c:pt>
                <c:pt idx="79">
                  <c:v>1125516.4490142679</c:v>
                </c:pt>
                <c:pt idx="80">
                  <c:v>1132529.0804055354</c:v>
                </c:pt>
                <c:pt idx="81">
                  <c:v>1139498.5559125247</c:v>
                </c:pt>
                <c:pt idx="82">
                  <c:v>1146425.6626093339</c:v>
                </c:pt>
                <c:pt idx="83">
                  <c:v>1153311.1639326878</c:v>
                </c:pt>
                <c:pt idx="84">
                  <c:v>1160155.8006639851</c:v>
                </c:pt>
                <c:pt idx="85">
                  <c:v>1166960.2918595015</c:v>
                </c:pt>
                <c:pt idx="86">
                  <c:v>1173725.3357320591</c:v>
                </c:pt>
                <c:pt idx="87">
                  <c:v>1180451.6104872134</c:v>
                </c:pt>
                <c:pt idx="88">
                  <c:v>1187139.7751168041</c:v>
                </c:pt>
                <c:pt idx="89">
                  <c:v>1193790.4701524877</c:v>
                </c:pt>
                <c:pt idx="90">
                  <c:v>1200404.3183816937</c:v>
                </c:pt>
                <c:pt idx="91">
                  <c:v>1206981.9255282739</c:v>
                </c:pt>
                <c:pt idx="92">
                  <c:v>1213523.8808999439</c:v>
                </c:pt>
                <c:pt idx="93">
                  <c:v>1220030.7580044782</c:v>
                </c:pt>
                <c:pt idx="94">
                  <c:v>1226503.1151364855</c:v>
                </c:pt>
                <c:pt idx="95">
                  <c:v>1232941.4959364552</c:v>
                </c:pt>
                <c:pt idx="96">
                  <c:v>1239346.4299236694</c:v>
                </c:pt>
                <c:pt idx="97">
                  <c:v>1245718.4330044514</c:v>
                </c:pt>
                <c:pt idx="98">
                  <c:v>1252058.0079571344</c:v>
                </c:pt>
                <c:pt idx="99">
                  <c:v>1258365.6448950395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E2-4149-964B-D2DE369E43B8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Parametric!$R$14:$DM$14</c:f>
              <c:numCache>
                <c:formatCode>General</c:formatCode>
                <c:ptCount val="100"/>
                <c:pt idx="0">
                  <c:v>178779.99711008792</c:v>
                </c:pt>
                <c:pt idx="1">
                  <c:v>252833.09659410908</c:v>
                </c:pt>
                <c:pt idx="2">
                  <c:v>309656.03837168938</c:v>
                </c:pt>
                <c:pt idx="3">
                  <c:v>357559.99422017584</c:v>
                </c:pt>
                <c:pt idx="4">
                  <c:v>399764.22655537265</c:v>
                </c:pt>
                <c:pt idx="5">
                  <c:v>437919.76913596661</c:v>
                </c:pt>
                <c:pt idx="6">
                  <c:v>473007.41174613888</c:v>
                </c:pt>
                <c:pt idx="7">
                  <c:v>505666.19318821817</c:v>
                </c:pt>
                <c:pt idx="8">
                  <c:v>536339.99133026379</c:v>
                </c:pt>
                <c:pt idx="9">
                  <c:v>565351.99094619846</c:v>
                </c:pt>
                <c:pt idx="10">
                  <c:v>592946.17043498438</c:v>
                </c:pt>
                <c:pt idx="11">
                  <c:v>619312.07674337877</c:v>
                </c:pt>
                <c:pt idx="12">
                  <c:v>644600.44660772593</c:v>
                </c:pt>
                <c:pt idx="13">
                  <c:v>668933.49679438444</c:v>
                </c:pt>
                <c:pt idx="14">
                  <c:v>692411.95144238079</c:v>
                </c:pt>
                <c:pt idx="15">
                  <c:v>715119.98844035168</c:v>
                </c:pt>
                <c:pt idx="16">
                  <c:v>737128.81183251261</c:v>
                </c:pt>
                <c:pt idx="17">
                  <c:v>758499.28978232713</c:v>
                </c:pt>
                <c:pt idx="18">
                  <c:v>779283.94052936707</c:v>
                </c:pt>
                <c:pt idx="19">
                  <c:v>799528.45311074529</c:v>
                </c:pt>
                <c:pt idx="20">
                  <c:v>819272.8695009643</c:v>
                </c:pt>
                <c:pt idx="21">
                  <c:v>838552.51598634373</c:v>
                </c:pt>
                <c:pt idx="22">
                  <c:v>857398.74587831658</c:v>
                </c:pt>
                <c:pt idx="23">
                  <c:v>875839.53827193321</c:v>
                </c:pt>
                <c:pt idx="24">
                  <c:v>893899.98555043968</c:v>
                </c:pt>
                <c:pt idx="25">
                  <c:v>911602.69390439987</c:v>
                </c:pt>
                <c:pt idx="26">
                  <c:v>928968.11511506804</c:v>
                </c:pt>
                <c:pt idx="27">
                  <c:v>946014.82349227776</c:v>
                </c:pt>
                <c:pt idx="28">
                  <c:v>962759.7486568538</c:v>
                </c:pt>
                <c:pt idx="29">
                  <c:v>979218.37247903575</c:v>
                </c:pt>
                <c:pt idx="30">
                  <c:v>995404.89669640188</c:v>
                </c:pt>
                <c:pt idx="31">
                  <c:v>1011332.3863764363</c:v>
                </c:pt>
                <c:pt idx="32">
                  <c:v>1027012.8933467879</c:v>
                </c:pt>
                <c:pt idx="33">
                  <c:v>1042457.5629095047</c:v>
                </c:pt>
                <c:pt idx="34">
                  <c:v>1057676.7265255991</c:v>
                </c:pt>
                <c:pt idx="35">
                  <c:v>1072679.9826605276</c:v>
                </c:pt>
                <c:pt idx="36">
                  <c:v>1087476.2675880669</c:v>
                </c:pt>
                <c:pt idx="37">
                  <c:v>1102073.9176361791</c:v>
                </c:pt>
                <c:pt idx="38">
                  <c:v>1116480.7241061705</c:v>
                </c:pt>
                <c:pt idx="39">
                  <c:v>1130703.9818923969</c:v>
                </c:pt>
                <c:pt idx="40">
                  <c:v>1144750.5326637786</c:v>
                </c:pt>
                <c:pt idx="41">
                  <c:v>1158626.8033325865</c:v>
                </c:pt>
                <c:pt idx="42">
                  <c:v>1172338.8404242911</c:v>
                </c:pt>
                <c:pt idx="43">
                  <c:v>1185892.3408699688</c:v>
                </c:pt>
                <c:pt idx="44">
                  <c:v>1199292.679666118</c:v>
                </c:pt>
                <c:pt idx="45">
                  <c:v>1212544.9347827982</c:v>
                </c:pt>
                <c:pt idx="46">
                  <c:v>1225653.9096474599</c:v>
                </c:pt>
                <c:pt idx="47">
                  <c:v>1238624.1534867575</c:v>
                </c:pt>
                <c:pt idx="48">
                  <c:v>1251459.9797706155</c:v>
                </c:pt>
                <c:pt idx="49">
                  <c:v>1264165.4829705455</c:v>
                </c:pt>
                <c:pt idx="50">
                  <c:v>1276744.5538167909</c:v>
                </c:pt>
                <c:pt idx="51">
                  <c:v>1289200.8932154519</c:v>
                </c:pt>
                <c:pt idx="52">
                  <c:v>1301538.0249666937</c:v>
                </c:pt>
                <c:pt idx="53">
                  <c:v>1313759.3074079</c:v>
                </c:pt>
                <c:pt idx="54">
                  <c:v>1325867.9440908013</c:v>
                </c:pt>
                <c:pt idx="55">
                  <c:v>1337866.9935887689</c:v>
                </c:pt>
                <c:pt idx="56">
                  <c:v>1349759.3785193469</c:v>
                </c:pt>
                <c:pt idx="57">
                  <c:v>1361547.8938574351</c:v>
                </c:pt>
                <c:pt idx="58">
                  <c:v>1373235.2146061142</c:v>
                </c:pt>
                <c:pt idx="59">
                  <c:v>1384823.9028847616</c:v>
                </c:pt>
                <c:pt idx="60">
                  <c:v>1396316.4144876569</c:v>
                </c:pt>
                <c:pt idx="61">
                  <c:v>1407715.1049606411</c:v>
                </c:pt>
                <c:pt idx="62">
                  <c:v>1419022.2352384166</c:v>
                </c:pt>
                <c:pt idx="63">
                  <c:v>1430239.9768807034</c:v>
                </c:pt>
                <c:pt idx="64">
                  <c:v>1441370.4169415988</c:v>
                </c:pt>
                <c:pt idx="65">
                  <c:v>1452415.5625030606</c:v>
                </c:pt>
                <c:pt idx="66">
                  <c:v>1463377.3449004069</c:v>
                </c:pt>
                <c:pt idx="67">
                  <c:v>1474257.6236650252</c:v>
                </c:pt>
                <c:pt idx="68">
                  <c:v>1485058.1902070807</c:v>
                </c:pt>
                <c:pt idx="69">
                  <c:v>1495780.7712588813</c:v>
                </c:pt>
                <c:pt idx="70">
                  <c:v>1506427.0320976377</c:v>
                </c:pt>
                <c:pt idx="71">
                  <c:v>1516998.5795646543</c:v>
                </c:pt>
                <c:pt idx="72">
                  <c:v>1527496.9648964484</c:v>
                </c:pt>
                <c:pt idx="73">
                  <c:v>1537923.6863819172</c:v>
                </c:pt>
                <c:pt idx="74">
                  <c:v>1548280.1918584469</c:v>
                </c:pt>
                <c:pt idx="75">
                  <c:v>1558567.8810587341</c:v>
                </c:pt>
                <c:pt idx="76">
                  <c:v>1568788.1078190883</c:v>
                </c:pt>
                <c:pt idx="77">
                  <c:v>1578942.1821590802</c:v>
                </c:pt>
                <c:pt idx="78">
                  <c:v>1589031.3722415806</c:v>
                </c:pt>
                <c:pt idx="79">
                  <c:v>1599056.9062214906</c:v>
                </c:pt>
                <c:pt idx="80">
                  <c:v>1609019.9739907915</c:v>
                </c:pt>
                <c:pt idx="81">
                  <c:v>1618921.7288269408</c:v>
                </c:pt>
                <c:pt idx="82">
                  <c:v>1628763.2889510661</c:v>
                </c:pt>
                <c:pt idx="83">
                  <c:v>1638545.7390019286</c:v>
                </c:pt>
                <c:pt idx="84">
                  <c:v>1648270.1314311496</c:v>
                </c:pt>
                <c:pt idx="85">
                  <c:v>1657937.4878247797</c:v>
                </c:pt>
                <c:pt idx="86">
                  <c:v>1667548.8001559132</c:v>
                </c:pt>
                <c:pt idx="87">
                  <c:v>1677105.0319726875</c:v>
                </c:pt>
                <c:pt idx="88">
                  <c:v>1686607.1195257036</c:v>
                </c:pt>
                <c:pt idx="89">
                  <c:v>1696055.9728385955</c:v>
                </c:pt>
                <c:pt idx="90">
                  <c:v>1705452.4767252111</c:v>
                </c:pt>
                <c:pt idx="91">
                  <c:v>1714797.4917566332</c:v>
                </c:pt>
                <c:pt idx="92">
                  <c:v>1724091.8551810179</c:v>
                </c:pt>
                <c:pt idx="93">
                  <c:v>1733336.3817990455</c:v>
                </c:pt>
                <c:pt idx="94">
                  <c:v>1742531.8647975679</c:v>
                </c:pt>
                <c:pt idx="95">
                  <c:v>1751679.0765438664</c:v>
                </c:pt>
                <c:pt idx="96">
                  <c:v>1760778.7693427745</c:v>
                </c:pt>
                <c:pt idx="97">
                  <c:v>1769831.6761587635</c:v>
                </c:pt>
                <c:pt idx="98">
                  <c:v>1778838.5113049531</c:v>
                </c:pt>
                <c:pt idx="99">
                  <c:v>1787799.9711008794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E2-4149-964B-D2DE369E43B8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Parametric!$R$13:$DM$13</c:f>
              <c:numCache>
                <c:formatCode>General</c:formatCode>
                <c:ptCount val="100"/>
                <c:pt idx="0">
                  <c:v>197962.40023348792</c:v>
                </c:pt>
                <c:pt idx="1">
                  <c:v>279961.11125012941</c:v>
                </c:pt>
                <c:pt idx="2">
                  <c:v>342880.9351926861</c:v>
                </c:pt>
                <c:pt idx="3">
                  <c:v>395924.80046697584</c:v>
                </c:pt>
                <c:pt idx="4">
                  <c:v>442657.38391109928</c:v>
                </c:pt>
                <c:pt idx="5">
                  <c:v>484906.86882866686</c:v>
                </c:pt>
                <c:pt idx="6">
                  <c:v>523759.2799592439</c:v>
                </c:pt>
                <c:pt idx="7">
                  <c:v>559922.22250025882</c:v>
                </c:pt>
                <c:pt idx="8">
                  <c:v>593887.20070046373</c:v>
                </c:pt>
                <c:pt idx="9">
                  <c:v>626012.07581167039</c:v>
                </c:pt>
                <c:pt idx="10">
                  <c:v>656567.00417264365</c:v>
                </c:pt>
                <c:pt idx="11">
                  <c:v>685761.8703853722</c:v>
                </c:pt>
                <c:pt idx="12">
                  <c:v>713763.58465576509</c:v>
                </c:pt>
                <c:pt idx="13">
                  <c:v>740707.47713712952</c:v>
                </c:pt>
                <c:pt idx="14">
                  <c:v>766705.07927954604</c:v>
                </c:pt>
                <c:pt idx="15">
                  <c:v>791849.60093395167</c:v>
                </c:pt>
                <c:pt idx="16">
                  <c:v>816219.88606346899</c:v>
                </c:pt>
                <c:pt idx="17">
                  <c:v>839883.333750388</c:v>
                </c:pt>
                <c:pt idx="18">
                  <c:v>862898.09723852656</c:v>
                </c:pt>
                <c:pt idx="19">
                  <c:v>885314.76782219857</c:v>
                </c:pt>
                <c:pt idx="20">
                  <c:v>907177.68382510205</c:v>
                </c:pt>
                <c:pt idx="21">
                  <c:v>928525.9619076252</c:v>
                </c:pt>
                <c:pt idx="22">
                  <c:v>949394.31947041058</c:v>
                </c:pt>
                <c:pt idx="23">
                  <c:v>969813.73765733372</c:v>
                </c:pt>
                <c:pt idx="24">
                  <c:v>989812.00116743974</c:v>
                </c:pt>
                <c:pt idx="25">
                  <c:v>1009414.1417482196</c:v>
                </c:pt>
                <c:pt idx="26">
                  <c:v>1028642.8055780581</c:v>
                </c:pt>
                <c:pt idx="27">
                  <c:v>1047518.5599184878</c:v>
                </c:pt>
                <c:pt idx="28">
                  <c:v>1066060.1508732543</c:v>
                </c:pt>
                <c:pt idx="29">
                  <c:v>1084284.721457473</c:v>
                </c:pt>
                <c:pt idx="30">
                  <c:v>1102207.9972003077</c:v>
                </c:pt>
                <c:pt idx="31">
                  <c:v>1119844.4450005176</c:v>
                </c:pt>
                <c:pt idx="32">
                  <c:v>1137207.409800306</c:v>
                </c:pt>
                <c:pt idx="33">
                  <c:v>1154309.2327495804</c:v>
                </c:pt>
                <c:pt idx="34">
                  <c:v>1171161.3538352128</c:v>
                </c:pt>
                <c:pt idx="35">
                  <c:v>1187774.4014009275</c:v>
                </c:pt>
                <c:pt idx="36">
                  <c:v>1204158.2705481597</c:v>
                </c:pt>
                <c:pt idx="37">
                  <c:v>1220322.192060662</c:v>
                </c:pt>
                <c:pt idx="38">
                  <c:v>1236274.7932162746</c:v>
                </c:pt>
                <c:pt idx="39">
                  <c:v>1252024.1516233408</c:v>
                </c:pt>
                <c:pt idx="40">
                  <c:v>1267577.8430354288</c:v>
                </c:pt>
                <c:pt idx="41">
                  <c:v>1282942.983947671</c:v>
                </c:pt>
                <c:pt idx="42">
                  <c:v>1298126.269654365</c:v>
                </c:pt>
                <c:pt idx="43">
                  <c:v>1313134.0083452873</c:v>
                </c:pt>
                <c:pt idx="44">
                  <c:v>1327972.1517332979</c:v>
                </c:pt>
                <c:pt idx="45">
                  <c:v>1342646.3226350297</c:v>
                </c:pt>
                <c:pt idx="46">
                  <c:v>1357161.8398671444</c:v>
                </c:pt>
                <c:pt idx="47">
                  <c:v>1371523.7407707444</c:v>
                </c:pt>
                <c:pt idx="48">
                  <c:v>1385736.8016344153</c:v>
                </c:pt>
                <c:pt idx="49">
                  <c:v>1399805.5562506469</c:v>
                </c:pt>
                <c:pt idx="50">
                  <c:v>1413734.3128100086</c:v>
                </c:pt>
                <c:pt idx="51">
                  <c:v>1427527.1693115302</c:v>
                </c:pt>
                <c:pt idx="52">
                  <c:v>1441188.0276455237</c:v>
                </c:pt>
                <c:pt idx="53">
                  <c:v>1454720.6064860008</c:v>
                </c:pt>
                <c:pt idx="54">
                  <c:v>1468128.4531134192</c:v>
                </c:pt>
                <c:pt idx="55">
                  <c:v>1481414.954274259</c:v>
                </c:pt>
                <c:pt idx="56">
                  <c:v>1494583.3461716375</c:v>
                </c:pt>
                <c:pt idx="57">
                  <c:v>1507636.7236704645</c:v>
                </c:pt>
                <c:pt idx="58">
                  <c:v>1520578.0487913194</c:v>
                </c:pt>
                <c:pt idx="59">
                  <c:v>1533410.1585590921</c:v>
                </c:pt>
                <c:pt idx="60">
                  <c:v>1546135.7722653025</c:v>
                </c:pt>
                <c:pt idx="61">
                  <c:v>1558757.4981967614</c:v>
                </c:pt>
                <c:pt idx="62">
                  <c:v>1571277.8398777316</c:v>
                </c:pt>
                <c:pt idx="63">
                  <c:v>1583699.2018679033</c:v>
                </c:pt>
                <c:pt idx="64">
                  <c:v>1596023.8951542166</c:v>
                </c:pt>
                <c:pt idx="65">
                  <c:v>1608254.1421707708</c:v>
                </c:pt>
                <c:pt idx="66">
                  <c:v>1620392.0814777038</c:v>
                </c:pt>
                <c:pt idx="67">
                  <c:v>1632439.772126938</c:v>
                </c:pt>
                <c:pt idx="68">
                  <c:v>1644399.1977400293</c:v>
                </c:pt>
                <c:pt idx="69">
                  <c:v>1656272.2703209929</c:v>
                </c:pt>
                <c:pt idx="70">
                  <c:v>1668060.833824852</c:v>
                </c:pt>
                <c:pt idx="71">
                  <c:v>1679766.667500776</c:v>
                </c:pt>
                <c:pt idx="72">
                  <c:v>1691391.4890269686</c:v>
                </c:pt>
                <c:pt idx="73">
                  <c:v>1702936.9574529384</c:v>
                </c:pt>
                <c:pt idx="74">
                  <c:v>1714404.6759634304</c:v>
                </c:pt>
                <c:pt idx="75">
                  <c:v>1725796.1944770531</c:v>
                </c:pt>
                <c:pt idx="76">
                  <c:v>1737113.0120915226</c:v>
                </c:pt>
                <c:pt idx="77">
                  <c:v>1748356.5793864492</c:v>
                </c:pt>
                <c:pt idx="78">
                  <c:v>1759528.3005936816</c:v>
                </c:pt>
                <c:pt idx="79">
                  <c:v>1770629.5356443971</c:v>
                </c:pt>
                <c:pt idx="80">
                  <c:v>1781661.6021013914</c:v>
                </c:pt>
                <c:pt idx="81">
                  <c:v>1792625.776984338</c:v>
                </c:pt>
                <c:pt idx="82">
                  <c:v>1803523.2984951718</c:v>
                </c:pt>
                <c:pt idx="83">
                  <c:v>1814355.3676502041</c:v>
                </c:pt>
                <c:pt idx="84">
                  <c:v>1825123.1498250498</c:v>
                </c:pt>
                <c:pt idx="85">
                  <c:v>1835827.7762179964</c:v>
                </c:pt>
                <c:pt idx="86">
                  <c:v>1846470.3452370199</c:v>
                </c:pt>
                <c:pt idx="87">
                  <c:v>1857051.9238152504</c:v>
                </c:pt>
                <c:pt idx="88">
                  <c:v>1867573.5486593626</c:v>
                </c:pt>
                <c:pt idx="89">
                  <c:v>1878036.2274350114</c:v>
                </c:pt>
                <c:pt idx="90">
                  <c:v>1888440.9398931523</c:v>
                </c:pt>
                <c:pt idx="91">
                  <c:v>1898788.6389408212</c:v>
                </c:pt>
                <c:pt idx="92">
                  <c:v>1909080.2516596678</c:v>
                </c:pt>
                <c:pt idx="93">
                  <c:v>1919316.680275338</c:v>
                </c:pt>
                <c:pt idx="94">
                  <c:v>1929498.8030805688</c:v>
                </c:pt>
                <c:pt idx="95">
                  <c:v>1939627.4753146674</c:v>
                </c:pt>
                <c:pt idx="96">
                  <c:v>1949703.5300018706</c:v>
                </c:pt>
                <c:pt idx="97">
                  <c:v>1959727.7787509055</c:v>
                </c:pt>
                <c:pt idx="98">
                  <c:v>1969701.0125179309</c:v>
                </c:pt>
                <c:pt idx="99">
                  <c:v>1979624.0023348795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E2-4149-964B-D2DE369E4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18400"/>
        <c:axId val="806297600"/>
      </c:lineChart>
      <c:catAx>
        <c:axId val="8063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 number of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297600"/>
        <c:crosses val="autoZero"/>
        <c:auto val="1"/>
        <c:lblAlgn val="ctr"/>
        <c:lblOffset val="100"/>
        <c:noMultiLvlLbl val="0"/>
      </c:catAx>
      <c:valAx>
        <c:axId val="8062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value at risk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1840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Amazon with 2 millions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Parametric!$R$10:$DM$10</c:f>
              <c:numCache>
                <c:formatCode>General</c:formatCode>
                <c:ptCount val="100"/>
                <c:pt idx="0">
                  <c:v>93516.083943631122</c:v>
                </c:pt>
                <c:pt idx="1">
                  <c:v>132251.71421310396</c:v>
                </c:pt>
                <c:pt idx="2">
                  <c:v>161974.60871524518</c:v>
                </c:pt>
                <c:pt idx="3">
                  <c:v>187032.16788726224</c:v>
                </c:pt>
                <c:pt idx="4">
                  <c:v>209108.3206875358</c:v>
                </c:pt>
                <c:pt idx="5">
                  <c:v>229066.68840517508</c:v>
                </c:pt>
                <c:pt idx="6">
                  <c:v>247420.30169948837</c:v>
                </c:pt>
                <c:pt idx="7">
                  <c:v>264503.42842620792</c:v>
                </c:pt>
                <c:pt idx="8">
                  <c:v>280548.25183089339</c:v>
                </c:pt>
                <c:pt idx="9">
                  <c:v>295723.82312137558</c:v>
                </c:pt>
                <c:pt idx="10">
                  <c:v>310157.76230440359</c:v>
                </c:pt>
                <c:pt idx="11">
                  <c:v>323949.21743049036</c:v>
                </c:pt>
                <c:pt idx="12">
                  <c:v>337177.03573935665</c:v>
                </c:pt>
                <c:pt idx="13">
                  <c:v>349905.14626985934</c:v>
                </c:pt>
                <c:pt idx="14">
                  <c:v>362186.23571621819</c:v>
                </c:pt>
                <c:pt idx="15">
                  <c:v>374064.33577452449</c:v>
                </c:pt>
                <c:pt idx="16">
                  <c:v>385576.69179371884</c:v>
                </c:pt>
                <c:pt idx="17">
                  <c:v>396755.14263931185</c:v>
                </c:pt>
                <c:pt idx="18">
                  <c:v>407627.15950595465</c:v>
                </c:pt>
                <c:pt idx="19">
                  <c:v>418216.6413750716</c:v>
                </c:pt>
                <c:pt idx="20">
                  <c:v>428544.53336753405</c:v>
                </c:pt>
                <c:pt idx="21">
                  <c:v>438629.31392617815</c:v>
                </c:pt>
                <c:pt idx="22">
                  <c:v>448487.38331362454</c:v>
                </c:pt>
                <c:pt idx="23">
                  <c:v>458133.37681035016</c:v>
                </c:pt>
                <c:pt idx="24">
                  <c:v>467580.41971815564</c:v>
                </c:pt>
                <c:pt idx="25">
                  <c:v>476840.33686335589</c:v>
                </c:pt>
                <c:pt idx="26">
                  <c:v>485923.82614573563</c:v>
                </c:pt>
                <c:pt idx="27">
                  <c:v>494840.60339897673</c:v>
                </c:pt>
                <c:pt idx="28">
                  <c:v>503599.52415427828</c:v>
                </c:pt>
                <c:pt idx="29">
                  <c:v>512208.68665473437</c:v>
                </c:pt>
                <c:pt idx="30">
                  <c:v>520675.51953277009</c:v>
                </c:pt>
                <c:pt idx="31">
                  <c:v>529006.85685241583</c:v>
                </c:pt>
                <c:pt idx="32">
                  <c:v>537209.002673098</c:v>
                </c:pt>
                <c:pt idx="33">
                  <c:v>545287.78686962801</c:v>
                </c:pt>
                <c:pt idx="34">
                  <c:v>553248.61361356266</c:v>
                </c:pt>
                <c:pt idx="35">
                  <c:v>561096.50366178679</c:v>
                </c:pt>
                <c:pt idx="36">
                  <c:v>568836.13139254227</c:v>
                </c:pt>
                <c:pt idx="37">
                  <c:v>576471.85736494185</c:v>
                </c:pt>
                <c:pt idx="38">
                  <c:v>584007.75704603293</c:v>
                </c:pt>
                <c:pt idx="39">
                  <c:v>591447.64624275116</c:v>
                </c:pt>
                <c:pt idx="40">
                  <c:v>598795.10368926928</c:v>
                </c:pt>
                <c:pt idx="41">
                  <c:v>606053.49116921611</c:v>
                </c:pt>
                <c:pt idx="42">
                  <c:v>613225.97149382648</c:v>
                </c:pt>
                <c:pt idx="43">
                  <c:v>620315.52460880717</c:v>
                </c:pt>
                <c:pt idx="44">
                  <c:v>627324.9620626074</c:v>
                </c:pt>
                <c:pt idx="45">
                  <c:v>634256.94003534876</c:v>
                </c:pt>
                <c:pt idx="46">
                  <c:v>641113.9710996449</c:v>
                </c:pt>
                <c:pt idx="47">
                  <c:v>647898.43486098072</c:v>
                </c:pt>
                <c:pt idx="48">
                  <c:v>654612.58760541782</c:v>
                </c:pt>
                <c:pt idx="49">
                  <c:v>661258.57106551994</c:v>
                </c:pt>
                <c:pt idx="50">
                  <c:v>667838.42040104698</c:v>
                </c:pt>
                <c:pt idx="51">
                  <c:v>674354.0714787133</c:v>
                </c:pt>
                <c:pt idx="52">
                  <c:v>680807.36752481596</c:v>
                </c:pt>
                <c:pt idx="53">
                  <c:v>687200.06521552522</c:v>
                </c:pt>
                <c:pt idx="54">
                  <c:v>693533.84026186808</c:v>
                </c:pt>
                <c:pt idx="55">
                  <c:v>699810.29253971868</c:v>
                </c:pt>
                <c:pt idx="56">
                  <c:v>706030.95080929622</c:v>
                </c:pt>
                <c:pt idx="57">
                  <c:v>712197.2770636176</c:v>
                </c:pt>
                <c:pt idx="58">
                  <c:v>718310.67054094607</c:v>
                </c:pt>
                <c:pt idx="59">
                  <c:v>724372.47143243637</c:v>
                </c:pt>
                <c:pt idx="60">
                  <c:v>730383.9643128044</c:v>
                </c:pt>
                <c:pt idx="61">
                  <c:v>736346.38131890085</c:v>
                </c:pt>
                <c:pt idx="62">
                  <c:v>742260.90509846504</c:v>
                </c:pt>
                <c:pt idx="63">
                  <c:v>748128.67154904897</c:v>
                </c:pt>
                <c:pt idx="64">
                  <c:v>753950.77236507752</c:v>
                </c:pt>
                <c:pt idx="65">
                  <c:v>759728.25740921963</c:v>
                </c:pt>
                <c:pt idx="66">
                  <c:v>765462.13692265772</c:v>
                </c:pt>
                <c:pt idx="67">
                  <c:v>771153.38358743768</c:v>
                </c:pt>
                <c:pt idx="68">
                  <c:v>776802.93445281615</c:v>
                </c:pt>
                <c:pt idx="69">
                  <c:v>782411.69273641251</c:v>
                </c:pt>
                <c:pt idx="70">
                  <c:v>787980.52950996871</c:v>
                </c:pt>
                <c:pt idx="71">
                  <c:v>793510.28527862369</c:v>
                </c:pt>
                <c:pt idx="72">
                  <c:v>799001.77146181278</c:v>
                </c:pt>
                <c:pt idx="73">
                  <c:v>804455.77178317728</c:v>
                </c:pt>
                <c:pt idx="74">
                  <c:v>809873.04357622599</c:v>
                </c:pt>
                <c:pt idx="75">
                  <c:v>815254.31901190931</c:v>
                </c:pt>
                <c:pt idx="76">
                  <c:v>820600.30625373544</c:v>
                </c:pt>
                <c:pt idx="77">
                  <c:v>825911.69054559129</c:v>
                </c:pt>
                <c:pt idx="78">
                  <c:v>831189.13523699797</c:v>
                </c:pt>
                <c:pt idx="79">
                  <c:v>836433.2827501432</c:v>
                </c:pt>
                <c:pt idx="80">
                  <c:v>841644.75549268012</c:v>
                </c:pt>
                <c:pt idx="81">
                  <c:v>846824.15671996854</c:v>
                </c:pt>
                <c:pt idx="82">
                  <c:v>851972.07135013398</c:v>
                </c:pt>
                <c:pt idx="83">
                  <c:v>857089.0667350681</c:v>
                </c:pt>
                <c:pt idx="84">
                  <c:v>862175.69339024066</c:v>
                </c:pt>
                <c:pt idx="85">
                  <c:v>867232.48568598635</c:v>
                </c:pt>
                <c:pt idx="86">
                  <c:v>872259.96250272018</c:v>
                </c:pt>
                <c:pt idx="87">
                  <c:v>877258.62785235629</c:v>
                </c:pt>
                <c:pt idx="88">
                  <c:v>882228.97146803758</c:v>
                </c:pt>
                <c:pt idx="89">
                  <c:v>887171.46936412679</c:v>
                </c:pt>
                <c:pt idx="90">
                  <c:v>892086.58436827513</c:v>
                </c:pt>
                <c:pt idx="91">
                  <c:v>896974.76662724908</c:v>
                </c:pt>
                <c:pt idx="92">
                  <c:v>901836.45408807939</c:v>
                </c:pt>
                <c:pt idx="93">
                  <c:v>906672.07295599044</c:v>
                </c:pt>
                <c:pt idx="94">
                  <c:v>911482.03813046392</c:v>
                </c:pt>
                <c:pt idx="95">
                  <c:v>916266.75362070033</c:v>
                </c:pt>
                <c:pt idx="96">
                  <c:v>921026.61294165079</c:v>
                </c:pt>
                <c:pt idx="97">
                  <c:v>925761.99949172779</c:v>
                </c:pt>
                <c:pt idx="98">
                  <c:v>930473.28691321041</c:v>
                </c:pt>
                <c:pt idx="99">
                  <c:v>935160.83943631127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C-49E9-A95D-B0DE3722BF05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Parametric!$R$9:$DM$9</c:f>
              <c:numCache>
                <c:formatCode>General</c:formatCode>
                <c:ptCount val="100"/>
                <c:pt idx="0">
                  <c:v>132861.2656028418</c:v>
                </c:pt>
                <c:pt idx="1">
                  <c:v>187894.20372959285</c:v>
                </c:pt>
                <c:pt idx="2">
                  <c:v>230122.4623820252</c:v>
                </c:pt>
                <c:pt idx="3">
                  <c:v>265722.5312056836</c:v>
                </c:pt>
                <c:pt idx="4">
                  <c:v>297086.82146460883</c:v>
                </c:pt>
                <c:pt idx="5">
                  <c:v>325442.30730735243</c:v>
                </c:pt>
                <c:pt idx="6">
                  <c:v>351517.86765841948</c:v>
                </c:pt>
                <c:pt idx="7">
                  <c:v>375788.40745918569</c:v>
                </c:pt>
                <c:pt idx="8">
                  <c:v>398583.7968085254</c:v>
                </c:pt>
                <c:pt idx="9">
                  <c:v>420144.21211756417</c:v>
                </c:pt>
                <c:pt idx="10">
                  <c:v>440650.9671763783</c:v>
                </c:pt>
                <c:pt idx="11">
                  <c:v>460244.9247640504</c:v>
                </c:pt>
                <c:pt idx="12">
                  <c:v>479038.10565408604</c:v>
                </c:pt>
                <c:pt idx="13">
                  <c:v>497121.33585900749</c:v>
                </c:pt>
                <c:pt idx="14">
                  <c:v>514569.46903584659</c:v>
                </c:pt>
                <c:pt idx="15">
                  <c:v>531445.06241136719</c:v>
                </c:pt>
                <c:pt idx="16">
                  <c:v>547801.03163375915</c:v>
                </c:pt>
                <c:pt idx="17">
                  <c:v>563682.61118877854</c:v>
                </c:pt>
                <c:pt idx="18">
                  <c:v>579128.8302737039</c:v>
                </c:pt>
                <c:pt idx="19">
                  <c:v>594173.64292921766</c:v>
                </c:pt>
                <c:pt idx="20">
                  <c:v>608846.80655265518</c:v>
                </c:pt>
                <c:pt idx="21">
                  <c:v>623174.57405365561</c:v>
                </c:pt>
                <c:pt idx="22">
                  <c:v>637180.24580533255</c:v>
                </c:pt>
                <c:pt idx="23">
                  <c:v>650884.61461470486</c:v>
                </c:pt>
                <c:pt idx="24">
                  <c:v>664306.32801420894</c:v>
                </c:pt>
                <c:pt idx="25">
                  <c:v>677462.18590952398</c:v>
                </c:pt>
                <c:pt idx="26">
                  <c:v>690367.38714607572</c:v>
                </c:pt>
                <c:pt idx="27">
                  <c:v>703035.73531683895</c:v>
                </c:pt>
                <c:pt idx="28">
                  <c:v>715479.81175577349</c:v>
                </c:pt>
                <c:pt idx="29">
                  <c:v>727711.12189361663</c:v>
                </c:pt>
                <c:pt idx="30">
                  <c:v>739740.21982399654</c:v>
                </c:pt>
                <c:pt idx="31">
                  <c:v>751576.81491837138</c:v>
                </c:pt>
                <c:pt idx="32">
                  <c:v>763229.86355385266</c:v>
                </c:pt>
                <c:pt idx="33">
                  <c:v>774707.64841843501</c:v>
                </c:pt>
                <c:pt idx="34">
                  <c:v>786017.84739000071</c:v>
                </c:pt>
                <c:pt idx="35">
                  <c:v>797167.59361705079</c:v>
                </c:pt>
                <c:pt idx="36">
                  <c:v>808163.52813696559</c:v>
                </c:pt>
                <c:pt idx="37">
                  <c:v>819011.84613433818</c:v>
                </c:pt>
                <c:pt idx="38">
                  <c:v>829718.33775442489</c:v>
                </c:pt>
                <c:pt idx="39">
                  <c:v>840288.42423512833</c:v>
                </c:pt>
                <c:pt idx="40">
                  <c:v>850727.18999755953</c:v>
                </c:pt>
                <c:pt idx="41">
                  <c:v>861039.41123431327</c:v>
                </c:pt>
                <c:pt idx="42">
                  <c:v>871229.58145159506</c:v>
                </c:pt>
                <c:pt idx="43">
                  <c:v>881301.93435275659</c:v>
                </c:pt>
                <c:pt idx="44">
                  <c:v>891260.46439382655</c:v>
                </c:pt>
                <c:pt idx="45">
                  <c:v>901108.94529412361</c:v>
                </c:pt>
                <c:pt idx="46">
                  <c:v>910850.94674522732</c:v>
                </c:pt>
                <c:pt idx="47">
                  <c:v>920489.84952810081</c:v>
                </c:pt>
                <c:pt idx="48">
                  <c:v>930028.85921989253</c:v>
                </c:pt>
                <c:pt idx="49">
                  <c:v>939471.01864796435</c:v>
                </c:pt>
                <c:pt idx="50">
                  <c:v>948819.2192283168</c:v>
                </c:pt>
                <c:pt idx="51">
                  <c:v>958076.21130817209</c:v>
                </c:pt>
                <c:pt idx="52">
                  <c:v>967244.61361757398</c:v>
                </c:pt>
                <c:pt idx="53">
                  <c:v>976326.92192205728</c:v>
                </c:pt>
                <c:pt idx="54">
                  <c:v>985325.51695741026</c:v>
                </c:pt>
                <c:pt idx="55">
                  <c:v>994242.67171801499</c:v>
                </c:pt>
                <c:pt idx="56">
                  <c:v>1003080.558161988</c:v>
                </c:pt>
                <c:pt idx="57">
                  <c:v>1011841.2533891641</c:v>
                </c:pt>
                <c:pt idx="58">
                  <c:v>1020526.74534171</c:v>
                </c:pt>
                <c:pt idx="59">
                  <c:v>1029138.9380716932</c:v>
                </c:pt>
                <c:pt idx="60">
                  <c:v>1037679.6566151429</c:v>
                </c:pt>
                <c:pt idx="61">
                  <c:v>1046150.6515079507</c:v>
                </c:pt>
                <c:pt idx="62">
                  <c:v>1054553.6029752584</c:v>
                </c:pt>
                <c:pt idx="63">
                  <c:v>1062890.1248227344</c:v>
                </c:pt>
                <c:pt idx="64">
                  <c:v>1071161.7680552627</c:v>
                </c:pt>
                <c:pt idx="65">
                  <c:v>1079370.0242460256</c:v>
                </c:pt>
                <c:pt idx="66">
                  <c:v>1087516.3286767029</c:v>
                </c:pt>
                <c:pt idx="67">
                  <c:v>1095602.0632675183</c:v>
                </c:pt>
                <c:pt idx="68">
                  <c:v>1103628.5593140621</c:v>
                </c:pt>
                <c:pt idx="69">
                  <c:v>1111597.1000462447</c:v>
                </c:pt>
                <c:pt idx="70">
                  <c:v>1119508.9230233093</c:v>
                </c:pt>
                <c:pt idx="71">
                  <c:v>1127365.2223775571</c:v>
                </c:pt>
                <c:pt idx="72">
                  <c:v>1135167.1509183072</c:v>
                </c:pt>
                <c:pt idx="73">
                  <c:v>1142915.8221065875</c:v>
                </c:pt>
                <c:pt idx="74">
                  <c:v>1150612.3119101261</c:v>
                </c:pt>
                <c:pt idx="75">
                  <c:v>1158257.6605474078</c:v>
                </c:pt>
                <c:pt idx="76">
                  <c:v>1165852.8741287827</c:v>
                </c:pt>
                <c:pt idx="77">
                  <c:v>1173398.9262019682</c:v>
                </c:pt>
                <c:pt idx="78">
                  <c:v>1180896.759208662</c:v>
                </c:pt>
                <c:pt idx="79">
                  <c:v>1188347.2858584353</c:v>
                </c:pt>
                <c:pt idx="80">
                  <c:v>1195751.3904255761</c:v>
                </c:pt>
                <c:pt idx="81">
                  <c:v>1203109.9299741017</c:v>
                </c:pt>
                <c:pt idx="82">
                  <c:v>1210423.7355157393</c:v>
                </c:pt>
                <c:pt idx="83">
                  <c:v>1217693.6131053104</c:v>
                </c:pt>
                <c:pt idx="84">
                  <c:v>1224920.3448775981</c:v>
                </c:pt>
                <c:pt idx="85">
                  <c:v>1232104.6900294807</c:v>
                </c:pt>
                <c:pt idx="86">
                  <c:v>1239247.385750816</c:v>
                </c:pt>
                <c:pt idx="87">
                  <c:v>1246349.1481073112</c:v>
                </c:pt>
                <c:pt idx="88">
                  <c:v>1253410.6728783706</c:v>
                </c:pt>
                <c:pt idx="89">
                  <c:v>1260432.6363526925</c:v>
                </c:pt>
                <c:pt idx="90">
                  <c:v>1267415.696084196</c:v>
                </c:pt>
                <c:pt idx="91">
                  <c:v>1274360.4916106651</c:v>
                </c:pt>
                <c:pt idx="92">
                  <c:v>1281267.6451373324</c:v>
                </c:pt>
                <c:pt idx="93">
                  <c:v>1288137.7621874744</c:v>
                </c:pt>
                <c:pt idx="94">
                  <c:v>1294971.4322219398</c:v>
                </c:pt>
                <c:pt idx="95">
                  <c:v>1301769.2292294097</c:v>
                </c:pt>
                <c:pt idx="96">
                  <c:v>1308531.7122890528</c:v>
                </c:pt>
                <c:pt idx="97">
                  <c:v>1315259.42610715</c:v>
                </c:pt>
                <c:pt idx="98">
                  <c:v>1321952.9015291345</c:v>
                </c:pt>
                <c:pt idx="99">
                  <c:v>1328612.6560284179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DC-49E9-A95D-B0DE3722BF05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Parametric!$R$8:$DM$8</c:f>
              <c:numCache>
                <c:formatCode>General</c:formatCode>
                <c:ptCount val="100"/>
                <c:pt idx="0">
                  <c:v>147116.76620400508</c:v>
                </c:pt>
                <c:pt idx="1">
                  <c:v>208054.52601817579</c:v>
                </c:pt>
                <c:pt idx="2">
                  <c:v>254813.71371056867</c:v>
                </c:pt>
                <c:pt idx="3">
                  <c:v>294233.53240801016</c:v>
                </c:pt>
                <c:pt idx="4">
                  <c:v>328963.08986209903</c:v>
                </c:pt>
                <c:pt idx="5">
                  <c:v>360361.00980814133</c:v>
                </c:pt>
                <c:pt idx="6">
                  <c:v>389234.37706382928</c:v>
                </c:pt>
                <c:pt idx="7">
                  <c:v>416109.05203635158</c:v>
                </c:pt>
                <c:pt idx="8">
                  <c:v>441350.29861201521</c:v>
                </c:pt>
                <c:pt idx="9">
                  <c:v>465224.0632031397</c:v>
                </c:pt>
                <c:pt idx="10">
                  <c:v>487931.11386912275</c:v>
                </c:pt>
                <c:pt idx="11">
                  <c:v>509627.42742113734</c:v>
                </c:pt>
                <c:pt idx="12">
                  <c:v>530437.04402898799</c:v>
                </c:pt>
                <c:pt idx="13">
                  <c:v>550460.53498551052</c:v>
                </c:pt>
                <c:pt idx="14">
                  <c:v>569780.78545600187</c:v>
                </c:pt>
                <c:pt idx="15">
                  <c:v>588467.06481602031</c:v>
                </c:pt>
                <c:pt idx="16">
                  <c:v>606577.96635841136</c:v>
                </c:pt>
                <c:pt idx="17">
                  <c:v>624163.57805452729</c:v>
                </c:pt>
                <c:pt idx="18">
                  <c:v>641267.11678375793</c:v>
                </c:pt>
                <c:pt idx="19">
                  <c:v>657926.17972419807</c:v>
                </c:pt>
                <c:pt idx="20">
                  <c:v>674173.71712697437</c:v>
                </c:pt>
                <c:pt idx="21">
                  <c:v>690038.79873752419</c:v>
                </c:pt>
                <c:pt idx="22">
                  <c:v>705547.22496899473</c:v>
                </c:pt>
                <c:pt idx="23">
                  <c:v>720722.01961628266</c:v>
                </c:pt>
                <c:pt idx="24">
                  <c:v>735583.83102002542</c:v>
                </c:pt>
                <c:pt idx="25">
                  <c:v>750151.26165088918</c:v>
                </c:pt>
                <c:pt idx="26">
                  <c:v>764441.14113170607</c:v>
                </c:pt>
                <c:pt idx="27">
                  <c:v>778468.75412765855</c:v>
                </c:pt>
                <c:pt idx="28">
                  <c:v>792248.03190124268</c:v>
                </c:pt>
                <c:pt idx="29">
                  <c:v>805791.71437147248</c:v>
                </c:pt>
                <c:pt idx="30">
                  <c:v>819111.48804545542</c:v>
                </c:pt>
                <c:pt idx="31">
                  <c:v>832218.10407270317</c:v>
                </c:pt>
                <c:pt idx="32">
                  <c:v>845121.47981499566</c:v>
                </c:pt>
                <c:pt idx="33">
                  <c:v>857830.78666075633</c:v>
                </c:pt>
                <c:pt idx="34">
                  <c:v>870354.5262945072</c:v>
                </c:pt>
                <c:pt idx="35">
                  <c:v>882700.59722403041</c:v>
                </c:pt>
                <c:pt idx="36">
                  <c:v>894876.35304436542</c:v>
                </c:pt>
                <c:pt idx="37">
                  <c:v>906888.65365948179</c:v>
                </c:pt>
                <c:pt idx="38">
                  <c:v>918743.91047485673</c:v>
                </c:pt>
                <c:pt idx="39">
                  <c:v>930448.12640627939</c:v>
                </c:pt>
                <c:pt idx="40">
                  <c:v>942006.93141360662</c:v>
                </c:pt>
                <c:pt idx="41">
                  <c:v>953425.6141564498</c:v>
                </c:pt>
                <c:pt idx="42">
                  <c:v>964709.15027687349</c:v>
                </c:pt>
                <c:pt idx="43">
                  <c:v>975862.22773824551</c:v>
                </c:pt>
                <c:pt idx="44">
                  <c:v>986889.26958629722</c:v>
                </c:pt>
                <c:pt idx="45">
                  <c:v>997794.4544458536</c:v>
                </c:pt>
                <c:pt idx="46">
                  <c:v>1008581.7350226121</c:v>
                </c:pt>
                <c:pt idx="47">
                  <c:v>1019254.8548422747</c:v>
                </c:pt>
                <c:pt idx="48">
                  <c:v>1029817.3634280355</c:v>
                </c:pt>
                <c:pt idx="49">
                  <c:v>1040272.6300908789</c:v>
                </c:pt>
                <c:pt idx="50">
                  <c:v>1050623.856484574</c:v>
                </c:pt>
                <c:pt idx="51">
                  <c:v>1060874.088057976</c:v>
                </c:pt>
                <c:pt idx="52">
                  <c:v>1071026.2245207473</c:v>
                </c:pt>
                <c:pt idx="53">
                  <c:v>1081083.0294244241</c:v>
                </c:pt>
                <c:pt idx="54">
                  <c:v>1091047.1389485488</c:v>
                </c:pt>
                <c:pt idx="55">
                  <c:v>1100921.069971021</c:v>
                </c:pt>
                <c:pt idx="56">
                  <c:v>1110707.2274926736</c:v>
                </c:pt>
                <c:pt idx="57">
                  <c:v>1120407.9114781301</c:v>
                </c:pt>
                <c:pt idx="58">
                  <c:v>1130025.3231680738</c:v>
                </c:pt>
                <c:pt idx="59">
                  <c:v>1139561.5709120037</c:v>
                </c:pt>
                <c:pt idx="60">
                  <c:v>1149018.6755652656</c:v>
                </c:pt>
                <c:pt idx="61">
                  <c:v>1158398.5754894905</c:v>
                </c:pt>
                <c:pt idx="62">
                  <c:v>1167703.1311914877</c:v>
                </c:pt>
                <c:pt idx="63">
                  <c:v>1176934.1296320406</c:v>
                </c:pt>
                <c:pt idx="64">
                  <c:v>1186093.288232866</c:v>
                </c:pt>
                <c:pt idx="65">
                  <c:v>1195182.2586071871</c:v>
                </c:pt>
                <c:pt idx="66">
                  <c:v>1204202.6300368642</c:v>
                </c:pt>
                <c:pt idx="67">
                  <c:v>1213155.9327168227</c:v>
                </c:pt>
                <c:pt idx="68">
                  <c:v>1222043.6407855279</c:v>
                </c:pt>
                <c:pt idx="69">
                  <c:v>1230867.1751585028</c:v>
                </c:pt>
                <c:pt idx="70">
                  <c:v>1239627.9061803168</c:v>
                </c:pt>
                <c:pt idx="71">
                  <c:v>1248327.1561090546</c:v>
                </c:pt>
                <c:pt idx="72">
                  <c:v>1256966.2014460226</c:v>
                </c:pt>
                <c:pt idx="73">
                  <c:v>1265546.2751223156</c:v>
                </c:pt>
                <c:pt idx="74">
                  <c:v>1274068.5685528435</c:v>
                </c:pt>
                <c:pt idx="75">
                  <c:v>1282534.2335675159</c:v>
                </c:pt>
                <c:pt idx="76">
                  <c:v>1290944.3842284377</c:v>
                </c:pt>
                <c:pt idx="77">
                  <c:v>1299300.0985412353</c:v>
                </c:pt>
                <c:pt idx="78">
                  <c:v>1307602.4200679604</c:v>
                </c:pt>
                <c:pt idx="79">
                  <c:v>1315852.3594483961</c:v>
                </c:pt>
                <c:pt idx="80">
                  <c:v>1324050.8958360455</c:v>
                </c:pt>
                <c:pt idx="81">
                  <c:v>1332198.9782545846</c:v>
                </c:pt>
                <c:pt idx="82">
                  <c:v>1340297.526880089</c:v>
                </c:pt>
                <c:pt idx="83">
                  <c:v>1348347.4342539487</c:v>
                </c:pt>
                <c:pt idx="84">
                  <c:v>1356349.5664309885</c:v>
                </c:pt>
                <c:pt idx="85">
                  <c:v>1364304.7640669786</c:v>
                </c:pt>
                <c:pt idx="86">
                  <c:v>1372213.8434494014</c:v>
                </c:pt>
                <c:pt idx="87">
                  <c:v>1380077.5974750484</c:v>
                </c:pt>
                <c:pt idx="88">
                  <c:v>1387896.7965777665</c:v>
                </c:pt>
                <c:pt idx="89">
                  <c:v>1395672.1896094191</c:v>
                </c:pt>
                <c:pt idx="90">
                  <c:v>1403404.5046769208</c:v>
                </c:pt>
                <c:pt idx="91">
                  <c:v>1411094.4499379895</c:v>
                </c:pt>
                <c:pt idx="92">
                  <c:v>1418742.7143580762</c:v>
                </c:pt>
                <c:pt idx="93">
                  <c:v>1426349.9684307657</c:v>
                </c:pt>
                <c:pt idx="94">
                  <c:v>1433916.8648637787</c:v>
                </c:pt>
                <c:pt idx="95">
                  <c:v>1441444.0392325653</c:v>
                </c:pt>
                <c:pt idx="96">
                  <c:v>1448932.1106033288</c:v>
                </c:pt>
                <c:pt idx="97">
                  <c:v>1456381.6821272306</c:v>
                </c:pt>
                <c:pt idx="98">
                  <c:v>1463793.3416073679</c:v>
                </c:pt>
                <c:pt idx="99">
                  <c:v>1471167.6620400508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DC-49E9-A95D-B0DE3722B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18400"/>
        <c:axId val="806297600"/>
      </c:lineChart>
      <c:catAx>
        <c:axId val="8063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 number of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297600"/>
        <c:crosses val="autoZero"/>
        <c:auto val="1"/>
        <c:lblAlgn val="ctr"/>
        <c:lblOffset val="100"/>
        <c:noMultiLvlLbl val="0"/>
      </c:catAx>
      <c:valAx>
        <c:axId val="8062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value at risk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1840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Equibalenced Peortfolio with 4 millions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95%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Parametric!$R$5:$DM$5</c:f>
              <c:numCache>
                <c:formatCode>General</c:formatCode>
                <c:ptCount val="100"/>
                <c:pt idx="0">
                  <c:v>195101.53882004949</c:v>
                </c:pt>
                <c:pt idx="1">
                  <c:v>275915.2422391749</c:v>
                </c:pt>
                <c:pt idx="2">
                  <c:v>337925.77787119738</c:v>
                </c:pt>
                <c:pt idx="3">
                  <c:v>390203.07764009899</c:v>
                </c:pt>
                <c:pt idx="4">
                  <c:v>436260.30331644486</c:v>
                </c:pt>
                <c:pt idx="5">
                  <c:v>477899.21814092522</c:v>
                </c:pt>
                <c:pt idx="6">
                  <c:v>516190.15212386509</c:v>
                </c:pt>
                <c:pt idx="7">
                  <c:v>551830.4844783498</c:v>
                </c:pt>
                <c:pt idx="8">
                  <c:v>585304.61646014848</c:v>
                </c:pt>
                <c:pt idx="9">
                  <c:v>616965.2376751164</c:v>
                </c:pt>
                <c:pt idx="10">
                  <c:v>647078.60028706258</c:v>
                </c:pt>
                <c:pt idx="11">
                  <c:v>675851.55574239476</c:v>
                </c:pt>
                <c:pt idx="12">
                  <c:v>703448.60213761637</c:v>
                </c:pt>
                <c:pt idx="13">
                  <c:v>730003.11389700102</c:v>
                </c:pt>
                <c:pt idx="14">
                  <c:v>755625.0106694916</c:v>
                </c:pt>
                <c:pt idx="15">
                  <c:v>780406.15528019797</c:v>
                </c:pt>
                <c:pt idx="16">
                  <c:v>804424.25227560848</c:v>
                </c:pt>
                <c:pt idx="17">
                  <c:v>827745.72671752458</c:v>
                </c:pt>
                <c:pt idx="18">
                  <c:v>850427.89144587342</c:v>
                </c:pt>
                <c:pt idx="19">
                  <c:v>872520.60663288971</c:v>
                </c:pt>
                <c:pt idx="20">
                  <c:v>894067.56984524196</c:v>
                </c:pt>
                <c:pt idx="21">
                  <c:v>915107.33244736271</c:v>
                </c:pt>
                <c:pt idx="22">
                  <c:v>935674.11012001347</c:v>
                </c:pt>
                <c:pt idx="23">
                  <c:v>955798.43628185045</c:v>
                </c:pt>
                <c:pt idx="24">
                  <c:v>975507.69410024746</c:v>
                </c:pt>
                <c:pt idx="25">
                  <c:v>994826.5535754126</c:v>
                </c:pt>
                <c:pt idx="26">
                  <c:v>1013777.3336135922</c:v>
                </c:pt>
                <c:pt idx="27">
                  <c:v>1032380.3042477302</c:v>
                </c:pt>
                <c:pt idx="28">
                  <c:v>1050653.9406715168</c:v>
                </c:pt>
                <c:pt idx="29">
                  <c:v>1068615.1381571097</c:v>
                </c:pt>
                <c:pt idx="30">
                  <c:v>1086279.3949755696</c:v>
                </c:pt>
                <c:pt idx="31">
                  <c:v>1103660.9689566996</c:v>
                </c:pt>
                <c:pt idx="32">
                  <c:v>1120773.0121877454</c:v>
                </c:pt>
                <c:pt idx="33">
                  <c:v>1137627.6874700016</c:v>
                </c:pt>
                <c:pt idx="34">
                  <c:v>1154236.2694649198</c:v>
                </c:pt>
                <c:pt idx="35">
                  <c:v>1170609.232920297</c:v>
                </c:pt>
                <c:pt idx="36">
                  <c:v>1186756.3299381204</c:v>
                </c:pt>
                <c:pt idx="37">
                  <c:v>1202686.6579031083</c:v>
                </c:pt>
                <c:pt idx="38">
                  <c:v>1218408.7194156565</c:v>
                </c:pt>
                <c:pt idx="39">
                  <c:v>1233930.4753502328</c:v>
                </c:pt>
                <c:pt idx="40">
                  <c:v>1249259.3919791048</c:v>
                </c:pt>
                <c:pt idx="41">
                  <c:v>1264402.482953096</c:v>
                </c:pt>
                <c:pt idx="42">
                  <c:v>1279366.3468091947</c:v>
                </c:pt>
                <c:pt idx="43">
                  <c:v>1294157.2005741252</c:v>
                </c:pt>
                <c:pt idx="44">
                  <c:v>1308780.9099493343</c:v>
                </c:pt>
                <c:pt idx="45">
                  <c:v>1323243.0164931002</c:v>
                </c:pt>
                <c:pt idx="46">
                  <c:v>1337548.7621569952</c:v>
                </c:pt>
                <c:pt idx="47">
                  <c:v>1351703.1114847895</c:v>
                </c:pt>
                <c:pt idx="48">
                  <c:v>1365710.7717403464</c:v>
                </c:pt>
                <c:pt idx="49">
                  <c:v>1379576.2111958745</c:v>
                </c:pt>
                <c:pt idx="50">
                  <c:v>1393303.675781958</c:v>
                </c:pt>
                <c:pt idx="51">
                  <c:v>1406897.2042752327</c:v>
                </c:pt>
                <c:pt idx="52">
                  <c:v>1420360.6421776891</c:v>
                </c:pt>
                <c:pt idx="53">
                  <c:v>1433697.6544227758</c:v>
                </c:pt>
                <c:pt idx="54">
                  <c:v>1446911.7370272868</c:v>
                </c:pt>
                <c:pt idx="55">
                  <c:v>1460006.227794002</c:v>
                </c:pt>
                <c:pt idx="56">
                  <c:v>1472984.3161579226</c:v>
                </c:pt>
                <c:pt idx="57">
                  <c:v>1485849.0522583965</c:v>
                </c:pt>
                <c:pt idx="58">
                  <c:v>1498603.3553102452</c:v>
                </c:pt>
                <c:pt idx="59">
                  <c:v>1511250.0213389832</c:v>
                </c:pt>
                <c:pt idx="60">
                  <c:v>1523791.7303381811</c:v>
                </c:pt>
                <c:pt idx="61">
                  <c:v>1536231.0529008908</c:v>
                </c:pt>
                <c:pt idx="62">
                  <c:v>1548570.4563715954</c:v>
                </c:pt>
                <c:pt idx="63">
                  <c:v>1560812.3105603959</c:v>
                </c:pt>
                <c:pt idx="64">
                  <c:v>1572958.8930569142</c:v>
                </c:pt>
                <c:pt idx="65">
                  <c:v>1585012.3941776559</c:v>
                </c:pt>
                <c:pt idx="66">
                  <c:v>1596974.9215772727</c:v>
                </c:pt>
                <c:pt idx="67">
                  <c:v>1608848.504551217</c:v>
                </c:pt>
                <c:pt idx="68">
                  <c:v>1620635.0980546603</c:v>
                </c:pt>
                <c:pt idx="69">
                  <c:v>1632336.5864602157</c:v>
                </c:pt>
                <c:pt idx="70">
                  <c:v>1643954.7870749189</c:v>
                </c:pt>
                <c:pt idx="71">
                  <c:v>1655491.4534350492</c:v>
                </c:pt>
                <c:pt idx="72">
                  <c:v>1666948.2783957166</c:v>
                </c:pt>
                <c:pt idx="73">
                  <c:v>1678326.8970306097</c:v>
                </c:pt>
                <c:pt idx="74">
                  <c:v>1689628.8893559873</c:v>
                </c:pt>
                <c:pt idx="75">
                  <c:v>1700855.7828917468</c:v>
                </c:pt>
                <c:pt idx="76">
                  <c:v>1712009.055071336</c:v>
                </c:pt>
                <c:pt idx="77">
                  <c:v>1723090.1355112568</c:v>
                </c:pt>
                <c:pt idx="78">
                  <c:v>1734100.4081500445</c:v>
                </c:pt>
                <c:pt idx="79">
                  <c:v>1745041.2132657794</c:v>
                </c:pt>
                <c:pt idx="80">
                  <c:v>1755913.8493804454</c:v>
                </c:pt>
                <c:pt idx="81">
                  <c:v>1766719.5750588165</c:v>
                </c:pt>
                <c:pt idx="82">
                  <c:v>1777459.6106089039</c:v>
                </c:pt>
                <c:pt idx="83">
                  <c:v>1788135.1396904839</c:v>
                </c:pt>
                <c:pt idx="84">
                  <c:v>1798747.3108377005</c:v>
                </c:pt>
                <c:pt idx="85">
                  <c:v>1809297.2389012841</c:v>
                </c:pt>
                <c:pt idx="86">
                  <c:v>1819786.0064155238</c:v>
                </c:pt>
                <c:pt idx="87">
                  <c:v>1830214.6648947254</c:v>
                </c:pt>
                <c:pt idx="88">
                  <c:v>1840584.236063556</c:v>
                </c:pt>
                <c:pt idx="89">
                  <c:v>1850895.713025349</c:v>
                </c:pt>
                <c:pt idx="90">
                  <c:v>1861150.0613721525</c:v>
                </c:pt>
                <c:pt idx="91">
                  <c:v>1871348.2202400269</c:v>
                </c:pt>
                <c:pt idx="92">
                  <c:v>1881491.103312867</c:v>
                </c:pt>
                <c:pt idx="93">
                  <c:v>1891579.5997777679</c:v>
                </c:pt>
                <c:pt idx="94">
                  <c:v>1901614.5752347847</c:v>
                </c:pt>
                <c:pt idx="95">
                  <c:v>1911596.8725637009</c:v>
                </c:pt>
                <c:pt idx="96">
                  <c:v>1921527.3127502699</c:v>
                </c:pt>
                <c:pt idx="97">
                  <c:v>1931406.6956742243</c:v>
                </c:pt>
                <c:pt idx="98">
                  <c:v>1941235.800861188</c:v>
                </c:pt>
                <c:pt idx="99">
                  <c:v>1951015.3882004949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8-448C-B13A-2659F74B9263}"/>
            </c:ext>
          </c:extLst>
        </c:ser>
        <c:ser>
          <c:idx val="1"/>
          <c:order val="1"/>
          <c:tx>
            <c:v>99%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Parametric!$R$4:$DM$4</c:f>
              <c:numCache>
                <c:formatCode>General</c:formatCode>
                <c:ptCount val="100"/>
                <c:pt idx="0">
                  <c:v>277186.94234799716</c:v>
                </c:pt>
                <c:pt idx="1">
                  <c:v>392001.5331812668</c:v>
                </c:pt>
                <c:pt idx="2">
                  <c:v>480101.86734139628</c:v>
                </c:pt>
                <c:pt idx="3">
                  <c:v>554373.88469599432</c:v>
                </c:pt>
                <c:pt idx="4">
                  <c:v>619808.84556543699</c:v>
                </c:pt>
                <c:pt idx="5">
                  <c:v>678966.57211485109</c:v>
                </c:pt>
                <c:pt idx="6">
                  <c:v>733367.71612719866</c:v>
                </c:pt>
                <c:pt idx="7">
                  <c:v>784003.0663625336</c:v>
                </c:pt>
                <c:pt idx="8">
                  <c:v>831560.82704399142</c:v>
                </c:pt>
                <c:pt idx="9">
                  <c:v>876542.07547745202</c:v>
                </c:pt>
                <c:pt idx="10">
                  <c:v>919325.08455418039</c:v>
                </c:pt>
                <c:pt idx="11">
                  <c:v>960203.73468279256</c:v>
                </c:pt>
                <c:pt idx="12">
                  <c:v>999411.73352478433</c:v>
                </c:pt>
                <c:pt idx="13">
                  <c:v>1037138.5703536662</c:v>
                </c:pt>
                <c:pt idx="14">
                  <c:v>1073540.4114999485</c:v>
                </c:pt>
                <c:pt idx="15">
                  <c:v>1108747.7693919886</c:v>
                </c:pt>
                <c:pt idx="16">
                  <c:v>1142871.0413427853</c:v>
                </c:pt>
                <c:pt idx="17">
                  <c:v>1176004.5995438003</c:v>
                </c:pt>
                <c:pt idx="18">
                  <c:v>1208229.8701639546</c:v>
                </c:pt>
                <c:pt idx="19">
                  <c:v>1239617.691130874</c:v>
                </c:pt>
                <c:pt idx="20">
                  <c:v>1270230.1449630572</c:v>
                </c:pt>
                <c:pt idx="21">
                  <c:v>1300122.0028063143</c:v>
                </c:pt>
                <c:pt idx="22">
                  <c:v>1329341.8759631901</c:v>
                </c:pt>
                <c:pt idx="23">
                  <c:v>1357933.1442297022</c:v>
                </c:pt>
                <c:pt idx="24">
                  <c:v>1385934.711739986</c:v>
                </c:pt>
                <c:pt idx="25">
                  <c:v>1413381.6279455558</c:v>
                </c:pt>
                <c:pt idx="26">
                  <c:v>1440305.6020241892</c:v>
                </c:pt>
                <c:pt idx="27">
                  <c:v>1466735.4322543973</c:v>
                </c:pt>
                <c:pt idx="28">
                  <c:v>1492697.366929655</c:v>
                </c:pt>
                <c:pt idx="29">
                  <c:v>1518215.4096988207</c:v>
                </c:pt>
                <c:pt idx="30">
                  <c:v>1543311.5794469984</c:v>
                </c:pt>
                <c:pt idx="31">
                  <c:v>1568006.1327250672</c:v>
                </c:pt>
                <c:pt idx="32">
                  <c:v>1592317.7551203945</c:v>
                </c:pt>
                <c:pt idx="33">
                  <c:v>1616263.7267104292</c:v>
                </c:pt>
                <c:pt idx="34">
                  <c:v>1639860.065764185</c:v>
                </c:pt>
                <c:pt idx="35">
                  <c:v>1663121.6540879828</c:v>
                </c:pt>
                <c:pt idx="36">
                  <c:v>1686062.3468023299</c:v>
                </c:pt>
                <c:pt idx="37">
                  <c:v>1708695.0688501478</c:v>
                </c:pt>
                <c:pt idx="38">
                  <c:v>1731031.9001454145</c:v>
                </c:pt>
                <c:pt idx="39">
                  <c:v>1753084.150954904</c:v>
                </c:pt>
                <c:pt idx="40">
                  <c:v>1774862.4288483625</c:v>
                </c:pt>
                <c:pt idx="41">
                  <c:v>1796376.6983418986</c:v>
                </c:pt>
                <c:pt idx="42">
                  <c:v>1817636.3341862343</c:v>
                </c:pt>
                <c:pt idx="43">
                  <c:v>1838650.1691083608</c:v>
                </c:pt>
                <c:pt idx="44">
                  <c:v>1859426.5366963106</c:v>
                </c:pt>
                <c:pt idx="45">
                  <c:v>1879973.3100176363</c:v>
                </c:pt>
                <c:pt idx="46">
                  <c:v>1900297.9364791457</c:v>
                </c:pt>
                <c:pt idx="47">
                  <c:v>1920407.4693655851</c:v>
                </c:pt>
                <c:pt idx="48">
                  <c:v>1940308.5964359802</c:v>
                </c:pt>
                <c:pt idx="49">
                  <c:v>1960007.6659063341</c:v>
                </c:pt>
                <c:pt idx="50">
                  <c:v>1979510.7101048552</c:v>
                </c:pt>
                <c:pt idx="51">
                  <c:v>1998823.4670495687</c:v>
                </c:pt>
                <c:pt idx="52">
                  <c:v>2017951.4001670829</c:v>
                </c:pt>
                <c:pt idx="53">
                  <c:v>2036899.7163445537</c:v>
                </c:pt>
                <c:pt idx="54">
                  <c:v>2055673.3824838893</c:v>
                </c:pt>
                <c:pt idx="55">
                  <c:v>2074277.1407073324</c:v>
                </c:pt>
                <c:pt idx="56">
                  <c:v>2092715.5223463171</c:v>
                </c:pt>
                <c:pt idx="57">
                  <c:v>2110992.8608305268</c:v>
                </c:pt>
                <c:pt idx="58">
                  <c:v>2129113.3035810194</c:v>
                </c:pt>
                <c:pt idx="59">
                  <c:v>2147080.8229998969</c:v>
                </c:pt>
                <c:pt idx="60">
                  <c:v>2164899.2266390012</c:v>
                </c:pt>
                <c:pt idx="61">
                  <c:v>2182572.1666213879</c:v>
                </c:pt>
                <c:pt idx="62">
                  <c:v>2200103.148381596</c:v>
                </c:pt>
                <c:pt idx="63">
                  <c:v>2217495.5387839773</c:v>
                </c:pt>
                <c:pt idx="64">
                  <c:v>2234752.5736723235</c:v>
                </c:pt>
                <c:pt idx="65">
                  <c:v>2251877.3648987431</c:v>
                </c:pt>
                <c:pt idx="66">
                  <c:v>2268872.9068750278</c:v>
                </c:pt>
                <c:pt idx="67">
                  <c:v>2285742.0826855707</c:v>
                </c:pt>
                <c:pt idx="68">
                  <c:v>2302487.66979717</c:v>
                </c:pt>
                <c:pt idx="69">
                  <c:v>2319112.3453977457</c:v>
                </c:pt>
                <c:pt idx="70">
                  <c:v>2335618.6913930252</c:v>
                </c:pt>
                <c:pt idx="71">
                  <c:v>2352009.1990876007</c:v>
                </c:pt>
                <c:pt idx="72">
                  <c:v>2368286.2735744026</c:v>
                </c:pt>
                <c:pt idx="73">
                  <c:v>2384452.237854464</c:v>
                </c:pt>
                <c:pt idx="74">
                  <c:v>2400509.336706982</c:v>
                </c:pt>
                <c:pt idx="75">
                  <c:v>2416459.7403279091</c:v>
                </c:pt>
                <c:pt idx="76">
                  <c:v>2432305.5477537885</c:v>
                </c:pt>
                <c:pt idx="77">
                  <c:v>2448048.7900861148</c:v>
                </c:pt>
                <c:pt idx="78">
                  <c:v>2463691.4335302464</c:v>
                </c:pt>
                <c:pt idx="79">
                  <c:v>2479235.382261748</c:v>
                </c:pt>
                <c:pt idx="80">
                  <c:v>2494682.4811319746</c:v>
                </c:pt>
                <c:pt idx="81">
                  <c:v>2510034.5182238063</c:v>
                </c:pt>
                <c:pt idx="82">
                  <c:v>2525293.2272675284</c:v>
                </c:pt>
                <c:pt idx="83">
                  <c:v>2540460.2899261145</c:v>
                </c:pt>
                <c:pt idx="84">
                  <c:v>2555537.3379584407</c:v>
                </c:pt>
                <c:pt idx="85">
                  <c:v>2570525.955268288</c:v>
                </c:pt>
                <c:pt idx="86">
                  <c:v>2585427.6798464456</c:v>
                </c:pt>
                <c:pt idx="87">
                  <c:v>2600244.0056126285</c:v>
                </c:pt>
                <c:pt idx="88">
                  <c:v>2614976.3841634667</c:v>
                </c:pt>
                <c:pt idx="89">
                  <c:v>2629626.2264323556</c:v>
                </c:pt>
                <c:pt idx="90">
                  <c:v>2644194.9042665339</c:v>
                </c:pt>
                <c:pt idx="91">
                  <c:v>2658683.7519263802</c:v>
                </c:pt>
                <c:pt idx="92">
                  <c:v>2673094.0675115734</c:v>
                </c:pt>
                <c:pt idx="93">
                  <c:v>2687427.1143184146</c:v>
                </c:pt>
                <c:pt idx="94">
                  <c:v>2701684.122132347</c:v>
                </c:pt>
                <c:pt idx="95">
                  <c:v>2715866.2884594044</c:v>
                </c:pt>
                <c:pt idx="96">
                  <c:v>2729974.779700079</c:v>
                </c:pt>
                <c:pt idx="97">
                  <c:v>2744010.7322688675</c:v>
                </c:pt>
                <c:pt idx="98">
                  <c:v>2757975.2536625415</c:v>
                </c:pt>
                <c:pt idx="99">
                  <c:v>2771869.4234799719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D8-448C-B13A-2659F74B9263}"/>
            </c:ext>
          </c:extLst>
        </c:ser>
        <c:ser>
          <c:idx val="2"/>
          <c:order val="2"/>
          <c:tx>
            <c:v>99.50%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Parametric!$R$3:$DM$3</c:f>
              <c:numCache>
                <c:formatCode>General</c:formatCode>
                <c:ptCount val="100"/>
                <c:pt idx="0">
                  <c:v>306928.03058276081</c:v>
                </c:pt>
                <c:pt idx="1">
                  <c:v>434061.78352260444</c:v>
                </c:pt>
                <c:pt idx="2">
                  <c:v>531614.94323639595</c:v>
                </c:pt>
                <c:pt idx="3">
                  <c:v>613856.06116552162</c:v>
                </c:pt>
                <c:pt idx="4">
                  <c:v>686311.94058318774</c:v>
                </c:pt>
                <c:pt idx="5">
                  <c:v>751817.0626851141</c:v>
                </c:pt>
                <c:pt idx="6">
                  <c:v>812055.23931681213</c:v>
                </c:pt>
                <c:pt idx="7">
                  <c:v>868123.56704520888</c:v>
                </c:pt>
                <c:pt idx="8">
                  <c:v>920784.09174828231</c:v>
                </c:pt>
                <c:pt idx="9">
                  <c:v>970591.65439134173</c:v>
                </c:pt>
                <c:pt idx="10">
                  <c:v>1017965.1150857449</c:v>
                </c:pt>
                <c:pt idx="11">
                  <c:v>1063229.8864727919</c:v>
                </c:pt>
                <c:pt idx="12">
                  <c:v>1106644.7521433234</c:v>
                </c:pt>
                <c:pt idx="13">
                  <c:v>1148419.5328379651</c:v>
                </c:pt>
                <c:pt idx="14">
                  <c:v>1188727.1509312734</c:v>
                </c:pt>
                <c:pt idx="15">
                  <c:v>1227712.1223310432</c:v>
                </c:pt>
                <c:pt idx="16">
                  <c:v>1265496.6895555304</c:v>
                </c:pt>
                <c:pt idx="17">
                  <c:v>1302185.3505678133</c:v>
                </c:pt>
                <c:pt idx="18">
                  <c:v>1337868.2682502158</c:v>
                </c:pt>
                <c:pt idx="19">
                  <c:v>1372623.8811663755</c:v>
                </c:pt>
                <c:pt idx="20">
                  <c:v>1406520.9330492222</c:v>
                </c:pt>
                <c:pt idx="21">
                  <c:v>1439620.0717769489</c:v>
                </c:pt>
                <c:pt idx="22">
                  <c:v>1471975.1244570946</c:v>
                </c:pt>
                <c:pt idx="23">
                  <c:v>1503634.1253702282</c:v>
                </c:pt>
                <c:pt idx="24">
                  <c:v>1534640.1529138042</c:v>
                </c:pt>
                <c:pt idx="25">
                  <c:v>1565032.0172101005</c:v>
                </c:pt>
                <c:pt idx="26">
                  <c:v>1594844.8297091878</c:v>
                </c:pt>
                <c:pt idx="27">
                  <c:v>1624110.4786336243</c:v>
                </c:pt>
                <c:pt idx="28">
                  <c:v>1652858.0286173862</c:v>
                </c:pt>
                <c:pt idx="29">
                  <c:v>1681114.058808136</c:v>
                </c:pt>
                <c:pt idx="30">
                  <c:v>1708902.9506322988</c:v>
                </c:pt>
                <c:pt idx="31">
                  <c:v>1736247.1340904178</c:v>
                </c:pt>
                <c:pt idx="32">
                  <c:v>1763167.2996612093</c:v>
                </c:pt>
                <c:pt idx="33">
                  <c:v>1789682.5815076856</c:v>
                </c:pt>
                <c:pt idx="34">
                  <c:v>1815810.7165972521</c:v>
                </c:pt>
                <c:pt idx="35">
                  <c:v>1841568.1834965646</c:v>
                </c:pt>
                <c:pt idx="36">
                  <c:v>1866970.3239270435</c:v>
                </c:pt>
                <c:pt idx="37">
                  <c:v>1892031.4496280607</c:v>
                </c:pt>
                <c:pt idx="38">
                  <c:v>1916764.9366417036</c:v>
                </c:pt>
                <c:pt idx="39">
                  <c:v>1941183.3087826835</c:v>
                </c:pt>
                <c:pt idx="40">
                  <c:v>1965298.3117720066</c:v>
                </c:pt>
                <c:pt idx="41">
                  <c:v>1989120.9792798706</c:v>
                </c:pt>
                <c:pt idx="42">
                  <c:v>2012661.6919315383</c:v>
                </c:pt>
                <c:pt idx="43">
                  <c:v>2035930.2301714898</c:v>
                </c:pt>
                <c:pt idx="44">
                  <c:v>2058935.8217495629</c:v>
                </c:pt>
                <c:pt idx="45">
                  <c:v>2081687.184483048</c:v>
                </c:pt>
                <c:pt idx="46">
                  <c:v>2104192.5648567365</c:v>
                </c:pt>
                <c:pt idx="47">
                  <c:v>2126459.7729455838</c:v>
                </c:pt>
                <c:pt idx="48">
                  <c:v>2148496.2140793256</c:v>
                </c:pt>
                <c:pt idx="49">
                  <c:v>2170308.9176130225</c:v>
                </c:pt>
                <c:pt idx="50">
                  <c:v>2191904.5631203977</c:v>
                </c:pt>
                <c:pt idx="51">
                  <c:v>2213289.5042866468</c:v>
                </c:pt>
                <c:pt idx="52">
                  <c:v>2234469.79074295</c:v>
                </c:pt>
                <c:pt idx="53">
                  <c:v>2255451.1880553425</c:v>
                </c:pt>
                <c:pt idx="54">
                  <c:v>2276239.1960551222</c:v>
                </c:pt>
                <c:pt idx="55">
                  <c:v>2296839.0656759301</c:v>
                </c:pt>
                <c:pt idx="56">
                  <c:v>2317255.8144435617</c:v>
                </c:pt>
                <c:pt idx="57">
                  <c:v>2337494.2407479654</c:v>
                </c:pt>
                <c:pt idx="58">
                  <c:v>2357558.9370124592</c:v>
                </c:pt>
                <c:pt idx="59">
                  <c:v>2377454.3018625467</c:v>
                </c:pt>
                <c:pt idx="60">
                  <c:v>2397184.5513856751</c:v>
                </c:pt>
                <c:pt idx="61">
                  <c:v>2416753.7295635967</c:v>
                </c:pt>
                <c:pt idx="62">
                  <c:v>2436165.7179504368</c:v>
                </c:pt>
                <c:pt idx="63">
                  <c:v>2455424.2446620865</c:v>
                </c:pt>
                <c:pt idx="64">
                  <c:v>2474532.8927358775</c:v>
                </c:pt>
                <c:pt idx="65">
                  <c:v>2493495.1079136296</c:v>
                </c:pt>
                <c:pt idx="66">
                  <c:v>2512314.2058959538</c:v>
                </c:pt>
                <c:pt idx="67">
                  <c:v>2530993.3791110609</c:v>
                </c:pt>
                <c:pt idx="68">
                  <c:v>2549535.7030372098</c:v>
                </c:pt>
                <c:pt idx="69">
                  <c:v>2567944.1421142421</c:v>
                </c:pt>
                <c:pt idx="70">
                  <c:v>2586221.5552763967</c:v>
                </c:pt>
                <c:pt idx="71">
                  <c:v>2604370.7011356265</c:v>
                </c:pt>
                <c:pt idx="72">
                  <c:v>2622394.2428420424</c:v>
                </c:pt>
                <c:pt idx="73">
                  <c:v>2640294.7526457151</c:v>
                </c:pt>
                <c:pt idx="74">
                  <c:v>2658074.71618198</c:v>
                </c:pt>
                <c:pt idx="75">
                  <c:v>2675736.5365004316</c:v>
                </c:pt>
                <c:pt idx="76">
                  <c:v>2693282.5378561262</c:v>
                </c:pt>
                <c:pt idx="77">
                  <c:v>2710714.9692799039</c:v>
                </c:pt>
                <c:pt idx="78">
                  <c:v>2728036.0079433629</c:v>
                </c:pt>
                <c:pt idx="79">
                  <c:v>2745247.762332751</c:v>
                </c:pt>
                <c:pt idx="80">
                  <c:v>2762352.2752448474</c:v>
                </c:pt>
                <c:pt idx="81">
                  <c:v>2779351.5266169189</c:v>
                </c:pt>
                <c:pt idx="82">
                  <c:v>2796247.4362018127</c:v>
                </c:pt>
                <c:pt idx="83">
                  <c:v>2813041.8660984444</c:v>
                </c:pt>
                <c:pt idx="84">
                  <c:v>2829736.6231471146</c:v>
                </c:pt>
                <c:pt idx="85">
                  <c:v>2846333.4611983616</c:v>
                </c:pt>
                <c:pt idx="86">
                  <c:v>2862834.0832634461</c:v>
                </c:pt>
                <c:pt idx="87">
                  <c:v>2879240.1435538977</c:v>
                </c:pt>
                <c:pt idx="88">
                  <c:v>2895553.2494170577</c:v>
                </c:pt>
                <c:pt idx="89">
                  <c:v>2911774.9631740251</c:v>
                </c:pt>
                <c:pt idx="90">
                  <c:v>2927906.8038659473</c:v>
                </c:pt>
                <c:pt idx="91">
                  <c:v>2943950.2489141892</c:v>
                </c:pt>
                <c:pt idx="92">
                  <c:v>2959906.7356995107</c:v>
                </c:pt>
                <c:pt idx="93">
                  <c:v>2975777.6630650256</c:v>
                </c:pt>
                <c:pt idx="94">
                  <c:v>2991564.3927474055</c:v>
                </c:pt>
                <c:pt idx="95">
                  <c:v>3007268.2507404564</c:v>
                </c:pt>
                <c:pt idx="96">
                  <c:v>3022890.5285949372</c:v>
                </c:pt>
                <c:pt idx="97">
                  <c:v>3038432.484658231</c:v>
                </c:pt>
                <c:pt idx="98">
                  <c:v>3053895.3452572352</c:v>
                </c:pt>
                <c:pt idx="99">
                  <c:v>3069280.3058276083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D8-448C-B13A-2659F74B9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18400"/>
        <c:axId val="806297600"/>
      </c:lineChart>
      <c:catAx>
        <c:axId val="8063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 number of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297600"/>
        <c:crosses val="autoZero"/>
        <c:auto val="1"/>
        <c:lblAlgn val="ctr"/>
        <c:lblOffset val="100"/>
        <c:noMultiLvlLbl val="0"/>
      </c:catAx>
      <c:valAx>
        <c:axId val="8062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value at risk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1840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Amazon Historical Daily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Amazon Historical Daily Returns</a:t>
          </a:r>
        </a:p>
      </cx:txPr>
    </cx:title>
    <cx:plotArea>
      <cx:plotAreaRegion>
        <cx:series layoutId="clusteredColumn" uniqueId="{A40039DB-3520-4C52-82C1-2D4C48E3701F}">
          <cx:dataLabels>
            <cx:visibility seriesName="0" categoryName="0" value="1"/>
          </cx:dataLabels>
          <cx:dataId val="0"/>
          <cx:layoutPr>
            <cx:binning intervalClosed="r">
              <cx:binSize val="0.010000000000000002"/>
            </cx:binning>
          </cx:layoutPr>
        </cx:series>
      </cx:plotAreaRegion>
      <cx:axis id="0" hidden="1">
        <cx:catScaling gapWidth="0"/>
        <cx:title>
          <cx:tx>
            <cx:txData>
              <cx:v>Daily Return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Daily Return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Apple Historical Daily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Apple Historical Daily Returns</a:t>
          </a:r>
        </a:p>
      </cx:txPr>
    </cx:title>
    <cx:plotArea>
      <cx:plotAreaRegion>
        <cx:series layoutId="clusteredColumn" uniqueId="{A3C160E7-E82F-4C2D-9304-620D99F8D14C}">
          <cx:dataId val="0"/>
          <cx:layoutPr>
            <cx:binning intervalClosed="r">
              <cx:binSize val="0.010000000000000002"/>
            </cx:binning>
          </cx:layoutPr>
        </cx:series>
      </cx:plotAreaRegion>
      <cx:axis id="0" hidden="1">
        <cx:catScaling gapWidth="0"/>
        <cx:title>
          <cx:tx>
            <cx:txData>
              <cx:v>Daily Return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Daily Return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Portfolio Historical Daily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Portfolio Historical Daily Returns</a:t>
          </a:r>
        </a:p>
      </cx:txPr>
    </cx:title>
    <cx:plotArea>
      <cx:plotAreaRegion>
        <cx:series layoutId="clusteredColumn" uniqueId="{445343E5-C16A-4859-BD14-23000CC60A04}">
          <cx:dataId val="0"/>
          <cx:layoutPr>
            <cx:binning intervalClosed="r">
              <cx:binSize val="0.010000000000000002"/>
            </cx:binning>
          </cx:layoutPr>
        </cx:series>
      </cx:plotAreaRegion>
      <cx:axis id="0" hidden="1">
        <cx:catScaling gapWidth="0"/>
        <cx:title>
          <cx:tx>
            <cx:txData>
              <cx:v>Daily Return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Daily Return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Amazon Historical Daily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Amazon Historical Daily Returns</a:t>
          </a:r>
        </a:p>
      </cx:txPr>
    </cx:title>
    <cx:plotArea>
      <cx:plotAreaRegion>
        <cx:series layoutId="clusteredColumn" uniqueId="{A40039DB-3520-4C52-82C1-2D4C48E3701F}">
          <cx:dataLabels>
            <cx:visibility seriesName="0" categoryName="0" value="1"/>
          </cx:dataLabels>
          <cx:dataId val="0"/>
          <cx:layoutPr>
            <cx:binning intervalClosed="r">
              <cx:binSize val="0.010000000000000002"/>
            </cx:binning>
          </cx:layoutPr>
        </cx:series>
      </cx:plotAreaRegion>
      <cx:axis id="0" hidden="1">
        <cx:catScaling gapWidth="0"/>
        <cx:title>
          <cx:tx>
            <cx:txData>
              <cx:v>Daily Return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Daily Return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Apple Historical Daily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Apple Historical Daily Returns</a:t>
          </a:r>
        </a:p>
      </cx:txPr>
    </cx:title>
    <cx:plotArea>
      <cx:plotAreaRegion>
        <cx:series layoutId="clusteredColumn" uniqueId="{A3C160E7-E82F-4C2D-9304-620D99F8D14C}">
          <cx:dataId val="0"/>
          <cx:layoutPr>
            <cx:binning intervalClosed="r">
              <cx:binSize val="0.010000000000000002"/>
            </cx:binning>
          </cx:layoutPr>
        </cx:series>
      </cx:plotAreaRegion>
      <cx:axis id="0" hidden="1">
        <cx:catScaling gapWidth="0"/>
        <cx:title>
          <cx:tx>
            <cx:txData>
              <cx:v>Daily Return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Daily Return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Portfolio Historical Daily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Portfolio Historical Daily Returns</a:t>
          </a:r>
        </a:p>
      </cx:txPr>
    </cx:title>
    <cx:plotArea>
      <cx:plotAreaRegion>
        <cx:series layoutId="clusteredColumn" uniqueId="{445343E5-C16A-4859-BD14-23000CC60A04}">
          <cx:dataId val="0"/>
          <cx:layoutPr>
            <cx:binning intervalClosed="r">
              <cx:binSize val="0.010000000000000002"/>
            </cx:binning>
          </cx:layoutPr>
        </cx:series>
      </cx:plotAreaRegion>
      <cx:axis id="0" hidden="1">
        <cx:catScaling gapWidth="0"/>
        <cx:title>
          <cx:tx>
            <cx:txData>
              <cx:v>Daily Return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Daily Return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2.xml"/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23</xdr:row>
      <xdr:rowOff>68580</xdr:rowOff>
    </xdr:from>
    <xdr:to>
      <xdr:col>7</xdr:col>
      <xdr:colOff>472440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EE6C7-6644-4BEB-BD49-2AC1DC7CC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228600</xdr:colOff>
      <xdr:row>35</xdr:row>
      <xdr:rowOff>83820</xdr:rowOff>
    </xdr:from>
    <xdr:to>
      <xdr:col>7</xdr:col>
      <xdr:colOff>449580</xdr:colOff>
      <xdr:row>47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418748-7A8F-4A00-BF7C-767B2822EF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563880</xdr:colOff>
      <xdr:row>51</xdr:row>
      <xdr:rowOff>15240</xdr:rowOff>
    </xdr:from>
    <xdr:to>
      <xdr:col>8</xdr:col>
      <xdr:colOff>152400</xdr:colOff>
      <xdr:row>65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23EA56-A201-4425-BE7A-B9578D4DC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304800</xdr:colOff>
      <xdr:row>73</xdr:row>
      <xdr:rowOff>106680</xdr:rowOff>
    </xdr:from>
    <xdr:to>
      <xdr:col>8</xdr:col>
      <xdr:colOff>7620</xdr:colOff>
      <xdr:row>87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5040F9-82F3-4A7B-BF6F-248CC01B8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297180</xdr:colOff>
      <xdr:row>87</xdr:row>
      <xdr:rowOff>175260</xdr:rowOff>
    </xdr:from>
    <xdr:to>
      <xdr:col>7</xdr:col>
      <xdr:colOff>586740</xdr:colOff>
      <xdr:row>99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DFEEF0-AED9-4867-A4E2-84E874D56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480060</xdr:colOff>
      <xdr:row>100</xdr:row>
      <xdr:rowOff>160020</xdr:rowOff>
    </xdr:from>
    <xdr:to>
      <xdr:col>8</xdr:col>
      <xdr:colOff>175260</xdr:colOff>
      <xdr:row>115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63ADD5-BC2B-4627-A71B-0D6CBEC3F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533400</xdr:colOff>
      <xdr:row>135</xdr:row>
      <xdr:rowOff>114300</xdr:rowOff>
    </xdr:from>
    <xdr:to>
      <xdr:col>8</xdr:col>
      <xdr:colOff>15240</xdr:colOff>
      <xdr:row>148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40E574E-405A-4EFD-AD64-7DEC9F9008B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" y="24810720"/>
              <a:ext cx="4358640" cy="2423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151</xdr:row>
      <xdr:rowOff>0</xdr:rowOff>
    </xdr:from>
    <xdr:to>
      <xdr:col>8</xdr:col>
      <xdr:colOff>22860</xdr:colOff>
      <xdr:row>166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C794C21-8D31-4BAD-9E3F-0ECC0AC5E6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7622500"/>
              <a:ext cx="4290060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168</xdr:row>
      <xdr:rowOff>0</xdr:rowOff>
    </xdr:from>
    <xdr:to>
      <xdr:col>8</xdr:col>
      <xdr:colOff>38100</xdr:colOff>
      <xdr:row>182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6D6DD2F5-0918-4E7E-B2E5-DDC1D5D0B2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30731460"/>
              <a:ext cx="4305300" cy="2606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10</xdr:row>
      <xdr:rowOff>110490</xdr:rowOff>
    </xdr:from>
    <xdr:to>
      <xdr:col>8</xdr:col>
      <xdr:colOff>22860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D8FEEF9-F7A5-6F76-6AFE-199C253CDB3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280" y="1939290"/>
              <a:ext cx="4549140" cy="28460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259080</xdr:colOff>
      <xdr:row>1</xdr:row>
      <xdr:rowOff>11430</xdr:rowOff>
    </xdr:from>
    <xdr:to>
      <xdr:col>15</xdr:col>
      <xdr:colOff>281940</xdr:colOff>
      <xdr:row>16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3C02975-0580-E877-48E5-43B4A0DAB9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01640" y="194310"/>
              <a:ext cx="4290060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548640</xdr:colOff>
      <xdr:row>0</xdr:row>
      <xdr:rowOff>133350</xdr:rowOff>
    </xdr:from>
    <xdr:to>
      <xdr:col>22</xdr:col>
      <xdr:colOff>198120</xdr:colOff>
      <xdr:row>16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F19A9E4-8F44-A54C-D6AB-59ABFD3E78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0" y="133350"/>
              <a:ext cx="4930140" cy="295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154</xdr:row>
      <xdr:rowOff>118110</xdr:rowOff>
    </xdr:from>
    <xdr:to>
      <xdr:col>7</xdr:col>
      <xdr:colOff>868680</xdr:colOff>
      <xdr:row>169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A177D7-D151-12FE-2271-3BC39F6FC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510540</xdr:colOff>
      <xdr:row>154</xdr:row>
      <xdr:rowOff>22860</xdr:rowOff>
    </xdr:from>
    <xdr:to>
      <xdr:col>13</xdr:col>
      <xdr:colOff>1135380</xdr:colOff>
      <xdr:row>169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0DF48E-9AAC-4E63-A465-88ECF602C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594360</xdr:colOff>
      <xdr:row>170</xdr:row>
      <xdr:rowOff>38100</xdr:rowOff>
    </xdr:from>
    <xdr:to>
      <xdr:col>13</xdr:col>
      <xdr:colOff>1219200</xdr:colOff>
      <xdr:row>185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C2ACD2-8152-4353-BF7D-AB556E701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251460</xdr:colOff>
      <xdr:row>21</xdr:row>
      <xdr:rowOff>80010</xdr:rowOff>
    </xdr:from>
    <xdr:to>
      <xdr:col>30</xdr:col>
      <xdr:colOff>556260</xdr:colOff>
      <xdr:row>36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4B61A-4D95-445C-3DF5-81BFF15B4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472440</xdr:colOff>
      <xdr:row>21</xdr:row>
      <xdr:rowOff>106680</xdr:rowOff>
    </xdr:from>
    <xdr:to>
      <xdr:col>23</xdr:col>
      <xdr:colOff>167640</xdr:colOff>
      <xdr:row>36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A689E6-A042-46D2-82C3-79D7EEA4E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457200</xdr:colOff>
      <xdr:row>21</xdr:row>
      <xdr:rowOff>53340</xdr:rowOff>
    </xdr:from>
    <xdr:to>
      <xdr:col>39</xdr:col>
      <xdr:colOff>152400</xdr:colOff>
      <xdr:row>36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2D9CDB-97E5-41D9-B37B-7E0923D2F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"/>
  <sheetViews>
    <sheetView workbookViewId="0">
      <selection activeCell="D28" sqref="D28"/>
    </sheetView>
  </sheetViews>
  <sheetFormatPr defaultRowHeight="14.4" x14ac:dyDescent="0.3"/>
  <sheetData>
    <row r="2" spans="1:14" x14ac:dyDescent="0.3">
      <c r="A2" t="s">
        <v>0</v>
      </c>
    </row>
    <row r="3" spans="1:14" x14ac:dyDescent="0.3">
      <c r="B3" s="5">
        <v>1</v>
      </c>
      <c r="C3" s="5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">
      <c r="B4" s="5">
        <v>2</v>
      </c>
      <c r="C4" s="5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">
      <c r="B5" s="5">
        <v>3</v>
      </c>
      <c r="C5" s="5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B6" s="5">
        <v>4</v>
      </c>
      <c r="C6" s="5" t="s">
        <v>4</v>
      </c>
      <c r="D6" s="5"/>
      <c r="E6" s="5"/>
      <c r="F6" s="5"/>
      <c r="G6" s="5"/>
      <c r="H6" s="5"/>
      <c r="I6" s="5"/>
      <c r="J6" s="5"/>
      <c r="K6" s="5"/>
      <c r="L6" s="5"/>
    </row>
    <row r="7" spans="1:14" x14ac:dyDescent="0.3">
      <c r="B7" s="5">
        <v>5</v>
      </c>
      <c r="C7" s="5" t="s">
        <v>5</v>
      </c>
      <c r="D7" s="5"/>
      <c r="E7" s="5"/>
      <c r="F7" s="5"/>
      <c r="G7" s="5"/>
      <c r="H7" s="5"/>
      <c r="I7" s="5"/>
      <c r="J7" s="5"/>
      <c r="K7" s="5"/>
    </row>
    <row r="8" spans="1:14" x14ac:dyDescent="0.3">
      <c r="B8" s="5">
        <v>6</v>
      </c>
      <c r="C8" s="5" t="s">
        <v>6</v>
      </c>
      <c r="D8" s="5"/>
      <c r="E8" s="5"/>
      <c r="F8" s="5"/>
      <c r="G8" s="5"/>
      <c r="H8" s="5"/>
      <c r="I8" s="5"/>
      <c r="J8" s="5"/>
      <c r="K8" s="5"/>
    </row>
    <row r="9" spans="1:14" x14ac:dyDescent="0.3">
      <c r="B9" s="5">
        <v>7</v>
      </c>
      <c r="C9" s="5" t="s">
        <v>7</v>
      </c>
      <c r="D9" s="5"/>
      <c r="E9" s="5"/>
      <c r="F9" s="5"/>
      <c r="G9" s="5"/>
      <c r="H9" s="5"/>
      <c r="I9" s="5"/>
      <c r="J9" s="5"/>
      <c r="K9" s="5"/>
    </row>
    <row r="10" spans="1:14" x14ac:dyDescent="0.3">
      <c r="C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7FDA-0DBA-4128-8739-F78F21A52F13}">
  <dimension ref="B1:I232"/>
  <sheetViews>
    <sheetView tabSelected="1" topLeftCell="A18" zoomScaleNormal="100" workbookViewId="0">
      <selection activeCell="L18" sqref="L18"/>
    </sheetView>
  </sheetViews>
  <sheetFormatPr defaultRowHeight="14.4" x14ac:dyDescent="0.3"/>
  <cols>
    <col min="1" max="2" width="8.88671875" style="10" customWidth="1"/>
    <col min="3" max="16384" width="8.88671875" style="10"/>
  </cols>
  <sheetData>
    <row r="1" spans="2:8" ht="15" thickBot="1" x14ac:dyDescent="0.35"/>
    <row r="2" spans="2:8" x14ac:dyDescent="0.3">
      <c r="B2" s="63" t="s">
        <v>62</v>
      </c>
      <c r="C2" s="64"/>
      <c r="D2" s="64"/>
      <c r="E2" s="64"/>
      <c r="F2" s="64"/>
      <c r="G2" s="64"/>
      <c r="H2" s="65"/>
    </row>
    <row r="3" spans="2:8" x14ac:dyDescent="0.3">
      <c r="B3" s="66"/>
      <c r="C3" s="67"/>
      <c r="D3" s="67"/>
      <c r="E3" s="67"/>
      <c r="F3" s="67"/>
      <c r="G3" s="67"/>
      <c r="H3" s="68"/>
    </row>
    <row r="4" spans="2:8" ht="15" thickBot="1" x14ac:dyDescent="0.35">
      <c r="B4" s="69"/>
      <c r="C4" s="70"/>
      <c r="D4" s="70"/>
      <c r="E4" s="70"/>
      <c r="F4" s="70"/>
      <c r="G4" s="70"/>
      <c r="H4" s="71"/>
    </row>
    <row r="6" spans="2:8" ht="15" thickBot="1" x14ac:dyDescent="0.35"/>
    <row r="7" spans="2:8" x14ac:dyDescent="0.3">
      <c r="B7" s="81" t="s">
        <v>63</v>
      </c>
      <c r="C7" s="82"/>
    </row>
    <row r="8" spans="2:8" ht="15" thickBot="1" x14ac:dyDescent="0.35">
      <c r="B8" s="79">
        <v>2041518</v>
      </c>
      <c r="C8" s="80"/>
    </row>
    <row r="10" spans="2:8" ht="15" thickBot="1" x14ac:dyDescent="0.35"/>
    <row r="11" spans="2:8" x14ac:dyDescent="0.3">
      <c r="B11" s="13" t="s">
        <v>69</v>
      </c>
      <c r="C11" s="14"/>
      <c r="D11" s="14"/>
      <c r="E11" s="14"/>
      <c r="F11" s="14"/>
      <c r="G11" s="15"/>
    </row>
    <row r="12" spans="2:8" ht="15" thickBot="1" x14ac:dyDescent="0.35">
      <c r="B12" s="16"/>
      <c r="C12" s="17"/>
      <c r="D12" s="17"/>
      <c r="E12" s="17"/>
      <c r="F12" s="17"/>
      <c r="G12" s="18"/>
    </row>
    <row r="13" spans="2:8" ht="15" thickBot="1" x14ac:dyDescent="0.35"/>
    <row r="14" spans="2:8" x14ac:dyDescent="0.3">
      <c r="B14" s="30" t="s">
        <v>64</v>
      </c>
      <c r="C14" s="31"/>
      <c r="D14" s="31" t="s">
        <v>65</v>
      </c>
      <c r="E14" s="31"/>
      <c r="F14" s="60" t="s">
        <v>66</v>
      </c>
      <c r="G14" s="60"/>
      <c r="H14" s="61"/>
    </row>
    <row r="15" spans="2:8" ht="15" thickBot="1" x14ac:dyDescent="0.35">
      <c r="B15" s="62" t="s">
        <v>68</v>
      </c>
      <c r="C15" s="38"/>
      <c r="D15" s="38" t="s">
        <v>72</v>
      </c>
      <c r="E15" s="38"/>
      <c r="F15" s="38" t="s">
        <v>67</v>
      </c>
      <c r="G15" s="38"/>
      <c r="H15" s="59"/>
    </row>
    <row r="17" spans="2:9" ht="15" thickBot="1" x14ac:dyDescent="0.35"/>
    <row r="18" spans="2:9" x14ac:dyDescent="0.3">
      <c r="B18" s="30" t="s">
        <v>77</v>
      </c>
      <c r="C18" s="31"/>
      <c r="D18" s="31"/>
      <c r="E18" s="31" t="s">
        <v>76</v>
      </c>
      <c r="F18" s="31"/>
      <c r="G18" s="31"/>
      <c r="H18" s="83"/>
      <c r="I18" s="84"/>
    </row>
    <row r="19" spans="2:9" x14ac:dyDescent="0.3">
      <c r="B19" s="44" t="s">
        <v>16</v>
      </c>
      <c r="C19" s="29" t="s">
        <v>71</v>
      </c>
      <c r="D19" s="29" t="s">
        <v>33</v>
      </c>
      <c r="E19" s="29" t="s">
        <v>16</v>
      </c>
      <c r="F19" s="29" t="s">
        <v>17</v>
      </c>
      <c r="G19" s="29" t="s">
        <v>33</v>
      </c>
      <c r="H19" s="25" t="s">
        <v>73</v>
      </c>
      <c r="I19" s="58"/>
    </row>
    <row r="20" spans="2:9" ht="15" thickBot="1" x14ac:dyDescent="0.35">
      <c r="B20" s="45">
        <f>-0.00231743101639778*100</f>
        <v>-0.23174310163977799</v>
      </c>
      <c r="C20" s="39">
        <f>-0.00294752795384306*100</f>
        <v>-0.29475279538430599</v>
      </c>
      <c r="D20" s="39">
        <f>-0.00276798259873393*100</f>
        <v>-0.27679825987339302</v>
      </c>
      <c r="E20" s="39">
        <v>2.8511001202326563E-2</v>
      </c>
      <c r="F20" s="39">
        <v>3.8364806246799985E-2</v>
      </c>
      <c r="G20" s="39">
        <v>2.9741088234763645E-2</v>
      </c>
      <c r="H20" s="38">
        <v>0.56389067233545731</v>
      </c>
      <c r="I20" s="59"/>
    </row>
    <row r="21" spans="2:9" ht="15" thickBot="1" x14ac:dyDescent="0.35"/>
    <row r="22" spans="2:9" x14ac:dyDescent="0.3">
      <c r="B22" s="52" t="s">
        <v>74</v>
      </c>
      <c r="C22" s="53"/>
      <c r="D22" s="53"/>
      <c r="E22" s="53"/>
      <c r="F22" s="53"/>
      <c r="G22" s="53"/>
      <c r="H22" s="54"/>
    </row>
    <row r="23" spans="2:9" ht="15" thickBot="1" x14ac:dyDescent="0.35">
      <c r="B23" s="55"/>
      <c r="C23" s="56"/>
      <c r="D23" s="56"/>
      <c r="E23" s="56"/>
      <c r="F23" s="56"/>
      <c r="G23" s="56"/>
      <c r="H23" s="57"/>
    </row>
    <row r="67" spans="2:8" ht="15" thickBot="1" x14ac:dyDescent="0.35"/>
    <row r="68" spans="2:8" x14ac:dyDescent="0.3">
      <c r="B68" s="52" t="s">
        <v>75</v>
      </c>
      <c r="C68" s="53"/>
      <c r="D68" s="53"/>
      <c r="E68" s="53"/>
      <c r="F68" s="53"/>
      <c r="G68" s="53"/>
      <c r="H68" s="54"/>
    </row>
    <row r="69" spans="2:8" ht="15" thickBot="1" x14ac:dyDescent="0.35">
      <c r="B69" s="55"/>
      <c r="C69" s="56"/>
      <c r="D69" s="56"/>
      <c r="E69" s="56"/>
      <c r="F69" s="56"/>
      <c r="G69" s="56"/>
      <c r="H69" s="57"/>
    </row>
    <row r="70" spans="2:8" ht="15" thickBot="1" x14ac:dyDescent="0.35"/>
    <row r="71" spans="2:8" x14ac:dyDescent="0.3">
      <c r="C71" s="30" t="s">
        <v>76</v>
      </c>
      <c r="D71" s="31"/>
      <c r="E71" s="31"/>
      <c r="F71" s="43"/>
    </row>
    <row r="72" spans="2:8" x14ac:dyDescent="0.3">
      <c r="C72" s="44" t="s">
        <v>16</v>
      </c>
      <c r="D72" s="29" t="s">
        <v>17</v>
      </c>
      <c r="E72" s="29" t="s">
        <v>33</v>
      </c>
      <c r="F72" s="36" t="s">
        <v>78</v>
      </c>
    </row>
    <row r="73" spans="2:8" ht="15" thickBot="1" x14ac:dyDescent="0.35">
      <c r="C73" s="45">
        <v>4.10380043037731E-2</v>
      </c>
      <c r="D73" s="39">
        <v>5.1212011622820131E-2</v>
      </c>
      <c r="E73" s="39">
        <v>3.92421280055711E-2</v>
      </c>
      <c r="F73" s="40">
        <v>0.94</v>
      </c>
    </row>
    <row r="117" spans="2:8" ht="15" thickBot="1" x14ac:dyDescent="0.35"/>
    <row r="118" spans="2:8" x14ac:dyDescent="0.3">
      <c r="B118" s="52" t="s">
        <v>79</v>
      </c>
      <c r="C118" s="53"/>
      <c r="D118" s="53"/>
      <c r="E118" s="53"/>
      <c r="F118" s="53"/>
      <c r="G118" s="53"/>
      <c r="H118" s="54"/>
    </row>
    <row r="119" spans="2:8" ht="15" thickBot="1" x14ac:dyDescent="0.35">
      <c r="B119" s="55"/>
      <c r="C119" s="56"/>
      <c r="D119" s="56"/>
      <c r="E119" s="56"/>
      <c r="F119" s="56"/>
      <c r="G119" s="56"/>
      <c r="H119" s="57"/>
    </row>
    <row r="120" spans="2:8" ht="15" thickBot="1" x14ac:dyDescent="0.35"/>
    <row r="121" spans="2:8" x14ac:dyDescent="0.3">
      <c r="B121" s="41" t="s">
        <v>33</v>
      </c>
      <c r="C121" s="43">
        <v>4000000</v>
      </c>
      <c r="E121" s="41" t="s">
        <v>33</v>
      </c>
      <c r="F121" s="42" t="s">
        <v>85</v>
      </c>
      <c r="G121" s="31" t="s">
        <v>84</v>
      </c>
      <c r="H121" s="32"/>
    </row>
    <row r="122" spans="2:8" x14ac:dyDescent="0.3">
      <c r="B122" s="44" t="s">
        <v>16</v>
      </c>
      <c r="C122" s="36">
        <f>C121*0.5</f>
        <v>2000000</v>
      </c>
      <c r="E122" s="44">
        <v>0.95</v>
      </c>
      <c r="F122" s="29">
        <v>0.11654921265720253</v>
      </c>
      <c r="G122" s="25">
        <v>466196.85062881012</v>
      </c>
      <c r="H122" s="58"/>
    </row>
    <row r="123" spans="2:8" x14ac:dyDescent="0.3">
      <c r="B123" s="44" t="s">
        <v>17</v>
      </c>
      <c r="C123" s="36">
        <f>C121*0.5</f>
        <v>2000000</v>
      </c>
      <c r="E123" s="44">
        <v>0.99</v>
      </c>
      <c r="F123" s="29">
        <v>0.14918114988565145</v>
      </c>
      <c r="G123" s="25">
        <v>596724.59954260581</v>
      </c>
      <c r="H123" s="58"/>
    </row>
    <row r="124" spans="2:8" ht="15" customHeight="1" thickBot="1" x14ac:dyDescent="0.35">
      <c r="B124" s="72" t="s">
        <v>83</v>
      </c>
      <c r="C124" s="36">
        <v>0</v>
      </c>
      <c r="E124" s="45">
        <v>0.995</v>
      </c>
      <c r="F124" s="39"/>
      <c r="G124" s="77"/>
      <c r="H124" s="78"/>
    </row>
    <row r="125" spans="2:8" x14ac:dyDescent="0.3">
      <c r="B125" s="44" t="s">
        <v>82</v>
      </c>
      <c r="C125" s="36">
        <v>0.47212513913768078</v>
      </c>
      <c r="E125" s="41" t="s">
        <v>16</v>
      </c>
      <c r="F125" s="42" t="s">
        <v>85</v>
      </c>
      <c r="G125" s="31" t="s">
        <v>84</v>
      </c>
      <c r="H125" s="32"/>
    </row>
    <row r="126" spans="2:8" x14ac:dyDescent="0.3">
      <c r="B126" s="73" t="s">
        <v>81</v>
      </c>
      <c r="C126" s="36">
        <v>0.45259811286491836</v>
      </c>
      <c r="E126" s="44">
        <v>0.95</v>
      </c>
      <c r="F126" s="29">
        <v>9.6018798932381189E-2</v>
      </c>
      <c r="G126" s="25">
        <v>192037.59786476239</v>
      </c>
      <c r="H126" s="58"/>
    </row>
    <row r="127" spans="2:8" x14ac:dyDescent="0.3">
      <c r="B127" s="74" t="s">
        <v>80</v>
      </c>
      <c r="C127" s="36">
        <v>0.60902241855726058</v>
      </c>
      <c r="E127" s="44">
        <v>0.99</v>
      </c>
      <c r="F127" s="29">
        <v>0.14132479930562125</v>
      </c>
      <c r="G127" s="25">
        <v>282649.59861124249</v>
      </c>
      <c r="H127" s="58"/>
    </row>
    <row r="128" spans="2:8" ht="15" thickBot="1" x14ac:dyDescent="0.35">
      <c r="B128" s="75" t="s">
        <v>88</v>
      </c>
      <c r="C128" s="76">
        <v>5</v>
      </c>
      <c r="E128" s="45">
        <v>0.995</v>
      </c>
      <c r="F128" s="39"/>
      <c r="G128" s="77"/>
      <c r="H128" s="78"/>
    </row>
    <row r="129" spans="2:8" x14ac:dyDescent="0.3">
      <c r="E129" s="41" t="s">
        <v>17</v>
      </c>
      <c r="F129" s="42" t="s">
        <v>85</v>
      </c>
      <c r="G129" s="31" t="s">
        <v>84</v>
      </c>
      <c r="H129" s="32"/>
    </row>
    <row r="130" spans="2:8" x14ac:dyDescent="0.3">
      <c r="E130" s="44">
        <v>0.95</v>
      </c>
      <c r="F130" s="29">
        <v>0.12685812255052564</v>
      </c>
      <c r="G130" s="25">
        <v>253716.24510105129</v>
      </c>
      <c r="H130" s="58"/>
    </row>
    <row r="131" spans="2:8" x14ac:dyDescent="0.3">
      <c r="E131" s="44">
        <v>0.99</v>
      </c>
      <c r="F131" s="29">
        <v>0.17623233729113918</v>
      </c>
      <c r="G131" s="25">
        <v>352464.67458227836</v>
      </c>
      <c r="H131" s="58"/>
    </row>
    <row r="132" spans="2:8" ht="15" thickBot="1" x14ac:dyDescent="0.35">
      <c r="E132" s="45">
        <v>0.995</v>
      </c>
      <c r="F132" s="39"/>
      <c r="G132" s="77"/>
      <c r="H132" s="78"/>
    </row>
    <row r="133" spans="2:8" ht="15" thickBot="1" x14ac:dyDescent="0.35"/>
    <row r="134" spans="2:8" x14ac:dyDescent="0.3">
      <c r="B134" s="52" t="s">
        <v>36</v>
      </c>
      <c r="C134" s="53"/>
      <c r="D134" s="53"/>
      <c r="E134" s="53"/>
      <c r="F134" s="53"/>
      <c r="G134" s="53"/>
      <c r="H134" s="54"/>
    </row>
    <row r="135" spans="2:8" ht="15" thickBot="1" x14ac:dyDescent="0.35">
      <c r="B135" s="55"/>
      <c r="C135" s="56"/>
      <c r="D135" s="56"/>
      <c r="E135" s="56"/>
      <c r="F135" s="56"/>
      <c r="G135" s="56"/>
      <c r="H135" s="57"/>
    </row>
    <row r="184" spans="2:6" ht="15" thickBot="1" x14ac:dyDescent="0.35"/>
    <row r="185" spans="2:6" ht="15" thickBot="1" x14ac:dyDescent="0.35">
      <c r="B185" s="48" t="s">
        <v>87</v>
      </c>
      <c r="C185" s="49">
        <v>1</v>
      </c>
      <c r="D185" s="47" t="s">
        <v>37</v>
      </c>
      <c r="E185" s="42">
        <v>123</v>
      </c>
      <c r="F185" s="43" t="s">
        <v>38</v>
      </c>
    </row>
    <row r="186" spans="2:6" x14ac:dyDescent="0.3">
      <c r="C186" s="46" t="s">
        <v>16</v>
      </c>
      <c r="D186" s="29"/>
      <c r="E186" s="29" t="s">
        <v>0</v>
      </c>
      <c r="F186" s="36"/>
    </row>
    <row r="187" spans="2:6" x14ac:dyDescent="0.3">
      <c r="C187" s="44">
        <v>0.95</v>
      </c>
      <c r="D187" s="29">
        <v>6.15</v>
      </c>
      <c r="E187" s="29">
        <v>-3.7026468020374369E-2</v>
      </c>
      <c r="F187" s="36">
        <v>-74052.93604074874</v>
      </c>
    </row>
    <row r="188" spans="2:6" x14ac:dyDescent="0.3">
      <c r="C188" s="44">
        <v>0.99</v>
      </c>
      <c r="D188" s="29">
        <v>1.23</v>
      </c>
      <c r="E188" s="29">
        <v>-0.14049443055455049</v>
      </c>
      <c r="F188" s="36">
        <v>-280988.86110910098</v>
      </c>
    </row>
    <row r="189" spans="2:6" ht="15" thickBot="1" x14ac:dyDescent="0.35">
      <c r="C189" s="45">
        <v>0.995</v>
      </c>
      <c r="D189" s="39">
        <v>0.61499999999999999</v>
      </c>
      <c r="E189" s="39">
        <v>-0.14049443055455049</v>
      </c>
      <c r="F189" s="40">
        <v>-280988.86110910098</v>
      </c>
    </row>
    <row r="190" spans="2:6" ht="15" thickBot="1" x14ac:dyDescent="0.35"/>
    <row r="191" spans="2:6" x14ac:dyDescent="0.3">
      <c r="C191" s="41" t="s">
        <v>17</v>
      </c>
      <c r="D191" s="42"/>
      <c r="E191" s="42" t="s">
        <v>0</v>
      </c>
      <c r="F191" s="43"/>
    </row>
    <row r="192" spans="2:6" x14ac:dyDescent="0.3">
      <c r="C192" s="44">
        <v>0.95</v>
      </c>
      <c r="D192" s="29">
        <v>6.15</v>
      </c>
      <c r="E192" s="29">
        <v>-4.2717084954859638E-2</v>
      </c>
      <c r="F192" s="36">
        <v>-85434.169909719276</v>
      </c>
    </row>
    <row r="193" spans="2:8" x14ac:dyDescent="0.3">
      <c r="C193" s="44">
        <v>0.99</v>
      </c>
      <c r="D193" s="29">
        <v>1.23</v>
      </c>
      <c r="E193" s="29">
        <v>-0.26390094427244581</v>
      </c>
      <c r="F193" s="36">
        <v>-527801.88854489161</v>
      </c>
    </row>
    <row r="194" spans="2:8" ht="15" thickBot="1" x14ac:dyDescent="0.35">
      <c r="C194" s="45">
        <v>0.995</v>
      </c>
      <c r="D194" s="39">
        <v>0.61499999999999999</v>
      </c>
      <c r="E194" s="39">
        <v>-0.26390094427244581</v>
      </c>
      <c r="F194" s="40">
        <v>-527801.88854489161</v>
      </c>
    </row>
    <row r="195" spans="2:8" ht="15" thickBot="1" x14ac:dyDescent="0.35"/>
    <row r="196" spans="2:8" x14ac:dyDescent="0.3">
      <c r="C196" s="41" t="s">
        <v>33</v>
      </c>
      <c r="D196" s="42"/>
      <c r="E196" s="42" t="s">
        <v>0</v>
      </c>
      <c r="F196" s="43"/>
    </row>
    <row r="197" spans="2:8" x14ac:dyDescent="0.3">
      <c r="C197" s="44">
        <v>0.95</v>
      </c>
      <c r="D197" s="29">
        <v>6.15</v>
      </c>
      <c r="E197" s="29">
        <v>-4.9323510238211195E-2</v>
      </c>
      <c r="F197" s="36">
        <v>-197294.04095284478</v>
      </c>
    </row>
    <row r="198" spans="2:8" x14ac:dyDescent="0.3">
      <c r="C198" s="44">
        <v>0.99</v>
      </c>
      <c r="D198" s="29">
        <v>1.23</v>
      </c>
      <c r="E198" s="29">
        <v>-0.17101430946712176</v>
      </c>
      <c r="F198" s="36">
        <v>-684057.23786848702</v>
      </c>
    </row>
    <row r="199" spans="2:8" ht="15" thickBot="1" x14ac:dyDescent="0.35">
      <c r="C199" s="45">
        <v>0.995</v>
      </c>
      <c r="D199" s="39">
        <v>0.61499999999999999</v>
      </c>
      <c r="E199" s="39">
        <v>-0.17101430946712176</v>
      </c>
      <c r="F199" s="40">
        <v>-684057.23786848702</v>
      </c>
    </row>
    <row r="201" spans="2:8" ht="15" thickBot="1" x14ac:dyDescent="0.35"/>
    <row r="202" spans="2:8" x14ac:dyDescent="0.3">
      <c r="B202" s="19" t="s">
        <v>89</v>
      </c>
      <c r="C202" s="20"/>
      <c r="D202" s="20"/>
      <c r="E202" s="20"/>
      <c r="F202" s="20"/>
      <c r="G202" s="20"/>
      <c r="H202" s="21"/>
    </row>
    <row r="203" spans="2:8" ht="15" thickBot="1" x14ac:dyDescent="0.35">
      <c r="B203" s="22"/>
      <c r="C203" s="23"/>
      <c r="D203" s="23"/>
      <c r="E203" s="23"/>
      <c r="F203" s="23"/>
      <c r="G203" s="23"/>
      <c r="H203" s="24"/>
    </row>
    <row r="204" spans="2:8" ht="15" thickBot="1" x14ac:dyDescent="0.35"/>
    <row r="205" spans="2:8" x14ac:dyDescent="0.3">
      <c r="B205" s="30" t="s">
        <v>94</v>
      </c>
      <c r="C205" s="31"/>
      <c r="D205" s="31"/>
      <c r="E205" s="31"/>
      <c r="F205" s="31"/>
      <c r="G205" s="32"/>
    </row>
    <row r="206" spans="2:8" x14ac:dyDescent="0.3">
      <c r="B206" s="50" t="s">
        <v>93</v>
      </c>
      <c r="C206" s="51"/>
      <c r="D206" s="26" t="s">
        <v>74</v>
      </c>
      <c r="E206" s="27" t="s">
        <v>91</v>
      </c>
      <c r="F206" s="28" t="s">
        <v>79</v>
      </c>
      <c r="G206" s="34" t="s">
        <v>92</v>
      </c>
    </row>
    <row r="207" spans="2:8" x14ac:dyDescent="0.3">
      <c r="B207" s="33" t="s">
        <v>90</v>
      </c>
      <c r="C207" s="25"/>
      <c r="D207" s="26"/>
      <c r="E207" s="27"/>
      <c r="F207" s="28"/>
      <c r="G207" s="34"/>
    </row>
    <row r="208" spans="2:8" x14ac:dyDescent="0.3">
      <c r="B208" s="35">
        <v>0.95</v>
      </c>
      <c r="C208" s="25"/>
      <c r="D208" s="29">
        <v>209108.3206875358</v>
      </c>
      <c r="E208" s="29">
        <v>300985.15669206297</v>
      </c>
      <c r="F208" s="29">
        <f>G126</f>
        <v>192037.59786476239</v>
      </c>
      <c r="G208" s="36">
        <f>SQRT(5)*ABS(F187)</f>
        <v>165587.39892055833</v>
      </c>
    </row>
    <row r="209" spans="2:7" x14ac:dyDescent="0.3">
      <c r="B209" s="35">
        <v>0.99</v>
      </c>
      <c r="C209" s="25"/>
      <c r="D209" s="29">
        <v>297086.82146460883</v>
      </c>
      <c r="E209" s="29">
        <v>427619.15554421151</v>
      </c>
      <c r="F209" s="29">
        <f>G127</f>
        <v>282649.59861124249</v>
      </c>
      <c r="G209" s="36">
        <f t="shared" ref="G209:G210" si="0">SQRT(5)*ABS(F188)</f>
        <v>628310.19436019682</v>
      </c>
    </row>
    <row r="210" spans="2:7" ht="15" thickBot="1" x14ac:dyDescent="0.35">
      <c r="B210" s="37">
        <v>0.95499999999999996</v>
      </c>
      <c r="C210" s="38"/>
      <c r="D210" s="39">
        <v>328963.08986209903</v>
      </c>
      <c r="E210" s="39">
        <v>473501.03918629425</v>
      </c>
      <c r="F210" s="39"/>
      <c r="G210" s="36">
        <f t="shared" si="0"/>
        <v>628310.19436019682</v>
      </c>
    </row>
    <row r="211" spans="2:7" ht="15" thickBot="1" x14ac:dyDescent="0.35"/>
    <row r="212" spans="2:7" x14ac:dyDescent="0.3">
      <c r="B212" s="30" t="s">
        <v>95</v>
      </c>
      <c r="C212" s="31"/>
      <c r="D212" s="31"/>
      <c r="E212" s="31"/>
      <c r="F212" s="31"/>
      <c r="G212" s="32"/>
    </row>
    <row r="213" spans="2:7" x14ac:dyDescent="0.3">
      <c r="B213" s="50" t="s">
        <v>93</v>
      </c>
      <c r="C213" s="51"/>
      <c r="D213" s="26" t="s">
        <v>74</v>
      </c>
      <c r="E213" s="27" t="s">
        <v>91</v>
      </c>
      <c r="F213" s="28" t="s">
        <v>79</v>
      </c>
      <c r="G213" s="34" t="s">
        <v>92</v>
      </c>
    </row>
    <row r="214" spans="2:7" x14ac:dyDescent="0.3">
      <c r="B214" s="33" t="s">
        <v>90</v>
      </c>
      <c r="C214" s="25"/>
      <c r="D214" s="26"/>
      <c r="E214" s="27"/>
      <c r="F214" s="28"/>
      <c r="G214" s="34"/>
    </row>
    <row r="215" spans="2:7" x14ac:dyDescent="0.3">
      <c r="B215" s="35">
        <v>0.95</v>
      </c>
      <c r="C215" s="25"/>
      <c r="D215" s="29">
        <v>281379.11225356697</v>
      </c>
      <c r="E215" s="29">
        <v>375604.40875028324</v>
      </c>
      <c r="F215" s="29">
        <f>G130</f>
        <v>253716.24510105129</v>
      </c>
      <c r="G215" s="36">
        <f>SQRT(5)*ABS(F192)</f>
        <v>191036.61151939939</v>
      </c>
    </row>
    <row r="216" spans="2:7" x14ac:dyDescent="0.3">
      <c r="B216" s="35">
        <v>0.99</v>
      </c>
      <c r="C216" s="25"/>
      <c r="D216" s="29">
        <v>399764.22655537265</v>
      </c>
      <c r="E216" s="29">
        <v>533633.09291960974</v>
      </c>
      <c r="F216" s="29">
        <f>G131</f>
        <v>352464.67458227836</v>
      </c>
      <c r="G216" s="36">
        <f>SQRT(5)*ABS(F193)</f>
        <v>1180200.9014391452</v>
      </c>
    </row>
    <row r="217" spans="2:7" ht="15" thickBot="1" x14ac:dyDescent="0.35">
      <c r="B217" s="37">
        <v>0.95499999999999996</v>
      </c>
      <c r="C217" s="38"/>
      <c r="D217" s="39">
        <v>442657.38391109928</v>
      </c>
      <c r="E217" s="39">
        <v>590889.86254617723</v>
      </c>
      <c r="F217" s="39"/>
      <c r="G217" s="36">
        <f t="shared" ref="G216:G217" si="1">SQRT(5)*ABS(F194)</f>
        <v>1180200.9014391452</v>
      </c>
    </row>
    <row r="218" spans="2:7" ht="15" thickBot="1" x14ac:dyDescent="0.35"/>
    <row r="219" spans="2:7" x14ac:dyDescent="0.3">
      <c r="B219" s="30" t="s">
        <v>96</v>
      </c>
      <c r="C219" s="31"/>
      <c r="D219" s="31"/>
      <c r="E219" s="31"/>
      <c r="F219" s="31"/>
      <c r="G219" s="32"/>
    </row>
    <row r="220" spans="2:7" x14ac:dyDescent="0.3">
      <c r="B220" s="50" t="s">
        <v>93</v>
      </c>
      <c r="C220" s="51"/>
      <c r="D220" s="26" t="s">
        <v>74</v>
      </c>
      <c r="E220" s="27" t="s">
        <v>91</v>
      </c>
      <c r="F220" s="28" t="s">
        <v>79</v>
      </c>
      <c r="G220" s="34" t="s">
        <v>92</v>
      </c>
    </row>
    <row r="221" spans="2:7" x14ac:dyDescent="0.3">
      <c r="B221" s="33" t="s">
        <v>90</v>
      </c>
      <c r="C221" s="25"/>
      <c r="D221" s="26"/>
      <c r="E221" s="27"/>
      <c r="F221" s="28"/>
      <c r="G221" s="34"/>
    </row>
    <row r="222" spans="2:7" x14ac:dyDescent="0.3">
      <c r="B222" s="35">
        <v>0.95</v>
      </c>
      <c r="C222" s="25"/>
      <c r="D222" s="29">
        <v>436260.30331644486</v>
      </c>
      <c r="E222" s="29">
        <v>575627.3116624665</v>
      </c>
      <c r="F222" s="29">
        <f>G122</f>
        <v>466196.85062881012</v>
      </c>
      <c r="G222" s="36">
        <f>SQRT(5)*ABS(F197)</f>
        <v>441162.88712618832</v>
      </c>
    </row>
    <row r="223" spans="2:7" x14ac:dyDescent="0.3">
      <c r="B223" s="35">
        <v>0.99</v>
      </c>
      <c r="C223" s="25"/>
      <c r="D223" s="29">
        <v>619808.84556543699</v>
      </c>
      <c r="E223" s="29">
        <v>817811.97327655309</v>
      </c>
      <c r="F223" s="29">
        <f>G123</f>
        <v>596724.59954260581</v>
      </c>
      <c r="G223" s="36">
        <f t="shared" ref="G223:G224" si="2">SQRT(5)*ABS(F198)</f>
        <v>1529598.4843746803</v>
      </c>
    </row>
    <row r="224" spans="2:7" ht="15" thickBot="1" x14ac:dyDescent="0.35">
      <c r="B224" s="37">
        <v>0.95499999999999996</v>
      </c>
      <c r="C224" s="38"/>
      <c r="D224" s="39">
        <v>686311.94058318774</v>
      </c>
      <c r="E224" s="39">
        <v>905560.03907875821</v>
      </c>
      <c r="F224" s="39"/>
      <c r="G224" s="36">
        <f t="shared" si="2"/>
        <v>1529598.4843746803</v>
      </c>
    </row>
    <row r="226" spans="2:7" ht="15" thickBot="1" x14ac:dyDescent="0.35"/>
    <row r="227" spans="2:7" x14ac:dyDescent="0.3">
      <c r="B227" s="30" t="s">
        <v>97</v>
      </c>
      <c r="C227" s="31"/>
      <c r="D227" s="31"/>
      <c r="E227" s="31"/>
      <c r="F227" s="31"/>
      <c r="G227" s="32"/>
    </row>
    <row r="228" spans="2:7" x14ac:dyDescent="0.3">
      <c r="B228" s="50" t="s">
        <v>93</v>
      </c>
      <c r="C228" s="51"/>
      <c r="D228" s="26" t="s">
        <v>74</v>
      </c>
      <c r="E228" s="27" t="s">
        <v>91</v>
      </c>
      <c r="F228" s="28" t="s">
        <v>79</v>
      </c>
      <c r="G228" s="34" t="s">
        <v>92</v>
      </c>
    </row>
    <row r="229" spans="2:7" x14ac:dyDescent="0.3">
      <c r="B229" s="33" t="s">
        <v>90</v>
      </c>
      <c r="C229" s="25"/>
      <c r="D229" s="26"/>
      <c r="E229" s="27"/>
      <c r="F229" s="28"/>
      <c r="G229" s="34"/>
    </row>
    <row r="230" spans="2:7" x14ac:dyDescent="0.3">
      <c r="B230" s="35">
        <v>0.95</v>
      </c>
      <c r="C230" s="25"/>
      <c r="D230" s="29">
        <f>D208+D215</f>
        <v>490487.43294110277</v>
      </c>
      <c r="E230" s="29">
        <f>E208+E215</f>
        <v>676589.56544234627</v>
      </c>
      <c r="F230" s="29">
        <f t="shared" ref="F230:G230" si="3">F208+F215</f>
        <v>445753.8429658137</v>
      </c>
      <c r="G230" s="29">
        <f t="shared" si="3"/>
        <v>356624.01043995772</v>
      </c>
    </row>
    <row r="231" spans="2:7" x14ac:dyDescent="0.3">
      <c r="B231" s="35">
        <v>0.99</v>
      </c>
      <c r="C231" s="25"/>
      <c r="D231" s="29">
        <f t="shared" ref="D231:E232" si="4">D209+D216</f>
        <v>696851.04801998148</v>
      </c>
      <c r="E231" s="29">
        <f t="shared" si="4"/>
        <v>961252.24846382125</v>
      </c>
      <c r="F231" s="29">
        <f t="shared" ref="F231:G231" si="5">F209+F216</f>
        <v>635114.27319352084</v>
      </c>
      <c r="G231" s="29">
        <f t="shared" si="5"/>
        <v>1808511.095799342</v>
      </c>
    </row>
    <row r="232" spans="2:7" ht="15" thickBot="1" x14ac:dyDescent="0.35">
      <c r="B232" s="37">
        <v>0.95499999999999996</v>
      </c>
      <c r="C232" s="38"/>
      <c r="D232" s="39">
        <f t="shared" si="4"/>
        <v>771620.47377319832</v>
      </c>
      <c r="E232" s="39">
        <f t="shared" si="4"/>
        <v>1064390.9017324715</v>
      </c>
      <c r="F232" s="39"/>
      <c r="G232" s="39">
        <f t="shared" ref="F232:G232" si="6">G210+G217</f>
        <v>1808511.095799342</v>
      </c>
    </row>
  </sheetData>
  <mergeCells count="73">
    <mergeCell ref="G125:H125"/>
    <mergeCell ref="G129:H129"/>
    <mergeCell ref="G132:H132"/>
    <mergeCell ref="G124:H124"/>
    <mergeCell ref="G128:H128"/>
    <mergeCell ref="B230:C230"/>
    <mergeCell ref="B231:C231"/>
    <mergeCell ref="B232:C232"/>
    <mergeCell ref="B7:C7"/>
    <mergeCell ref="B8:C8"/>
    <mergeCell ref="B222:C222"/>
    <mergeCell ref="B223:C223"/>
    <mergeCell ref="B224:C224"/>
    <mergeCell ref="B227:G227"/>
    <mergeCell ref="B228:C228"/>
    <mergeCell ref="D228:D229"/>
    <mergeCell ref="E228:E229"/>
    <mergeCell ref="F228:F229"/>
    <mergeCell ref="G228:G229"/>
    <mergeCell ref="B229:C229"/>
    <mergeCell ref="B215:C215"/>
    <mergeCell ref="B216:C216"/>
    <mergeCell ref="B217:C217"/>
    <mergeCell ref="B219:G219"/>
    <mergeCell ref="B220:C220"/>
    <mergeCell ref="D220:D221"/>
    <mergeCell ref="E220:E221"/>
    <mergeCell ref="F220:F221"/>
    <mergeCell ref="G220:G221"/>
    <mergeCell ref="B221:C221"/>
    <mergeCell ref="B212:G212"/>
    <mergeCell ref="B213:C213"/>
    <mergeCell ref="D213:D214"/>
    <mergeCell ref="E213:E214"/>
    <mergeCell ref="F213:F214"/>
    <mergeCell ref="G213:G214"/>
    <mergeCell ref="B214:C214"/>
    <mergeCell ref="B210:C210"/>
    <mergeCell ref="B206:C206"/>
    <mergeCell ref="D206:D207"/>
    <mergeCell ref="E206:E207"/>
    <mergeCell ref="F206:F207"/>
    <mergeCell ref="B202:H203"/>
    <mergeCell ref="B207:C207"/>
    <mergeCell ref="B208:C208"/>
    <mergeCell ref="B209:C209"/>
    <mergeCell ref="G206:G207"/>
    <mergeCell ref="B205:G205"/>
    <mergeCell ref="B2:H4"/>
    <mergeCell ref="B11:G12"/>
    <mergeCell ref="B14:C14"/>
    <mergeCell ref="D14:E14"/>
    <mergeCell ref="B15:C15"/>
    <mergeCell ref="F15:H15"/>
    <mergeCell ref="F14:H14"/>
    <mergeCell ref="D15:E15"/>
    <mergeCell ref="B68:H69"/>
    <mergeCell ref="B18:D18"/>
    <mergeCell ref="E18:G18"/>
    <mergeCell ref="H19:I19"/>
    <mergeCell ref="H20:I20"/>
    <mergeCell ref="B22:H23"/>
    <mergeCell ref="H18:I18"/>
    <mergeCell ref="C71:E71"/>
    <mergeCell ref="B118:H119"/>
    <mergeCell ref="G121:H121"/>
    <mergeCell ref="G122:H122"/>
    <mergeCell ref="G123:H123"/>
    <mergeCell ref="G126:H126"/>
    <mergeCell ref="G127:H127"/>
    <mergeCell ref="G130:H130"/>
    <mergeCell ref="G131:H131"/>
    <mergeCell ref="B134:H135"/>
  </mergeCells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5205-7DE9-4825-B7C2-0D7EDF6C9EBB}">
  <dimension ref="B1:V126"/>
  <sheetViews>
    <sheetView topLeftCell="E16" workbookViewId="0">
      <selection activeCell="N35" sqref="N35"/>
    </sheetView>
  </sheetViews>
  <sheetFormatPr defaultRowHeight="14.4" x14ac:dyDescent="0.3"/>
  <cols>
    <col min="3" max="4" width="11" customWidth="1"/>
    <col min="8" max="8" width="10" customWidth="1"/>
    <col min="17" max="17" width="12" bestFit="1" customWidth="1"/>
    <col min="18" max="18" width="14.33203125" bestFit="1" customWidth="1"/>
    <col min="19" max="20" width="12" bestFit="1" customWidth="1"/>
  </cols>
  <sheetData>
    <row r="1" spans="2:22" x14ac:dyDescent="0.3">
      <c r="B1" t="s">
        <v>16</v>
      </c>
      <c r="G1" t="s">
        <v>17</v>
      </c>
    </row>
    <row r="2" spans="2:22" x14ac:dyDescent="0.3">
      <c r="B2" t="s">
        <v>14</v>
      </c>
      <c r="C2" t="s">
        <v>18</v>
      </c>
      <c r="E2" t="s">
        <v>35</v>
      </c>
      <c r="G2" t="s">
        <v>14</v>
      </c>
      <c r="H2" t="s">
        <v>18</v>
      </c>
      <c r="J2" t="s">
        <v>35</v>
      </c>
      <c r="L2" s="11" t="s">
        <v>32</v>
      </c>
      <c r="M2" s="11"/>
      <c r="N2" s="11"/>
      <c r="O2" s="11"/>
      <c r="P2" s="2"/>
      <c r="Q2" t="s">
        <v>26</v>
      </c>
    </row>
    <row r="3" spans="2:22" x14ac:dyDescent="0.3">
      <c r="B3">
        <v>3477</v>
      </c>
      <c r="G3">
        <v>335.85000600000001</v>
      </c>
      <c r="Q3" t="s">
        <v>24</v>
      </c>
      <c r="R3" t="s">
        <v>27</v>
      </c>
      <c r="S3" t="s">
        <v>16</v>
      </c>
      <c r="T3" t="s">
        <v>17</v>
      </c>
    </row>
    <row r="4" spans="2:22" x14ac:dyDescent="0.3">
      <c r="B4">
        <v>3518.98999</v>
      </c>
      <c r="C4">
        <f t="shared" ref="C4:C35" si="0">(B4-B3)/B3</f>
        <v>1.2076499856197881E-2</v>
      </c>
      <c r="D4">
        <v>1</v>
      </c>
      <c r="E4">
        <v>-0.14049443055455049</v>
      </c>
      <c r="G4">
        <v>341.13000499999998</v>
      </c>
      <c r="H4">
        <f t="shared" ref="H4:H35" si="1">(G4-G3)/G3</f>
        <v>1.5721300895257317E-2</v>
      </c>
      <c r="I4">
        <v>1</v>
      </c>
      <c r="J4">
        <v>-0.26390094427244581</v>
      </c>
      <c r="L4" s="2" t="s">
        <v>16</v>
      </c>
      <c r="M4" s="2" t="s">
        <v>17</v>
      </c>
      <c r="Q4">
        <v>4000000</v>
      </c>
      <c r="S4">
        <v>2000000</v>
      </c>
      <c r="T4">
        <v>2000000</v>
      </c>
    </row>
    <row r="5" spans="2:22" x14ac:dyDescent="0.3">
      <c r="B5">
        <v>3488.9799800000001</v>
      </c>
      <c r="C5">
        <f t="shared" si="0"/>
        <v>-8.5280180066667263E-3</v>
      </c>
      <c r="D5">
        <v>2</v>
      </c>
      <c r="E5">
        <v>-7.8127674661797639E-2</v>
      </c>
      <c r="G5">
        <v>338.61999500000002</v>
      </c>
      <c r="H5">
        <f t="shared" si="1"/>
        <v>-7.3579279547689325E-3</v>
      </c>
      <c r="I5">
        <v>2</v>
      </c>
      <c r="J5">
        <v>-7.7723069142911744E-2</v>
      </c>
      <c r="L5" s="11" t="s">
        <v>19</v>
      </c>
      <c r="M5" s="11"/>
      <c r="Q5">
        <v>3968228.1080771284</v>
      </c>
      <c r="R5">
        <v>-7.9429729807178953E-3</v>
      </c>
      <c r="S5">
        <v>1984114.0540385642</v>
      </c>
      <c r="T5">
        <v>1984114.0540385642</v>
      </c>
      <c r="U5">
        <v>1</v>
      </c>
      <c r="V5">
        <v>-0.17101430946712176</v>
      </c>
    </row>
    <row r="6" spans="2:22" x14ac:dyDescent="0.3">
      <c r="B6">
        <v>3576.2299800000001</v>
      </c>
      <c r="C6">
        <f t="shared" si="0"/>
        <v>2.500730886968288E-2</v>
      </c>
      <c r="D6">
        <v>3</v>
      </c>
      <c r="E6">
        <v>-5.9501865979467272E-2</v>
      </c>
      <c r="G6">
        <v>335.36999500000002</v>
      </c>
      <c r="H6">
        <f t="shared" si="1"/>
        <v>-9.5977793632653022E-3</v>
      </c>
      <c r="I6">
        <v>3</v>
      </c>
      <c r="J6">
        <v>-6.2931106297421893E-2</v>
      </c>
      <c r="L6">
        <f>_xlfn.STDEV.P(C4:C126)</f>
        <v>2.8511001202326563E-2</v>
      </c>
      <c r="M6">
        <f>_xlfn.STDEV.P(H4:H126)</f>
        <v>3.8364806246799985E-2</v>
      </c>
      <c r="Q6">
        <v>3998802.3721369337</v>
      </c>
      <c r="R6">
        <v>7.7047647532088532E-3</v>
      </c>
      <c r="S6">
        <v>1999401.1860684666</v>
      </c>
      <c r="T6">
        <v>1999401.1860684666</v>
      </c>
      <c r="U6">
        <v>2</v>
      </c>
      <c r="V6">
        <v>-8.3030949060072787E-2</v>
      </c>
    </row>
    <row r="7" spans="2:22" x14ac:dyDescent="0.3">
      <c r="B7">
        <v>3482.0500489999999</v>
      </c>
      <c r="C7">
        <f t="shared" si="0"/>
        <v>-2.6334976085626384E-2</v>
      </c>
      <c r="D7">
        <v>4</v>
      </c>
      <c r="E7">
        <v>-5.6220434210493803E-2</v>
      </c>
      <c r="G7">
        <v>327.64001500000001</v>
      </c>
      <c r="H7">
        <f t="shared" si="1"/>
        <v>-2.3049110281914195E-2</v>
      </c>
      <c r="I7">
        <v>4</v>
      </c>
      <c r="J7">
        <v>-6.1620552456047771E-2</v>
      </c>
      <c r="Q7">
        <v>3900063.7712807651</v>
      </c>
      <c r="R7">
        <v>-2.4692043183770395E-2</v>
      </c>
      <c r="S7">
        <v>1950031.8856403825</v>
      </c>
      <c r="T7">
        <v>1950031.8856403825</v>
      </c>
      <c r="U7">
        <v>3</v>
      </c>
      <c r="V7">
        <v>-5.9575770253957938E-2</v>
      </c>
    </row>
    <row r="8" spans="2:22" x14ac:dyDescent="0.3">
      <c r="B8">
        <v>3472.5</v>
      </c>
      <c r="C8">
        <f t="shared" si="0"/>
        <v>-2.7426512731322157E-3</v>
      </c>
      <c r="D8">
        <v>5</v>
      </c>
      <c r="E8">
        <v>-4.5750754040765347E-2</v>
      </c>
      <c r="G8">
        <v>327.73998999999998</v>
      </c>
      <c r="H8">
        <f t="shared" si="1"/>
        <v>3.051367214714972E-4</v>
      </c>
      <c r="I8">
        <v>5</v>
      </c>
      <c r="J8">
        <v>-5.1372863492730528E-2</v>
      </c>
      <c r="L8" s="11" t="s">
        <v>31</v>
      </c>
      <c r="M8" s="11"/>
      <c r="Q8">
        <v>3895310.5401833141</v>
      </c>
      <c r="R8">
        <v>-1.2187572758303909E-3</v>
      </c>
      <c r="S8">
        <v>1947655.2700916568</v>
      </c>
      <c r="T8">
        <v>1947655.2700916571</v>
      </c>
      <c r="U8">
        <v>4</v>
      </c>
      <c r="V8">
        <v>-5.1882094931378457E-2</v>
      </c>
    </row>
    <row r="9" spans="2:22" x14ac:dyDescent="0.3">
      <c r="B9">
        <v>3525.1499020000001</v>
      </c>
      <c r="C9">
        <f t="shared" si="0"/>
        <v>1.5161958819294488E-2</v>
      </c>
      <c r="D9">
        <v>6</v>
      </c>
      <c r="E9">
        <v>-3.7026468020374369E-2</v>
      </c>
      <c r="G9">
        <v>340.89001500000001</v>
      </c>
      <c r="H9">
        <f t="shared" si="1"/>
        <v>4.0123345948719989E-2</v>
      </c>
      <c r="I9">
        <v>6</v>
      </c>
      <c r="J9">
        <v>-4.2717084954859638E-2</v>
      </c>
      <c r="L9">
        <f>AVERAGE(C4:C126)</f>
        <v>-2.3174310163977803E-3</v>
      </c>
      <c r="M9">
        <f>AVERAGE(H4:H126)</f>
        <v>-2.9475279538430572E-3</v>
      </c>
      <c r="Q9">
        <v>4002987.2553733606</v>
      </c>
      <c r="R9">
        <v>2.7642652384007149E-2</v>
      </c>
      <c r="S9">
        <v>2001493.6276866803</v>
      </c>
      <c r="T9">
        <v>2001493.6276866803</v>
      </c>
      <c r="U9">
        <v>5</v>
      </c>
      <c r="V9">
        <v>-5.0900138645212596E-2</v>
      </c>
    </row>
    <row r="10" spans="2:22" x14ac:dyDescent="0.3">
      <c r="B10">
        <v>3545.679932</v>
      </c>
      <c r="C10">
        <f t="shared" si="0"/>
        <v>5.8238743232882518E-3</v>
      </c>
      <c r="D10">
        <v>7</v>
      </c>
      <c r="E10">
        <v>-3.5911143011959593E-2</v>
      </c>
      <c r="G10">
        <v>347.55999800000001</v>
      </c>
      <c r="H10">
        <f t="shared" si="1"/>
        <v>1.956637832293211E-2</v>
      </c>
      <c r="I10">
        <v>7</v>
      </c>
      <c r="J10">
        <v>-4.2298411310957941E-2</v>
      </c>
      <c r="Q10">
        <v>4053805.6842501257</v>
      </c>
      <c r="R10">
        <v>1.2695126323110217E-2</v>
      </c>
      <c r="S10">
        <v>2026902.8421250628</v>
      </c>
      <c r="T10">
        <v>2026902.8421250628</v>
      </c>
      <c r="U10">
        <v>6</v>
      </c>
      <c r="V10">
        <v>-4.9323510238211195E-2</v>
      </c>
    </row>
    <row r="11" spans="2:22" x14ac:dyDescent="0.3">
      <c r="B11">
        <v>3540.6999510000001</v>
      </c>
      <c r="C11">
        <f t="shared" si="0"/>
        <v>-1.4045207394653106E-3</v>
      </c>
      <c r="D11">
        <v>8</v>
      </c>
      <c r="E11">
        <v>-3.5756225553705993E-2</v>
      </c>
      <c r="G11">
        <v>342.959991</v>
      </c>
      <c r="H11">
        <f t="shared" si="1"/>
        <v>-1.3235145087093725E-2</v>
      </c>
      <c r="I11">
        <v>8</v>
      </c>
      <c r="J11">
        <v>-4.1428141755254146E-2</v>
      </c>
      <c r="L11" t="s">
        <v>16</v>
      </c>
      <c r="M11" t="s">
        <v>0</v>
      </c>
      <c r="Q11">
        <v>4024132.5039785122</v>
      </c>
      <c r="R11">
        <v>-7.3198329132794547E-3</v>
      </c>
      <c r="S11">
        <v>2012066.2519892561</v>
      </c>
      <c r="T11">
        <v>2012066.2519892561</v>
      </c>
      <c r="U11">
        <v>7</v>
      </c>
      <c r="V11">
        <v>-3.9025994268614674E-2</v>
      </c>
    </row>
    <row r="12" spans="2:22" x14ac:dyDescent="0.3">
      <c r="B12">
        <v>3549</v>
      </c>
      <c r="C12">
        <f t="shared" si="0"/>
        <v>2.3441831035854255E-3</v>
      </c>
      <c r="D12">
        <v>9</v>
      </c>
      <c r="E12">
        <v>-3.2300136489161128E-2</v>
      </c>
      <c r="G12">
        <v>340.76998900000001</v>
      </c>
      <c r="H12">
        <f t="shared" si="1"/>
        <v>-6.3855903238579006E-3</v>
      </c>
      <c r="I12">
        <v>9</v>
      </c>
      <c r="J12">
        <v>-4.077762208110914E-2</v>
      </c>
      <c r="L12" s="4">
        <v>0.95</v>
      </c>
      <c r="M12">
        <f>_xlfn.NORM.INV(0.05,L9,L6)</f>
        <v>-4.9213854752062428E-2</v>
      </c>
      <c r="N12">
        <f>M12*S4</f>
        <v>-98427.709504124854</v>
      </c>
      <c r="Q12">
        <v>4016000.9249000568</v>
      </c>
      <c r="R12">
        <v>-2.0207036101361131E-3</v>
      </c>
      <c r="S12">
        <v>2008000.4624500284</v>
      </c>
      <c r="T12">
        <v>2008000.4624500282</v>
      </c>
      <c r="U12">
        <v>8</v>
      </c>
      <c r="V12">
        <v>-3.6634055608450976E-2</v>
      </c>
    </row>
    <row r="13" spans="2:22" x14ac:dyDescent="0.3">
      <c r="B13">
        <v>3696.0600589999999</v>
      </c>
      <c r="C13">
        <f t="shared" si="0"/>
        <v>4.1437041138348805E-2</v>
      </c>
      <c r="D13">
        <v>10</v>
      </c>
      <c r="E13">
        <v>-3.1533621488762521E-2</v>
      </c>
      <c r="G13">
        <v>338.69000199999999</v>
      </c>
      <c r="H13">
        <f t="shared" si="1"/>
        <v>-6.103785741531414E-3</v>
      </c>
      <c r="I13">
        <v>10</v>
      </c>
      <c r="J13">
        <v>-4.014438966998303E-2</v>
      </c>
      <c r="L13" s="4">
        <v>0.99</v>
      </c>
      <c r="M13">
        <f>_xlfn.NORM.INV(0.01,L9,L6)</f>
        <v>-6.8643938050206035E-2</v>
      </c>
      <c r="N13">
        <f>M13*S4</f>
        <v>-137287.87610041208</v>
      </c>
      <c r="Q13">
        <v>4086950.1180767315</v>
      </c>
      <c r="R13">
        <v>1.766662769840879E-2</v>
      </c>
      <c r="S13">
        <v>2043475.0590383655</v>
      </c>
      <c r="T13">
        <v>2043475.0590383657</v>
      </c>
      <c r="U13">
        <v>9</v>
      </c>
      <c r="V13">
        <v>-3.4567927861865883E-2</v>
      </c>
    </row>
    <row r="14" spans="2:22" x14ac:dyDescent="0.3">
      <c r="B14">
        <v>3676.570068</v>
      </c>
      <c r="C14">
        <f t="shared" si="0"/>
        <v>-5.2731802754506915E-3</v>
      </c>
      <c r="D14">
        <v>11</v>
      </c>
      <c r="E14">
        <v>-2.963226974985303E-2</v>
      </c>
      <c r="G14">
        <v>345.29998799999998</v>
      </c>
      <c r="H14">
        <f t="shared" si="1"/>
        <v>1.9516330452529838E-2</v>
      </c>
      <c r="I14">
        <v>11</v>
      </c>
      <c r="J14">
        <v>-3.8932461080235396E-2</v>
      </c>
      <c r="L14" s="3">
        <v>0.995</v>
      </c>
      <c r="M14">
        <f>_xlfn.NORM.INV(0.005,L9,L6)</f>
        <v>-7.5756903386868454E-2</v>
      </c>
      <c r="N14">
        <f>M14*S4</f>
        <v>-151513.8067737369</v>
      </c>
      <c r="Q14">
        <v>4116055.6402257308</v>
      </c>
      <c r="R14">
        <v>7.1215750885396389E-3</v>
      </c>
      <c r="S14">
        <v>2058027.8201128652</v>
      </c>
      <c r="T14">
        <v>2058027.8201128654</v>
      </c>
      <c r="U14">
        <v>10</v>
      </c>
      <c r="V14">
        <v>-3.1293261181748043E-2</v>
      </c>
    </row>
    <row r="15" spans="2:22" x14ac:dyDescent="0.3">
      <c r="B15">
        <v>3572.570068</v>
      </c>
      <c r="C15">
        <f t="shared" si="0"/>
        <v>-2.8287234589975997E-2</v>
      </c>
      <c r="D15">
        <v>12</v>
      </c>
      <c r="E15">
        <v>-2.8287234589975997E-2</v>
      </c>
      <c r="G15">
        <v>341.01001000000002</v>
      </c>
      <c r="H15">
        <f t="shared" si="1"/>
        <v>-1.2423915867613534E-2</v>
      </c>
      <c r="I15">
        <v>12</v>
      </c>
      <c r="J15">
        <v>-3.7356968204942442E-2</v>
      </c>
      <c r="Q15">
        <v>4032270.9599952111</v>
      </c>
      <c r="R15">
        <v>-2.0355575228794734E-2</v>
      </c>
      <c r="S15">
        <v>2016135.4799976056</v>
      </c>
      <c r="T15">
        <v>2016135.4799976056</v>
      </c>
      <c r="U15">
        <v>11</v>
      </c>
      <c r="V15">
        <v>-3.0645412050173616E-2</v>
      </c>
    </row>
    <row r="16" spans="2:22" x14ac:dyDescent="0.3">
      <c r="B16">
        <v>3580.040039</v>
      </c>
      <c r="C16">
        <f t="shared" si="0"/>
        <v>2.0909235810123196E-3</v>
      </c>
      <c r="D16">
        <v>13</v>
      </c>
      <c r="E16">
        <v>-2.7319536561826563E-2</v>
      </c>
      <c r="G16">
        <v>337.25</v>
      </c>
      <c r="H16">
        <f t="shared" si="1"/>
        <v>-1.1026098618043566E-2</v>
      </c>
      <c r="I16">
        <v>13</v>
      </c>
      <c r="J16">
        <v>-3.6835719234570762E-2</v>
      </c>
      <c r="L16" t="s">
        <v>17</v>
      </c>
      <c r="Q16">
        <v>4014256.4365830636</v>
      </c>
      <c r="R16">
        <v>-4.467587518515604E-3</v>
      </c>
      <c r="S16">
        <v>2007128.218291532</v>
      </c>
      <c r="T16">
        <v>2007128.2182915318</v>
      </c>
      <c r="U16">
        <v>12</v>
      </c>
      <c r="V16">
        <v>-3.0390311984693635E-2</v>
      </c>
    </row>
    <row r="17" spans="2:22" x14ac:dyDescent="0.3">
      <c r="B17">
        <v>3580.4099120000001</v>
      </c>
      <c r="C17">
        <f t="shared" si="0"/>
        <v>1.0331532496027982E-4</v>
      </c>
      <c r="D17">
        <v>14</v>
      </c>
      <c r="E17">
        <v>-2.6608918674642504E-2</v>
      </c>
      <c r="G17">
        <v>341.05999800000001</v>
      </c>
      <c r="H17">
        <f t="shared" si="1"/>
        <v>1.129725129725725E-2</v>
      </c>
      <c r="I17">
        <v>14</v>
      </c>
      <c r="J17">
        <v>-3.6727739092288152E-2</v>
      </c>
      <c r="L17" s="4">
        <v>0.95</v>
      </c>
      <c r="M17">
        <f>_xlfn.NORM.INV(0.05,M9,M6)</f>
        <v>-6.6052018656182515E-2</v>
      </c>
      <c r="N17">
        <f>M17*T4</f>
        <v>-132104.03731236502</v>
      </c>
      <c r="Q17">
        <v>4037138.8355550291</v>
      </c>
      <c r="R17">
        <v>5.7002833111088049E-3</v>
      </c>
      <c r="S17">
        <v>2018569.4177775143</v>
      </c>
      <c r="T17">
        <v>2018569.4177775146</v>
      </c>
      <c r="U17">
        <v>13</v>
      </c>
      <c r="V17">
        <v>-2.9630950632228332E-2</v>
      </c>
    </row>
    <row r="18" spans="2:22" x14ac:dyDescent="0.3">
      <c r="B18">
        <v>3504.5600589999999</v>
      </c>
      <c r="C18">
        <f t="shared" si="0"/>
        <v>-2.1184684118369785E-2</v>
      </c>
      <c r="D18">
        <v>15</v>
      </c>
      <c r="E18">
        <v>-2.6334976085626384E-2</v>
      </c>
      <c r="G18">
        <v>333.11999500000002</v>
      </c>
      <c r="H18">
        <f t="shared" si="1"/>
        <v>-2.3280370159387588E-2</v>
      </c>
      <c r="I18">
        <v>15</v>
      </c>
      <c r="J18">
        <v>-3.5729488867599371E-2</v>
      </c>
      <c r="L18" s="4">
        <v>0.99</v>
      </c>
      <c r="M18">
        <f>_xlfn.NORM.INV(0.01,M9,M6)</f>
        <v>-9.219741340407496E-2</v>
      </c>
      <c r="N18">
        <f>M18*T4</f>
        <v>-184394.82680814993</v>
      </c>
      <c r="Q18">
        <v>3947383.0368301305</v>
      </c>
      <c r="R18">
        <v>-2.2232527138878765E-2</v>
      </c>
      <c r="S18">
        <v>1973691.5184150652</v>
      </c>
      <c r="T18">
        <v>1973691.5184150652</v>
      </c>
      <c r="U18">
        <v>14</v>
      </c>
      <c r="V18">
        <v>-2.7810397332746723E-2</v>
      </c>
    </row>
    <row r="19" spans="2:22" x14ac:dyDescent="0.3">
      <c r="B19">
        <v>3561.570068</v>
      </c>
      <c r="C19">
        <f t="shared" si="0"/>
        <v>1.6267379654000696E-2</v>
      </c>
      <c r="D19">
        <v>16</v>
      </c>
      <c r="E19">
        <v>-2.6041120719845229E-2</v>
      </c>
      <c r="G19">
        <v>338.02999899999998</v>
      </c>
      <c r="H19">
        <f t="shared" si="1"/>
        <v>1.4739445466189917E-2</v>
      </c>
      <c r="I19">
        <v>16</v>
      </c>
      <c r="J19">
        <v>-3.3158331580408922E-2</v>
      </c>
      <c r="L19" s="3">
        <v>0.995</v>
      </c>
      <c r="M19">
        <f>_xlfn.NORM.INV(0.005,M9,M6)</f>
        <v>-0.10176872010932635</v>
      </c>
      <c r="N19">
        <f>M19*T4</f>
        <v>-203537.44021865269</v>
      </c>
      <c r="Q19">
        <v>4008580.9445828302</v>
      </c>
      <c r="R19">
        <v>1.5503412560095379E-2</v>
      </c>
      <c r="S19">
        <v>2004290.4722914151</v>
      </c>
      <c r="T19">
        <v>2004290.4722914151</v>
      </c>
      <c r="U19">
        <v>15</v>
      </c>
      <c r="V19">
        <v>-2.772331484097865E-2</v>
      </c>
    </row>
    <row r="20" spans="2:22" x14ac:dyDescent="0.3">
      <c r="B20">
        <v>3507.070068</v>
      </c>
      <c r="C20">
        <f t="shared" si="0"/>
        <v>-1.5302240011974404E-2</v>
      </c>
      <c r="D20">
        <v>17</v>
      </c>
      <c r="E20">
        <v>-2.5641209861691321E-2</v>
      </c>
      <c r="G20">
        <v>324.459991</v>
      </c>
      <c r="H20">
        <f t="shared" si="1"/>
        <v>-4.014438966998303E-2</v>
      </c>
      <c r="I20">
        <v>17</v>
      </c>
      <c r="J20">
        <v>-3.2301234496464132E-2</v>
      </c>
      <c r="Q20">
        <v>3897449.7929906128</v>
      </c>
      <c r="R20">
        <v>-2.772331484097865E-2</v>
      </c>
      <c r="S20">
        <v>1948724.8964953064</v>
      </c>
      <c r="T20">
        <v>1948724.8964953066</v>
      </c>
      <c r="U20">
        <v>16</v>
      </c>
      <c r="V20">
        <v>-2.6859716508230654E-2</v>
      </c>
    </row>
    <row r="21" spans="2:22" x14ac:dyDescent="0.3">
      <c r="B21">
        <v>3443.719971</v>
      </c>
      <c r="C21">
        <f t="shared" si="0"/>
        <v>-1.8063539014527612E-2</v>
      </c>
      <c r="D21">
        <v>18</v>
      </c>
      <c r="E21">
        <v>-2.5492016683880347E-2</v>
      </c>
      <c r="G21">
        <v>310.60000600000001</v>
      </c>
      <c r="H21">
        <f t="shared" si="1"/>
        <v>-4.2717084954859638E-2</v>
      </c>
      <c r="I21">
        <v>18</v>
      </c>
      <c r="J21">
        <v>-2.7728279775694108E-2</v>
      </c>
      <c r="L21" s="11" t="s">
        <v>33</v>
      </c>
      <c r="M21" s="11"/>
      <c r="Q21">
        <v>3779005.0778369484</v>
      </c>
      <c r="R21">
        <v>-3.0390311984693635E-2</v>
      </c>
      <c r="S21">
        <v>1889502.5389184745</v>
      </c>
      <c r="T21">
        <v>1889502.5389184742</v>
      </c>
      <c r="U21">
        <v>17</v>
      </c>
      <c r="V21">
        <v>-2.6009006605120469E-2</v>
      </c>
    </row>
    <row r="22" spans="2:22" x14ac:dyDescent="0.3">
      <c r="B22">
        <v>3437.360107</v>
      </c>
      <c r="C22">
        <f t="shared" si="0"/>
        <v>-1.8468005684426237E-3</v>
      </c>
      <c r="D22">
        <v>19</v>
      </c>
      <c r="E22">
        <v>-2.5229405100960379E-2</v>
      </c>
      <c r="G22">
        <v>310.39001500000001</v>
      </c>
      <c r="H22">
        <f t="shared" si="1"/>
        <v>-6.7608176414524039E-4</v>
      </c>
      <c r="I22">
        <v>19</v>
      </c>
      <c r="J22">
        <v>-2.640217220885923E-2</v>
      </c>
      <c r="L22" s="11" t="s">
        <v>19</v>
      </c>
      <c r="M22" s="11"/>
      <c r="Q22">
        <v>3774238.0852641314</v>
      </c>
      <c r="R22">
        <v>-1.2614411662938496E-3</v>
      </c>
      <c r="S22">
        <v>1887119.0426320657</v>
      </c>
      <c r="T22">
        <v>1887119.0426320657</v>
      </c>
      <c r="U22">
        <v>18</v>
      </c>
      <c r="V22">
        <v>-2.5747489926259502E-2</v>
      </c>
    </row>
    <row r="23" spans="2:22" x14ac:dyDescent="0.3">
      <c r="B23">
        <v>3389.790039</v>
      </c>
      <c r="C23">
        <f t="shared" si="0"/>
        <v>-1.3839128435547412E-2</v>
      </c>
      <c r="D23">
        <v>20</v>
      </c>
      <c r="E23">
        <v>-2.4652722858800824E-2</v>
      </c>
      <c r="G23">
        <v>306.83999599999999</v>
      </c>
      <c r="H23">
        <f t="shared" si="1"/>
        <v>-1.1437284797966263E-2</v>
      </c>
      <c r="I23">
        <v>20</v>
      </c>
      <c r="J23">
        <v>-2.5567467565595071E-2</v>
      </c>
      <c r="L23" s="11">
        <f>_xlfn.STDEV.P(R5:R126)</f>
        <v>2.9741088234763645E-2</v>
      </c>
      <c r="M23" s="11"/>
      <c r="Q23">
        <v>3726538.4845217308</v>
      </c>
      <c r="R23">
        <v>-1.2638206616756791E-2</v>
      </c>
      <c r="S23">
        <v>1863269.2422608654</v>
      </c>
      <c r="T23">
        <v>1863269.2422608654</v>
      </c>
      <c r="U23">
        <v>19</v>
      </c>
      <c r="V23">
        <v>-2.474759314202267E-2</v>
      </c>
    </row>
    <row r="24" spans="2:22" x14ac:dyDescent="0.3">
      <c r="B24">
        <v>3427.3701169999999</v>
      </c>
      <c r="C24">
        <f t="shared" si="0"/>
        <v>1.1086255363204209E-2</v>
      </c>
      <c r="D24">
        <v>21</v>
      </c>
      <c r="E24">
        <v>-2.4169637662493491E-2</v>
      </c>
      <c r="G24">
        <v>317.86999500000002</v>
      </c>
      <c r="H24">
        <f t="shared" si="1"/>
        <v>3.5947070602882006E-2</v>
      </c>
      <c r="I24">
        <v>21</v>
      </c>
      <c r="J24">
        <v>-2.498575983441129E-2</v>
      </c>
      <c r="L24" s="11" t="s">
        <v>34</v>
      </c>
      <c r="M24" s="11"/>
      <c r="Q24">
        <v>3814174.2341555683</v>
      </c>
      <c r="R24">
        <v>2.351666298304304E-2</v>
      </c>
      <c r="S24">
        <v>1907087.1170777841</v>
      </c>
      <c r="T24">
        <v>1907087.1170777841</v>
      </c>
      <c r="U24">
        <v>20</v>
      </c>
      <c r="V24">
        <v>-2.4692043183770395E-2</v>
      </c>
    </row>
    <row r="25" spans="2:22" x14ac:dyDescent="0.3">
      <c r="B25">
        <v>3523.290039</v>
      </c>
      <c r="C25">
        <f t="shared" si="0"/>
        <v>2.79864498801079E-2</v>
      </c>
      <c r="D25">
        <v>22</v>
      </c>
      <c r="E25">
        <v>-2.1808900282387158E-2</v>
      </c>
      <c r="G25">
        <v>322.80999800000001</v>
      </c>
      <c r="H25">
        <f t="shared" si="1"/>
        <v>1.5540954093512317E-2</v>
      </c>
      <c r="I25">
        <v>22</v>
      </c>
      <c r="J25">
        <v>-2.4698476648414482E-2</v>
      </c>
      <c r="L25" s="11">
        <f>AVERAGE(R5:R126)</f>
        <v>-2.7679825987339309E-3</v>
      </c>
      <c r="M25" s="11"/>
      <c r="Q25">
        <v>3897184.7855134998</v>
      </c>
      <c r="R25">
        <v>2.1763701986810106E-2</v>
      </c>
      <c r="S25">
        <v>1948592.3927567496</v>
      </c>
      <c r="T25">
        <v>1948592.3927567499</v>
      </c>
      <c r="U25">
        <v>21</v>
      </c>
      <c r="V25">
        <v>-2.4008059544717509E-2</v>
      </c>
    </row>
    <row r="26" spans="2:22" x14ac:dyDescent="0.3">
      <c r="B26">
        <v>3523.1599120000001</v>
      </c>
      <c r="C26">
        <f t="shared" si="0"/>
        <v>-3.6933377201280756E-5</v>
      </c>
      <c r="D26">
        <v>23</v>
      </c>
      <c r="E26">
        <v>-2.1613946880575895E-2</v>
      </c>
      <c r="G26">
        <v>330.55999800000001</v>
      </c>
      <c r="H26">
        <f t="shared" si="1"/>
        <v>2.4007930510256376E-2</v>
      </c>
      <c r="I26">
        <v>23</v>
      </c>
      <c r="J26">
        <v>-2.4094820519776489E-2</v>
      </c>
      <c r="L26" s="11" t="s">
        <v>0</v>
      </c>
      <c r="M26" s="11"/>
      <c r="Q26">
        <v>3943894.4881737647</v>
      </c>
      <c r="R26">
        <v>1.198549856652752E-2</v>
      </c>
      <c r="S26">
        <v>1971947.2440868823</v>
      </c>
      <c r="T26">
        <v>1971947.2440868823</v>
      </c>
      <c r="U26">
        <v>22</v>
      </c>
      <c r="V26">
        <v>-2.3869674805434428E-2</v>
      </c>
    </row>
    <row r="27" spans="2:22" x14ac:dyDescent="0.3">
      <c r="B27">
        <v>3483.419922</v>
      </c>
      <c r="C27">
        <f t="shared" si="0"/>
        <v>-1.1279644124197798E-2</v>
      </c>
      <c r="D27">
        <v>24</v>
      </c>
      <c r="E27">
        <v>-2.1184684118369785E-2</v>
      </c>
      <c r="G27">
        <v>329.82000699999998</v>
      </c>
      <c r="H27">
        <f t="shared" si="1"/>
        <v>-2.2385981500400174E-3</v>
      </c>
      <c r="I27">
        <v>24</v>
      </c>
      <c r="J27">
        <v>-2.3280370159387588E-2</v>
      </c>
      <c r="L27" s="4">
        <v>0.95</v>
      </c>
      <c r="M27">
        <f>_xlfn.NORM.INV(0.05,L25,L23)</f>
        <v>-5.1687719451168686E-2</v>
      </c>
      <c r="N27">
        <f>M27*Q4</f>
        <v>-206750.87780467473</v>
      </c>
      <c r="Q27">
        <v>3917237.2275761827</v>
      </c>
      <c r="R27">
        <v>-6.759121137118889E-3</v>
      </c>
      <c r="S27">
        <v>1958618.6137880916</v>
      </c>
      <c r="T27">
        <v>1958618.6137880913</v>
      </c>
      <c r="U27">
        <v>23</v>
      </c>
      <c r="V27">
        <v>-2.38324697924918E-2</v>
      </c>
    </row>
    <row r="28" spans="2:22" x14ac:dyDescent="0.3">
      <c r="B28">
        <v>3444.23999</v>
      </c>
      <c r="C28">
        <f t="shared" si="0"/>
        <v>-1.1247547776986047E-2</v>
      </c>
      <c r="D28">
        <v>25</v>
      </c>
      <c r="E28">
        <v>-2.1066702129466295E-2</v>
      </c>
      <c r="G28">
        <v>329.75</v>
      </c>
      <c r="H28">
        <f t="shared" si="1"/>
        <v>-2.1225819693823338E-4</v>
      </c>
      <c r="I28">
        <v>25</v>
      </c>
      <c r="J28">
        <v>-2.3260481324506931E-2</v>
      </c>
      <c r="L28" s="4">
        <v>0.99</v>
      </c>
      <c r="M28">
        <f>_xlfn.NORM.INV(0.01,L25,L23)</f>
        <v>-7.1956099985337391E-2</v>
      </c>
      <c r="N28">
        <f>M28*Q4</f>
        <v>-287824.39994134958</v>
      </c>
      <c r="Q28">
        <v>3894791.8382852548</v>
      </c>
      <c r="R28">
        <v>-5.7299029869621008E-3</v>
      </c>
      <c r="S28">
        <v>1947395.9191426274</v>
      </c>
      <c r="T28">
        <v>1947395.9191426274</v>
      </c>
      <c r="U28">
        <v>24</v>
      </c>
      <c r="V28">
        <v>-2.351295589457094E-2</v>
      </c>
    </row>
    <row r="29" spans="2:22" x14ac:dyDescent="0.3">
      <c r="B29">
        <v>3391.3500979999999</v>
      </c>
      <c r="C29">
        <f t="shared" si="0"/>
        <v>-1.5356041435428588E-2</v>
      </c>
      <c r="D29">
        <v>26</v>
      </c>
      <c r="E29">
        <v>-1.9864603520937277E-2</v>
      </c>
      <c r="G29">
        <v>334.48998999999998</v>
      </c>
      <c r="H29">
        <f t="shared" si="1"/>
        <v>1.4374495830174307E-2</v>
      </c>
      <c r="I29">
        <v>26</v>
      </c>
      <c r="J29">
        <v>-2.3095754466817071E-2</v>
      </c>
      <c r="L29" s="3">
        <v>0.995</v>
      </c>
      <c r="M29">
        <f>_xlfn.NORM.INV(0.005,L25,L23)</f>
        <v>-7.9375949193271553E-2</v>
      </c>
      <c r="N29">
        <f>M29*Q4</f>
        <v>-317503.79677308619</v>
      </c>
      <c r="Q29">
        <v>3892880.3803791301</v>
      </c>
      <c r="R29">
        <v>-4.9077280262716124E-4</v>
      </c>
      <c r="S29">
        <v>1946440.1901895648</v>
      </c>
      <c r="T29">
        <v>1946440.1901895651</v>
      </c>
      <c r="U29">
        <v>25</v>
      </c>
      <c r="V29">
        <v>-2.2713495408011458E-2</v>
      </c>
    </row>
    <row r="30" spans="2:22" x14ac:dyDescent="0.3">
      <c r="B30">
        <v>3381.830078</v>
      </c>
      <c r="C30">
        <f t="shared" si="0"/>
        <v>-2.8071475149717591E-3</v>
      </c>
      <c r="D30">
        <v>27</v>
      </c>
      <c r="E30">
        <v>-1.9862682345092839E-2</v>
      </c>
      <c r="G30">
        <v>333.73998999999998</v>
      </c>
      <c r="H30">
        <f t="shared" si="1"/>
        <v>-2.2422195653747368E-3</v>
      </c>
      <c r="I30">
        <v>27</v>
      </c>
      <c r="J30">
        <v>-2.3049110281914195E-2</v>
      </c>
      <c r="Q30">
        <v>3883052.0893589235</v>
      </c>
      <c r="R30">
        <v>-2.5246835401732683E-3</v>
      </c>
      <c r="S30">
        <v>1941526.044679462</v>
      </c>
      <c r="T30">
        <v>1941526.044679462</v>
      </c>
      <c r="U30">
        <v>26</v>
      </c>
      <c r="V30">
        <v>-2.2257054918018809E-2</v>
      </c>
    </row>
    <row r="31" spans="2:22" x14ac:dyDescent="0.3">
      <c r="B31">
        <v>3466.3000489999999</v>
      </c>
      <c r="C31">
        <f t="shared" si="0"/>
        <v>2.4977591733395182E-2</v>
      </c>
      <c r="D31">
        <v>28</v>
      </c>
      <c r="E31">
        <v>-1.8893055573205413E-2</v>
      </c>
      <c r="G31">
        <v>341.66000400000001</v>
      </c>
      <c r="H31">
        <f t="shared" si="1"/>
        <v>2.3731090781179798E-2</v>
      </c>
      <c r="I31">
        <v>28</v>
      </c>
      <c r="J31">
        <v>-2.2373188930341206E-2</v>
      </c>
      <c r="L31" s="11" t="s">
        <v>36</v>
      </c>
      <c r="M31" s="11"/>
      <c r="N31" s="11"/>
      <c r="O31" s="11"/>
      <c r="Q31">
        <v>3977621.2650629943</v>
      </c>
      <c r="R31">
        <v>2.4354341257287596E-2</v>
      </c>
      <c r="S31">
        <v>1988810.6325314969</v>
      </c>
      <c r="T31">
        <v>1988810.6325314972</v>
      </c>
      <c r="U31">
        <v>27</v>
      </c>
      <c r="V31">
        <v>-2.2232527138878765E-2</v>
      </c>
    </row>
    <row r="32" spans="2:22" x14ac:dyDescent="0.3">
      <c r="B32">
        <v>3377.419922</v>
      </c>
      <c r="C32">
        <f t="shared" si="0"/>
        <v>-2.5641209861691321E-2</v>
      </c>
      <c r="D32">
        <v>29</v>
      </c>
      <c r="E32">
        <v>-1.8063539014527612E-2</v>
      </c>
      <c r="G32">
        <v>334.89999399999999</v>
      </c>
      <c r="H32">
        <f t="shared" si="1"/>
        <v>-1.9785780954331495E-2</v>
      </c>
      <c r="I32">
        <v>29</v>
      </c>
      <c r="J32">
        <v>-2.1056020910341079E-2</v>
      </c>
      <c r="Q32">
        <v>3887275.5827241773</v>
      </c>
      <c r="R32">
        <v>-2.2713495408011458E-2</v>
      </c>
      <c r="S32">
        <v>1943637.7913620884</v>
      </c>
      <c r="T32">
        <v>1943637.7913620886</v>
      </c>
      <c r="U32">
        <v>28</v>
      </c>
      <c r="V32">
        <v>-2.1979712020356788E-2</v>
      </c>
    </row>
    <row r="33" spans="2:22" x14ac:dyDescent="0.3">
      <c r="B33">
        <v>3400.3500979999999</v>
      </c>
      <c r="C33">
        <f t="shared" si="0"/>
        <v>6.7892582295249002E-3</v>
      </c>
      <c r="D33">
        <v>30</v>
      </c>
      <c r="E33">
        <v>-1.7801148193527967E-2</v>
      </c>
      <c r="G33">
        <v>333.790009</v>
      </c>
      <c r="H33">
        <f t="shared" si="1"/>
        <v>-3.3143774854770369E-3</v>
      </c>
      <c r="I33">
        <v>30</v>
      </c>
      <c r="J33">
        <v>-2.1030683010436434E-2</v>
      </c>
      <c r="M33" t="s">
        <v>37</v>
      </c>
      <c r="N33">
        <v>123</v>
      </c>
      <c r="O33" t="s">
        <v>38</v>
      </c>
      <c r="Q33">
        <v>3894029.4922587853</v>
      </c>
      <c r="R33">
        <v>1.7374403720239763E-3</v>
      </c>
      <c r="S33">
        <v>1947014.7461293926</v>
      </c>
      <c r="T33">
        <v>1947014.7461293926</v>
      </c>
      <c r="U33">
        <v>29</v>
      </c>
      <c r="V33">
        <v>-2.1134640075162203E-2</v>
      </c>
    </row>
    <row r="34" spans="2:22" x14ac:dyDescent="0.3">
      <c r="B34">
        <v>3341.580078</v>
      </c>
      <c r="C34">
        <f t="shared" si="0"/>
        <v>-1.7283520315913049E-2</v>
      </c>
      <c r="D34">
        <v>31</v>
      </c>
      <c r="E34">
        <v>-1.7283520315913049E-2</v>
      </c>
      <c r="G34">
        <v>325.45001200000002</v>
      </c>
      <c r="H34">
        <f t="shared" si="1"/>
        <v>-2.498575983441129E-2</v>
      </c>
      <c r="I34">
        <v>31</v>
      </c>
      <c r="J34">
        <v>-2.0344472173544109E-2</v>
      </c>
      <c r="L34" t="s">
        <v>16</v>
      </c>
      <c r="N34" t="s">
        <v>0</v>
      </c>
      <c r="Q34">
        <v>3811730.5804978292</v>
      </c>
      <c r="R34">
        <v>-2.1134640075162203E-2</v>
      </c>
      <c r="S34">
        <v>1905865.2902489146</v>
      </c>
      <c r="T34">
        <v>1905865.2902489146</v>
      </c>
      <c r="U34">
        <v>30</v>
      </c>
      <c r="V34">
        <v>-2.0969689461547734E-2</v>
      </c>
    </row>
    <row r="35" spans="2:22" x14ac:dyDescent="0.3">
      <c r="B35">
        <v>3408.3400879999999</v>
      </c>
      <c r="C35">
        <f t="shared" si="0"/>
        <v>1.9978575536623716E-2</v>
      </c>
      <c r="D35">
        <v>32</v>
      </c>
      <c r="E35">
        <v>-1.6915675792429297E-2</v>
      </c>
      <c r="G35">
        <v>334.20001200000002</v>
      </c>
      <c r="H35">
        <f t="shared" si="1"/>
        <v>2.6885849369702897E-2</v>
      </c>
      <c r="I35">
        <v>32</v>
      </c>
      <c r="J35">
        <v>-2.0181027149321223E-2</v>
      </c>
      <c r="L35" s="4">
        <v>0.95</v>
      </c>
      <c r="M35">
        <f>N33*0.05</f>
        <v>6.15</v>
      </c>
      <c r="N35">
        <f>E9</f>
        <v>-3.7026468020374369E-2</v>
      </c>
      <c r="O35">
        <f>S4*N35</f>
        <v>-74052.93604074874</v>
      </c>
      <c r="Q35">
        <v>3901047.8612742741</v>
      </c>
      <c r="R35">
        <v>2.3432212453163355E-2</v>
      </c>
      <c r="S35">
        <v>1950523.930637137</v>
      </c>
      <c r="T35">
        <v>1950523.930637137</v>
      </c>
      <c r="U35">
        <v>31</v>
      </c>
      <c r="V35">
        <v>-2.0355575228794734E-2</v>
      </c>
    </row>
    <row r="36" spans="2:22" x14ac:dyDescent="0.3">
      <c r="B36">
        <v>3420.73999</v>
      </c>
      <c r="C36">
        <f t="shared" ref="C36:C67" si="2">(B36-B35)/B35</f>
        <v>3.638105846202784E-3</v>
      </c>
      <c r="D36">
        <v>33</v>
      </c>
      <c r="E36">
        <v>-1.6477139517435194E-2</v>
      </c>
      <c r="G36">
        <v>330.45001200000002</v>
      </c>
      <c r="H36">
        <f t="shared" ref="H36:H67" si="3">(G36-G35)/G35</f>
        <v>-1.1220825449880593E-2</v>
      </c>
      <c r="I36">
        <v>33</v>
      </c>
      <c r="J36">
        <v>-1.9790463333518266E-2</v>
      </c>
      <c r="L36" s="4">
        <v>0.99</v>
      </c>
      <c r="M36">
        <f>0.01*N33</f>
        <v>1.23</v>
      </c>
      <c r="N36">
        <f>E4</f>
        <v>-0.14049443055455049</v>
      </c>
      <c r="O36">
        <f>S4*N36</f>
        <v>-280988.86110910098</v>
      </c>
      <c r="Q36">
        <v>3886257.5852279887</v>
      </c>
      <c r="R36">
        <v>-3.7913598018390307E-3</v>
      </c>
      <c r="S36">
        <v>1943128.7926139943</v>
      </c>
      <c r="T36">
        <v>1943128.7926139943</v>
      </c>
      <c r="U36">
        <v>32</v>
      </c>
      <c r="V36">
        <v>-1.9556580505145853E-2</v>
      </c>
    </row>
    <row r="37" spans="2:22" x14ac:dyDescent="0.3">
      <c r="B37">
        <v>3421.3701169999999</v>
      </c>
      <c r="C37">
        <f t="shared" si="2"/>
        <v>1.8420780352847052E-4</v>
      </c>
      <c r="D37">
        <v>34</v>
      </c>
      <c r="E37">
        <v>-1.5765490984919913E-2</v>
      </c>
      <c r="G37">
        <v>335.23998999999998</v>
      </c>
      <c r="H37">
        <f t="shared" si="3"/>
        <v>1.4495317978684056E-2</v>
      </c>
      <c r="I37">
        <v>34</v>
      </c>
      <c r="J37">
        <v>-1.9785780954331495E-2</v>
      </c>
      <c r="L37" s="3">
        <v>0.995</v>
      </c>
      <c r="M37">
        <f>0.005*N33</f>
        <v>0.61499999999999999</v>
      </c>
      <c r="N37">
        <f>E4</f>
        <v>-0.14049443055455049</v>
      </c>
      <c r="O37">
        <f>N37*S4</f>
        <v>-280988.86110910098</v>
      </c>
      <c r="Q37">
        <v>3914781.7944373251</v>
      </c>
      <c r="R37">
        <v>7.3397628911062137E-3</v>
      </c>
      <c r="S37">
        <v>1957390.8972186625</v>
      </c>
      <c r="T37">
        <v>1957390.8972186623</v>
      </c>
      <c r="U37">
        <v>33</v>
      </c>
      <c r="V37">
        <v>-1.7771969042071463E-2</v>
      </c>
    </row>
    <row r="38" spans="2:22" x14ac:dyDescent="0.3">
      <c r="B38">
        <v>3393.389893</v>
      </c>
      <c r="C38">
        <f t="shared" si="2"/>
        <v>-8.1780757542052E-3</v>
      </c>
      <c r="D38">
        <v>35</v>
      </c>
      <c r="E38">
        <v>-1.5753474750624729E-2</v>
      </c>
      <c r="G38">
        <v>346.17999300000002</v>
      </c>
      <c r="H38">
        <f t="shared" si="3"/>
        <v>3.2633347232828777E-2</v>
      </c>
      <c r="I38">
        <v>35</v>
      </c>
      <c r="J38">
        <v>-1.8390768316990238E-2</v>
      </c>
      <c r="Q38">
        <v>3962650.3202185938</v>
      </c>
      <c r="R38">
        <v>1.2227635739311724E-2</v>
      </c>
      <c r="S38">
        <v>1981325.1601092969</v>
      </c>
      <c r="T38">
        <v>1981325.1601092969</v>
      </c>
      <c r="U38">
        <v>34</v>
      </c>
      <c r="V38">
        <v>-1.7344895783371589E-2</v>
      </c>
    </row>
    <row r="39" spans="2:22" x14ac:dyDescent="0.3">
      <c r="B39">
        <v>3413.219971</v>
      </c>
      <c r="C39">
        <f t="shared" si="2"/>
        <v>5.8437369784433311E-3</v>
      </c>
      <c r="D39">
        <v>36</v>
      </c>
      <c r="E39">
        <v>-1.5356041435428588E-2</v>
      </c>
      <c r="G39">
        <v>346.22000100000002</v>
      </c>
      <c r="H39">
        <f t="shared" si="3"/>
        <v>1.1556993705294882E-4</v>
      </c>
      <c r="I39">
        <v>36</v>
      </c>
      <c r="J39">
        <v>-1.7963207462755326E-2</v>
      </c>
      <c r="L39" t="s">
        <v>17</v>
      </c>
      <c r="N39" t="s">
        <v>0</v>
      </c>
      <c r="Q39">
        <v>3974457.6449470799</v>
      </c>
      <c r="R39">
        <v>2.9796534577481455E-3</v>
      </c>
      <c r="S39">
        <v>1987228.82247354</v>
      </c>
      <c r="T39">
        <v>1987228.82247354</v>
      </c>
      <c r="U39">
        <v>35</v>
      </c>
      <c r="V39">
        <v>-1.7128416757786907E-2</v>
      </c>
    </row>
    <row r="40" spans="2:22" x14ac:dyDescent="0.3">
      <c r="B40">
        <v>3384.0200199999999</v>
      </c>
      <c r="C40">
        <f t="shared" si="2"/>
        <v>-8.5549572685305417E-3</v>
      </c>
      <c r="D40">
        <v>37</v>
      </c>
      <c r="E40">
        <v>-1.5302240011974404E-2</v>
      </c>
      <c r="G40">
        <v>342.94000199999999</v>
      </c>
      <c r="H40">
        <f t="shared" si="3"/>
        <v>-9.4737421019186925E-3</v>
      </c>
      <c r="I40">
        <v>37</v>
      </c>
      <c r="J40">
        <v>-1.6939624999999982E-2</v>
      </c>
      <c r="L40" s="4">
        <v>0.95</v>
      </c>
      <c r="M40">
        <f>N33*0.05</f>
        <v>6.15</v>
      </c>
      <c r="N40">
        <f>J9</f>
        <v>-4.2717084954859638E-2</v>
      </c>
      <c r="O40">
        <f>T4*N40</f>
        <v>-85434.169909719276</v>
      </c>
      <c r="Q40">
        <v>3938630.4939264124</v>
      </c>
      <c r="R40">
        <v>-9.0143496852246752E-3</v>
      </c>
      <c r="S40">
        <v>1969315.2469632064</v>
      </c>
      <c r="T40">
        <v>1969315.2469632062</v>
      </c>
      <c r="U40">
        <v>36</v>
      </c>
      <c r="V40">
        <v>-1.5250646622429668E-2</v>
      </c>
    </row>
    <row r="41" spans="2:22" x14ac:dyDescent="0.3">
      <c r="B41">
        <v>3372.889893</v>
      </c>
      <c r="C41">
        <f t="shared" si="2"/>
        <v>-3.289025163627697E-3</v>
      </c>
      <c r="D41">
        <v>38</v>
      </c>
      <c r="E41">
        <v>-1.5263813846202158E-2</v>
      </c>
      <c r="G41">
        <v>344.35998499999999</v>
      </c>
      <c r="H41">
        <f t="shared" si="3"/>
        <v>4.1406164102139415E-3</v>
      </c>
      <c r="I41">
        <v>38</v>
      </c>
      <c r="J41">
        <v>-1.6574272040302315E-2</v>
      </c>
      <c r="L41" s="4">
        <v>0.99</v>
      </c>
      <c r="M41">
        <f>0.01*N33</f>
        <v>1.23</v>
      </c>
      <c r="N41">
        <f>J4</f>
        <v>-0.26390094427244581</v>
      </c>
      <c r="O41">
        <f>T4*N41</f>
        <v>-527801.88854489161</v>
      </c>
      <c r="Q41">
        <v>3940307.5455524954</v>
      </c>
      <c r="R41">
        <v>4.257956232931935E-4</v>
      </c>
      <c r="S41">
        <v>1970153.7727762477</v>
      </c>
      <c r="T41">
        <v>1970153.7727762479</v>
      </c>
      <c r="U41">
        <v>37</v>
      </c>
      <c r="V41">
        <v>-1.5226492952847859E-2</v>
      </c>
    </row>
    <row r="42" spans="2:22" x14ac:dyDescent="0.3">
      <c r="B42">
        <v>3334.3400879999999</v>
      </c>
      <c r="C42">
        <f t="shared" si="2"/>
        <v>-1.1429310242236273E-2</v>
      </c>
      <c r="D42">
        <v>39</v>
      </c>
      <c r="E42">
        <v>-1.3839128435547412E-2</v>
      </c>
      <c r="G42">
        <v>336.35000600000001</v>
      </c>
      <c r="H42">
        <f t="shared" si="3"/>
        <v>-2.3260481324506931E-2</v>
      </c>
      <c r="I42">
        <v>39</v>
      </c>
      <c r="J42">
        <v>-1.472414995774245E-2</v>
      </c>
      <c r="L42" s="3">
        <v>0.995</v>
      </c>
      <c r="M42">
        <f>0.005*N33</f>
        <v>0.61499999999999999</v>
      </c>
      <c r="N42">
        <f>J4</f>
        <v>-0.26390094427244581</v>
      </c>
      <c r="O42">
        <f>N42*T4</f>
        <v>-527801.88854489161</v>
      </c>
      <c r="Q42">
        <v>3871963.3218204547</v>
      </c>
      <c r="R42">
        <v>-1.7344895783371589E-2</v>
      </c>
      <c r="S42">
        <v>1935981.6609102273</v>
      </c>
      <c r="T42">
        <v>1935981.6609102273</v>
      </c>
      <c r="U42">
        <v>38</v>
      </c>
      <c r="V42">
        <v>-1.4800461353959902E-2</v>
      </c>
    </row>
    <row r="43" spans="2:22" x14ac:dyDescent="0.3">
      <c r="B43">
        <v>3408.0900879999999</v>
      </c>
      <c r="C43">
        <f t="shared" si="2"/>
        <v>2.2118319683531933E-2</v>
      </c>
      <c r="D43">
        <v>40</v>
      </c>
      <c r="E43">
        <v>-1.3561668244859288E-2</v>
      </c>
      <c r="G43">
        <v>338.540009</v>
      </c>
      <c r="H43">
        <f t="shared" si="3"/>
        <v>6.511083576433741E-3</v>
      </c>
      <c r="I43">
        <v>40</v>
      </c>
      <c r="J43">
        <v>-1.4337108861717891E-2</v>
      </c>
      <c r="Q43">
        <v>3927389.3214945514</v>
      </c>
      <c r="R43">
        <v>1.4314701629982754E-2</v>
      </c>
      <c r="S43">
        <v>1963694.6607472757</v>
      </c>
      <c r="T43">
        <v>1963694.6607472757</v>
      </c>
      <c r="U43">
        <v>39</v>
      </c>
      <c r="V43">
        <v>-1.3272789774253734E-2</v>
      </c>
    </row>
    <row r="44" spans="2:22" x14ac:dyDescent="0.3">
      <c r="B44">
        <v>3350.4399410000001</v>
      </c>
      <c r="C44">
        <f t="shared" si="2"/>
        <v>-1.6915675792429297E-2</v>
      </c>
      <c r="D44">
        <v>41</v>
      </c>
      <c r="E44">
        <v>-1.3261996847824021E-2</v>
      </c>
      <c r="G44">
        <v>336.52999899999998</v>
      </c>
      <c r="H44">
        <f t="shared" si="3"/>
        <v>-5.9372893795841498E-3</v>
      </c>
      <c r="I44">
        <v>41</v>
      </c>
      <c r="J44">
        <v>-1.3235145087093725E-2</v>
      </c>
      <c r="L44" t="s">
        <v>33</v>
      </c>
      <c r="N44" t="s">
        <v>0</v>
      </c>
      <c r="Q44">
        <v>3882513.0758040249</v>
      </c>
      <c r="R44">
        <v>-1.1426482586006771E-2</v>
      </c>
      <c r="S44">
        <v>1941256.5379020125</v>
      </c>
      <c r="T44">
        <v>1941256.5379020122</v>
      </c>
      <c r="U44">
        <v>40</v>
      </c>
      <c r="V44">
        <v>-1.3172571204106318E-2</v>
      </c>
    </row>
    <row r="45" spans="2:22" x14ac:dyDescent="0.3">
      <c r="B45">
        <v>3287.139893</v>
      </c>
      <c r="C45">
        <f t="shared" si="2"/>
        <v>-1.8893055573205413E-2</v>
      </c>
      <c r="D45">
        <v>42</v>
      </c>
      <c r="E45">
        <v>-1.1429310242236273E-2</v>
      </c>
      <c r="G45">
        <v>324.17001299999998</v>
      </c>
      <c r="H45">
        <f t="shared" si="3"/>
        <v>-3.6727739092288152E-2</v>
      </c>
      <c r="I45">
        <v>42</v>
      </c>
      <c r="J45">
        <v>-1.2423915867613534E-2</v>
      </c>
      <c r="L45" s="4">
        <v>0.95</v>
      </c>
      <c r="M45">
        <f>N33*0.05</f>
        <v>6.15</v>
      </c>
      <c r="N45">
        <f>V10</f>
        <v>-4.9323510238211195E-2</v>
      </c>
      <c r="O45">
        <f>Q4*N45</f>
        <v>-197294.04095284478</v>
      </c>
      <c r="Q45">
        <v>3774538.8445163304</v>
      </c>
      <c r="R45">
        <v>-2.7810397332746723E-2</v>
      </c>
      <c r="S45">
        <v>1887269.4222581652</v>
      </c>
      <c r="T45">
        <v>1887269.422258165</v>
      </c>
      <c r="U45">
        <v>41</v>
      </c>
      <c r="V45">
        <v>-1.2638206616756791E-2</v>
      </c>
    </row>
    <row r="46" spans="2:22" x14ac:dyDescent="0.3">
      <c r="B46">
        <v>3265.080078</v>
      </c>
      <c r="C46">
        <f t="shared" si="2"/>
        <v>-6.7109449911081321E-3</v>
      </c>
      <c r="D46">
        <v>43</v>
      </c>
      <c r="E46">
        <v>-1.1279644124197798E-2</v>
      </c>
      <c r="G46">
        <v>332.459991</v>
      </c>
      <c r="H46">
        <f t="shared" si="3"/>
        <v>2.5572932928870321E-2</v>
      </c>
      <c r="I46">
        <v>43</v>
      </c>
      <c r="J46">
        <v>-1.1437284797966263E-2</v>
      </c>
      <c r="L46" s="4">
        <v>0.99</v>
      </c>
      <c r="M46">
        <f>0.01*N33</f>
        <v>1.23</v>
      </c>
      <c r="N46">
        <f>V5</f>
        <v>-0.17101430946712176</v>
      </c>
      <c r="O46">
        <f>Q4*N46</f>
        <v>-684057.23786848702</v>
      </c>
      <c r="Q46">
        <v>3810136.4975942713</v>
      </c>
      <c r="R46">
        <v>9.4309939688810938E-3</v>
      </c>
      <c r="S46">
        <v>1905068.2487971357</v>
      </c>
      <c r="T46">
        <v>1905068.2487971357</v>
      </c>
      <c r="U46">
        <v>42</v>
      </c>
      <c r="V46">
        <v>-1.1923786158571651E-2</v>
      </c>
    </row>
    <row r="47" spans="2:22" x14ac:dyDescent="0.3">
      <c r="B47">
        <v>3251.080078</v>
      </c>
      <c r="C47">
        <f t="shared" si="2"/>
        <v>-4.287796827505558E-3</v>
      </c>
      <c r="D47">
        <v>44</v>
      </c>
      <c r="E47">
        <v>-1.1247547776986047E-2</v>
      </c>
      <c r="G47">
        <v>331.790009</v>
      </c>
      <c r="H47">
        <f t="shared" si="3"/>
        <v>-2.0152259463906575E-3</v>
      </c>
      <c r="I47">
        <v>44</v>
      </c>
      <c r="J47">
        <v>-1.1220825449880593E-2</v>
      </c>
      <c r="L47" s="3">
        <v>0.995</v>
      </c>
      <c r="M47">
        <f>0.005*N33</f>
        <v>0.61499999999999999</v>
      </c>
      <c r="N47">
        <f>V5</f>
        <v>-0.17101430946712176</v>
      </c>
      <c r="O47">
        <f>N47*Q4</f>
        <v>-684057.23786848702</v>
      </c>
      <c r="Q47">
        <v>3798128.8090362763</v>
      </c>
      <c r="R47">
        <v>-3.1515113869481312E-3</v>
      </c>
      <c r="S47">
        <v>1899064.4045181382</v>
      </c>
      <c r="T47">
        <v>1899064.4045181379</v>
      </c>
      <c r="U47">
        <v>43</v>
      </c>
      <c r="V47">
        <v>-1.1852992617332206E-2</v>
      </c>
    </row>
    <row r="48" spans="2:22" x14ac:dyDescent="0.3">
      <c r="B48">
        <v>3229.719971</v>
      </c>
      <c r="C48">
        <f t="shared" si="2"/>
        <v>-6.5701571439422323E-3</v>
      </c>
      <c r="D48">
        <v>45</v>
      </c>
      <c r="E48">
        <v>-1.0465402494867767E-2</v>
      </c>
      <c r="G48">
        <v>328.07000699999998</v>
      </c>
      <c r="H48">
        <f t="shared" si="3"/>
        <v>-1.1211916872397512E-2</v>
      </c>
      <c r="I48">
        <v>45</v>
      </c>
      <c r="J48">
        <v>-1.1211916872397512E-2</v>
      </c>
      <c r="Q48">
        <v>3764359.5052333386</v>
      </c>
      <c r="R48">
        <v>-8.8910370081698824E-3</v>
      </c>
      <c r="S48">
        <v>1882179.7526166693</v>
      </c>
      <c r="T48">
        <v>1882179.7526166693</v>
      </c>
      <c r="U48">
        <v>44</v>
      </c>
      <c r="V48">
        <v>-1.1426482586006771E-2</v>
      </c>
    </row>
    <row r="49" spans="2:22" x14ac:dyDescent="0.3">
      <c r="B49">
        <v>3307.23999</v>
      </c>
      <c r="C49">
        <f t="shared" si="2"/>
        <v>2.4002086774104432E-2</v>
      </c>
      <c r="D49">
        <v>46</v>
      </c>
      <c r="E49">
        <v>-8.9818352769216597E-3</v>
      </c>
      <c r="G49">
        <v>334.36999500000002</v>
      </c>
      <c r="H49">
        <f t="shared" si="3"/>
        <v>1.9203181837954612E-2</v>
      </c>
      <c r="I49">
        <v>46</v>
      </c>
      <c r="J49">
        <v>-1.1026098618043566E-2</v>
      </c>
      <c r="Q49">
        <v>3845679.5870213201</v>
      </c>
      <c r="R49">
        <v>2.1602634306029395E-2</v>
      </c>
      <c r="S49">
        <v>1922839.7935106603</v>
      </c>
      <c r="T49">
        <v>1922839.7935106601</v>
      </c>
      <c r="U49">
        <v>45</v>
      </c>
      <c r="V49">
        <v>-1.0800582188578533E-2</v>
      </c>
    </row>
    <row r="50" spans="2:22" x14ac:dyDescent="0.3">
      <c r="B50">
        <v>3304.139893</v>
      </c>
      <c r="C50">
        <f t="shared" si="2"/>
        <v>-9.3736681020236616E-4</v>
      </c>
      <c r="D50">
        <v>47</v>
      </c>
      <c r="E50">
        <v>-8.8068885306331942E-3</v>
      </c>
      <c r="G50">
        <v>333.26001000000002</v>
      </c>
      <c r="H50">
        <f t="shared" si="3"/>
        <v>-3.3196309973925579E-3</v>
      </c>
      <c r="I50">
        <v>47</v>
      </c>
      <c r="J50">
        <v>-1.0717952161943715E-2</v>
      </c>
      <c r="Q50">
        <v>3837494.0622359891</v>
      </c>
      <c r="R50">
        <v>-2.1284989037974175E-3</v>
      </c>
      <c r="S50">
        <v>1918747.0311179948</v>
      </c>
      <c r="T50">
        <v>1918747.0311179946</v>
      </c>
      <c r="U50">
        <v>46</v>
      </c>
      <c r="V50">
        <v>-1.0362169161391183E-2</v>
      </c>
    </row>
    <row r="51" spans="2:22" x14ac:dyDescent="0.3">
      <c r="B51">
        <v>3224.280029</v>
      </c>
      <c r="C51">
        <f t="shared" si="2"/>
        <v>-2.4169637662493491E-2</v>
      </c>
      <c r="D51">
        <v>48</v>
      </c>
      <c r="E51">
        <v>-8.7810473426867056E-3</v>
      </c>
      <c r="G51">
        <v>326.48001099999999</v>
      </c>
      <c r="H51">
        <f t="shared" si="3"/>
        <v>-2.0344472173544109E-2</v>
      </c>
      <c r="I51">
        <v>48</v>
      </c>
      <c r="J51">
        <v>-9.5977793632653022E-3</v>
      </c>
      <c r="Q51">
        <v>3752082.7461452316</v>
      </c>
      <c r="R51">
        <v>-2.2257054918018809E-2</v>
      </c>
      <c r="S51">
        <v>1876041.3730726156</v>
      </c>
      <c r="T51">
        <v>1876041.3730726158</v>
      </c>
      <c r="U51">
        <v>47</v>
      </c>
      <c r="V51">
        <v>-9.0143496852246752E-3</v>
      </c>
    </row>
    <row r="52" spans="2:22" x14ac:dyDescent="0.3">
      <c r="B52">
        <v>3242.76001</v>
      </c>
      <c r="C52">
        <f t="shared" si="2"/>
        <v>5.7315062072109966E-3</v>
      </c>
      <c r="D52">
        <v>49</v>
      </c>
      <c r="E52">
        <v>-8.5549572685305417E-3</v>
      </c>
      <c r="G52">
        <v>331.89999399999999</v>
      </c>
      <c r="H52">
        <f t="shared" si="3"/>
        <v>1.6601270575183857E-2</v>
      </c>
      <c r="I52">
        <v>49</v>
      </c>
      <c r="J52">
        <v>-9.4808912604385093E-3</v>
      </c>
      <c r="Q52">
        <v>3793979.9593645995</v>
      </c>
      <c r="R52">
        <v>1.1166388391197326E-2</v>
      </c>
      <c r="S52">
        <v>1896989.9796822998</v>
      </c>
      <c r="T52">
        <v>1896989.9796822998</v>
      </c>
      <c r="U52">
        <v>48</v>
      </c>
      <c r="V52">
        <v>-8.8910370081698824E-3</v>
      </c>
    </row>
    <row r="53" spans="2:22" x14ac:dyDescent="0.3">
      <c r="B53">
        <v>3178.3500979999999</v>
      </c>
      <c r="C53">
        <f t="shared" si="2"/>
        <v>-1.9862682345092839E-2</v>
      </c>
      <c r="D53">
        <v>50</v>
      </c>
      <c r="E53">
        <v>-8.5280180066667263E-3</v>
      </c>
      <c r="G53">
        <v>318.14999399999999</v>
      </c>
      <c r="H53">
        <f t="shared" si="3"/>
        <v>-4.1428141755254146E-2</v>
      </c>
      <c r="I53">
        <v>50</v>
      </c>
      <c r="J53">
        <v>-9.4737421019186925E-3</v>
      </c>
      <c r="Q53">
        <v>3677711.8801997704</v>
      </c>
      <c r="R53">
        <v>-3.0645412050173616E-2</v>
      </c>
      <c r="S53">
        <v>1838855.940099885</v>
      </c>
      <c r="T53">
        <v>1838855.9400998852</v>
      </c>
      <c r="U53">
        <v>49</v>
      </c>
      <c r="V53">
        <v>-7.9429729807178953E-3</v>
      </c>
    </row>
    <row r="54" spans="2:22" x14ac:dyDescent="0.3">
      <c r="B54">
        <v>3125.9799800000001</v>
      </c>
      <c r="C54">
        <f t="shared" si="2"/>
        <v>-1.6477139517435194E-2</v>
      </c>
      <c r="D54">
        <v>51</v>
      </c>
      <c r="E54">
        <v>-8.1780757542052E-3</v>
      </c>
      <c r="G54">
        <v>319.58999599999999</v>
      </c>
      <c r="H54">
        <f t="shared" si="3"/>
        <v>4.5261732741066554E-3</v>
      </c>
      <c r="I54">
        <v>51</v>
      </c>
      <c r="J54">
        <v>-8.7648168316934987E-3</v>
      </c>
      <c r="Q54">
        <v>3655735.7749332925</v>
      </c>
      <c r="R54">
        <v>-5.9754831216642743E-3</v>
      </c>
      <c r="S54">
        <v>1827867.8874666463</v>
      </c>
      <c r="T54">
        <v>1827867.887466646</v>
      </c>
      <c r="U54">
        <v>50</v>
      </c>
      <c r="V54">
        <v>-7.3198329132794547E-3</v>
      </c>
    </row>
    <row r="55" spans="2:22" x14ac:dyDescent="0.3">
      <c r="B55">
        <v>3033.3500979999999</v>
      </c>
      <c r="C55">
        <f t="shared" si="2"/>
        <v>-2.963226974985303E-2</v>
      </c>
      <c r="D55">
        <v>52</v>
      </c>
      <c r="E55">
        <v>-7.9543740912222573E-3</v>
      </c>
      <c r="G55">
        <v>316.55999800000001</v>
      </c>
      <c r="H55">
        <f t="shared" si="3"/>
        <v>-9.4808912604385093E-3</v>
      </c>
      <c r="I55">
        <v>52</v>
      </c>
      <c r="J55">
        <v>-8.7444313549794317E-3</v>
      </c>
      <c r="Q55">
        <v>3584242.0839452678</v>
      </c>
      <c r="R55">
        <v>-1.9556580505145853E-2</v>
      </c>
      <c r="S55">
        <v>1792121.0419726339</v>
      </c>
      <c r="T55">
        <v>1792121.0419726339</v>
      </c>
      <c r="U55">
        <v>51</v>
      </c>
      <c r="V55">
        <v>-6.759121137118889E-3</v>
      </c>
    </row>
    <row r="56" spans="2:22" x14ac:dyDescent="0.3">
      <c r="B56">
        <v>2852.860107</v>
      </c>
      <c r="C56">
        <f t="shared" si="2"/>
        <v>-5.9501865979467272E-2</v>
      </c>
      <c r="D56">
        <v>53</v>
      </c>
      <c r="E56">
        <v>-6.7109449911081321E-3</v>
      </c>
      <c r="G56">
        <v>303.17001299999998</v>
      </c>
      <c r="H56">
        <f t="shared" si="3"/>
        <v>-4.2298411310957941E-2</v>
      </c>
      <c r="I56">
        <v>53</v>
      </c>
      <c r="J56">
        <v>-8.4263537905759339E-3</v>
      </c>
      <c r="Q56">
        <v>3401803.664934448</v>
      </c>
      <c r="R56">
        <v>-5.0900138645212596E-2</v>
      </c>
      <c r="S56">
        <v>1700901.832467224</v>
      </c>
      <c r="T56">
        <v>1700901.8324672242</v>
      </c>
      <c r="U56">
        <v>52</v>
      </c>
      <c r="V56">
        <v>-6.4656880637725253E-3</v>
      </c>
    </row>
    <row r="57" spans="2:22" x14ac:dyDescent="0.3">
      <c r="B57">
        <v>2890.8798830000001</v>
      </c>
      <c r="C57">
        <f t="shared" si="2"/>
        <v>1.3326898121191364E-2</v>
      </c>
      <c r="D57">
        <v>54</v>
      </c>
      <c r="E57">
        <v>-6.5701571439422323E-3</v>
      </c>
      <c r="G57">
        <v>308.709991</v>
      </c>
      <c r="H57">
        <f t="shared" si="3"/>
        <v>1.8273502531399831E-2</v>
      </c>
      <c r="I57">
        <v>54</v>
      </c>
      <c r="J57">
        <v>-7.4623414749584206E-3</v>
      </c>
      <c r="Q57">
        <v>3455552.8443111386</v>
      </c>
      <c r="R57">
        <v>1.5800200326295546E-2</v>
      </c>
      <c r="S57">
        <v>1727776.4221555693</v>
      </c>
      <c r="T57">
        <v>1727776.4221555693</v>
      </c>
      <c r="U57">
        <v>53</v>
      </c>
      <c r="V57">
        <v>-5.9754831216642743E-3</v>
      </c>
    </row>
    <row r="58" spans="2:22" x14ac:dyDescent="0.3">
      <c r="B58">
        <v>2799.719971</v>
      </c>
      <c r="C58">
        <f t="shared" si="2"/>
        <v>-3.1533621488762521E-2</v>
      </c>
      <c r="D58">
        <v>55</v>
      </c>
      <c r="E58">
        <v>-6.1195089584070205E-3</v>
      </c>
      <c r="G58">
        <v>300.14999399999999</v>
      </c>
      <c r="H58">
        <f t="shared" si="3"/>
        <v>-2.7728279775694108E-2</v>
      </c>
      <c r="I58">
        <v>55</v>
      </c>
      <c r="J58">
        <v>-7.3579279547689325E-3</v>
      </c>
      <c r="Q58">
        <v>3353161.5285742991</v>
      </c>
      <c r="R58">
        <v>-2.9630950632228332E-2</v>
      </c>
      <c r="S58">
        <v>1676580.7642871495</v>
      </c>
      <c r="T58">
        <v>1676580.7642871495</v>
      </c>
      <c r="U58">
        <v>54</v>
      </c>
      <c r="V58">
        <v>-5.7299029869621008E-3</v>
      </c>
    </row>
    <row r="59" spans="2:22" x14ac:dyDescent="0.3">
      <c r="B59">
        <v>2777.4499510000001</v>
      </c>
      <c r="C59">
        <f t="shared" si="2"/>
        <v>-7.9543740912222573E-3</v>
      </c>
      <c r="D59">
        <v>56</v>
      </c>
      <c r="E59">
        <v>-5.2731802754506915E-3</v>
      </c>
      <c r="G59">
        <v>294.63000499999998</v>
      </c>
      <c r="H59">
        <f t="shared" si="3"/>
        <v>-1.8390768316990238E-2</v>
      </c>
      <c r="I59">
        <v>56</v>
      </c>
      <c r="J59">
        <v>-6.3855903238579006E-3</v>
      </c>
      <c r="Q59">
        <v>3308991.7695802841</v>
      </c>
      <c r="R59">
        <v>-1.3172571204106318E-2</v>
      </c>
      <c r="S59">
        <v>1654495.8847901421</v>
      </c>
      <c r="T59">
        <v>1654495.8847901421</v>
      </c>
      <c r="U59">
        <v>55</v>
      </c>
      <c r="V59">
        <v>-5.0109742791813626E-3</v>
      </c>
    </row>
    <row r="60" spans="2:22" x14ac:dyDescent="0.3">
      <c r="B60">
        <v>2792.75</v>
      </c>
      <c r="C60">
        <f t="shared" si="2"/>
        <v>5.5086677599685552E-3</v>
      </c>
      <c r="D60">
        <v>57</v>
      </c>
      <c r="E60">
        <v>-4.287796827505558E-3</v>
      </c>
      <c r="G60">
        <v>294.64001500000001</v>
      </c>
      <c r="H60">
        <f t="shared" si="3"/>
        <v>3.3974815294262037E-5</v>
      </c>
      <c r="I60">
        <v>57</v>
      </c>
      <c r="J60">
        <v>-6.103785741531414E-3</v>
      </c>
      <c r="Q60">
        <v>3318162.0489119189</v>
      </c>
      <c r="R60">
        <v>2.7713212876313439E-3</v>
      </c>
      <c r="S60">
        <v>1659081.0244559594</v>
      </c>
      <c r="T60">
        <v>1659081.0244559594</v>
      </c>
      <c r="U60">
        <v>56</v>
      </c>
      <c r="V60">
        <v>-4.467587518515604E-3</v>
      </c>
    </row>
    <row r="61" spans="2:22" x14ac:dyDescent="0.3">
      <c r="B61">
        <v>2879.5600589999999</v>
      </c>
      <c r="C61">
        <f t="shared" si="2"/>
        <v>3.1084078059260552E-2</v>
      </c>
      <c r="D61">
        <v>58</v>
      </c>
      <c r="E61">
        <v>-3.8427963339669911E-3</v>
      </c>
      <c r="G61">
        <v>301.709991</v>
      </c>
      <c r="H61">
        <f t="shared" si="3"/>
        <v>2.3995301520738779E-2</v>
      </c>
      <c r="I61">
        <v>58</v>
      </c>
      <c r="J61">
        <v>-5.9372893795841498E-3</v>
      </c>
      <c r="Q61">
        <v>3409543.2024119031</v>
      </c>
      <c r="R61">
        <v>2.7539689789999738E-2</v>
      </c>
      <c r="S61">
        <v>1704771.6012059515</v>
      </c>
      <c r="T61">
        <v>1704771.6012059515</v>
      </c>
      <c r="U61">
        <v>57</v>
      </c>
      <c r="V61">
        <v>-3.8434669630767341E-3</v>
      </c>
    </row>
    <row r="62" spans="2:22" x14ac:dyDescent="0.3">
      <c r="B62">
        <v>2991.469971</v>
      </c>
      <c r="C62">
        <f t="shared" si="2"/>
        <v>3.8863545023215672E-2</v>
      </c>
      <c r="D62">
        <v>59</v>
      </c>
      <c r="E62">
        <v>-3.289025163627697E-3</v>
      </c>
      <c r="G62">
        <v>313.26001000000002</v>
      </c>
      <c r="H62">
        <f t="shared" si="3"/>
        <v>3.8281857891805847E-2</v>
      </c>
      <c r="I62">
        <v>59</v>
      </c>
      <c r="J62">
        <v>-5.2235808047354565E-3</v>
      </c>
      <c r="Q62">
        <v>3541058.4944650223</v>
      </c>
      <c r="R62">
        <v>3.857270145751069E-2</v>
      </c>
      <c r="S62">
        <v>1770529.2472325112</v>
      </c>
      <c r="T62">
        <v>1770529.2472325112</v>
      </c>
      <c r="U62">
        <v>58</v>
      </c>
      <c r="V62">
        <v>-3.7913598018390307E-3</v>
      </c>
    </row>
    <row r="63" spans="2:22" x14ac:dyDescent="0.3">
      <c r="B63">
        <v>3023.8701169999999</v>
      </c>
      <c r="C63">
        <f t="shared" si="2"/>
        <v>1.0830844472481569E-2</v>
      </c>
      <c r="D63">
        <v>60</v>
      </c>
      <c r="E63">
        <v>-2.8071475149717591E-3</v>
      </c>
      <c r="G63">
        <v>319</v>
      </c>
      <c r="H63">
        <f t="shared" si="3"/>
        <v>1.8323404892951312E-2</v>
      </c>
      <c r="I63">
        <v>60</v>
      </c>
      <c r="J63">
        <v>-3.3196309973925579E-3</v>
      </c>
      <c r="Q63">
        <v>3592676.9456476313</v>
      </c>
      <c r="R63">
        <v>1.4577124682716486E-2</v>
      </c>
      <c r="S63">
        <v>1796338.4728238157</v>
      </c>
      <c r="T63">
        <v>1796338.4728238157</v>
      </c>
      <c r="U63">
        <v>59</v>
      </c>
      <c r="V63">
        <v>-3.1515113869481312E-3</v>
      </c>
    </row>
    <row r="64" spans="2:22" x14ac:dyDescent="0.3">
      <c r="B64">
        <v>3012.25</v>
      </c>
      <c r="C64">
        <f t="shared" si="2"/>
        <v>-3.8427963339669911E-3</v>
      </c>
      <c r="D64">
        <v>61</v>
      </c>
      <c r="E64">
        <v>-2.7426512731322157E-3</v>
      </c>
      <c r="G64">
        <v>323</v>
      </c>
      <c r="H64">
        <f t="shared" si="3"/>
        <v>1.2539184952978056E-2</v>
      </c>
      <c r="I64">
        <v>61</v>
      </c>
      <c r="J64">
        <v>-3.3143774854770369E-3</v>
      </c>
      <c r="Q64">
        <v>3608298.6030985881</v>
      </c>
      <c r="R64">
        <v>4.3481943095055355E-3</v>
      </c>
      <c r="S64">
        <v>1804149.301549294</v>
      </c>
      <c r="T64">
        <v>1804149.301549294</v>
      </c>
      <c r="U64">
        <v>60</v>
      </c>
      <c r="V64">
        <v>-2.5246835401732683E-3</v>
      </c>
    </row>
    <row r="65" spans="2:22" x14ac:dyDescent="0.3">
      <c r="B65">
        <v>2776.9099120000001</v>
      </c>
      <c r="C65">
        <f t="shared" si="2"/>
        <v>-7.8127674661797639E-2</v>
      </c>
      <c r="D65">
        <v>62</v>
      </c>
      <c r="E65">
        <v>-2.2134239656013367E-3</v>
      </c>
      <c r="G65">
        <v>237.759995</v>
      </c>
      <c r="H65">
        <f t="shared" si="3"/>
        <v>-0.26390094427244581</v>
      </c>
      <c r="I65">
        <v>62</v>
      </c>
      <c r="J65">
        <v>-2.817963551858209E-3</v>
      </c>
      <c r="Q65">
        <v>2991227.909138503</v>
      </c>
      <c r="R65">
        <v>-0.17101430946712176</v>
      </c>
      <c r="S65">
        <v>1495613.9545692513</v>
      </c>
      <c r="T65">
        <v>1495613.9545692515</v>
      </c>
      <c r="U65">
        <v>61</v>
      </c>
      <c r="V65">
        <v>-2.1284989037974175E-3</v>
      </c>
    </row>
    <row r="66" spans="2:22" x14ac:dyDescent="0.3">
      <c r="B66">
        <v>3152.790039</v>
      </c>
      <c r="C66">
        <f t="shared" si="2"/>
        <v>0.13535913620232701</v>
      </c>
      <c r="D66">
        <v>63</v>
      </c>
      <c r="E66">
        <v>-1.9798923694779149E-3</v>
      </c>
      <c r="G66">
        <v>237.08999600000001</v>
      </c>
      <c r="H66">
        <f t="shared" si="3"/>
        <v>-2.817963551858209E-3</v>
      </c>
      <c r="I66">
        <v>63</v>
      </c>
      <c r="J66">
        <v>-2.7808701876770544E-3</v>
      </c>
      <c r="Q66">
        <v>3189458.3365095165</v>
      </c>
      <c r="R66">
        <v>6.627058632523436E-2</v>
      </c>
      <c r="S66">
        <v>1594729.1682547582</v>
      </c>
      <c r="T66">
        <v>1594729.1682547582</v>
      </c>
      <c r="U66">
        <v>62</v>
      </c>
      <c r="V66">
        <v>-2.0207036101361131E-3</v>
      </c>
    </row>
    <row r="67" spans="2:22" x14ac:dyDescent="0.3">
      <c r="B67">
        <v>3158.709961</v>
      </c>
      <c r="C67">
        <f t="shared" si="2"/>
        <v>1.8776772086852062E-3</v>
      </c>
      <c r="D67">
        <v>64</v>
      </c>
      <c r="E67">
        <v>-1.8468005684426237E-3</v>
      </c>
      <c r="G67">
        <v>224.91000399999999</v>
      </c>
      <c r="H67">
        <f t="shared" si="3"/>
        <v>-5.1372863492730528E-2</v>
      </c>
      <c r="I67">
        <v>64</v>
      </c>
      <c r="J67">
        <v>-2.2422195653747368E-3</v>
      </c>
      <c r="Q67">
        <v>3110526.9192541465</v>
      </c>
      <c r="R67">
        <v>-2.474759314202267E-2</v>
      </c>
      <c r="S67">
        <v>1555263.4596270733</v>
      </c>
      <c r="T67">
        <v>1555263.4596270733</v>
      </c>
      <c r="U67">
        <v>63</v>
      </c>
      <c r="V67">
        <v>-1.2614411662938496E-3</v>
      </c>
    </row>
    <row r="68" spans="2:22" x14ac:dyDescent="0.3">
      <c r="B68">
        <v>3228.2700199999999</v>
      </c>
      <c r="C68">
        <f t="shared" ref="C68:C99" si="4">(B68-B67)/B67</f>
        <v>2.2021667028263095E-2</v>
      </c>
      <c r="D68">
        <v>65</v>
      </c>
      <c r="E68">
        <v>-1.4663027374198691E-3</v>
      </c>
      <c r="G68">
        <v>220.179993</v>
      </c>
      <c r="H68">
        <f t="shared" ref="H68:H99" si="5">(G68-G67)/G67</f>
        <v>-2.1030683010436434E-2</v>
      </c>
      <c r="I68">
        <v>65</v>
      </c>
      <c r="J68">
        <v>-2.2385981500400174E-3</v>
      </c>
      <c r="Q68">
        <v>3112068.1604861468</v>
      </c>
      <c r="R68">
        <v>4.9549200891335025E-4</v>
      </c>
      <c r="S68">
        <v>1556034.0802430734</v>
      </c>
      <c r="T68">
        <v>1556034.0802430734</v>
      </c>
      <c r="U68">
        <v>64</v>
      </c>
      <c r="V68">
        <v>-1.2187572758303909E-3</v>
      </c>
    </row>
    <row r="69" spans="2:22" x14ac:dyDescent="0.3">
      <c r="B69">
        <v>3223.790039</v>
      </c>
      <c r="C69">
        <f t="shared" si="4"/>
        <v>-1.3877342887197374E-3</v>
      </c>
      <c r="D69">
        <v>66</v>
      </c>
      <c r="E69">
        <v>-1.4045207394653106E-3</v>
      </c>
      <c r="G69">
        <v>232</v>
      </c>
      <c r="H69">
        <f t="shared" si="5"/>
        <v>5.36833834852561E-2</v>
      </c>
      <c r="I69">
        <v>66</v>
      </c>
      <c r="J69">
        <v>-2.0152259463906575E-3</v>
      </c>
      <c r="Q69">
        <v>3193441.9728843938</v>
      </c>
      <c r="R69">
        <v>2.6147824598268206E-2</v>
      </c>
      <c r="S69">
        <v>1596720.9864421969</v>
      </c>
      <c r="T69">
        <v>1596720.9864421969</v>
      </c>
      <c r="U69">
        <v>65</v>
      </c>
      <c r="V69">
        <v>-4.9077280262716124E-4</v>
      </c>
    </row>
    <row r="70" spans="2:22" x14ac:dyDescent="0.3">
      <c r="B70">
        <v>3180.070068</v>
      </c>
      <c r="C70">
        <f t="shared" si="4"/>
        <v>-1.3561668244859288E-2</v>
      </c>
      <c r="D70">
        <v>67</v>
      </c>
      <c r="E70">
        <v>-1.3877342887197374E-3</v>
      </c>
      <c r="G70">
        <v>228.070007</v>
      </c>
      <c r="H70">
        <f t="shared" si="5"/>
        <v>-1.6939624999999982E-2</v>
      </c>
      <c r="I70">
        <v>67</v>
      </c>
      <c r="J70">
        <v>-1.5674249677462278E-3</v>
      </c>
      <c r="Q70">
        <v>3144739.9178466992</v>
      </c>
      <c r="R70">
        <v>-1.5250646622429668E-2</v>
      </c>
      <c r="S70">
        <v>1572369.9589233496</v>
      </c>
      <c r="T70">
        <v>1572369.9589233496</v>
      </c>
      <c r="U70">
        <v>66</v>
      </c>
      <c r="V70">
        <v>4.257956232931935E-4</v>
      </c>
    </row>
    <row r="71" spans="2:22" x14ac:dyDescent="0.3">
      <c r="B71">
        <v>3065.8701169999999</v>
      </c>
      <c r="C71">
        <f t="shared" si="4"/>
        <v>-3.5911143011959593E-2</v>
      </c>
      <c r="D71">
        <v>68</v>
      </c>
      <c r="E71">
        <v>-9.3736681020236616E-4</v>
      </c>
      <c r="G71">
        <v>219.550003</v>
      </c>
      <c r="H71">
        <f t="shared" si="5"/>
        <v>-3.7356968204942442E-2</v>
      </c>
      <c r="I71">
        <v>68</v>
      </c>
      <c r="J71">
        <v>-6.7608176414524039E-4</v>
      </c>
      <c r="Q71">
        <v>3029535.3408221877</v>
      </c>
      <c r="R71">
        <v>-3.6634055608450976E-2</v>
      </c>
      <c r="S71">
        <v>1514767.6704110939</v>
      </c>
      <c r="T71">
        <v>1514767.6704110939</v>
      </c>
      <c r="U71">
        <v>67</v>
      </c>
      <c r="V71">
        <v>4.9549200891335025E-4</v>
      </c>
    </row>
    <row r="72" spans="2:22" x14ac:dyDescent="0.3">
      <c r="B72">
        <v>3103.3400879999999</v>
      </c>
      <c r="C72">
        <f t="shared" si="4"/>
        <v>1.2221643308446778E-2</v>
      </c>
      <c r="D72">
        <v>69</v>
      </c>
      <c r="E72">
        <v>-3.6933377201280756E-5</v>
      </c>
      <c r="G72">
        <v>217.699997</v>
      </c>
      <c r="H72">
        <f t="shared" si="5"/>
        <v>-8.4263537905759339E-3</v>
      </c>
      <c r="I72">
        <v>69</v>
      </c>
      <c r="J72">
        <v>-2.1225819693823338E-4</v>
      </c>
      <c r="Q72">
        <v>3035284.3226837087</v>
      </c>
      <c r="R72">
        <v>1.8976447589354756E-3</v>
      </c>
      <c r="S72">
        <v>1517642.1613418544</v>
      </c>
      <c r="T72">
        <v>1517642.1613418544</v>
      </c>
      <c r="U72">
        <v>68</v>
      </c>
      <c r="V72">
        <v>5.7339322092421767E-4</v>
      </c>
    </row>
    <row r="73" spans="2:22" x14ac:dyDescent="0.3">
      <c r="B73">
        <v>3130.209961</v>
      </c>
      <c r="C73">
        <f t="shared" si="4"/>
        <v>8.6583720243554874E-3</v>
      </c>
      <c r="D73">
        <v>70</v>
      </c>
      <c r="E73">
        <v>1.0331532496027982E-4</v>
      </c>
      <c r="G73">
        <v>221</v>
      </c>
      <c r="H73">
        <f t="shared" si="5"/>
        <v>1.5158488954871248E-2</v>
      </c>
      <c r="I73">
        <v>70</v>
      </c>
      <c r="J73">
        <v>3.3974815294262037E-5</v>
      </c>
      <c r="Q73">
        <v>3071429.7950566011</v>
      </c>
      <c r="R73">
        <v>1.1908430489613426E-2</v>
      </c>
      <c r="S73">
        <v>1535714.8975283005</v>
      </c>
      <c r="T73">
        <v>1535714.8975283005</v>
      </c>
      <c r="U73">
        <v>69</v>
      </c>
      <c r="V73">
        <v>1.1414277997403154E-3</v>
      </c>
    </row>
    <row r="74" spans="2:22" x14ac:dyDescent="0.3">
      <c r="B74">
        <v>3162.01001</v>
      </c>
      <c r="C74">
        <f t="shared" si="4"/>
        <v>1.0159078590958437E-2</v>
      </c>
      <c r="D74">
        <v>71</v>
      </c>
      <c r="E74">
        <v>1.8420780352847052E-4</v>
      </c>
      <c r="G74">
        <v>216.53999300000001</v>
      </c>
      <c r="H74">
        <f t="shared" si="5"/>
        <v>-2.0181027149321223E-2</v>
      </c>
      <c r="I74">
        <v>71</v>
      </c>
      <c r="J74">
        <v>1.1556993705294882E-4</v>
      </c>
      <c r="Q74">
        <v>3056038.9393532611</v>
      </c>
      <c r="R74">
        <v>-5.0109742791813626E-3</v>
      </c>
      <c r="S74">
        <v>1528019.4696766306</v>
      </c>
      <c r="T74">
        <v>1528019.4696766306</v>
      </c>
      <c r="U74">
        <v>70</v>
      </c>
      <c r="V74">
        <v>1.7374403720239763E-3</v>
      </c>
    </row>
    <row r="75" spans="2:22" x14ac:dyDescent="0.3">
      <c r="B75">
        <v>3093.0500489999999</v>
      </c>
      <c r="C75">
        <f t="shared" si="4"/>
        <v>-2.1808900282387158E-2</v>
      </c>
      <c r="D75">
        <v>72</v>
      </c>
      <c r="E75">
        <v>1.4779197254898456E-3</v>
      </c>
      <c r="G75">
        <v>207.71000699999999</v>
      </c>
      <c r="H75">
        <f t="shared" si="5"/>
        <v>-4.077762208110914E-2</v>
      </c>
      <c r="I75">
        <v>72</v>
      </c>
      <c r="J75">
        <v>3.051367214714972E-4</v>
      </c>
      <c r="Q75">
        <v>2960405.5146424873</v>
      </c>
      <c r="R75">
        <v>-3.1293261181748043E-2</v>
      </c>
      <c r="S75">
        <v>1480202.7573212436</v>
      </c>
      <c r="T75">
        <v>1480202.7573212436</v>
      </c>
      <c r="U75">
        <v>71</v>
      </c>
      <c r="V75">
        <v>1.8976447589354756E-3</v>
      </c>
    </row>
    <row r="76" spans="2:22" x14ac:dyDescent="0.3">
      <c r="B76">
        <v>3052.030029</v>
      </c>
      <c r="C76">
        <f t="shared" si="4"/>
        <v>-1.3261996847824021E-2</v>
      </c>
      <c r="D76">
        <v>73</v>
      </c>
      <c r="E76">
        <v>1.4945900896599052E-3</v>
      </c>
      <c r="G76">
        <v>206.16000399999999</v>
      </c>
      <c r="H76">
        <f t="shared" si="5"/>
        <v>-7.4623414749584206E-3</v>
      </c>
      <c r="I76">
        <v>73</v>
      </c>
      <c r="J76">
        <v>2.6130891792681514E-3</v>
      </c>
      <c r="Q76">
        <v>2929729.2919134465</v>
      </c>
      <c r="R76">
        <v>-1.0362169161391183E-2</v>
      </c>
      <c r="S76">
        <v>1464864.6459567233</v>
      </c>
      <c r="T76">
        <v>1464864.6459567233</v>
      </c>
      <c r="U76">
        <v>72</v>
      </c>
      <c r="V76">
        <v>2.2884807682423012E-3</v>
      </c>
    </row>
    <row r="77" spans="2:22" x14ac:dyDescent="0.3">
      <c r="B77">
        <v>3003.9499510000001</v>
      </c>
      <c r="C77">
        <f t="shared" si="4"/>
        <v>-1.5753474750624729E-2</v>
      </c>
      <c r="D77">
        <v>74</v>
      </c>
      <c r="E77">
        <v>1.7581527442555036E-3</v>
      </c>
      <c r="G77">
        <v>202.08000200000001</v>
      </c>
      <c r="H77">
        <f t="shared" si="5"/>
        <v>-1.9790463333518266E-2</v>
      </c>
      <c r="I77">
        <v>74</v>
      </c>
      <c r="J77">
        <v>2.8071701382157916E-3</v>
      </c>
      <c r="Q77">
        <v>2877662.2336359108</v>
      </c>
      <c r="R77">
        <v>-1.7771969042071463E-2</v>
      </c>
      <c r="S77">
        <v>1438831.1168179554</v>
      </c>
      <c r="T77">
        <v>1438831.1168179554</v>
      </c>
      <c r="U77">
        <v>73</v>
      </c>
      <c r="V77">
        <v>2.7713212876313439E-3</v>
      </c>
    </row>
    <row r="78" spans="2:22" x14ac:dyDescent="0.3">
      <c r="B78">
        <v>2896.540039</v>
      </c>
      <c r="C78">
        <f t="shared" si="4"/>
        <v>-3.5756225553705993E-2</v>
      </c>
      <c r="D78">
        <v>75</v>
      </c>
      <c r="E78">
        <v>1.8776772086852062E-3</v>
      </c>
      <c r="G78">
        <v>198.449997</v>
      </c>
      <c r="H78">
        <f t="shared" si="5"/>
        <v>-1.7963207462755326E-2</v>
      </c>
      <c r="I78">
        <v>75</v>
      </c>
      <c r="J78">
        <v>3.9693938730241971E-3</v>
      </c>
      <c r="Q78">
        <v>2800369.0418340084</v>
      </c>
      <c r="R78">
        <v>-2.6859716508230654E-2</v>
      </c>
      <c r="S78">
        <v>1400184.5209170042</v>
      </c>
      <c r="T78">
        <v>1400184.5209170042</v>
      </c>
      <c r="U78">
        <v>74</v>
      </c>
      <c r="V78">
        <v>2.9796534577481455E-3</v>
      </c>
    </row>
    <row r="79" spans="2:22" x14ac:dyDescent="0.3">
      <c r="B79">
        <v>3027.1599120000001</v>
      </c>
      <c r="C79">
        <f t="shared" si="4"/>
        <v>4.5095138075527945E-2</v>
      </c>
      <c r="D79">
        <v>76</v>
      </c>
      <c r="E79">
        <v>1.9202232926427403E-3</v>
      </c>
      <c r="G79">
        <v>207.60000600000001</v>
      </c>
      <c r="H79">
        <f t="shared" si="5"/>
        <v>4.6107377870104035E-2</v>
      </c>
      <c r="I79">
        <v>76</v>
      </c>
      <c r="J79">
        <v>4.1406164102139415E-3</v>
      </c>
      <c r="Q79">
        <v>2928069.3929297682</v>
      </c>
      <c r="R79">
        <v>4.5601257972815855E-2</v>
      </c>
      <c r="S79">
        <v>1464034.6964648841</v>
      </c>
      <c r="T79">
        <v>1464034.6964648841</v>
      </c>
      <c r="U79">
        <v>75</v>
      </c>
      <c r="V79">
        <v>4.3481943095055355E-3</v>
      </c>
    </row>
    <row r="80" spans="2:22" x14ac:dyDescent="0.3">
      <c r="B80">
        <v>3075.7700199999999</v>
      </c>
      <c r="C80">
        <f t="shared" si="4"/>
        <v>1.6057991455061212E-2</v>
      </c>
      <c r="D80">
        <v>77</v>
      </c>
      <c r="E80">
        <v>2.0909235810123196E-3</v>
      </c>
      <c r="G80">
        <v>210.479996</v>
      </c>
      <c r="H80">
        <f t="shared" si="5"/>
        <v>1.3872783799437811E-2</v>
      </c>
      <c r="I80">
        <v>77</v>
      </c>
      <c r="J80">
        <v>4.26274796895871E-3</v>
      </c>
      <c r="Q80">
        <v>2971889.0863944474</v>
      </c>
      <c r="R80">
        <v>1.4965387627249523E-2</v>
      </c>
      <c r="S80">
        <v>1485944.5431972237</v>
      </c>
      <c r="T80">
        <v>1485944.5431972237</v>
      </c>
      <c r="U80">
        <v>76</v>
      </c>
      <c r="V80">
        <v>4.9581573570076365E-3</v>
      </c>
    </row>
    <row r="81" spans="2:22" x14ac:dyDescent="0.3">
      <c r="B81">
        <v>3071.26001</v>
      </c>
      <c r="C81">
        <f t="shared" si="4"/>
        <v>-1.4663027374198691E-3</v>
      </c>
      <c r="D81">
        <v>78</v>
      </c>
      <c r="E81">
        <v>2.3441831035854255E-3</v>
      </c>
      <c r="G81">
        <v>211.029999</v>
      </c>
      <c r="H81">
        <f t="shared" si="5"/>
        <v>2.6130891792681514E-3</v>
      </c>
      <c r="I81">
        <v>78</v>
      </c>
      <c r="J81">
        <v>4.5261732741066554E-3</v>
      </c>
      <c r="Q81">
        <v>2973593.1474499246</v>
      </c>
      <c r="R81">
        <v>5.7339322092421767E-4</v>
      </c>
      <c r="S81">
        <v>1486796.5737249623</v>
      </c>
      <c r="T81">
        <v>1486796.5737249623</v>
      </c>
      <c r="U81">
        <v>77</v>
      </c>
      <c r="V81">
        <v>5.7002833111088049E-3</v>
      </c>
    </row>
    <row r="82" spans="2:22" x14ac:dyDescent="0.3">
      <c r="B82">
        <v>3022.8400879999999</v>
      </c>
      <c r="C82">
        <f t="shared" si="4"/>
        <v>-1.5765490984919913E-2</v>
      </c>
      <c r="D82">
        <v>79</v>
      </c>
      <c r="E82">
        <v>3.4509732263064427E-3</v>
      </c>
      <c r="G82">
        <v>203.490005</v>
      </c>
      <c r="H82">
        <f t="shared" si="5"/>
        <v>-3.5729488867599371E-2</v>
      </c>
      <c r="I82">
        <v>79</v>
      </c>
      <c r="J82">
        <v>6.511083576433741E-3</v>
      </c>
      <c r="Q82">
        <v>2897030.5878411634</v>
      </c>
      <c r="R82">
        <v>-2.5747489926259502E-2</v>
      </c>
      <c r="S82">
        <v>1448515.2939205817</v>
      </c>
      <c r="T82">
        <v>1448515.2939205817</v>
      </c>
      <c r="U82">
        <v>78</v>
      </c>
      <c r="V82">
        <v>7.1215750885396389E-3</v>
      </c>
    </row>
    <row r="83" spans="2:22" x14ac:dyDescent="0.3">
      <c r="B83">
        <v>3041.0500489999999</v>
      </c>
      <c r="C83">
        <f t="shared" si="4"/>
        <v>6.0241231655916898E-3</v>
      </c>
      <c r="D83">
        <v>80</v>
      </c>
      <c r="E83">
        <v>3.638105846202784E-3</v>
      </c>
      <c r="G83">
        <v>208.11000100000001</v>
      </c>
      <c r="H83">
        <f t="shared" si="5"/>
        <v>2.2703798154607224E-2</v>
      </c>
      <c r="I83">
        <v>80</v>
      </c>
      <c r="J83">
        <v>7.9793929498884631E-3</v>
      </c>
      <c r="Q83">
        <v>2938643.4212360187</v>
      </c>
      <c r="R83">
        <v>1.4363960660099453E-2</v>
      </c>
      <c r="S83">
        <v>1469321.7106180093</v>
      </c>
      <c r="T83">
        <v>1469321.7106180093</v>
      </c>
      <c r="U83">
        <v>79</v>
      </c>
      <c r="V83">
        <v>7.324526433269099E-3</v>
      </c>
    </row>
    <row r="84" spans="2:22" x14ac:dyDescent="0.3">
      <c r="B84">
        <v>2957.969971</v>
      </c>
      <c r="C84">
        <f t="shared" si="4"/>
        <v>-2.7319536561826563E-2</v>
      </c>
      <c r="D84">
        <v>81</v>
      </c>
      <c r="E84">
        <v>5.5086677599685552E-3</v>
      </c>
      <c r="G84">
        <v>202.970001</v>
      </c>
      <c r="H84">
        <f t="shared" si="5"/>
        <v>-2.4698476648414482E-2</v>
      </c>
      <c r="I84">
        <v>81</v>
      </c>
      <c r="J84">
        <v>1.0247301217237744E-2</v>
      </c>
      <c r="Q84">
        <v>2862212.2250829972</v>
      </c>
      <c r="R84">
        <v>-2.6009006605120469E-2</v>
      </c>
      <c r="S84">
        <v>1431106.1125414986</v>
      </c>
      <c r="T84">
        <v>1431106.1125414986</v>
      </c>
      <c r="U84">
        <v>80</v>
      </c>
      <c r="V84">
        <v>7.3397628911062137E-3</v>
      </c>
    </row>
    <row r="85" spans="2:22" x14ac:dyDescent="0.3">
      <c r="B85">
        <v>2912.820068</v>
      </c>
      <c r="C85">
        <f t="shared" si="4"/>
        <v>-1.5263813846202158E-2</v>
      </c>
      <c r="D85">
        <v>82</v>
      </c>
      <c r="E85">
        <v>5.7315062072109966E-3</v>
      </c>
      <c r="G85">
        <v>200.05999800000001</v>
      </c>
      <c r="H85">
        <f t="shared" si="5"/>
        <v>-1.4337108861717891E-2</v>
      </c>
      <c r="I85">
        <v>82</v>
      </c>
      <c r="J85">
        <v>1.1198079640231682E-2</v>
      </c>
      <c r="Q85">
        <v>2819850.1636588247</v>
      </c>
      <c r="R85">
        <v>-1.4800461353959902E-2</v>
      </c>
      <c r="S85">
        <v>1409925.0818294124</v>
      </c>
      <c r="T85">
        <v>1409925.0818294124</v>
      </c>
      <c r="U85">
        <v>81</v>
      </c>
      <c r="V85">
        <v>7.7047647532088532E-3</v>
      </c>
    </row>
    <row r="86" spans="2:22" x14ac:dyDescent="0.3">
      <c r="B86">
        <v>2749.0600589999999</v>
      </c>
      <c r="C86">
        <f t="shared" si="4"/>
        <v>-5.6220434210493803E-2</v>
      </c>
      <c r="D86">
        <v>83</v>
      </c>
      <c r="E86">
        <v>5.8238743232882518E-3</v>
      </c>
      <c r="G86">
        <v>187.470001</v>
      </c>
      <c r="H86">
        <f t="shared" si="5"/>
        <v>-6.2931106297421893E-2</v>
      </c>
      <c r="I86">
        <v>83</v>
      </c>
      <c r="J86">
        <v>1.129725129725725E-2</v>
      </c>
      <c r="Q86">
        <v>2651855.4181581009</v>
      </c>
      <c r="R86">
        <v>-5.9575770253957938E-2</v>
      </c>
      <c r="S86">
        <v>1325927.7090790505</v>
      </c>
      <c r="T86">
        <v>1325927.7090790505</v>
      </c>
      <c r="U86">
        <v>82</v>
      </c>
      <c r="V86">
        <v>8.5578164735745886E-3</v>
      </c>
    </row>
    <row r="87" spans="2:22" x14ac:dyDescent="0.3">
      <c r="B87">
        <v>2720.290039</v>
      </c>
      <c r="C87">
        <f t="shared" si="4"/>
        <v>-1.0465402494867767E-2</v>
      </c>
      <c r="D87">
        <v>84</v>
      </c>
      <c r="E87">
        <v>5.8437369784433311E-3</v>
      </c>
      <c r="G87">
        <v>190.28999300000001</v>
      </c>
      <c r="H87">
        <f t="shared" si="5"/>
        <v>1.504236403135248E-2</v>
      </c>
      <c r="I87">
        <v>84</v>
      </c>
      <c r="J87">
        <v>1.2539184952978056E-2</v>
      </c>
      <c r="Q87">
        <v>2657924.1382827149</v>
      </c>
      <c r="R87">
        <v>2.2884807682423012E-3</v>
      </c>
      <c r="S87">
        <v>1328962.0691413574</v>
      </c>
      <c r="T87">
        <v>1328962.0691413574</v>
      </c>
      <c r="U87">
        <v>83</v>
      </c>
      <c r="V87">
        <v>9.4309939688810938E-3</v>
      </c>
    </row>
    <row r="88" spans="2:22" x14ac:dyDescent="0.3">
      <c r="B88">
        <v>2785.580078</v>
      </c>
      <c r="C88">
        <f t="shared" si="4"/>
        <v>2.4001131520520184E-2</v>
      </c>
      <c r="D88">
        <v>85</v>
      </c>
      <c r="E88">
        <v>6.0241231655916898E-3</v>
      </c>
      <c r="G88">
        <v>198.5</v>
      </c>
      <c r="H88">
        <f t="shared" si="5"/>
        <v>4.3144712291833393E-2</v>
      </c>
      <c r="I88">
        <v>85</v>
      </c>
      <c r="J88">
        <v>1.3872783799437811E-2</v>
      </c>
      <c r="Q88">
        <v>2747158.4178098226</v>
      </c>
      <c r="R88">
        <v>3.357292190617675E-2</v>
      </c>
      <c r="S88">
        <v>1373579.2089049113</v>
      </c>
      <c r="T88">
        <v>1373579.2089049113</v>
      </c>
      <c r="U88">
        <v>84</v>
      </c>
      <c r="V88">
        <v>1.1166388391197326E-2</v>
      </c>
    </row>
    <row r="89" spans="2:22" x14ac:dyDescent="0.3">
      <c r="B89">
        <v>2936.3500979999999</v>
      </c>
      <c r="C89">
        <f t="shared" si="4"/>
        <v>5.4125178877733174E-2</v>
      </c>
      <c r="D89">
        <v>86</v>
      </c>
      <c r="E89">
        <v>6.7892582295249002E-3</v>
      </c>
      <c r="G89">
        <v>195.21000699999999</v>
      </c>
      <c r="H89">
        <f t="shared" si="5"/>
        <v>-1.6574272040302315E-2</v>
      </c>
      <c r="I89">
        <v>86</v>
      </c>
      <c r="J89">
        <v>1.4374495830174307E-2</v>
      </c>
      <c r="Q89">
        <v>2798737.5627172431</v>
      </c>
      <c r="R89">
        <v>1.8775453418715501E-2</v>
      </c>
      <c r="S89">
        <v>1399368.7813586215</v>
      </c>
      <c r="T89">
        <v>1399368.7813586215</v>
      </c>
      <c r="U89">
        <v>85</v>
      </c>
      <c r="V89">
        <v>1.1908430489613426E-2</v>
      </c>
    </row>
    <row r="90" spans="2:22" x14ac:dyDescent="0.3">
      <c r="B90">
        <v>2910.48999</v>
      </c>
      <c r="C90">
        <f t="shared" si="4"/>
        <v>-8.8068885306331942E-3</v>
      </c>
      <c r="D90">
        <v>87</v>
      </c>
      <c r="E90">
        <v>6.8683317299115696E-3</v>
      </c>
      <c r="G90">
        <v>187.61000100000001</v>
      </c>
      <c r="H90">
        <f t="shared" si="5"/>
        <v>-3.8932461080235396E-2</v>
      </c>
      <c r="I90">
        <v>87</v>
      </c>
      <c r="J90">
        <v>1.4495317978684056E-2</v>
      </c>
      <c r="Q90">
        <v>2731932.6072294284</v>
      </c>
      <c r="R90">
        <v>-2.3869674805434428E-2</v>
      </c>
      <c r="S90">
        <v>1365966.3036147142</v>
      </c>
      <c r="T90">
        <v>1365966.3036147142</v>
      </c>
      <c r="U90">
        <v>86</v>
      </c>
      <c r="V90">
        <v>1.198549856652752E-2</v>
      </c>
    </row>
    <row r="91" spans="2:22" x14ac:dyDescent="0.3">
      <c r="B91">
        <v>2837.0600589999999</v>
      </c>
      <c r="C91">
        <f t="shared" si="4"/>
        <v>-2.5229405100960379E-2</v>
      </c>
      <c r="D91">
        <v>88</v>
      </c>
      <c r="E91">
        <v>7.1091445757992923E-3</v>
      </c>
      <c r="G91">
        <v>186.63000500000001</v>
      </c>
      <c r="H91">
        <f t="shared" si="5"/>
        <v>-5.2235808047354565E-3</v>
      </c>
      <c r="I91">
        <v>88</v>
      </c>
      <c r="J91">
        <v>1.4739445466189917E-2</v>
      </c>
      <c r="Q91">
        <v>2690334.8546377942</v>
      </c>
      <c r="R91">
        <v>-1.5226492952847859E-2</v>
      </c>
      <c r="S91">
        <v>1345167.4273188971</v>
      </c>
      <c r="T91">
        <v>1345167.4273188971</v>
      </c>
      <c r="U91">
        <v>87</v>
      </c>
      <c r="V91">
        <v>1.2227635739311724E-2</v>
      </c>
    </row>
    <row r="92" spans="2:22" x14ac:dyDescent="0.3">
      <c r="B92">
        <v>2947.330078</v>
      </c>
      <c r="C92">
        <f t="shared" si="4"/>
        <v>3.8867706959600901E-2</v>
      </c>
      <c r="D92">
        <v>89</v>
      </c>
      <c r="E92">
        <v>8.6583720243554874E-3</v>
      </c>
      <c r="G92">
        <v>192.029999</v>
      </c>
      <c r="H92">
        <f t="shared" si="5"/>
        <v>2.8934222018586947E-2</v>
      </c>
      <c r="I92">
        <v>89</v>
      </c>
      <c r="J92">
        <v>1.504236403135248E-2</v>
      </c>
      <c r="Q92">
        <v>2781539.8010086417</v>
      </c>
      <c r="R92">
        <v>3.3900964489093924E-2</v>
      </c>
      <c r="S92">
        <v>1390769.9005043209</v>
      </c>
      <c r="T92">
        <v>1390769.9005043209</v>
      </c>
      <c r="U92">
        <v>88</v>
      </c>
      <c r="V92">
        <v>1.2695126323110217E-2</v>
      </c>
    </row>
    <row r="93" spans="2:22" x14ac:dyDescent="0.3">
      <c r="B93">
        <v>3062.080078</v>
      </c>
      <c r="C93">
        <f t="shared" si="4"/>
        <v>3.893354221046972E-2</v>
      </c>
      <c r="D93">
        <v>90</v>
      </c>
      <c r="E93">
        <v>1.0159078590958437E-2</v>
      </c>
      <c r="G93">
        <v>203.63000500000001</v>
      </c>
      <c r="H93">
        <f t="shared" si="5"/>
        <v>6.0407259596975821E-2</v>
      </c>
      <c r="I93">
        <v>90</v>
      </c>
      <c r="J93">
        <v>1.5158488954871248E-2</v>
      </c>
      <c r="Q93">
        <v>2919699.9980544019</v>
      </c>
      <c r="R93">
        <v>4.9670400903722677E-2</v>
      </c>
      <c r="S93">
        <v>1459849.999027201</v>
      </c>
      <c r="T93">
        <v>1459849.999027201</v>
      </c>
      <c r="U93">
        <v>89</v>
      </c>
      <c r="V93">
        <v>1.3793015283008039E-2</v>
      </c>
    </row>
    <row r="94" spans="2:22" x14ac:dyDescent="0.3">
      <c r="B94">
        <v>3144.780029</v>
      </c>
      <c r="C94">
        <f t="shared" si="4"/>
        <v>2.7007768867369268E-2</v>
      </c>
      <c r="D94">
        <v>91</v>
      </c>
      <c r="E94">
        <v>1.0830844472481569E-2</v>
      </c>
      <c r="G94">
        <v>207.83999600000001</v>
      </c>
      <c r="H94">
        <f t="shared" si="5"/>
        <v>2.0674708523432006E-2</v>
      </c>
      <c r="I94">
        <v>91</v>
      </c>
      <c r="J94">
        <v>1.5540954093512317E-2</v>
      </c>
      <c r="Q94">
        <v>2989309.2626269776</v>
      </c>
      <c r="R94">
        <v>2.3841238695400609E-2</v>
      </c>
      <c r="S94">
        <v>1494654.6313134888</v>
      </c>
      <c r="T94">
        <v>1494654.6313134888</v>
      </c>
      <c r="U94">
        <v>90</v>
      </c>
      <c r="V94">
        <v>1.4314701629982754E-2</v>
      </c>
    </row>
    <row r="95" spans="2:22" x14ac:dyDescent="0.3">
      <c r="B95">
        <v>3225.01001</v>
      </c>
      <c r="C95">
        <f t="shared" si="4"/>
        <v>2.5512112217754086E-2</v>
      </c>
      <c r="D95">
        <v>92</v>
      </c>
      <c r="E95">
        <v>1.1086255363204209E-2</v>
      </c>
      <c r="G95">
        <v>216.490005</v>
      </c>
      <c r="H95">
        <f t="shared" si="5"/>
        <v>4.1618596836385538E-2</v>
      </c>
      <c r="I95">
        <v>92</v>
      </c>
      <c r="J95">
        <v>1.5642843867020483E-2</v>
      </c>
      <c r="Q95">
        <v>3089646.4878181061</v>
      </c>
      <c r="R95">
        <v>3.3565354527069907E-2</v>
      </c>
      <c r="S95">
        <v>1544823.243909053</v>
      </c>
      <c r="T95">
        <v>1544823.243909053</v>
      </c>
      <c r="U95">
        <v>91</v>
      </c>
      <c r="V95">
        <v>1.4363960660099453E-2</v>
      </c>
    </row>
    <row r="96" spans="2:22" x14ac:dyDescent="0.3">
      <c r="B96">
        <v>3229.830078</v>
      </c>
      <c r="C96">
        <f t="shared" si="4"/>
        <v>1.4945900896599052E-3</v>
      </c>
      <c r="D96">
        <v>93</v>
      </c>
      <c r="E96">
        <v>1.1943186698995521E-2</v>
      </c>
      <c r="G96">
        <v>211.490005</v>
      </c>
      <c r="H96">
        <f t="shared" si="5"/>
        <v>-2.3095754466817071E-2</v>
      </c>
      <c r="I96">
        <v>93</v>
      </c>
      <c r="J96">
        <v>1.5721300895257317E-2</v>
      </c>
      <c r="Q96">
        <v>3056276.5069927736</v>
      </c>
      <c r="R96">
        <v>-1.0800582188578533E-2</v>
      </c>
      <c r="S96">
        <v>1528138.2534963868</v>
      </c>
      <c r="T96">
        <v>1528138.2534963868</v>
      </c>
      <c r="U96">
        <v>92</v>
      </c>
      <c r="V96">
        <v>1.4577124682716486E-2</v>
      </c>
    </row>
    <row r="97" spans="2:22" x14ac:dyDescent="0.3">
      <c r="B97">
        <v>3297.780029</v>
      </c>
      <c r="C97">
        <f t="shared" si="4"/>
        <v>2.1038243300426671E-2</v>
      </c>
      <c r="D97">
        <v>94</v>
      </c>
      <c r="E97">
        <v>1.2076499856197881E-2</v>
      </c>
      <c r="G97">
        <v>216.64999399999999</v>
      </c>
      <c r="H97">
        <f t="shared" si="5"/>
        <v>2.4398264116547712E-2</v>
      </c>
      <c r="I97">
        <v>94</v>
      </c>
      <c r="J97">
        <v>1.6601270575183857E-2</v>
      </c>
      <c r="Q97">
        <v>3125709.7720819246</v>
      </c>
      <c r="R97">
        <v>2.2718253708487231E-2</v>
      </c>
      <c r="S97">
        <v>1562854.8860409623</v>
      </c>
      <c r="T97">
        <v>1562854.8860409623</v>
      </c>
      <c r="U97">
        <v>93</v>
      </c>
      <c r="V97">
        <v>1.4965387627249523E-2</v>
      </c>
    </row>
    <row r="98" spans="2:22" x14ac:dyDescent="0.3">
      <c r="B98">
        <v>3268.1599120000001</v>
      </c>
      <c r="C98">
        <f t="shared" si="4"/>
        <v>-8.9818352769216597E-3</v>
      </c>
      <c r="D98">
        <v>95</v>
      </c>
      <c r="E98">
        <v>1.2221643308446778E-2</v>
      </c>
      <c r="G98">
        <v>213.46000699999999</v>
      </c>
      <c r="H98">
        <f t="shared" si="5"/>
        <v>-1.472414995774245E-2</v>
      </c>
      <c r="I98">
        <v>95</v>
      </c>
      <c r="J98">
        <v>1.8273502531399831E-2</v>
      </c>
      <c r="Q98">
        <v>3088660.7572295144</v>
      </c>
      <c r="R98">
        <v>-1.1852992617332206E-2</v>
      </c>
      <c r="S98">
        <v>1544330.3786147572</v>
      </c>
      <c r="T98">
        <v>1544330.3786147572</v>
      </c>
      <c r="U98">
        <v>94</v>
      </c>
      <c r="V98">
        <v>1.498132259531211E-2</v>
      </c>
    </row>
    <row r="99" spans="2:22" x14ac:dyDescent="0.3">
      <c r="B99">
        <v>3272.98999</v>
      </c>
      <c r="C99">
        <f t="shared" si="4"/>
        <v>1.4779197254898456E-3</v>
      </c>
      <c r="D99">
        <v>96</v>
      </c>
      <c r="E99">
        <v>1.3326898121191364E-2</v>
      </c>
      <c r="G99">
        <v>219.570007</v>
      </c>
      <c r="H99">
        <f t="shared" si="5"/>
        <v>2.862362878119841E-2</v>
      </c>
      <c r="I99">
        <v>96</v>
      </c>
      <c r="J99">
        <v>1.8323404892951312E-2</v>
      </c>
      <c r="Q99">
        <v>3135147.4930317383</v>
      </c>
      <c r="R99">
        <v>1.5050774253343982E-2</v>
      </c>
      <c r="S99">
        <v>1567573.7465158692</v>
      </c>
      <c r="T99">
        <v>1567573.7465158692</v>
      </c>
      <c r="U99">
        <v>95</v>
      </c>
      <c r="V99">
        <v>1.5050774253343982E-2</v>
      </c>
    </row>
    <row r="100" spans="2:22" x14ac:dyDescent="0.3">
      <c r="B100">
        <v>3295.469971</v>
      </c>
      <c r="C100">
        <f t="shared" ref="C100:C126" si="6">(B100-B99)/B99</f>
        <v>6.8683317299115696E-3</v>
      </c>
      <c r="D100">
        <v>97</v>
      </c>
      <c r="E100">
        <v>1.5161958819294488E-2</v>
      </c>
      <c r="G100">
        <v>221.820007</v>
      </c>
      <c r="H100">
        <f t="shared" ref="H100:H126" si="7">(G100-G99)/G99</f>
        <v>1.0247301217237744E-2</v>
      </c>
      <c r="I100">
        <v>97</v>
      </c>
      <c r="J100">
        <v>1.9203181837954612E-2</v>
      </c>
      <c r="Q100">
        <v>3161977.5098946914</v>
      </c>
      <c r="R100">
        <v>8.5578164735745886E-3</v>
      </c>
      <c r="S100">
        <v>1580988.7549473457</v>
      </c>
      <c r="T100">
        <v>1580988.7549473457</v>
      </c>
      <c r="U100">
        <v>96</v>
      </c>
      <c r="V100">
        <v>1.5503412560095379E-2</v>
      </c>
    </row>
    <row r="101" spans="2:22" x14ac:dyDescent="0.3">
      <c r="B101">
        <v>3379.8100589999999</v>
      </c>
      <c r="C101">
        <f t="shared" si="6"/>
        <v>2.5592734493771519E-2</v>
      </c>
      <c r="D101">
        <v>98</v>
      </c>
      <c r="E101">
        <v>1.6057991455061212E-2</v>
      </c>
      <c r="G101">
        <v>223.58999600000001</v>
      </c>
      <c r="H101">
        <f t="shared" si="7"/>
        <v>7.9793929498884631E-3</v>
      </c>
      <c r="I101">
        <v>98</v>
      </c>
      <c r="J101">
        <v>1.9516330452529838E-2</v>
      </c>
      <c r="Q101">
        <v>3215054.6658627768</v>
      </c>
      <c r="R101">
        <v>1.6786063721829923E-2</v>
      </c>
      <c r="S101">
        <v>1607527.3329313884</v>
      </c>
      <c r="T101">
        <v>1607527.3329313884</v>
      </c>
      <c r="U101">
        <v>97</v>
      </c>
      <c r="V101">
        <v>1.5800200326295546E-2</v>
      </c>
    </row>
    <row r="102" spans="2:22" x14ac:dyDescent="0.3">
      <c r="B102">
        <v>3386.3000489999999</v>
      </c>
      <c r="C102">
        <f t="shared" si="6"/>
        <v>1.9202232926427403E-3</v>
      </c>
      <c r="D102">
        <v>99</v>
      </c>
      <c r="E102">
        <v>1.6267379654000696E-2</v>
      </c>
      <c r="G102">
        <v>229.86000100000001</v>
      </c>
      <c r="H102">
        <f t="shared" si="7"/>
        <v>2.8042421897981507E-2</v>
      </c>
      <c r="I102">
        <v>99</v>
      </c>
      <c r="J102">
        <v>1.956637832293211E-2</v>
      </c>
      <c r="Q102">
        <v>3263220.4369736305</v>
      </c>
      <c r="R102">
        <v>1.498132259531211E-2</v>
      </c>
      <c r="S102">
        <v>1631610.2184868152</v>
      </c>
      <c r="T102">
        <v>1631610.2184868152</v>
      </c>
      <c r="U102">
        <v>98</v>
      </c>
      <c r="V102">
        <v>1.6786063721829923E-2</v>
      </c>
    </row>
    <row r="103" spans="2:22" x14ac:dyDescent="0.3">
      <c r="B103">
        <v>3326.0200199999999</v>
      </c>
      <c r="C103">
        <f t="shared" si="6"/>
        <v>-1.7801148193527967E-2</v>
      </c>
      <c r="D103">
        <v>100</v>
      </c>
      <c r="E103">
        <v>1.9978575536623716E-2</v>
      </c>
      <c r="G103">
        <v>227.85000600000001</v>
      </c>
      <c r="H103">
        <f t="shared" si="7"/>
        <v>-8.7444313549794317E-3</v>
      </c>
      <c r="I103">
        <v>100</v>
      </c>
      <c r="J103">
        <v>2.0674708523432006E-2</v>
      </c>
      <c r="Q103">
        <v>3219908.398126631</v>
      </c>
      <c r="R103">
        <v>-1.3272789774253734E-2</v>
      </c>
      <c r="S103">
        <v>1609954.1990633155</v>
      </c>
      <c r="T103">
        <v>1609954.1990633155</v>
      </c>
      <c r="U103">
        <v>99</v>
      </c>
      <c r="V103">
        <v>1.766662769840879E-2</v>
      </c>
    </row>
    <row r="104" spans="2:22" x14ac:dyDescent="0.3">
      <c r="B104">
        <v>3259.9499510000001</v>
      </c>
      <c r="C104">
        <f t="shared" si="6"/>
        <v>-1.9864603520937277E-2</v>
      </c>
      <c r="D104">
        <v>101</v>
      </c>
      <c r="E104">
        <v>2.1038243300426671E-2</v>
      </c>
      <c r="G104">
        <v>222.36000100000001</v>
      </c>
      <c r="H104">
        <f t="shared" si="7"/>
        <v>-2.4094820519776489E-2</v>
      </c>
      <c r="I104">
        <v>101</v>
      </c>
      <c r="J104">
        <v>2.2703798154607224E-2</v>
      </c>
      <c r="Q104">
        <v>3149135.7388038794</v>
      </c>
      <c r="R104">
        <v>-2.1979712020356788E-2</v>
      </c>
      <c r="S104">
        <v>1574567.8694019397</v>
      </c>
      <c r="T104">
        <v>1574567.8694019397</v>
      </c>
      <c r="U104">
        <v>100</v>
      </c>
      <c r="V104">
        <v>1.7746956407622097E-2</v>
      </c>
    </row>
    <row r="105" spans="2:22" x14ac:dyDescent="0.3">
      <c r="B105">
        <v>3271.1999510000001</v>
      </c>
      <c r="C105">
        <f t="shared" si="6"/>
        <v>3.4509732263064427E-3</v>
      </c>
      <c r="D105">
        <v>102</v>
      </c>
      <c r="E105">
        <v>2.2021667028263095E-2</v>
      </c>
      <c r="G105">
        <v>224.85000600000001</v>
      </c>
      <c r="H105">
        <f t="shared" si="7"/>
        <v>1.1198079640231682E-2</v>
      </c>
      <c r="I105">
        <v>102</v>
      </c>
      <c r="J105">
        <v>2.3731090781179798E-2</v>
      </c>
      <c r="Q105">
        <v>3172201.6667647008</v>
      </c>
      <c r="R105">
        <v>7.324526433269099E-3</v>
      </c>
      <c r="S105">
        <v>1586100.8333823504</v>
      </c>
      <c r="T105">
        <v>1586100.8333823504</v>
      </c>
      <c r="U105">
        <v>101</v>
      </c>
      <c r="V105">
        <v>1.8775453418715501E-2</v>
      </c>
    </row>
    <row r="106" spans="2:22" x14ac:dyDescent="0.3">
      <c r="B106">
        <v>3366.929932</v>
      </c>
      <c r="C106">
        <f t="shared" si="6"/>
        <v>2.9264484725470684E-2</v>
      </c>
      <c r="D106">
        <v>103</v>
      </c>
      <c r="E106">
        <v>2.2118319683531933E-2</v>
      </c>
      <c r="G106">
        <v>233.88999899999999</v>
      </c>
      <c r="H106">
        <f t="shared" si="7"/>
        <v>4.0204548626963259E-2</v>
      </c>
      <c r="I106">
        <v>103</v>
      </c>
      <c r="J106">
        <v>2.3995301520738779E-2</v>
      </c>
      <c r="Q106">
        <v>3282386.5584592624</v>
      </c>
      <c r="R106">
        <v>3.4734516676216909E-2</v>
      </c>
      <c r="S106">
        <v>1641193.2792296312</v>
      </c>
      <c r="T106">
        <v>1641193.2792296312</v>
      </c>
      <c r="U106">
        <v>102</v>
      </c>
      <c r="V106">
        <v>2.1602634306029395E-2</v>
      </c>
    </row>
    <row r="107" spans="2:22" x14ac:dyDescent="0.3">
      <c r="B107">
        <v>3281.1000979999999</v>
      </c>
      <c r="C107">
        <f t="shared" si="6"/>
        <v>-2.5492016683880347E-2</v>
      </c>
      <c r="D107">
        <v>104</v>
      </c>
      <c r="E107">
        <v>2.4001131520520184E-2</v>
      </c>
      <c r="G107">
        <v>231.83999600000001</v>
      </c>
      <c r="H107">
        <f t="shared" si="7"/>
        <v>-8.7648168316934987E-3</v>
      </c>
      <c r="I107">
        <v>104</v>
      </c>
      <c r="J107">
        <v>2.4007930510256376E-2</v>
      </c>
      <c r="Q107">
        <v>3226164.4735258142</v>
      </c>
      <c r="R107">
        <v>-1.7128416757786907E-2</v>
      </c>
      <c r="S107">
        <v>1613082.2367629071</v>
      </c>
      <c r="T107">
        <v>1613082.2367629071</v>
      </c>
      <c r="U107">
        <v>103</v>
      </c>
      <c r="V107">
        <v>2.1763701986810106E-2</v>
      </c>
    </row>
    <row r="108" spans="2:22" x14ac:dyDescent="0.3">
      <c r="B108">
        <v>3175.1201169999999</v>
      </c>
      <c r="C108">
        <f t="shared" si="6"/>
        <v>-3.2300136489161128E-2</v>
      </c>
      <c r="D108">
        <v>105</v>
      </c>
      <c r="E108">
        <v>2.4002086774104432E-2</v>
      </c>
      <c r="G108">
        <v>223.300003</v>
      </c>
      <c r="H108">
        <f t="shared" si="7"/>
        <v>-3.6835719234570762E-2</v>
      </c>
      <c r="I108">
        <v>105</v>
      </c>
      <c r="J108">
        <v>2.4398264116547712E-2</v>
      </c>
      <c r="Q108">
        <v>3114642.6527344594</v>
      </c>
      <c r="R108">
        <v>-3.4567927861865883E-2</v>
      </c>
      <c r="S108">
        <v>1557321.3263672297</v>
      </c>
      <c r="T108">
        <v>1557321.3263672297</v>
      </c>
      <c r="U108">
        <v>104</v>
      </c>
      <c r="V108">
        <v>2.2718253708487231E-2</v>
      </c>
    </row>
    <row r="109" spans="2:22" x14ac:dyDescent="0.3">
      <c r="B109">
        <v>3155.6899410000001</v>
      </c>
      <c r="C109">
        <f t="shared" si="6"/>
        <v>-6.1195089584070205E-3</v>
      </c>
      <c r="D109">
        <v>106</v>
      </c>
      <c r="E109">
        <v>2.4977591733395182E-2</v>
      </c>
      <c r="G109">
        <v>222.949997</v>
      </c>
      <c r="H109">
        <f t="shared" si="7"/>
        <v>-1.5674249677462278E-3</v>
      </c>
      <c r="I109">
        <v>106</v>
      </c>
      <c r="J109">
        <v>2.5572932928870321E-2</v>
      </c>
      <c r="Q109">
        <v>3102671.6265968848</v>
      </c>
      <c r="R109">
        <v>-3.8434669630767341E-3</v>
      </c>
      <c r="S109">
        <v>1551335.8132984424</v>
      </c>
      <c r="T109">
        <v>1551335.8132984424</v>
      </c>
      <c r="U109">
        <v>105</v>
      </c>
      <c r="V109">
        <v>2.3432212453163355E-2</v>
      </c>
    </row>
    <row r="110" spans="2:22" x14ac:dyDescent="0.3">
      <c r="B110">
        <v>3089.209961</v>
      </c>
      <c r="C110">
        <f t="shared" si="6"/>
        <v>-2.1066702129466295E-2</v>
      </c>
      <c r="D110">
        <v>107</v>
      </c>
      <c r="E110">
        <v>2.500730886968288E-2</v>
      </c>
      <c r="G110">
        <v>222.33000200000001</v>
      </c>
      <c r="H110">
        <f t="shared" si="7"/>
        <v>-2.7808701876770544E-3</v>
      </c>
      <c r="I110">
        <v>107</v>
      </c>
      <c r="J110">
        <v>2.6885849369702897E-2</v>
      </c>
      <c r="Q110">
        <v>3065676.0336010759</v>
      </c>
      <c r="R110">
        <v>-1.1923786158571651E-2</v>
      </c>
      <c r="S110">
        <v>1532838.0168005379</v>
      </c>
      <c r="T110">
        <v>1532838.0168005379</v>
      </c>
      <c r="U110">
        <v>106</v>
      </c>
      <c r="V110">
        <v>2.351666298304304E-2</v>
      </c>
    </row>
    <row r="111" spans="2:22" x14ac:dyDescent="0.3">
      <c r="B111">
        <v>3022.4399410000001</v>
      </c>
      <c r="C111">
        <f t="shared" si="6"/>
        <v>-2.1613946880575895E-2</v>
      </c>
      <c r="D111">
        <v>108</v>
      </c>
      <c r="E111">
        <v>2.5512112217754086E-2</v>
      </c>
      <c r="G111">
        <v>216.46000699999999</v>
      </c>
      <c r="H111">
        <f t="shared" si="7"/>
        <v>-2.640217220885923E-2</v>
      </c>
      <c r="I111">
        <v>108</v>
      </c>
      <c r="J111">
        <v>2.8042421897981507E-2</v>
      </c>
      <c r="Q111">
        <v>2992075.1008415679</v>
      </c>
      <c r="R111">
        <v>-2.4008059544717509E-2</v>
      </c>
      <c r="S111">
        <v>1496037.5504207839</v>
      </c>
      <c r="T111">
        <v>1496037.5504207839</v>
      </c>
      <c r="U111">
        <v>107</v>
      </c>
      <c r="V111">
        <v>2.3841238695400609E-2</v>
      </c>
    </row>
    <row r="112" spans="2:22" x14ac:dyDescent="0.3">
      <c r="B112">
        <v>3015.75</v>
      </c>
      <c r="C112">
        <f t="shared" si="6"/>
        <v>-2.2134239656013367E-3</v>
      </c>
      <c r="D112">
        <v>109</v>
      </c>
      <c r="E112">
        <v>2.5592734493771519E-2</v>
      </c>
      <c r="G112">
        <v>214.13999899999999</v>
      </c>
      <c r="H112">
        <f t="shared" si="7"/>
        <v>-1.0717952161943715E-2</v>
      </c>
      <c r="I112">
        <v>109</v>
      </c>
      <c r="J112">
        <v>2.862362878119841E-2</v>
      </c>
      <c r="Q112">
        <v>2972729.2765761456</v>
      </c>
      <c r="R112">
        <v>-6.4656880637725253E-3</v>
      </c>
      <c r="S112">
        <v>1486364.6382880728</v>
      </c>
      <c r="T112">
        <v>1486364.6382880728</v>
      </c>
      <c r="U112">
        <v>108</v>
      </c>
      <c r="V112">
        <v>2.4354341257287596E-2</v>
      </c>
    </row>
    <row r="113" spans="2:22" x14ac:dyDescent="0.3">
      <c r="B113">
        <v>3110.820068</v>
      </c>
      <c r="C113">
        <f t="shared" si="6"/>
        <v>3.1524518942220012E-2</v>
      </c>
      <c r="D113">
        <v>110</v>
      </c>
      <c r="E113">
        <v>2.7007768867369268E-2</v>
      </c>
      <c r="G113">
        <v>214.990005</v>
      </c>
      <c r="H113">
        <f t="shared" si="7"/>
        <v>3.9693938730241971E-3</v>
      </c>
      <c r="I113">
        <v>110</v>
      </c>
      <c r="J113">
        <v>2.8934222018586947E-2</v>
      </c>
      <c r="Q113">
        <v>3025486.1734592044</v>
      </c>
      <c r="R113">
        <v>1.7746956407622097E-2</v>
      </c>
      <c r="S113">
        <v>1512743.0867296022</v>
      </c>
      <c r="T113">
        <v>1512743.0867296022</v>
      </c>
      <c r="U113">
        <v>109</v>
      </c>
      <c r="V113">
        <v>2.6147824598268206E-2</v>
      </c>
    </row>
    <row r="114" spans="2:22" x14ac:dyDescent="0.3">
      <c r="B114">
        <v>3034.1298830000001</v>
      </c>
      <c r="C114">
        <f t="shared" si="6"/>
        <v>-2.4652722858800824E-2</v>
      </c>
      <c r="D114">
        <v>111</v>
      </c>
      <c r="E114">
        <v>2.79864498801079E-2</v>
      </c>
      <c r="G114">
        <v>210.179993</v>
      </c>
      <c r="H114">
        <f t="shared" si="7"/>
        <v>-2.2373188930341206E-2</v>
      </c>
      <c r="I114">
        <v>111</v>
      </c>
      <c r="J114">
        <v>3.1029054779540675E-2</v>
      </c>
      <c r="Q114">
        <v>2954348.0505030239</v>
      </c>
      <c r="R114">
        <v>-2.351295589457094E-2</v>
      </c>
      <c r="S114">
        <v>1477174.025251512</v>
      </c>
      <c r="T114">
        <v>1477174.025251512</v>
      </c>
      <c r="U114">
        <v>110</v>
      </c>
      <c r="V114">
        <v>2.7466605545632451E-2</v>
      </c>
    </row>
    <row r="115" spans="2:22" x14ac:dyDescent="0.3">
      <c r="B115">
        <v>3055.6999510000001</v>
      </c>
      <c r="C115">
        <f t="shared" si="6"/>
        <v>7.1091445757992923E-3</v>
      </c>
      <c r="D115">
        <v>112</v>
      </c>
      <c r="E115">
        <v>2.9264484725470684E-2</v>
      </c>
      <c r="G115">
        <v>210.770004</v>
      </c>
      <c r="H115">
        <f t="shared" si="7"/>
        <v>2.8071701382157916E-3</v>
      </c>
      <c r="I115">
        <v>112</v>
      </c>
      <c r="J115">
        <v>3.2633347232828777E-2</v>
      </c>
      <c r="Q115">
        <v>2968996.1730247866</v>
      </c>
      <c r="R115">
        <v>4.9581573570076365E-3</v>
      </c>
      <c r="S115">
        <v>1484498.0865123933</v>
      </c>
      <c r="T115">
        <v>1484498.0865123933</v>
      </c>
      <c r="U115">
        <v>111</v>
      </c>
      <c r="V115">
        <v>2.7539689789999738E-2</v>
      </c>
    </row>
    <row r="116" spans="2:22" x14ac:dyDescent="0.3">
      <c r="B116">
        <v>3162.3100589999999</v>
      </c>
      <c r="C116">
        <f t="shared" si="6"/>
        <v>3.4888932064521233E-2</v>
      </c>
      <c r="D116">
        <v>113</v>
      </c>
      <c r="E116">
        <v>3.1084078059260552E-2</v>
      </c>
      <c r="G116">
        <v>217.30999800000001</v>
      </c>
      <c r="H116">
        <f t="shared" si="7"/>
        <v>3.1029054779540675E-2</v>
      </c>
      <c r="I116">
        <v>113</v>
      </c>
      <c r="J116">
        <v>3.5947070602882006E-2</v>
      </c>
      <c r="Q116">
        <v>3066851.2983615454</v>
      </c>
      <c r="R116">
        <v>3.2958993422030874E-2</v>
      </c>
      <c r="S116">
        <v>1533425.6491807727</v>
      </c>
      <c r="T116">
        <v>1533425.6491807727</v>
      </c>
      <c r="U116">
        <v>112</v>
      </c>
      <c r="V116">
        <v>2.7642652384007149E-2</v>
      </c>
    </row>
    <row r="117" spans="2:22" x14ac:dyDescent="0.3">
      <c r="B117">
        <v>3079.959961</v>
      </c>
      <c r="C117">
        <f t="shared" si="6"/>
        <v>-2.6041120719845229E-2</v>
      </c>
      <c r="D117">
        <v>114</v>
      </c>
      <c r="E117">
        <v>3.1524518942220012E-2</v>
      </c>
      <c r="G117">
        <v>200.41999799999999</v>
      </c>
      <c r="H117">
        <f t="shared" si="7"/>
        <v>-7.7723069142911744E-2</v>
      </c>
      <c r="I117">
        <v>114</v>
      </c>
      <c r="J117">
        <v>3.8281857891805847E-2</v>
      </c>
      <c r="Q117">
        <v>2907736.6281595305</v>
      </c>
      <c r="R117">
        <v>-5.1882094931378457E-2</v>
      </c>
      <c r="S117">
        <v>1453868.3140797652</v>
      </c>
      <c r="T117">
        <v>1453868.3140797652</v>
      </c>
      <c r="U117">
        <v>113</v>
      </c>
      <c r="V117">
        <v>3.2958993422030874E-2</v>
      </c>
    </row>
    <row r="118" spans="2:22" x14ac:dyDescent="0.3">
      <c r="B118">
        <v>2965.919922</v>
      </c>
      <c r="C118">
        <f t="shared" si="6"/>
        <v>-3.7026468020374369E-2</v>
      </c>
      <c r="D118">
        <v>115</v>
      </c>
      <c r="E118">
        <v>3.4888932064521233E-2</v>
      </c>
      <c r="G118">
        <v>188.070007</v>
      </c>
      <c r="H118">
        <f t="shared" si="7"/>
        <v>-6.1620552456047771E-2</v>
      </c>
      <c r="I118">
        <v>115</v>
      </c>
      <c r="J118">
        <v>4.0123345948719989E-2</v>
      </c>
      <c r="Q118">
        <v>2764316.8508104822</v>
      </c>
      <c r="R118">
        <v>-4.9323510238211195E-2</v>
      </c>
      <c r="S118">
        <v>1382158.4254052411</v>
      </c>
      <c r="T118">
        <v>1382158.4254052411</v>
      </c>
      <c r="U118">
        <v>114</v>
      </c>
      <c r="V118">
        <v>3.3565354527069907E-2</v>
      </c>
    </row>
    <row r="119" spans="2:22" x14ac:dyDescent="0.3">
      <c r="B119">
        <v>2887</v>
      </c>
      <c r="C119">
        <f t="shared" si="6"/>
        <v>-2.6608918674642504E-2</v>
      </c>
      <c r="D119">
        <v>116</v>
      </c>
      <c r="E119">
        <v>3.8863545023215672E-2</v>
      </c>
      <c r="G119">
        <v>184.11000100000001</v>
      </c>
      <c r="H119">
        <f t="shared" si="7"/>
        <v>-2.1056020910341079E-2</v>
      </c>
      <c r="I119">
        <v>116</v>
      </c>
      <c r="J119">
        <v>4.0204548626963259E-2</v>
      </c>
      <c r="Q119">
        <v>2698436.3529666653</v>
      </c>
      <c r="R119">
        <v>-2.38324697924918E-2</v>
      </c>
      <c r="S119">
        <v>1349218.1764833326</v>
      </c>
      <c r="T119">
        <v>1349218.1764833326</v>
      </c>
      <c r="U119">
        <v>115</v>
      </c>
      <c r="V119">
        <v>3.357292190617675E-2</v>
      </c>
    </row>
    <row r="120" spans="2:22" x14ac:dyDescent="0.3">
      <c r="B120">
        <v>2921.4799800000001</v>
      </c>
      <c r="C120">
        <f t="shared" si="6"/>
        <v>1.1943186698995521E-2</v>
      </c>
      <c r="D120">
        <v>117</v>
      </c>
      <c r="E120">
        <v>3.8867706959600901E-2</v>
      </c>
      <c r="G120">
        <v>186.990005</v>
      </c>
      <c r="H120">
        <f t="shared" si="7"/>
        <v>1.5642843867020483E-2</v>
      </c>
      <c r="I120">
        <v>117</v>
      </c>
      <c r="J120">
        <v>4.1618596836385538E-2</v>
      </c>
      <c r="Q120">
        <v>2735655.926823359</v>
      </c>
      <c r="R120">
        <v>1.3793015283008039E-2</v>
      </c>
      <c r="S120">
        <v>1367827.9634116795</v>
      </c>
      <c r="T120">
        <v>1367827.9634116795</v>
      </c>
      <c r="U120">
        <v>116</v>
      </c>
      <c r="V120">
        <v>3.3900964489093924E-2</v>
      </c>
    </row>
    <row r="121" spans="2:22" x14ac:dyDescent="0.3">
      <c r="B121">
        <v>2787.820068</v>
      </c>
      <c r="C121">
        <f t="shared" si="6"/>
        <v>-4.5750754040765347E-2</v>
      </c>
      <c r="D121">
        <v>118</v>
      </c>
      <c r="E121">
        <v>3.893354221046972E-2</v>
      </c>
      <c r="G121">
        <v>180.949997</v>
      </c>
      <c r="H121">
        <f t="shared" si="7"/>
        <v>-3.2301234496464132E-2</v>
      </c>
      <c r="I121">
        <v>118</v>
      </c>
      <c r="J121">
        <v>4.3144712291833393E-2</v>
      </c>
      <c r="Q121">
        <v>2628894.2343022488</v>
      </c>
      <c r="R121">
        <v>-3.9025994268614674E-2</v>
      </c>
      <c r="S121">
        <v>1314447.1171511244</v>
      </c>
      <c r="T121">
        <v>1314447.1171511244</v>
      </c>
      <c r="U121">
        <v>117</v>
      </c>
      <c r="V121">
        <v>3.4734516676216909E-2</v>
      </c>
    </row>
    <row r="122" spans="2:22" x14ac:dyDescent="0.3">
      <c r="B122">
        <v>2763.3400879999999</v>
      </c>
      <c r="C122">
        <f t="shared" si="6"/>
        <v>-8.7810473426867056E-3</v>
      </c>
      <c r="D122">
        <v>119</v>
      </c>
      <c r="E122">
        <v>4.1437041138348805E-2</v>
      </c>
      <c r="G122">
        <v>174.949997</v>
      </c>
      <c r="H122">
        <f t="shared" si="7"/>
        <v>-3.3158331580408922E-2</v>
      </c>
      <c r="I122">
        <v>119</v>
      </c>
      <c r="J122">
        <v>4.6107377870104035E-2</v>
      </c>
      <c r="Q122">
        <v>2573767.1385816773</v>
      </c>
      <c r="R122">
        <v>-2.0969689461547734E-2</v>
      </c>
      <c r="S122">
        <v>1286883.5692908387</v>
      </c>
      <c r="T122">
        <v>1286883.5692908387</v>
      </c>
      <c r="U122">
        <v>118</v>
      </c>
      <c r="V122">
        <v>3.857270145751069E-2</v>
      </c>
    </row>
    <row r="123" spans="2:22" x14ac:dyDescent="0.3">
      <c r="B123">
        <v>2891.929932</v>
      </c>
      <c r="C123">
        <f t="shared" si="6"/>
        <v>4.6534208568250642E-2</v>
      </c>
      <c r="D123">
        <v>120</v>
      </c>
      <c r="E123">
        <v>4.5095138075527945E-2</v>
      </c>
      <c r="G123">
        <v>205.729996</v>
      </c>
      <c r="H123">
        <f t="shared" si="7"/>
        <v>0.17593597901004826</v>
      </c>
      <c r="I123">
        <v>120</v>
      </c>
      <c r="J123">
        <v>5.3175058347009314E-2</v>
      </c>
      <c r="Q123">
        <v>2860060.3676332412</v>
      </c>
      <c r="R123">
        <v>0.11123509378914953</v>
      </c>
      <c r="S123">
        <v>1430030.1838166206</v>
      </c>
      <c r="T123">
        <v>1430030.1838166206</v>
      </c>
      <c r="U123">
        <v>119</v>
      </c>
      <c r="V123">
        <v>4.5601257972815855E-2</v>
      </c>
    </row>
    <row r="124" spans="2:22" x14ac:dyDescent="0.3">
      <c r="B124">
        <v>2485.6298830000001</v>
      </c>
      <c r="C124">
        <f t="shared" si="6"/>
        <v>-0.14049443055455049</v>
      </c>
      <c r="D124">
        <v>121</v>
      </c>
      <c r="E124">
        <v>4.6534208568250642E-2</v>
      </c>
      <c r="G124">
        <v>200.470001</v>
      </c>
      <c r="H124">
        <f t="shared" si="7"/>
        <v>-2.5567467565595071E-2</v>
      </c>
      <c r="I124">
        <v>121</v>
      </c>
      <c r="J124">
        <v>5.36833834852561E-2</v>
      </c>
      <c r="Q124">
        <v>2622586.8409395525</v>
      </c>
      <c r="R124">
        <v>-8.3030949060072787E-2</v>
      </c>
      <c r="S124">
        <v>1311293.420469776</v>
      </c>
      <c r="T124">
        <v>1311293.4204697763</v>
      </c>
      <c r="U124">
        <v>120</v>
      </c>
      <c r="V124">
        <v>4.9670400903722677E-2</v>
      </c>
    </row>
    <row r="125" spans="2:22" x14ac:dyDescent="0.3">
      <c r="B125">
        <v>2490</v>
      </c>
      <c r="C125">
        <f t="shared" si="6"/>
        <v>1.7581527442555036E-3</v>
      </c>
      <c r="D125">
        <v>122</v>
      </c>
      <c r="E125">
        <v>5.4125178877733174E-2</v>
      </c>
      <c r="G125">
        <v>211.13000500000001</v>
      </c>
      <c r="H125">
        <f t="shared" si="7"/>
        <v>5.3175058347009314E-2</v>
      </c>
      <c r="I125">
        <v>122</v>
      </c>
      <c r="J125">
        <v>6.0407259596975821E-2</v>
      </c>
      <c r="Q125">
        <v>2694620.3992088055</v>
      </c>
      <c r="R125">
        <v>2.7466605545632451E-2</v>
      </c>
      <c r="S125">
        <v>1347310.1996044025</v>
      </c>
      <c r="T125">
        <v>1347310.1996044028</v>
      </c>
      <c r="U125">
        <v>121</v>
      </c>
      <c r="V125">
        <v>6.627058632523436E-2</v>
      </c>
    </row>
    <row r="126" spans="2:22" x14ac:dyDescent="0.3">
      <c r="B126">
        <v>2485.070068</v>
      </c>
      <c r="C126">
        <f t="shared" si="6"/>
        <v>-1.9798923694779149E-3</v>
      </c>
      <c r="D126">
        <v>123</v>
      </c>
      <c r="E126">
        <v>0.13535913620232701</v>
      </c>
      <c r="G126">
        <v>212.029999</v>
      </c>
      <c r="H126">
        <f t="shared" si="7"/>
        <v>4.26274796895871E-3</v>
      </c>
      <c r="I126">
        <v>123</v>
      </c>
      <c r="J126">
        <v>0.17593597901004826</v>
      </c>
      <c r="Q126">
        <v>2697696.1138422098</v>
      </c>
      <c r="R126">
        <v>1.1414277997403154E-3</v>
      </c>
      <c r="S126">
        <v>1348848.0569211049</v>
      </c>
      <c r="T126">
        <v>1348848.0569211049</v>
      </c>
      <c r="U126">
        <v>122</v>
      </c>
      <c r="V126">
        <v>0.11123509378914953</v>
      </c>
    </row>
  </sheetData>
  <sortState xmlns:xlrd2="http://schemas.microsoft.com/office/spreadsheetml/2017/richdata2" ref="V5:V126">
    <sortCondition ref="V5:V126"/>
  </sortState>
  <mergeCells count="10">
    <mergeCell ref="L31:O31"/>
    <mergeCell ref="L2:O2"/>
    <mergeCell ref="L23:M23"/>
    <mergeCell ref="L24:M24"/>
    <mergeCell ref="L25:M25"/>
    <mergeCell ref="L26:M26"/>
    <mergeCell ref="L5:M5"/>
    <mergeCell ref="L8:M8"/>
    <mergeCell ref="L21:M21"/>
    <mergeCell ref="L22:M22"/>
  </mergeCells>
  <pageMargins left="0.7" right="0.7" top="0.75" bottom="0.75" header="0.3" footer="0.3"/>
  <ignoredErrors>
    <ignoredError sqref="M13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3A39-7AE9-4643-8E52-6BC6ACE438F2}">
  <dimension ref="A1:CZ154"/>
  <sheetViews>
    <sheetView topLeftCell="A133" workbookViewId="0">
      <selection activeCell="I137" sqref="I137"/>
    </sheetView>
  </sheetViews>
  <sheetFormatPr defaultRowHeight="14.4" x14ac:dyDescent="0.3"/>
  <cols>
    <col min="1" max="1" width="8.88671875" style="8"/>
    <col min="2" max="2" width="10.77734375" style="8" customWidth="1"/>
    <col min="3" max="4" width="8.88671875" style="8"/>
    <col min="5" max="5" width="12.88671875" style="8" customWidth="1"/>
    <col min="6" max="7" width="12" style="8" bestFit="1" customWidth="1"/>
    <col min="8" max="8" width="15" style="8" bestFit="1" customWidth="1"/>
    <col min="9" max="10" width="8.88671875" style="8"/>
    <col min="11" max="11" width="11.109375" style="8" customWidth="1"/>
    <col min="12" max="12" width="13.33203125" style="8" bestFit="1" customWidth="1"/>
    <col min="13" max="13" width="15.33203125" style="8" bestFit="1" customWidth="1"/>
    <col min="14" max="14" width="30.6640625" style="8" bestFit="1" customWidth="1"/>
    <col min="15" max="15" width="8.88671875" style="8"/>
    <col min="16" max="16" width="12.6640625" style="8" bestFit="1" customWidth="1"/>
    <col min="17" max="17" width="13.33203125" style="8" bestFit="1" customWidth="1"/>
    <col min="18" max="18" width="15.33203125" style="8" bestFit="1" customWidth="1"/>
    <col min="19" max="19" width="30.6640625" style="8" bestFit="1" customWidth="1"/>
    <col min="20" max="20" width="8.88671875" style="8"/>
    <col min="21" max="21" width="14.33203125" style="8" bestFit="1" customWidth="1"/>
    <col min="22" max="22" width="13.33203125" style="8" bestFit="1" customWidth="1"/>
    <col min="23" max="23" width="15.33203125" style="8" bestFit="1" customWidth="1"/>
    <col min="24" max="24" width="30.6640625" style="8" bestFit="1" customWidth="1"/>
    <col min="25" max="16384" width="8.88671875" style="8"/>
  </cols>
  <sheetData>
    <row r="1" spans="1:24" x14ac:dyDescent="0.3">
      <c r="D1" s="8" t="s">
        <v>40</v>
      </c>
      <c r="E1" s="8">
        <v>0.94</v>
      </c>
      <c r="F1" s="8" t="s">
        <v>45</v>
      </c>
      <c r="G1" s="8">
        <v>124</v>
      </c>
      <c r="H1" s="8" t="s">
        <v>46</v>
      </c>
      <c r="I1" s="8">
        <f>1-E1^G1</f>
        <v>0.99953457056435602</v>
      </c>
      <c r="J1" s="8" t="s">
        <v>16</v>
      </c>
      <c r="O1" s="8" t="s">
        <v>17</v>
      </c>
    </row>
    <row r="2" spans="1:24" x14ac:dyDescent="0.3">
      <c r="B2" s="8" t="s">
        <v>9</v>
      </c>
      <c r="C2" s="8" t="s">
        <v>39</v>
      </c>
      <c r="D2" s="8" t="s">
        <v>41</v>
      </c>
      <c r="E2" s="8" t="s">
        <v>42</v>
      </c>
      <c r="F2" s="8" t="s">
        <v>43</v>
      </c>
      <c r="G2" s="8" t="s">
        <v>44</v>
      </c>
      <c r="H2" s="8" t="s">
        <v>47</v>
      </c>
      <c r="J2" s="8" t="s">
        <v>14</v>
      </c>
      <c r="K2" s="8" t="s">
        <v>18</v>
      </c>
      <c r="L2" s="8" t="s">
        <v>48</v>
      </c>
      <c r="M2" s="8" t="s">
        <v>49</v>
      </c>
      <c r="N2" s="8" t="s">
        <v>50</v>
      </c>
      <c r="O2" s="8" t="s">
        <v>14</v>
      </c>
      <c r="P2" s="8" t="s">
        <v>18</v>
      </c>
      <c r="Q2" s="8" t="s">
        <v>48</v>
      </c>
      <c r="R2" s="8" t="s">
        <v>49</v>
      </c>
      <c r="S2" s="8" t="s">
        <v>50</v>
      </c>
      <c r="T2" s="8" t="s">
        <v>24</v>
      </c>
      <c r="U2" s="8" t="s">
        <v>27</v>
      </c>
      <c r="V2" s="8" t="s">
        <v>48</v>
      </c>
      <c r="W2" s="8" t="s">
        <v>49</v>
      </c>
      <c r="X2" s="8" t="s">
        <v>50</v>
      </c>
    </row>
    <row r="3" spans="1:24" x14ac:dyDescent="0.3">
      <c r="A3" s="8">
        <v>1</v>
      </c>
      <c r="B3" s="6">
        <v>44504</v>
      </c>
      <c r="C3" s="8">
        <f>$B$126-B3</f>
        <v>180</v>
      </c>
      <c r="D3" s="8">
        <f>1-$E$1</f>
        <v>6.0000000000000053E-2</v>
      </c>
      <c r="E3" s="8">
        <f>$E$1^C3</f>
        <v>1.455504819912153E-5</v>
      </c>
      <c r="F3" s="8">
        <f>D3*E3</f>
        <v>2.9708261849617656E-5</v>
      </c>
      <c r="G3" s="8">
        <f>F3*100</f>
        <v>2.9708261849617657E-3</v>
      </c>
      <c r="H3" s="8">
        <f>F3/$I$1</f>
        <v>2.972209538770011E-5</v>
      </c>
      <c r="J3" s="8">
        <v>3477</v>
      </c>
      <c r="O3" s="8">
        <v>335.85000600000001</v>
      </c>
      <c r="T3" s="8">
        <v>4000000</v>
      </c>
    </row>
    <row r="4" spans="1:24" x14ac:dyDescent="0.3">
      <c r="A4" s="8">
        <v>2</v>
      </c>
      <c r="B4" s="6">
        <v>44505</v>
      </c>
      <c r="C4" s="8">
        <f t="shared" ref="C4:C67" si="0">$B$126-B4</f>
        <v>179</v>
      </c>
      <c r="D4" s="8">
        <f t="shared" ref="D4:D67" si="1">1-$E$1</f>
        <v>6.0000000000000053E-2</v>
      </c>
      <c r="E4" s="8">
        <f t="shared" ref="E4:E67" si="2">$E$1^C4</f>
        <v>5.2674223137619909E-4</v>
      </c>
      <c r="F4" s="8">
        <f t="shared" ref="F4:F67" si="3">D4*E4</f>
        <v>3.1604533882571972E-5</v>
      </c>
      <c r="G4" s="8">
        <f t="shared" ref="G4:G67" si="4">F4*100</f>
        <v>3.1604533882571974E-3</v>
      </c>
      <c r="H4" s="8">
        <f t="shared" ref="H4:H67" si="5">F4/$I$1</f>
        <v>3.1619250412446926E-5</v>
      </c>
      <c r="J4" s="8">
        <v>3518.98999</v>
      </c>
      <c r="K4" s="8">
        <f>(J4-J3)/J3</f>
        <v>1.2076499856197881E-2</v>
      </c>
      <c r="L4" s="8">
        <f>K4*100</f>
        <v>1.207649985619788</v>
      </c>
      <c r="M4" s="8">
        <f>K4^2</f>
        <v>1.4584184877674744E-4</v>
      </c>
      <c r="N4" s="8">
        <f>H4*M4</f>
        <v>4.6114099370861935E-9</v>
      </c>
      <c r="O4" s="8">
        <v>341.13000499999998</v>
      </c>
      <c r="P4" s="8">
        <f>(O4-O3)/O3</f>
        <v>1.5721300895257317E-2</v>
      </c>
      <c r="Q4" s="8">
        <f>P4*100</f>
        <v>1.5721300895257317</v>
      </c>
      <c r="R4" s="8">
        <f>P4^2</f>
        <v>2.4715930183921849E-4</v>
      </c>
      <c r="S4" s="8">
        <f>H4*R4</f>
        <v>7.8149918566198031E-9</v>
      </c>
      <c r="T4" s="8">
        <v>3968228.1080771284</v>
      </c>
      <c r="U4" s="8">
        <v>-7.9429729807178953E-3</v>
      </c>
      <c r="V4" s="8">
        <f>U4*100</f>
        <v>-0.7942972980717895</v>
      </c>
      <c r="W4" s="8">
        <f>U4^2</f>
        <v>6.3090819772414523E-5</v>
      </c>
      <c r="X4" s="8">
        <f>H4*W4</f>
        <v>1.9948844291105324E-9</v>
      </c>
    </row>
    <row r="5" spans="1:24" x14ac:dyDescent="0.3">
      <c r="A5" s="8">
        <v>3</v>
      </c>
      <c r="B5" s="6">
        <v>44508</v>
      </c>
      <c r="C5" s="8">
        <f t="shared" si="0"/>
        <v>176</v>
      </c>
      <c r="D5" s="8">
        <f t="shared" si="1"/>
        <v>6.0000000000000053E-2</v>
      </c>
      <c r="E5" s="8">
        <f t="shared" si="2"/>
        <v>5.6036407593212673E-4</v>
      </c>
      <c r="F5" s="8">
        <f t="shared" si="3"/>
        <v>3.3621844555927636E-5</v>
      </c>
      <c r="G5" s="8">
        <f t="shared" si="4"/>
        <v>3.3621844555927634E-3</v>
      </c>
      <c r="H5" s="8">
        <f t="shared" si="5"/>
        <v>3.363750043877333E-5</v>
      </c>
      <c r="J5" s="8">
        <v>3488.9799800000001</v>
      </c>
      <c r="K5" s="8">
        <f t="shared" ref="K5:K68" si="6">(J5-J4)/J4</f>
        <v>-8.5280180066667263E-3</v>
      </c>
      <c r="L5" s="8">
        <f t="shared" ref="L5:L68" si="7">K5*100</f>
        <v>-0.85280180066667266</v>
      </c>
      <c r="M5" s="8">
        <f t="shared" ref="M5:M68" si="8">K5^2</f>
        <v>7.2727091122031927E-5</v>
      </c>
      <c r="N5" s="8">
        <f t="shared" ref="N5:N68" si="9">H5*M5</f>
        <v>2.4463575595280568E-9</v>
      </c>
      <c r="O5" s="8">
        <v>338.61999500000002</v>
      </c>
      <c r="P5" s="8">
        <f t="shared" ref="P5:P68" si="10">(O5-O4)/O4</f>
        <v>-7.3579279547689325E-3</v>
      </c>
      <c r="Q5" s="8">
        <f t="shared" ref="Q5:Q68" si="11">P5*100</f>
        <v>-0.73579279547689325</v>
      </c>
      <c r="R5" s="8">
        <f t="shared" ref="R5:R68" si="12">P5^2</f>
        <v>5.4139103787570129E-5</v>
      </c>
      <c r="S5" s="8">
        <f t="shared" ref="S5:S68" si="13">H5*R5</f>
        <v>1.8211041274091852E-9</v>
      </c>
      <c r="T5" s="8">
        <v>3998802.3721369337</v>
      </c>
      <c r="U5" s="8">
        <v>7.7047647532088532E-3</v>
      </c>
      <c r="V5" s="8">
        <f t="shared" ref="V5:V68" si="14">U5*100</f>
        <v>0.77047647532088537</v>
      </c>
      <c r="W5" s="8">
        <f t="shared" ref="W5:W68" si="15">U5^2</f>
        <v>5.9363399902289479E-5</v>
      </c>
      <c r="X5" s="8">
        <f t="shared" ref="X5:X68" si="16">H5*W5</f>
        <v>1.9968363902603391E-9</v>
      </c>
    </row>
    <row r="6" spans="1:24" x14ac:dyDescent="0.3">
      <c r="A6" s="8">
        <v>4</v>
      </c>
      <c r="B6" s="6">
        <v>44509</v>
      </c>
      <c r="C6" s="8">
        <f t="shared" si="0"/>
        <v>175</v>
      </c>
      <c r="D6" s="8">
        <f t="shared" si="1"/>
        <v>6.0000000000000053E-2</v>
      </c>
      <c r="E6" s="8">
        <f t="shared" si="2"/>
        <v>5.9613199567247531E-4</v>
      </c>
      <c r="F6" s="8">
        <f t="shared" si="3"/>
        <v>3.576791974034855E-5</v>
      </c>
      <c r="G6" s="8">
        <f t="shared" si="4"/>
        <v>3.5767919740348551E-3</v>
      </c>
      <c r="H6" s="8">
        <f t="shared" si="5"/>
        <v>3.5784574934865241E-5</v>
      </c>
      <c r="J6" s="8">
        <v>3576.2299800000001</v>
      </c>
      <c r="K6" s="8">
        <f t="shared" si="6"/>
        <v>2.500730886968288E-2</v>
      </c>
      <c r="L6" s="8">
        <f t="shared" si="7"/>
        <v>2.500730886968288</v>
      </c>
      <c r="M6" s="8">
        <f t="shared" si="8"/>
        <v>6.2536549690372001E-4</v>
      </c>
      <c r="N6" s="8">
        <f t="shared" si="9"/>
        <v>2.2378438485630406E-8</v>
      </c>
      <c r="O6" s="8">
        <v>335.36999500000002</v>
      </c>
      <c r="P6" s="8">
        <f t="shared" si="10"/>
        <v>-9.5977793632653022E-3</v>
      </c>
      <c r="Q6" s="8">
        <f t="shared" si="11"/>
        <v>-0.95977793632653019</v>
      </c>
      <c r="R6" s="8">
        <f t="shared" si="12"/>
        <v>9.2117368705921316E-5</v>
      </c>
      <c r="S6" s="8">
        <f t="shared" si="13"/>
        <v>3.2963808832596515E-9</v>
      </c>
      <c r="T6" s="8">
        <v>3900063.7712807651</v>
      </c>
      <c r="U6" s="8">
        <v>-2.4692043183770395E-2</v>
      </c>
      <c r="V6" s="8">
        <f t="shared" si="14"/>
        <v>-2.4692043183770394</v>
      </c>
      <c r="W6" s="8">
        <f t="shared" si="15"/>
        <v>6.0969699658918201E-4</v>
      </c>
      <c r="X6" s="8">
        <f t="shared" si="16"/>
        <v>2.181774786200786E-8</v>
      </c>
    </row>
    <row r="7" spans="1:24" x14ac:dyDescent="0.3">
      <c r="A7" s="8">
        <v>5</v>
      </c>
      <c r="B7" s="6">
        <v>44510</v>
      </c>
      <c r="C7" s="8">
        <f t="shared" si="0"/>
        <v>174</v>
      </c>
      <c r="D7" s="8">
        <f t="shared" si="1"/>
        <v>6.0000000000000053E-2</v>
      </c>
      <c r="E7" s="8">
        <f t="shared" si="2"/>
        <v>6.3418297411965447E-4</v>
      </c>
      <c r="F7" s="8">
        <f t="shared" si="3"/>
        <v>3.80509784471793E-5</v>
      </c>
      <c r="G7" s="8">
        <f t="shared" si="4"/>
        <v>3.8050978447179301E-3</v>
      </c>
      <c r="H7" s="8">
        <f t="shared" si="5"/>
        <v>3.8068696739218338E-5</v>
      </c>
      <c r="J7" s="8">
        <v>3482.0500489999999</v>
      </c>
      <c r="K7" s="8">
        <f t="shared" si="6"/>
        <v>-2.6334976085626384E-2</v>
      </c>
      <c r="L7" s="8">
        <f t="shared" si="7"/>
        <v>-2.6334976085626383</v>
      </c>
      <c r="M7" s="8">
        <f t="shared" si="8"/>
        <v>6.9353096543051356E-4</v>
      </c>
      <c r="N7" s="8">
        <f t="shared" si="9"/>
        <v>2.6401820002231537E-8</v>
      </c>
      <c r="O7" s="8">
        <v>327.64001500000001</v>
      </c>
      <c r="P7" s="8">
        <f t="shared" si="10"/>
        <v>-2.3049110281914195E-2</v>
      </c>
      <c r="Q7" s="8">
        <f t="shared" si="11"/>
        <v>-2.3049110281914196</v>
      </c>
      <c r="R7" s="8">
        <f t="shared" si="12"/>
        <v>5.3126148478784268E-4</v>
      </c>
      <c r="S7" s="8">
        <f t="shared" si="13"/>
        <v>2.022443235361524E-8</v>
      </c>
      <c r="T7" s="8">
        <v>3895310.5401833141</v>
      </c>
      <c r="U7" s="8">
        <v>-1.2187572758303909E-3</v>
      </c>
      <c r="V7" s="8">
        <f t="shared" si="14"/>
        <v>-0.12187572758303909</v>
      </c>
      <c r="W7" s="8">
        <f t="shared" si="15"/>
        <v>1.4853692973895154E-6</v>
      </c>
      <c r="X7" s="8">
        <f t="shared" si="16"/>
        <v>5.6546073328067278E-11</v>
      </c>
    </row>
    <row r="8" spans="1:24" x14ac:dyDescent="0.3">
      <c r="A8" s="8">
        <v>6</v>
      </c>
      <c r="B8" s="6">
        <v>44511</v>
      </c>
      <c r="C8" s="8">
        <f t="shared" si="0"/>
        <v>173</v>
      </c>
      <c r="D8" s="8">
        <f t="shared" si="1"/>
        <v>6.0000000000000053E-2</v>
      </c>
      <c r="E8" s="8">
        <f t="shared" si="2"/>
        <v>6.7466273842516436E-4</v>
      </c>
      <c r="F8" s="8">
        <f t="shared" si="3"/>
        <v>4.0479764305509896E-5</v>
      </c>
      <c r="G8" s="8">
        <f t="shared" si="4"/>
        <v>4.0479764305509898E-3</v>
      </c>
      <c r="H8" s="8">
        <f t="shared" si="5"/>
        <v>4.0498613552359937E-5</v>
      </c>
      <c r="J8" s="8">
        <v>3472.5</v>
      </c>
      <c r="K8" s="8">
        <f t="shared" si="6"/>
        <v>-2.7426512731322157E-3</v>
      </c>
      <c r="L8" s="8">
        <f t="shared" si="7"/>
        <v>-0.27426512731322156</v>
      </c>
      <c r="M8" s="8">
        <f t="shared" si="8"/>
        <v>7.5221360060137633E-6</v>
      </c>
      <c r="N8" s="8">
        <f t="shared" si="9"/>
        <v>3.0463607919584366E-10</v>
      </c>
      <c r="O8" s="8">
        <v>327.73998999999998</v>
      </c>
      <c r="P8" s="8">
        <f t="shared" si="10"/>
        <v>3.051367214714972E-4</v>
      </c>
      <c r="Q8" s="8">
        <f t="shared" si="11"/>
        <v>3.0513672147149718E-2</v>
      </c>
      <c r="R8" s="8">
        <f t="shared" si="12"/>
        <v>9.3108418790374063E-8</v>
      </c>
      <c r="S8" s="8">
        <f t="shared" si="13"/>
        <v>3.7707618710626476E-12</v>
      </c>
      <c r="T8" s="8">
        <v>4002987.2553733606</v>
      </c>
      <c r="U8" s="8">
        <v>2.7642652384007149E-2</v>
      </c>
      <c r="V8" s="8">
        <f t="shared" si="14"/>
        <v>2.7642652384007151</v>
      </c>
      <c r="W8" s="8">
        <f t="shared" si="15"/>
        <v>7.641162308230561E-4</v>
      </c>
      <c r="X8" s="8">
        <f t="shared" si="16"/>
        <v>3.0945647941188813E-8</v>
      </c>
    </row>
    <row r="9" spans="1:24" x14ac:dyDescent="0.3">
      <c r="A9" s="8">
        <v>7</v>
      </c>
      <c r="B9" s="6">
        <v>44512</v>
      </c>
      <c r="C9" s="8">
        <f t="shared" si="0"/>
        <v>172</v>
      </c>
      <c r="D9" s="8">
        <f t="shared" si="1"/>
        <v>6.0000000000000053E-2</v>
      </c>
      <c r="E9" s="8">
        <f t="shared" si="2"/>
        <v>7.1772631747357902E-4</v>
      </c>
      <c r="F9" s="8">
        <f t="shared" si="3"/>
        <v>4.3063579048414778E-5</v>
      </c>
      <c r="G9" s="8">
        <f t="shared" si="4"/>
        <v>4.306357904841478E-3</v>
      </c>
      <c r="H9" s="8">
        <f t="shared" si="5"/>
        <v>4.3083631438680776E-5</v>
      </c>
      <c r="J9" s="8">
        <v>3525.1499020000001</v>
      </c>
      <c r="K9" s="8">
        <f t="shared" si="6"/>
        <v>1.5161958819294488E-2</v>
      </c>
      <c r="L9" s="8">
        <f t="shared" si="7"/>
        <v>1.5161958819294488</v>
      </c>
      <c r="M9" s="8">
        <f t="shared" si="8"/>
        <v>2.2988499523798189E-4</v>
      </c>
      <c r="N9" s="8">
        <f t="shared" si="9"/>
        <v>9.9042804081160966E-9</v>
      </c>
      <c r="O9" s="8">
        <v>340.89001500000001</v>
      </c>
      <c r="P9" s="8">
        <f t="shared" si="10"/>
        <v>4.0123345948719989E-2</v>
      </c>
      <c r="Q9" s="8">
        <f t="shared" si="11"/>
        <v>4.0123345948719988</v>
      </c>
      <c r="R9" s="8">
        <f t="shared" si="12"/>
        <v>1.6098828901206649E-3</v>
      </c>
      <c r="S9" s="8">
        <f t="shared" si="13"/>
        <v>6.9359601097396946E-8</v>
      </c>
      <c r="T9" s="8">
        <v>4053805.6842501257</v>
      </c>
      <c r="U9" s="8">
        <v>1.2695126323110217E-2</v>
      </c>
      <c r="V9" s="8">
        <f t="shared" si="14"/>
        <v>1.2695126323110217</v>
      </c>
      <c r="W9" s="8">
        <f t="shared" si="15"/>
        <v>1.6116623235972594E-4</v>
      </c>
      <c r="X9" s="8">
        <f t="shared" si="16"/>
        <v>6.9436265553472198E-9</v>
      </c>
    </row>
    <row r="10" spans="1:24" x14ac:dyDescent="0.3">
      <c r="A10" s="8">
        <v>8</v>
      </c>
      <c r="B10" s="6">
        <v>44515</v>
      </c>
      <c r="C10" s="8">
        <f t="shared" si="0"/>
        <v>169</v>
      </c>
      <c r="D10" s="8">
        <f t="shared" si="1"/>
        <v>6.0000000000000053E-2</v>
      </c>
      <c r="E10" s="8">
        <f t="shared" si="2"/>
        <v>7.6353863561019059E-4</v>
      </c>
      <c r="F10" s="8">
        <f t="shared" si="3"/>
        <v>4.5812318136611477E-5</v>
      </c>
      <c r="G10" s="8">
        <f t="shared" si="4"/>
        <v>4.5812318136611479E-3</v>
      </c>
      <c r="H10" s="8">
        <f t="shared" si="5"/>
        <v>4.5833650466681691E-5</v>
      </c>
      <c r="J10" s="8">
        <v>3545.679932</v>
      </c>
      <c r="K10" s="8">
        <f t="shared" si="6"/>
        <v>5.8238743232882518E-3</v>
      </c>
      <c r="L10" s="8">
        <f t="shared" si="7"/>
        <v>0.58238743232882517</v>
      </c>
      <c r="M10" s="8">
        <f t="shared" si="8"/>
        <v>3.3917512133456195E-5</v>
      </c>
      <c r="N10" s="8">
        <f t="shared" si="9"/>
        <v>1.5545633958242664E-9</v>
      </c>
      <c r="O10" s="8">
        <v>347.55999800000001</v>
      </c>
      <c r="P10" s="8">
        <f t="shared" si="10"/>
        <v>1.956637832293211E-2</v>
      </c>
      <c r="Q10" s="8">
        <f t="shared" si="11"/>
        <v>1.956637832293211</v>
      </c>
      <c r="R10" s="8">
        <f t="shared" si="12"/>
        <v>3.8284316067610757E-4</v>
      </c>
      <c r="S10" s="8">
        <f t="shared" si="13"/>
        <v>1.7547099609988372E-8</v>
      </c>
      <c r="T10" s="8">
        <v>4024132.5039785122</v>
      </c>
      <c r="U10" s="8">
        <v>-7.3198329132794547E-3</v>
      </c>
      <c r="V10" s="8">
        <f t="shared" si="14"/>
        <v>-0.73198329132794548</v>
      </c>
      <c r="W10" s="8">
        <f t="shared" si="15"/>
        <v>5.3579953878329192E-5</v>
      </c>
      <c r="X10" s="8">
        <f t="shared" si="16"/>
        <v>2.455764878080266E-9</v>
      </c>
    </row>
    <row r="11" spans="1:24" x14ac:dyDescent="0.3">
      <c r="A11" s="8">
        <v>9</v>
      </c>
      <c r="B11" s="6">
        <v>44516</v>
      </c>
      <c r="C11" s="8">
        <f t="shared" si="0"/>
        <v>168</v>
      </c>
      <c r="D11" s="8">
        <f t="shared" si="1"/>
        <v>6.0000000000000053E-2</v>
      </c>
      <c r="E11" s="8">
        <f t="shared" si="2"/>
        <v>8.1227514426616011E-4</v>
      </c>
      <c r="F11" s="8">
        <f t="shared" si="3"/>
        <v>4.8736508655969648E-5</v>
      </c>
      <c r="G11" s="8">
        <f t="shared" si="4"/>
        <v>4.873650865596965E-3</v>
      </c>
      <c r="H11" s="8">
        <f t="shared" si="5"/>
        <v>4.8759202624129449E-5</v>
      </c>
      <c r="J11" s="8">
        <v>3540.6999510000001</v>
      </c>
      <c r="K11" s="8">
        <f t="shared" si="6"/>
        <v>-1.4045207394653106E-3</v>
      </c>
      <c r="L11" s="8">
        <f t="shared" si="7"/>
        <v>-0.14045207394653106</v>
      </c>
      <c r="M11" s="8">
        <f t="shared" si="8"/>
        <v>1.9726785075881829E-6</v>
      </c>
      <c r="N11" s="8">
        <f t="shared" si="9"/>
        <v>9.6186231063757487E-11</v>
      </c>
      <c r="O11" s="8">
        <v>342.959991</v>
      </c>
      <c r="P11" s="8">
        <f t="shared" si="10"/>
        <v>-1.3235145087093725E-2</v>
      </c>
      <c r="Q11" s="8">
        <f t="shared" si="11"/>
        <v>-1.3235145087093725</v>
      </c>
      <c r="R11" s="8">
        <f t="shared" si="12"/>
        <v>1.7516906547642116E-4</v>
      </c>
      <c r="S11" s="8">
        <f t="shared" si="13"/>
        <v>8.5411039570442182E-9</v>
      </c>
      <c r="T11" s="8">
        <v>4016000.9249000568</v>
      </c>
      <c r="U11" s="8">
        <v>-2.0207036101361131E-3</v>
      </c>
      <c r="V11" s="8">
        <f t="shared" si="14"/>
        <v>-0.20207036101361131</v>
      </c>
      <c r="W11" s="8">
        <f t="shared" si="15"/>
        <v>4.0832430800171208E-6</v>
      </c>
      <c r="X11" s="8">
        <f t="shared" si="16"/>
        <v>1.9909567670212921E-10</v>
      </c>
    </row>
    <row r="12" spans="1:24" x14ac:dyDescent="0.3">
      <c r="A12" s="8">
        <v>10</v>
      </c>
      <c r="B12" s="6">
        <v>44517</v>
      </c>
      <c r="C12" s="8">
        <f t="shared" si="0"/>
        <v>167</v>
      </c>
      <c r="D12" s="8">
        <f t="shared" si="1"/>
        <v>6.0000000000000053E-2</v>
      </c>
      <c r="E12" s="8">
        <f t="shared" si="2"/>
        <v>8.6412249390017048E-4</v>
      </c>
      <c r="F12" s="8">
        <f t="shared" si="3"/>
        <v>5.1847349634010275E-5</v>
      </c>
      <c r="G12" s="8">
        <f t="shared" si="4"/>
        <v>5.1847349634010272E-3</v>
      </c>
      <c r="H12" s="8">
        <f t="shared" si="5"/>
        <v>5.1871492153329211E-5</v>
      </c>
      <c r="J12" s="8">
        <v>3549</v>
      </c>
      <c r="K12" s="8">
        <f t="shared" si="6"/>
        <v>2.3441831035854255E-3</v>
      </c>
      <c r="L12" s="8">
        <f t="shared" si="7"/>
        <v>0.23441831035854255</v>
      </c>
      <c r="M12" s="8">
        <f t="shared" si="8"/>
        <v>5.4951944231353975E-6</v>
      </c>
      <c r="N12" s="8">
        <f t="shared" si="9"/>
        <v>2.8504393440068623E-10</v>
      </c>
      <c r="O12" s="8">
        <v>340.76998900000001</v>
      </c>
      <c r="P12" s="8">
        <f t="shared" si="10"/>
        <v>-6.3855903238579006E-3</v>
      </c>
      <c r="Q12" s="8">
        <f t="shared" si="11"/>
        <v>-0.63855903238579004</v>
      </c>
      <c r="R12" s="8">
        <f t="shared" si="12"/>
        <v>4.0775763784147645E-5</v>
      </c>
      <c r="S12" s="8">
        <f t="shared" si="13"/>
        <v>2.1150997111754199E-9</v>
      </c>
      <c r="T12" s="8">
        <v>4086950.1180767315</v>
      </c>
      <c r="U12" s="8">
        <v>1.766662769840879E-2</v>
      </c>
      <c r="V12" s="8">
        <f t="shared" si="14"/>
        <v>1.766662769840879</v>
      </c>
      <c r="W12" s="8">
        <f t="shared" si="15"/>
        <v>3.1210973423418466E-4</v>
      </c>
      <c r="X12" s="8">
        <f t="shared" si="16"/>
        <v>1.6189597630306176E-8</v>
      </c>
    </row>
    <row r="13" spans="1:24" x14ac:dyDescent="0.3">
      <c r="A13" s="8">
        <v>11</v>
      </c>
      <c r="B13" s="6">
        <v>44518</v>
      </c>
      <c r="C13" s="8">
        <f t="shared" si="0"/>
        <v>166</v>
      </c>
      <c r="D13" s="8">
        <f t="shared" si="1"/>
        <v>6.0000000000000053E-2</v>
      </c>
      <c r="E13" s="8">
        <f t="shared" si="2"/>
        <v>9.1927924882996863E-4</v>
      </c>
      <c r="F13" s="8">
        <f t="shared" si="3"/>
        <v>5.5156754929798164E-5</v>
      </c>
      <c r="G13" s="8">
        <f t="shared" si="4"/>
        <v>5.5156754929798161E-3</v>
      </c>
      <c r="H13" s="8">
        <f t="shared" si="5"/>
        <v>5.5182438460988519E-5</v>
      </c>
      <c r="J13" s="8">
        <v>3696.0600589999999</v>
      </c>
      <c r="K13" s="8">
        <f t="shared" si="6"/>
        <v>4.1437041138348805E-2</v>
      </c>
      <c r="L13" s="8">
        <f t="shared" si="7"/>
        <v>4.1437041138348807</v>
      </c>
      <c r="M13" s="8">
        <f t="shared" si="8"/>
        <v>1.7170283783012113E-3</v>
      </c>
      <c r="N13" s="8">
        <f t="shared" si="9"/>
        <v>9.4749812821377515E-8</v>
      </c>
      <c r="O13" s="8">
        <v>338.69000199999999</v>
      </c>
      <c r="P13" s="8">
        <f t="shared" si="10"/>
        <v>-6.103785741531414E-3</v>
      </c>
      <c r="Q13" s="8">
        <f t="shared" si="11"/>
        <v>-0.61037857415314145</v>
      </c>
      <c r="R13" s="8">
        <f t="shared" si="12"/>
        <v>3.7256200378522196E-5</v>
      </c>
      <c r="S13" s="8">
        <f t="shared" si="13"/>
        <v>2.0558879846780585E-9</v>
      </c>
      <c r="T13" s="8">
        <v>4116055.6402257308</v>
      </c>
      <c r="U13" s="8">
        <v>7.1215750885396389E-3</v>
      </c>
      <c r="V13" s="8">
        <f t="shared" si="14"/>
        <v>0.71215750885396389</v>
      </c>
      <c r="W13" s="8">
        <f t="shared" si="15"/>
        <v>5.0716831741708365E-5</v>
      </c>
      <c r="X13" s="8">
        <f t="shared" si="16"/>
        <v>2.7986784465231312E-9</v>
      </c>
    </row>
    <row r="14" spans="1:24" x14ac:dyDescent="0.3">
      <c r="A14" s="8">
        <v>12</v>
      </c>
      <c r="B14" s="6">
        <v>44519</v>
      </c>
      <c r="C14" s="8">
        <f t="shared" si="0"/>
        <v>165</v>
      </c>
      <c r="D14" s="8">
        <f t="shared" si="1"/>
        <v>6.0000000000000053E-2</v>
      </c>
      <c r="E14" s="8">
        <f t="shared" si="2"/>
        <v>9.779566476914559E-4</v>
      </c>
      <c r="F14" s="8">
        <f t="shared" si="3"/>
        <v>5.8677398861487405E-5</v>
      </c>
      <c r="G14" s="8">
        <f t="shared" si="4"/>
        <v>5.8677398861487406E-3</v>
      </c>
      <c r="H14" s="8">
        <f t="shared" si="5"/>
        <v>5.870472176700906E-5</v>
      </c>
      <c r="J14" s="8">
        <v>3676.570068</v>
      </c>
      <c r="K14" s="8">
        <f t="shared" si="6"/>
        <v>-5.2731802754506915E-3</v>
      </c>
      <c r="L14" s="8">
        <f t="shared" si="7"/>
        <v>-0.52731802754506918</v>
      </c>
      <c r="M14" s="8">
        <f t="shared" si="8"/>
        <v>2.7806430217402231E-5</v>
      </c>
      <c r="N14" s="8">
        <f t="shared" si="9"/>
        <v>1.6323687492463512E-9</v>
      </c>
      <c r="O14" s="8">
        <v>345.29998799999998</v>
      </c>
      <c r="P14" s="8">
        <f t="shared" si="10"/>
        <v>1.9516330452529838E-2</v>
      </c>
      <c r="Q14" s="8">
        <f t="shared" si="11"/>
        <v>1.9516330452529838</v>
      </c>
      <c r="R14" s="8">
        <f t="shared" si="12"/>
        <v>3.8088715433234351E-4</v>
      </c>
      <c r="S14" s="8">
        <f t="shared" si="13"/>
        <v>2.2359874419708064E-8</v>
      </c>
      <c r="T14" s="8">
        <v>4032270.9599952111</v>
      </c>
      <c r="U14" s="8">
        <v>-2.0355575228794734E-2</v>
      </c>
      <c r="V14" s="8">
        <f t="shared" si="14"/>
        <v>-2.0355575228794733</v>
      </c>
      <c r="W14" s="8">
        <f t="shared" si="15"/>
        <v>4.1434944289512178E-4</v>
      </c>
      <c r="X14" s="8">
        <f t="shared" si="16"/>
        <v>2.4324268759473334E-8</v>
      </c>
    </row>
    <row r="15" spans="1:24" x14ac:dyDescent="0.3">
      <c r="A15" s="8">
        <v>13</v>
      </c>
      <c r="B15" s="6">
        <v>44522</v>
      </c>
      <c r="C15" s="8">
        <f t="shared" si="0"/>
        <v>162</v>
      </c>
      <c r="D15" s="8">
        <f t="shared" si="1"/>
        <v>6.0000000000000053E-2</v>
      </c>
      <c r="E15" s="8">
        <f t="shared" si="2"/>
        <v>1.0403794124377191E-3</v>
      </c>
      <c r="F15" s="8">
        <f t="shared" si="3"/>
        <v>6.2422764746263202E-5</v>
      </c>
      <c r="G15" s="8">
        <f t="shared" si="4"/>
        <v>6.2422764746263206E-3</v>
      </c>
      <c r="H15" s="8">
        <f t="shared" si="5"/>
        <v>6.2451831667030926E-5</v>
      </c>
      <c r="J15" s="8">
        <v>3572.570068</v>
      </c>
      <c r="K15" s="8">
        <f t="shared" si="6"/>
        <v>-2.8287234589975997E-2</v>
      </c>
      <c r="L15" s="8">
        <f t="shared" si="7"/>
        <v>-2.8287234589975996</v>
      </c>
      <c r="M15" s="8">
        <f t="shared" si="8"/>
        <v>8.0016764074833445E-4</v>
      </c>
      <c r="N15" s="8">
        <f t="shared" si="9"/>
        <v>4.9971934805420261E-8</v>
      </c>
      <c r="O15" s="8">
        <v>341.01001000000002</v>
      </c>
      <c r="P15" s="8">
        <f t="shared" si="10"/>
        <v>-1.2423915867613534E-2</v>
      </c>
      <c r="Q15" s="8">
        <f t="shared" si="11"/>
        <v>-1.2423915867613533</v>
      </c>
      <c r="R15" s="8">
        <f t="shared" si="12"/>
        <v>1.5435368548553935E-4</v>
      </c>
      <c r="S15" s="8">
        <f t="shared" si="13"/>
        <v>9.639670383128738E-9</v>
      </c>
      <c r="T15" s="8">
        <v>4014256.4365830636</v>
      </c>
      <c r="U15" s="8">
        <v>-4.467587518515604E-3</v>
      </c>
      <c r="V15" s="8">
        <f t="shared" si="14"/>
        <v>-0.44675875185156039</v>
      </c>
      <c r="W15" s="8">
        <f t="shared" si="15"/>
        <v>1.9959338235596412E-5</v>
      </c>
      <c r="X15" s="8">
        <f t="shared" si="16"/>
        <v>1.2464972316748011E-9</v>
      </c>
    </row>
    <row r="16" spans="1:24" x14ac:dyDescent="0.3">
      <c r="A16" s="8">
        <v>14</v>
      </c>
      <c r="B16" s="6">
        <v>44523</v>
      </c>
      <c r="C16" s="8">
        <f t="shared" si="0"/>
        <v>161</v>
      </c>
      <c r="D16" s="8">
        <f t="shared" si="1"/>
        <v>6.0000000000000053E-2</v>
      </c>
      <c r="E16" s="8">
        <f t="shared" si="2"/>
        <v>1.1067866089762969E-3</v>
      </c>
      <c r="F16" s="8">
        <f t="shared" si="3"/>
        <v>6.6407196538577869E-5</v>
      </c>
      <c r="G16" s="8">
        <f t="shared" si="4"/>
        <v>6.6407196538577871E-3</v>
      </c>
      <c r="H16" s="8">
        <f t="shared" si="5"/>
        <v>6.6438118794713734E-5</v>
      </c>
      <c r="J16" s="8">
        <v>3580.040039</v>
      </c>
      <c r="K16" s="8">
        <f t="shared" si="6"/>
        <v>2.0909235810123196E-3</v>
      </c>
      <c r="L16" s="8">
        <f t="shared" si="7"/>
        <v>0.20909235810123195</v>
      </c>
      <c r="M16" s="8">
        <f t="shared" si="8"/>
        <v>4.371961421633382E-6</v>
      </c>
      <c r="N16" s="8">
        <f t="shared" si="9"/>
        <v>2.9046489229638419E-10</v>
      </c>
      <c r="O16" s="8">
        <v>337.25</v>
      </c>
      <c r="P16" s="8">
        <f t="shared" si="10"/>
        <v>-1.1026098618043566E-2</v>
      </c>
      <c r="Q16" s="8">
        <f t="shared" si="11"/>
        <v>-1.1026098618043565</v>
      </c>
      <c r="R16" s="8">
        <f t="shared" si="12"/>
        <v>1.2157485073482223E-4</v>
      </c>
      <c r="S16" s="8">
        <f t="shared" si="13"/>
        <v>8.0772043755697094E-9</v>
      </c>
      <c r="T16" s="8">
        <v>4037138.8355550291</v>
      </c>
      <c r="U16" s="8">
        <v>5.7002833111088049E-3</v>
      </c>
      <c r="V16" s="8">
        <f t="shared" si="14"/>
        <v>0.57002833111088047</v>
      </c>
      <c r="W16" s="8">
        <f t="shared" si="15"/>
        <v>3.2493229826905563E-5</v>
      </c>
      <c r="X16" s="8">
        <f t="shared" si="16"/>
        <v>2.1587890632638873E-9</v>
      </c>
    </row>
    <row r="17" spans="1:24" x14ac:dyDescent="0.3">
      <c r="A17" s="8">
        <v>15</v>
      </c>
      <c r="B17" s="6">
        <v>44524</v>
      </c>
      <c r="C17" s="8">
        <f t="shared" si="0"/>
        <v>160</v>
      </c>
      <c r="D17" s="8">
        <f t="shared" si="1"/>
        <v>6.0000000000000053E-2</v>
      </c>
      <c r="E17" s="8">
        <f t="shared" si="2"/>
        <v>1.1774325627407413E-3</v>
      </c>
      <c r="F17" s="8">
        <f t="shared" si="3"/>
        <v>7.0645953764444537E-5</v>
      </c>
      <c r="G17" s="8">
        <f t="shared" si="4"/>
        <v>7.0645953764444536E-3</v>
      </c>
      <c r="H17" s="8">
        <f t="shared" si="5"/>
        <v>7.0678849781610358E-5</v>
      </c>
      <c r="J17" s="8">
        <v>3580.4099120000001</v>
      </c>
      <c r="K17" s="8">
        <f t="shared" si="6"/>
        <v>1.0331532496027982E-4</v>
      </c>
      <c r="L17" s="8">
        <f t="shared" si="7"/>
        <v>1.0331532496027982E-2</v>
      </c>
      <c r="M17" s="8">
        <f t="shared" si="8"/>
        <v>1.0674056371648217E-8</v>
      </c>
      <c r="N17" s="8">
        <f t="shared" si="9"/>
        <v>7.5443002685216529E-13</v>
      </c>
      <c r="O17" s="8">
        <v>341.05999800000001</v>
      </c>
      <c r="P17" s="8">
        <f t="shared" si="10"/>
        <v>1.129725129725725E-2</v>
      </c>
      <c r="Q17" s="8">
        <f t="shared" si="11"/>
        <v>1.1297251297257249</v>
      </c>
      <c r="R17" s="8">
        <f t="shared" si="12"/>
        <v>1.2762788687338062E-4</v>
      </c>
      <c r="S17" s="8">
        <f t="shared" si="13"/>
        <v>9.0205922442680289E-9</v>
      </c>
      <c r="T17" s="8">
        <v>3947383.0368301305</v>
      </c>
      <c r="U17" s="8">
        <v>-2.2232527138878765E-2</v>
      </c>
      <c r="V17" s="8">
        <f t="shared" si="14"/>
        <v>-2.2232527138878764</v>
      </c>
      <c r="W17" s="8">
        <f t="shared" si="15"/>
        <v>4.9428526298098076E-4</v>
      </c>
      <c r="X17" s="8">
        <f t="shared" si="16"/>
        <v>3.4935513851496509E-8</v>
      </c>
    </row>
    <row r="18" spans="1:24" x14ac:dyDescent="0.3">
      <c r="A18" s="8">
        <v>16</v>
      </c>
      <c r="B18" s="6">
        <v>44526</v>
      </c>
      <c r="C18" s="8">
        <f t="shared" si="0"/>
        <v>158</v>
      </c>
      <c r="D18" s="8">
        <f t="shared" si="1"/>
        <v>6.0000000000000053E-2</v>
      </c>
      <c r="E18" s="8">
        <f t="shared" si="2"/>
        <v>1.2525878327029165E-3</v>
      </c>
      <c r="F18" s="8">
        <f t="shared" si="3"/>
        <v>7.5155269962175059E-5</v>
      </c>
      <c r="G18" s="8">
        <f t="shared" si="4"/>
        <v>7.5155269962175059E-3</v>
      </c>
      <c r="H18" s="8">
        <f t="shared" si="5"/>
        <v>7.5190265725117423E-5</v>
      </c>
      <c r="J18" s="8">
        <v>3504.5600589999999</v>
      </c>
      <c r="K18" s="8">
        <f t="shared" si="6"/>
        <v>-2.1184684118369785E-2</v>
      </c>
      <c r="L18" s="8">
        <f t="shared" si="7"/>
        <v>-2.1184684118369783</v>
      </c>
      <c r="M18" s="8">
        <f t="shared" si="8"/>
        <v>4.4879084119510898E-4</v>
      </c>
      <c r="N18" s="8">
        <f t="shared" si="9"/>
        <v>3.3744702604459221E-8</v>
      </c>
      <c r="O18" s="8">
        <v>333.11999500000002</v>
      </c>
      <c r="P18" s="8">
        <f t="shared" si="10"/>
        <v>-2.3280370159387588E-2</v>
      </c>
      <c r="Q18" s="8">
        <f t="shared" si="11"/>
        <v>-2.3280370159387589</v>
      </c>
      <c r="R18" s="8">
        <f t="shared" si="12"/>
        <v>5.4197563475810403E-4</v>
      </c>
      <c r="S18" s="8">
        <f t="shared" si="13"/>
        <v>4.0751291994001027E-8</v>
      </c>
      <c r="T18" s="8">
        <v>4008580.9445828302</v>
      </c>
      <c r="U18" s="8">
        <v>1.5503412560095379E-2</v>
      </c>
      <c r="V18" s="8">
        <f t="shared" si="14"/>
        <v>1.550341256009538</v>
      </c>
      <c r="W18" s="8">
        <f t="shared" si="15"/>
        <v>2.4035580100852317E-4</v>
      </c>
      <c r="X18" s="8">
        <f t="shared" si="16"/>
        <v>1.8072416546404303E-8</v>
      </c>
    </row>
    <row r="19" spans="1:24" x14ac:dyDescent="0.3">
      <c r="A19" s="8">
        <v>17</v>
      </c>
      <c r="B19" s="6">
        <v>44529</v>
      </c>
      <c r="C19" s="8">
        <f t="shared" si="0"/>
        <v>155</v>
      </c>
      <c r="D19" s="8">
        <f t="shared" si="1"/>
        <v>6.0000000000000053E-2</v>
      </c>
      <c r="E19" s="8">
        <f t="shared" si="2"/>
        <v>1.3325402475562942E-3</v>
      </c>
      <c r="F19" s="8">
        <f t="shared" si="3"/>
        <v>7.9952414853377721E-5</v>
      </c>
      <c r="G19" s="8">
        <f t="shared" si="4"/>
        <v>7.9952414853377719E-3</v>
      </c>
      <c r="H19" s="8">
        <f t="shared" si="5"/>
        <v>7.9989644388422785E-5</v>
      </c>
      <c r="J19" s="8">
        <v>3561.570068</v>
      </c>
      <c r="K19" s="8">
        <f t="shared" si="6"/>
        <v>1.6267379654000696E-2</v>
      </c>
      <c r="L19" s="8">
        <f t="shared" si="7"/>
        <v>1.6267379654000695</v>
      </c>
      <c r="M19" s="8">
        <f t="shared" si="8"/>
        <v>2.6462764080739578E-4</v>
      </c>
      <c r="N19" s="8">
        <f t="shared" si="9"/>
        <v>2.1167470883530867E-8</v>
      </c>
      <c r="O19" s="8">
        <v>338.02999899999998</v>
      </c>
      <c r="P19" s="8">
        <f t="shared" si="10"/>
        <v>1.4739445466189917E-2</v>
      </c>
      <c r="Q19" s="8">
        <f t="shared" si="11"/>
        <v>1.4739445466189918</v>
      </c>
      <c r="R19" s="8">
        <f t="shared" si="12"/>
        <v>2.1725125265078651E-4</v>
      </c>
      <c r="S19" s="8">
        <f t="shared" si="13"/>
        <v>1.7377850442475804E-8</v>
      </c>
      <c r="T19" s="8">
        <v>3897449.7929906128</v>
      </c>
      <c r="U19" s="8">
        <v>-2.772331484097865E-2</v>
      </c>
      <c r="V19" s="8">
        <f t="shared" si="14"/>
        <v>-2.7723314840978652</v>
      </c>
      <c r="W19" s="8">
        <f t="shared" si="15"/>
        <v>7.6858218577202707E-4</v>
      </c>
      <c r="X19" s="8">
        <f t="shared" si="16"/>
        <v>6.147861572318115E-8</v>
      </c>
    </row>
    <row r="20" spans="1:24" x14ac:dyDescent="0.3">
      <c r="A20" s="8">
        <v>18</v>
      </c>
      <c r="B20" s="6">
        <v>44530</v>
      </c>
      <c r="C20" s="8">
        <f t="shared" si="0"/>
        <v>154</v>
      </c>
      <c r="D20" s="8">
        <f t="shared" si="1"/>
        <v>6.0000000000000053E-2</v>
      </c>
      <c r="E20" s="8">
        <f t="shared" si="2"/>
        <v>1.4175960080386109E-3</v>
      </c>
      <c r="F20" s="8">
        <f t="shared" si="3"/>
        <v>8.5055760482316732E-5</v>
      </c>
      <c r="G20" s="8">
        <f t="shared" si="4"/>
        <v>8.5055760482316729E-3</v>
      </c>
      <c r="H20" s="8">
        <f t="shared" si="5"/>
        <v>8.5095366370662552E-5</v>
      </c>
      <c r="J20" s="8">
        <v>3507.070068</v>
      </c>
      <c r="K20" s="8">
        <f t="shared" si="6"/>
        <v>-1.5302240011974404E-2</v>
      </c>
      <c r="L20" s="8">
        <f t="shared" si="7"/>
        <v>-1.5302240011974404</v>
      </c>
      <c r="M20" s="8">
        <f t="shared" si="8"/>
        <v>2.341585493840704E-4</v>
      </c>
      <c r="N20" s="8">
        <f t="shared" si="9"/>
        <v>1.9925807548660351E-8</v>
      </c>
      <c r="O20" s="8">
        <v>324.459991</v>
      </c>
      <c r="P20" s="8">
        <f t="shared" si="10"/>
        <v>-4.014438966998303E-2</v>
      </c>
      <c r="Q20" s="8">
        <f t="shared" si="11"/>
        <v>-4.0144389669983029</v>
      </c>
      <c r="R20" s="8">
        <f t="shared" si="12"/>
        <v>1.6115720219754403E-3</v>
      </c>
      <c r="S20" s="8">
        <f t="shared" si="13"/>
        <v>1.3713731164270952E-7</v>
      </c>
      <c r="T20" s="8">
        <v>3779005.0778369484</v>
      </c>
      <c r="U20" s="8">
        <v>-3.0390311984693635E-2</v>
      </c>
      <c r="V20" s="8">
        <f t="shared" si="14"/>
        <v>-3.0390311984693636</v>
      </c>
      <c r="W20" s="8">
        <f t="shared" si="15"/>
        <v>9.2357106252701361E-4</v>
      </c>
      <c r="X20" s="8">
        <f t="shared" si="16"/>
        <v>7.859161793507831E-8</v>
      </c>
    </row>
    <row r="21" spans="1:24" x14ac:dyDescent="0.3">
      <c r="A21" s="8">
        <v>19</v>
      </c>
      <c r="B21" s="6">
        <v>44531</v>
      </c>
      <c r="C21" s="8">
        <f t="shared" si="0"/>
        <v>153</v>
      </c>
      <c r="D21" s="8">
        <f t="shared" si="1"/>
        <v>6.0000000000000053E-2</v>
      </c>
      <c r="E21" s="8">
        <f t="shared" si="2"/>
        <v>1.5080808596155434E-3</v>
      </c>
      <c r="F21" s="8">
        <f t="shared" si="3"/>
        <v>9.0484851576932691E-5</v>
      </c>
      <c r="G21" s="8">
        <f t="shared" si="4"/>
        <v>9.0484851576932684E-3</v>
      </c>
      <c r="H21" s="8">
        <f t="shared" si="5"/>
        <v>9.0526985500704839E-5</v>
      </c>
      <c r="J21" s="8">
        <v>3443.719971</v>
      </c>
      <c r="K21" s="8">
        <f t="shared" si="6"/>
        <v>-1.8063539014527612E-2</v>
      </c>
      <c r="L21" s="8">
        <f t="shared" si="7"/>
        <v>-1.8063539014527612</v>
      </c>
      <c r="M21" s="8">
        <f t="shared" si="8"/>
        <v>3.2629144172936119E-4</v>
      </c>
      <c r="N21" s="8">
        <f t="shared" si="9"/>
        <v>2.9538180614437959E-8</v>
      </c>
      <c r="O21" s="8">
        <v>310.60000600000001</v>
      </c>
      <c r="P21" s="8">
        <f t="shared" si="10"/>
        <v>-4.2717084954859638E-2</v>
      </c>
      <c r="Q21" s="8">
        <f t="shared" si="11"/>
        <v>-4.2717084954859637</v>
      </c>
      <c r="R21" s="8">
        <f t="shared" si="12"/>
        <v>1.8247493470406957E-3</v>
      </c>
      <c r="S21" s="8">
        <f t="shared" si="13"/>
        <v>1.6518905768197368E-7</v>
      </c>
      <c r="T21" s="8">
        <v>3774238.0852641314</v>
      </c>
      <c r="U21" s="8">
        <v>-1.2614411662938496E-3</v>
      </c>
      <c r="V21" s="8">
        <f t="shared" si="14"/>
        <v>-0.12614411662938496</v>
      </c>
      <c r="W21" s="8">
        <f t="shared" si="15"/>
        <v>1.5912338160207876E-6</v>
      </c>
      <c r="X21" s="8">
        <f t="shared" si="16"/>
        <v>1.4404960059114508E-10</v>
      </c>
    </row>
    <row r="22" spans="1:24" x14ac:dyDescent="0.3">
      <c r="A22" s="8">
        <v>20</v>
      </c>
      <c r="B22" s="6">
        <v>44532</v>
      </c>
      <c r="C22" s="8">
        <f t="shared" si="0"/>
        <v>152</v>
      </c>
      <c r="D22" s="8">
        <f t="shared" si="1"/>
        <v>6.0000000000000053E-2</v>
      </c>
      <c r="E22" s="8">
        <f t="shared" si="2"/>
        <v>1.6043413400165356E-3</v>
      </c>
      <c r="F22" s="8">
        <f t="shared" si="3"/>
        <v>9.6260480400992224E-5</v>
      </c>
      <c r="G22" s="8">
        <f t="shared" si="4"/>
        <v>9.6260480400992224E-3</v>
      </c>
      <c r="H22" s="8">
        <f t="shared" si="5"/>
        <v>9.6305303724154083E-5</v>
      </c>
      <c r="J22" s="8">
        <v>3437.360107</v>
      </c>
      <c r="K22" s="8">
        <f t="shared" si="6"/>
        <v>-1.8468005684426237E-3</v>
      </c>
      <c r="L22" s="8">
        <f t="shared" si="7"/>
        <v>-0.18468005684426236</v>
      </c>
      <c r="M22" s="8">
        <f t="shared" si="8"/>
        <v>3.4106723395999978E-6</v>
      </c>
      <c r="N22" s="8">
        <f t="shared" si="9"/>
        <v>3.2846583556874898E-10</v>
      </c>
      <c r="O22" s="8">
        <v>310.39001500000001</v>
      </c>
      <c r="P22" s="8">
        <f t="shared" si="10"/>
        <v>-6.7608176414524039E-4</v>
      </c>
      <c r="Q22" s="8">
        <f t="shared" si="11"/>
        <v>-6.7608176414524046E-2</v>
      </c>
      <c r="R22" s="8">
        <f t="shared" si="12"/>
        <v>4.5708655180974048E-7</v>
      </c>
      <c r="S22" s="8">
        <f t="shared" si="13"/>
        <v>4.401985920026335E-11</v>
      </c>
      <c r="T22" s="8">
        <v>3726538.4845217308</v>
      </c>
      <c r="U22" s="8">
        <v>-1.2638206616756791E-2</v>
      </c>
      <c r="V22" s="8">
        <f t="shared" si="14"/>
        <v>-1.2638206616756791</v>
      </c>
      <c r="W22" s="8">
        <f t="shared" si="15"/>
        <v>1.5972426648783511E-4</v>
      </c>
      <c r="X22" s="8">
        <f t="shared" si="16"/>
        <v>1.5382293996228685E-8</v>
      </c>
    </row>
    <row r="23" spans="1:24" x14ac:dyDescent="0.3">
      <c r="A23" s="8">
        <v>21</v>
      </c>
      <c r="B23" s="6">
        <v>44533</v>
      </c>
      <c r="C23" s="8">
        <f t="shared" si="0"/>
        <v>151</v>
      </c>
      <c r="D23" s="8">
        <f t="shared" si="1"/>
        <v>6.0000000000000053E-2</v>
      </c>
      <c r="E23" s="8">
        <f t="shared" si="2"/>
        <v>1.7067461064005696E-3</v>
      </c>
      <c r="F23" s="8">
        <f t="shared" si="3"/>
        <v>1.0240476638403427E-4</v>
      </c>
      <c r="G23" s="8">
        <f t="shared" si="4"/>
        <v>1.0240476638403427E-2</v>
      </c>
      <c r="H23" s="8">
        <f t="shared" si="5"/>
        <v>1.0245245077037667E-4</v>
      </c>
      <c r="J23" s="8">
        <v>3389.790039</v>
      </c>
      <c r="K23" s="8">
        <f t="shared" si="6"/>
        <v>-1.3839128435547412E-2</v>
      </c>
      <c r="L23" s="8">
        <f t="shared" si="7"/>
        <v>-1.3839128435547412</v>
      </c>
      <c r="M23" s="8">
        <f t="shared" si="8"/>
        <v>1.9152147585557695E-4</v>
      </c>
      <c r="N23" s="8">
        <f t="shared" si="9"/>
        <v>1.9621844576563381E-8</v>
      </c>
      <c r="O23" s="8">
        <v>306.83999599999999</v>
      </c>
      <c r="P23" s="8">
        <f t="shared" si="10"/>
        <v>-1.1437284797966263E-2</v>
      </c>
      <c r="Q23" s="8">
        <f t="shared" si="11"/>
        <v>-1.1437284797966263</v>
      </c>
      <c r="R23" s="8">
        <f t="shared" si="12"/>
        <v>1.3081148354979018E-4</v>
      </c>
      <c r="S23" s="8">
        <f t="shared" si="13"/>
        <v>1.3401957078584816E-8</v>
      </c>
      <c r="T23" s="8">
        <v>3814174.2341555683</v>
      </c>
      <c r="U23" s="8">
        <v>2.351666298304304E-2</v>
      </c>
      <c r="V23" s="8">
        <f t="shared" si="14"/>
        <v>2.3516662983043042</v>
      </c>
      <c r="W23" s="8">
        <f t="shared" si="15"/>
        <v>5.5303343785802672E-4</v>
      </c>
      <c r="X23" s="8">
        <f t="shared" si="16"/>
        <v>5.665963106652165E-8</v>
      </c>
    </row>
    <row r="24" spans="1:24" x14ac:dyDescent="0.3">
      <c r="A24" s="8">
        <v>22</v>
      </c>
      <c r="B24" s="6">
        <v>44536</v>
      </c>
      <c r="C24" s="8">
        <f t="shared" si="0"/>
        <v>148</v>
      </c>
      <c r="D24" s="8">
        <f t="shared" si="1"/>
        <v>6.0000000000000053E-2</v>
      </c>
      <c r="E24" s="8">
        <f t="shared" si="2"/>
        <v>1.8156873472346489E-3</v>
      </c>
      <c r="F24" s="8">
        <f t="shared" si="3"/>
        <v>1.0894124083407902E-4</v>
      </c>
      <c r="G24" s="8">
        <f t="shared" si="4"/>
        <v>1.0894124083407902E-2</v>
      </c>
      <c r="H24" s="8">
        <f t="shared" si="5"/>
        <v>1.0899196890465604E-4</v>
      </c>
      <c r="J24" s="8">
        <v>3427.3701169999999</v>
      </c>
      <c r="K24" s="8">
        <f t="shared" si="6"/>
        <v>1.1086255363204209E-2</v>
      </c>
      <c r="L24" s="8">
        <f t="shared" si="7"/>
        <v>1.1086255363204209</v>
      </c>
      <c r="M24" s="8">
        <f t="shared" si="8"/>
        <v>1.229050579781741E-4</v>
      </c>
      <c r="N24" s="8">
        <f t="shared" si="9"/>
        <v>1.33956642573821E-8</v>
      </c>
      <c r="O24" s="8">
        <v>317.86999500000002</v>
      </c>
      <c r="P24" s="8">
        <f t="shared" si="10"/>
        <v>3.5947070602882006E-2</v>
      </c>
      <c r="Q24" s="8">
        <f t="shared" si="11"/>
        <v>3.5947070602882008</v>
      </c>
      <c r="R24" s="8">
        <f t="shared" si="12"/>
        <v>1.2921918849285838E-3</v>
      </c>
      <c r="S24" s="8">
        <f t="shared" si="13"/>
        <v>1.4083853774098508E-7</v>
      </c>
      <c r="T24" s="8">
        <v>3897184.7855134998</v>
      </c>
      <c r="U24" s="8">
        <v>2.1763701986810106E-2</v>
      </c>
      <c r="V24" s="8">
        <f t="shared" si="14"/>
        <v>2.1763701986810107</v>
      </c>
      <c r="W24" s="8">
        <f t="shared" si="15"/>
        <v>4.7365872417068214E-4</v>
      </c>
      <c r="X24" s="8">
        <f t="shared" si="16"/>
        <v>5.1624996936230042E-8</v>
      </c>
    </row>
    <row r="25" spans="1:24" x14ac:dyDescent="0.3">
      <c r="A25" s="8">
        <v>23</v>
      </c>
      <c r="B25" s="6">
        <v>44537</v>
      </c>
      <c r="C25" s="8">
        <f t="shared" si="0"/>
        <v>147</v>
      </c>
      <c r="D25" s="8">
        <f t="shared" si="1"/>
        <v>6.0000000000000053E-2</v>
      </c>
      <c r="E25" s="8">
        <f t="shared" si="2"/>
        <v>1.9315822842921795E-3</v>
      </c>
      <c r="F25" s="8">
        <f t="shared" si="3"/>
        <v>1.1589493705753087E-4</v>
      </c>
      <c r="G25" s="8">
        <f t="shared" si="4"/>
        <v>1.1589493705753087E-2</v>
      </c>
      <c r="H25" s="8">
        <f t="shared" si="5"/>
        <v>1.1594890309005961E-4</v>
      </c>
      <c r="J25" s="8">
        <v>3523.290039</v>
      </c>
      <c r="K25" s="8">
        <f t="shared" si="6"/>
        <v>2.79864498801079E-2</v>
      </c>
      <c r="L25" s="8">
        <f t="shared" si="7"/>
        <v>2.79864498801079</v>
      </c>
      <c r="M25" s="8">
        <f t="shared" si="8"/>
        <v>7.8324137689179149E-4</v>
      </c>
      <c r="N25" s="8">
        <f t="shared" si="9"/>
        <v>9.0815978505351182E-8</v>
      </c>
      <c r="O25" s="8">
        <v>322.80999800000001</v>
      </c>
      <c r="P25" s="8">
        <f t="shared" si="10"/>
        <v>1.5540954093512317E-2</v>
      </c>
      <c r="Q25" s="8">
        <f t="shared" si="11"/>
        <v>1.5540954093512316</v>
      </c>
      <c r="R25" s="8">
        <f t="shared" si="12"/>
        <v>2.4152125413665724E-4</v>
      </c>
      <c r="S25" s="8">
        <f t="shared" si="13"/>
        <v>2.8004124490080929E-8</v>
      </c>
      <c r="T25" s="8">
        <v>3943894.4881737647</v>
      </c>
      <c r="U25" s="8">
        <v>1.198549856652752E-2</v>
      </c>
      <c r="V25" s="8">
        <f t="shared" si="14"/>
        <v>1.1985498566527519</v>
      </c>
      <c r="W25" s="8">
        <f t="shared" si="15"/>
        <v>1.4365217588823323E-4</v>
      </c>
      <c r="X25" s="8">
        <f t="shared" si="16"/>
        <v>1.6656312220740952E-8</v>
      </c>
    </row>
    <row r="26" spans="1:24" x14ac:dyDescent="0.3">
      <c r="A26" s="8">
        <v>24</v>
      </c>
      <c r="B26" s="6">
        <v>44538</v>
      </c>
      <c r="C26" s="8">
        <f t="shared" si="0"/>
        <v>146</v>
      </c>
      <c r="D26" s="8">
        <f t="shared" si="1"/>
        <v>6.0000000000000053E-2</v>
      </c>
      <c r="E26" s="8">
        <f t="shared" si="2"/>
        <v>2.0548747705235954E-3</v>
      </c>
      <c r="F26" s="8">
        <f t="shared" si="3"/>
        <v>1.2329248623141583E-4</v>
      </c>
      <c r="G26" s="8">
        <f t="shared" si="4"/>
        <v>1.2329248623141583E-2</v>
      </c>
      <c r="H26" s="8">
        <f t="shared" si="5"/>
        <v>1.2334989690431875E-4</v>
      </c>
      <c r="J26" s="8">
        <v>3523.1599120000001</v>
      </c>
      <c r="K26" s="8">
        <f t="shared" si="6"/>
        <v>-3.6933377201280756E-5</v>
      </c>
      <c r="L26" s="8">
        <f t="shared" si="7"/>
        <v>-3.6933377201280758E-3</v>
      </c>
      <c r="M26" s="8">
        <f t="shared" si="8"/>
        <v>1.3640743514920851E-9</v>
      </c>
      <c r="N26" s="8">
        <f t="shared" si="9"/>
        <v>1.6825843062637414E-13</v>
      </c>
      <c r="O26" s="8">
        <v>330.55999800000001</v>
      </c>
      <c r="P26" s="8">
        <f t="shared" si="10"/>
        <v>2.4007930510256376E-2</v>
      </c>
      <c r="Q26" s="8">
        <f t="shared" si="11"/>
        <v>2.4007930510256377</v>
      </c>
      <c r="R26" s="8">
        <f t="shared" si="12"/>
        <v>5.7638072738529895E-4</v>
      </c>
      <c r="S26" s="8">
        <f t="shared" si="13"/>
        <v>7.1096503300612868E-8</v>
      </c>
      <c r="T26" s="8">
        <v>3917237.2275761827</v>
      </c>
      <c r="U26" s="8">
        <v>-6.759121137118889E-3</v>
      </c>
      <c r="V26" s="8">
        <f t="shared" si="14"/>
        <v>-0.67591211371188886</v>
      </c>
      <c r="W26" s="8">
        <f t="shared" si="15"/>
        <v>4.5685718546247344E-5</v>
      </c>
      <c r="X26" s="8">
        <f t="shared" si="16"/>
        <v>5.635328672679333E-9</v>
      </c>
    </row>
    <row r="27" spans="1:24" x14ac:dyDescent="0.3">
      <c r="A27" s="8">
        <v>25</v>
      </c>
      <c r="B27" s="6">
        <v>44539</v>
      </c>
      <c r="C27" s="8">
        <f t="shared" si="0"/>
        <v>145</v>
      </c>
      <c r="D27" s="8">
        <f t="shared" si="1"/>
        <v>6.0000000000000053E-2</v>
      </c>
      <c r="E27" s="8">
        <f t="shared" si="2"/>
        <v>2.1860369899187183E-3</v>
      </c>
      <c r="F27" s="8">
        <f t="shared" si="3"/>
        <v>1.3116221939512321E-4</v>
      </c>
      <c r="G27" s="8">
        <f t="shared" si="4"/>
        <v>1.3116221939512321E-2</v>
      </c>
      <c r="H27" s="8">
        <f t="shared" si="5"/>
        <v>1.3122329457906248E-4</v>
      </c>
      <c r="J27" s="8">
        <v>3483.419922</v>
      </c>
      <c r="K27" s="8">
        <f t="shared" si="6"/>
        <v>-1.1279644124197798E-2</v>
      </c>
      <c r="L27" s="8">
        <f t="shared" si="7"/>
        <v>-1.1279644124197798</v>
      </c>
      <c r="M27" s="8">
        <f t="shared" si="8"/>
        <v>1.2723037156854992E-4</v>
      </c>
      <c r="N27" s="8">
        <f t="shared" si="9"/>
        <v>1.6695588527743402E-8</v>
      </c>
      <c r="O27" s="8">
        <v>329.82000699999998</v>
      </c>
      <c r="P27" s="8">
        <f t="shared" si="10"/>
        <v>-2.2385981500400174E-3</v>
      </c>
      <c r="Q27" s="8">
        <f t="shared" si="11"/>
        <v>-0.22385981500400173</v>
      </c>
      <c r="R27" s="8">
        <f t="shared" si="12"/>
        <v>5.0113216773625881E-6</v>
      </c>
      <c r="S27" s="8">
        <f t="shared" si="13"/>
        <v>6.5760214069899244E-10</v>
      </c>
      <c r="T27" s="8">
        <v>3894791.8382852548</v>
      </c>
      <c r="U27" s="8">
        <v>-5.7299029869621008E-3</v>
      </c>
      <c r="V27" s="8">
        <f t="shared" si="14"/>
        <v>-0.5729902986962101</v>
      </c>
      <c r="W27" s="8">
        <f t="shared" si="15"/>
        <v>3.2831788239997204E-5</v>
      </c>
      <c r="X27" s="8">
        <f t="shared" si="16"/>
        <v>4.3082954197745527E-9</v>
      </c>
    </row>
    <row r="28" spans="1:24" x14ac:dyDescent="0.3">
      <c r="A28" s="8">
        <v>26</v>
      </c>
      <c r="B28" s="6">
        <v>44540</v>
      </c>
      <c r="C28" s="8">
        <f t="shared" si="0"/>
        <v>144</v>
      </c>
      <c r="D28" s="8">
        <f t="shared" si="1"/>
        <v>6.0000000000000053E-2</v>
      </c>
      <c r="E28" s="8">
        <f t="shared" si="2"/>
        <v>2.3255712658709769E-3</v>
      </c>
      <c r="F28" s="8">
        <f t="shared" si="3"/>
        <v>1.3953427595225873E-4</v>
      </c>
      <c r="G28" s="8">
        <f t="shared" si="4"/>
        <v>1.3953427595225873E-2</v>
      </c>
      <c r="H28" s="8">
        <f t="shared" si="5"/>
        <v>1.3959924955219414E-4</v>
      </c>
      <c r="J28" s="8">
        <v>3444.23999</v>
      </c>
      <c r="K28" s="8">
        <f t="shared" si="6"/>
        <v>-1.1247547776986047E-2</v>
      </c>
      <c r="L28" s="8">
        <f t="shared" si="7"/>
        <v>-1.1247547776986047</v>
      </c>
      <c r="M28" s="8">
        <f t="shared" si="8"/>
        <v>1.2650733099558377E-4</v>
      </c>
      <c r="N28" s="8">
        <f t="shared" si="9"/>
        <v>1.7660328469834524E-8</v>
      </c>
      <c r="O28" s="8">
        <v>329.75</v>
      </c>
      <c r="P28" s="8">
        <f t="shared" si="10"/>
        <v>-2.1225819693823338E-4</v>
      </c>
      <c r="Q28" s="8">
        <f t="shared" si="11"/>
        <v>-2.1225819693823339E-2</v>
      </c>
      <c r="R28" s="8">
        <f t="shared" si="12"/>
        <v>4.5053542167469869E-8</v>
      </c>
      <c r="S28" s="8">
        <f t="shared" si="13"/>
        <v>6.2894406762469282E-12</v>
      </c>
      <c r="T28" s="8">
        <v>3892880.3803791301</v>
      </c>
      <c r="U28" s="8">
        <v>-4.9077280262716124E-4</v>
      </c>
      <c r="V28" s="8">
        <f t="shared" si="14"/>
        <v>-4.9077280262716121E-2</v>
      </c>
      <c r="W28" s="8">
        <f t="shared" si="15"/>
        <v>2.4085794379851856E-7</v>
      </c>
      <c r="X28" s="8">
        <f t="shared" si="16"/>
        <v>3.3623588202957745E-11</v>
      </c>
    </row>
    <row r="29" spans="1:24" x14ac:dyDescent="0.3">
      <c r="A29" s="8">
        <v>27</v>
      </c>
      <c r="B29" s="6">
        <v>44543</v>
      </c>
      <c r="C29" s="8">
        <f t="shared" si="0"/>
        <v>141</v>
      </c>
      <c r="D29" s="8">
        <f t="shared" si="1"/>
        <v>6.0000000000000053E-2</v>
      </c>
      <c r="E29" s="8">
        <f t="shared" si="2"/>
        <v>2.4740119849691248E-3</v>
      </c>
      <c r="F29" s="8">
        <f t="shared" si="3"/>
        <v>1.4844071909814763E-4</v>
      </c>
      <c r="G29" s="8">
        <f t="shared" si="4"/>
        <v>1.4844071909814762E-2</v>
      </c>
      <c r="H29" s="8">
        <f t="shared" si="5"/>
        <v>1.4850983994914275E-4</v>
      </c>
      <c r="J29" s="8">
        <v>3391.3500979999999</v>
      </c>
      <c r="K29" s="8">
        <f t="shared" si="6"/>
        <v>-1.5356041435428588E-2</v>
      </c>
      <c r="L29" s="8">
        <f t="shared" si="7"/>
        <v>-1.5356041435428589</v>
      </c>
      <c r="M29" s="8">
        <f t="shared" si="8"/>
        <v>2.3580800856659969E-4</v>
      </c>
      <c r="N29" s="8">
        <f t="shared" si="9"/>
        <v>3.5019809610951803E-8</v>
      </c>
      <c r="O29" s="8">
        <v>334.48998999999998</v>
      </c>
      <c r="P29" s="8">
        <f t="shared" si="10"/>
        <v>1.4374495830174307E-2</v>
      </c>
      <c r="Q29" s="8">
        <f t="shared" si="11"/>
        <v>1.4374495830174308</v>
      </c>
      <c r="R29" s="8">
        <f t="shared" si="12"/>
        <v>2.0662613037169855E-4</v>
      </c>
      <c r="S29" s="8">
        <f t="shared" si="13"/>
        <v>3.0686013550811657E-8</v>
      </c>
      <c r="T29" s="8">
        <v>3883052.0893589235</v>
      </c>
      <c r="U29" s="8">
        <v>-2.5246835401732683E-3</v>
      </c>
      <c r="V29" s="8">
        <f t="shared" si="14"/>
        <v>-0.25246835401732681</v>
      </c>
      <c r="W29" s="8">
        <f t="shared" si="15"/>
        <v>6.3740269780218269E-6</v>
      </c>
      <c r="X29" s="8">
        <f t="shared" si="16"/>
        <v>9.4660572633753945E-10</v>
      </c>
    </row>
    <row r="30" spans="1:24" x14ac:dyDescent="0.3">
      <c r="A30" s="8">
        <v>28</v>
      </c>
      <c r="B30" s="6">
        <v>44544</v>
      </c>
      <c r="C30" s="8">
        <f t="shared" si="0"/>
        <v>140</v>
      </c>
      <c r="D30" s="8">
        <f t="shared" si="1"/>
        <v>6.0000000000000053E-2</v>
      </c>
      <c r="E30" s="8">
        <f t="shared" si="2"/>
        <v>2.6319276435841752E-3</v>
      </c>
      <c r="F30" s="8">
        <f t="shared" si="3"/>
        <v>1.5791565861505066E-4</v>
      </c>
      <c r="G30" s="8">
        <f t="shared" si="4"/>
        <v>1.5791565861505066E-2</v>
      </c>
      <c r="H30" s="8">
        <f t="shared" si="5"/>
        <v>1.5798919143525822E-4</v>
      </c>
      <c r="J30" s="8">
        <v>3381.830078</v>
      </c>
      <c r="K30" s="8">
        <f t="shared" si="6"/>
        <v>-2.8071475149717591E-3</v>
      </c>
      <c r="L30" s="8">
        <f t="shared" si="7"/>
        <v>-0.2807147514971759</v>
      </c>
      <c r="M30" s="8">
        <f t="shared" si="8"/>
        <v>7.8800771708121218E-6</v>
      </c>
      <c r="N30" s="8">
        <f t="shared" si="9"/>
        <v>1.2449670206640443E-9</v>
      </c>
      <c r="O30" s="8">
        <v>333.73998999999998</v>
      </c>
      <c r="P30" s="8">
        <f t="shared" si="10"/>
        <v>-2.2422195653747368E-3</v>
      </c>
      <c r="Q30" s="8">
        <f t="shared" si="11"/>
        <v>-0.22422195653747368</v>
      </c>
      <c r="R30" s="8">
        <f t="shared" si="12"/>
        <v>5.0275485793492731E-6</v>
      </c>
      <c r="S30" s="8">
        <f t="shared" si="13"/>
        <v>7.9429833495287279E-10</v>
      </c>
      <c r="T30" s="8">
        <v>3977621.2650629943</v>
      </c>
      <c r="U30" s="8">
        <v>2.4354341257287596E-2</v>
      </c>
      <c r="V30" s="8">
        <f t="shared" si="14"/>
        <v>2.4354341257287597</v>
      </c>
      <c r="W30" s="8">
        <f t="shared" si="15"/>
        <v>5.9313393807642072E-4</v>
      </c>
      <c r="X30" s="8">
        <f t="shared" si="16"/>
        <v>9.3708751289504233E-8</v>
      </c>
    </row>
    <row r="31" spans="1:24" x14ac:dyDescent="0.3">
      <c r="A31" s="8">
        <v>29</v>
      </c>
      <c r="B31" s="6">
        <v>44545</v>
      </c>
      <c r="C31" s="8">
        <f t="shared" si="0"/>
        <v>139</v>
      </c>
      <c r="D31" s="8">
        <f t="shared" si="1"/>
        <v>6.0000000000000053E-2</v>
      </c>
      <c r="E31" s="8">
        <f t="shared" si="2"/>
        <v>2.7999230250895482E-3</v>
      </c>
      <c r="F31" s="8">
        <f t="shared" si="3"/>
        <v>1.6799538150537305E-4</v>
      </c>
      <c r="G31" s="8">
        <f t="shared" si="4"/>
        <v>1.6799538150537304E-2</v>
      </c>
      <c r="H31" s="8">
        <f t="shared" si="5"/>
        <v>1.6807360790984917E-4</v>
      </c>
      <c r="J31" s="8">
        <v>3466.3000489999999</v>
      </c>
      <c r="K31" s="8">
        <f t="shared" si="6"/>
        <v>2.4977591733395182E-2</v>
      </c>
      <c r="L31" s="8">
        <f t="shared" si="7"/>
        <v>2.4977591733395181</v>
      </c>
      <c r="M31" s="8">
        <f t="shared" si="8"/>
        <v>6.2388008880017137E-4</v>
      </c>
      <c r="N31" s="8">
        <f t="shared" si="9"/>
        <v>1.0485777742776188E-7</v>
      </c>
      <c r="O31" s="8">
        <v>341.66000400000001</v>
      </c>
      <c r="P31" s="8">
        <f t="shared" si="10"/>
        <v>2.3731090781179798E-2</v>
      </c>
      <c r="Q31" s="8">
        <f t="shared" si="11"/>
        <v>2.37310907811798</v>
      </c>
      <c r="R31" s="8">
        <f t="shared" si="12"/>
        <v>5.6316466966459678E-4</v>
      </c>
      <c r="S31" s="8">
        <f t="shared" si="13"/>
        <v>9.4653117877887163E-8</v>
      </c>
      <c r="T31" s="8">
        <v>3887275.5827241773</v>
      </c>
      <c r="U31" s="8">
        <v>-2.2713495408011458E-2</v>
      </c>
      <c r="V31" s="8">
        <f t="shared" si="14"/>
        <v>-2.2713495408011459</v>
      </c>
      <c r="W31" s="8">
        <f t="shared" si="15"/>
        <v>5.1590287364975762E-4</v>
      </c>
      <c r="X31" s="8">
        <f t="shared" si="16"/>
        <v>8.6709657305373814E-8</v>
      </c>
    </row>
    <row r="32" spans="1:24" x14ac:dyDescent="0.3">
      <c r="A32" s="8">
        <v>30</v>
      </c>
      <c r="B32" s="6">
        <v>44546</v>
      </c>
      <c r="C32" s="8">
        <f t="shared" si="0"/>
        <v>138</v>
      </c>
      <c r="D32" s="8">
        <f t="shared" si="1"/>
        <v>6.0000000000000053E-2</v>
      </c>
      <c r="E32" s="8">
        <f t="shared" si="2"/>
        <v>2.9786415160527112E-3</v>
      </c>
      <c r="F32" s="8">
        <f t="shared" si="3"/>
        <v>1.7871849096316283E-4</v>
      </c>
      <c r="G32" s="8">
        <f t="shared" si="4"/>
        <v>1.7871849096316283E-2</v>
      </c>
      <c r="H32" s="8">
        <f t="shared" si="5"/>
        <v>1.7880171054239274E-4</v>
      </c>
      <c r="J32" s="8">
        <v>3377.419922</v>
      </c>
      <c r="K32" s="8">
        <f t="shared" si="6"/>
        <v>-2.5641209861691321E-2</v>
      </c>
      <c r="L32" s="8">
        <f t="shared" si="7"/>
        <v>-2.5641209861691321</v>
      </c>
      <c r="M32" s="8">
        <f t="shared" si="8"/>
        <v>6.5747164317129625E-4</v>
      </c>
      <c r="N32" s="8">
        <f t="shared" si="9"/>
        <v>1.1755705443214545E-7</v>
      </c>
      <c r="O32" s="8">
        <v>334.89999399999999</v>
      </c>
      <c r="P32" s="8">
        <f t="shared" si="10"/>
        <v>-1.9785780954331495E-2</v>
      </c>
      <c r="Q32" s="8">
        <f t="shared" si="11"/>
        <v>-1.9785780954331496</v>
      </c>
      <c r="R32" s="8">
        <f t="shared" si="12"/>
        <v>3.9147712797278693E-4</v>
      </c>
      <c r="S32" s="8">
        <f t="shared" si="13"/>
        <v>6.9996780119757486E-8</v>
      </c>
      <c r="T32" s="8">
        <v>3894029.4922587853</v>
      </c>
      <c r="U32" s="8">
        <v>1.7374403720239763E-3</v>
      </c>
      <c r="V32" s="8">
        <f t="shared" si="14"/>
        <v>0.17374403720239764</v>
      </c>
      <c r="W32" s="8">
        <f t="shared" si="15"/>
        <v>3.0186990463388133E-6</v>
      </c>
      <c r="X32" s="8">
        <f t="shared" si="16"/>
        <v>5.3974855309806951E-10</v>
      </c>
    </row>
    <row r="33" spans="1:24" x14ac:dyDescent="0.3">
      <c r="A33" s="8">
        <v>31</v>
      </c>
      <c r="B33" s="6">
        <v>44547</v>
      </c>
      <c r="C33" s="8">
        <f t="shared" si="0"/>
        <v>137</v>
      </c>
      <c r="D33" s="8">
        <f t="shared" si="1"/>
        <v>6.0000000000000053E-2</v>
      </c>
      <c r="E33" s="8">
        <f t="shared" si="2"/>
        <v>3.1687675702688411E-3</v>
      </c>
      <c r="F33" s="8">
        <f t="shared" si="3"/>
        <v>1.9012605421613062E-4</v>
      </c>
      <c r="G33" s="8">
        <f t="shared" si="4"/>
        <v>1.9012605421613062E-2</v>
      </c>
      <c r="H33" s="8">
        <f t="shared" si="5"/>
        <v>1.9021458568339649E-4</v>
      </c>
      <c r="J33" s="8">
        <v>3400.3500979999999</v>
      </c>
      <c r="K33" s="8">
        <f t="shared" si="6"/>
        <v>6.7892582295249002E-3</v>
      </c>
      <c r="L33" s="8">
        <f t="shared" si="7"/>
        <v>0.67892582295249004</v>
      </c>
      <c r="M33" s="8">
        <f t="shared" si="8"/>
        <v>4.6094027307171582E-5</v>
      </c>
      <c r="N33" s="8">
        <f t="shared" si="9"/>
        <v>8.7677563067128068E-9</v>
      </c>
      <c r="O33" s="8">
        <v>333.790009</v>
      </c>
      <c r="P33" s="8">
        <f t="shared" si="10"/>
        <v>-3.3143774854770369E-3</v>
      </c>
      <c r="Q33" s="8">
        <f t="shared" si="11"/>
        <v>-0.33143774854770369</v>
      </c>
      <c r="R33" s="8">
        <f t="shared" si="12"/>
        <v>1.0985098116237087E-5</v>
      </c>
      <c r="S33" s="8">
        <f t="shared" si="13"/>
        <v>2.0895258868714966E-9</v>
      </c>
      <c r="T33" s="8">
        <v>3811730.5804978292</v>
      </c>
      <c r="U33" s="8">
        <v>-2.1134640075162203E-2</v>
      </c>
      <c r="V33" s="8">
        <f t="shared" si="14"/>
        <v>-2.1134640075162201</v>
      </c>
      <c r="W33" s="8">
        <f t="shared" si="15"/>
        <v>4.4667301110665219E-4</v>
      </c>
      <c r="X33" s="8">
        <f t="shared" si="16"/>
        <v>8.4963721743607008E-8</v>
      </c>
    </row>
    <row r="34" spans="1:24" x14ac:dyDescent="0.3">
      <c r="A34" s="8">
        <v>32</v>
      </c>
      <c r="B34" s="6">
        <v>44550</v>
      </c>
      <c r="C34" s="8">
        <f t="shared" si="0"/>
        <v>134</v>
      </c>
      <c r="D34" s="8">
        <f t="shared" si="1"/>
        <v>6.0000000000000053E-2</v>
      </c>
      <c r="E34" s="8">
        <f t="shared" si="2"/>
        <v>3.3710293300732359E-3</v>
      </c>
      <c r="F34" s="8">
        <f t="shared" si="3"/>
        <v>2.0226175980439434E-4</v>
      </c>
      <c r="G34" s="8">
        <f t="shared" si="4"/>
        <v>2.0226175980439434E-2</v>
      </c>
      <c r="H34" s="8">
        <f t="shared" si="5"/>
        <v>2.0235594221637931E-4</v>
      </c>
      <c r="J34" s="8">
        <v>3341.580078</v>
      </c>
      <c r="K34" s="8">
        <f t="shared" si="6"/>
        <v>-1.7283520315913049E-2</v>
      </c>
      <c r="L34" s="8">
        <f t="shared" si="7"/>
        <v>-1.728352031591305</v>
      </c>
      <c r="M34" s="8">
        <f t="shared" si="8"/>
        <v>2.9872007451057912E-4</v>
      </c>
      <c r="N34" s="8">
        <f t="shared" si="9"/>
        <v>6.0447782136535269E-8</v>
      </c>
      <c r="O34" s="8">
        <v>325.45001200000002</v>
      </c>
      <c r="P34" s="8">
        <f t="shared" si="10"/>
        <v>-2.498575983441129E-2</v>
      </c>
      <c r="Q34" s="8">
        <f t="shared" si="11"/>
        <v>-2.4985759834411292</v>
      </c>
      <c r="R34" s="8">
        <f t="shared" si="12"/>
        <v>6.2428819450288046E-4</v>
      </c>
      <c r="S34" s="8">
        <f t="shared" si="13"/>
        <v>1.2632842581319266E-7</v>
      </c>
      <c r="T34" s="8">
        <v>3901047.8612742741</v>
      </c>
      <c r="U34" s="8">
        <v>2.3432212453163355E-2</v>
      </c>
      <c r="V34" s="8">
        <f t="shared" si="14"/>
        <v>2.3432212453163355</v>
      </c>
      <c r="W34" s="8">
        <f t="shared" si="15"/>
        <v>5.4906858045018379E-4</v>
      </c>
      <c r="X34" s="8">
        <f t="shared" si="16"/>
        <v>1.111072899384068E-7</v>
      </c>
    </row>
    <row r="35" spans="1:24" x14ac:dyDescent="0.3">
      <c r="A35" s="8">
        <v>33</v>
      </c>
      <c r="B35" s="6">
        <v>44551</v>
      </c>
      <c r="C35" s="8">
        <f t="shared" si="0"/>
        <v>133</v>
      </c>
      <c r="D35" s="8">
        <f t="shared" si="1"/>
        <v>6.0000000000000053E-2</v>
      </c>
      <c r="E35" s="8">
        <f t="shared" si="2"/>
        <v>3.586201414971527E-3</v>
      </c>
      <c r="F35" s="8">
        <f t="shared" si="3"/>
        <v>2.1517208489829181E-4</v>
      </c>
      <c r="G35" s="8">
        <f t="shared" si="4"/>
        <v>2.151720848982918E-2</v>
      </c>
      <c r="H35" s="8">
        <f t="shared" si="5"/>
        <v>2.1527227895359497E-4</v>
      </c>
      <c r="J35" s="8">
        <v>3408.3400879999999</v>
      </c>
      <c r="K35" s="8">
        <f t="shared" si="6"/>
        <v>1.9978575536623716E-2</v>
      </c>
      <c r="L35" s="8">
        <f t="shared" si="7"/>
        <v>1.9978575536623717</v>
      </c>
      <c r="M35" s="8">
        <f t="shared" si="8"/>
        <v>3.9914348047257961E-4</v>
      </c>
      <c r="N35" s="8">
        <f t="shared" si="9"/>
        <v>8.5924526670801944E-8</v>
      </c>
      <c r="O35" s="8">
        <v>334.20001200000002</v>
      </c>
      <c r="P35" s="8">
        <f t="shared" si="10"/>
        <v>2.6885849369702897E-2</v>
      </c>
      <c r="Q35" s="8">
        <f t="shared" si="11"/>
        <v>2.6885849369702894</v>
      </c>
      <c r="R35" s="8">
        <f t="shared" si="12"/>
        <v>7.2284889633035369E-4</v>
      </c>
      <c r="S35" s="8">
        <f t="shared" si="13"/>
        <v>1.5560932925212616E-7</v>
      </c>
      <c r="T35" s="8">
        <v>3886257.5852279887</v>
      </c>
      <c r="U35" s="8">
        <v>-3.7913598018390307E-3</v>
      </c>
      <c r="V35" s="8">
        <f t="shared" si="14"/>
        <v>-0.3791359801839031</v>
      </c>
      <c r="W35" s="8">
        <f t="shared" si="15"/>
        <v>1.4374409147000895E-5</v>
      </c>
      <c r="X35" s="8">
        <f t="shared" si="16"/>
        <v>3.0944118156862838E-9</v>
      </c>
    </row>
    <row r="36" spans="1:24" x14ac:dyDescent="0.3">
      <c r="A36" s="8">
        <v>34</v>
      </c>
      <c r="B36" s="6">
        <v>44552</v>
      </c>
      <c r="C36" s="8">
        <f t="shared" si="0"/>
        <v>132</v>
      </c>
      <c r="D36" s="8">
        <f t="shared" si="1"/>
        <v>6.0000000000000053E-2</v>
      </c>
      <c r="E36" s="8">
        <f t="shared" si="2"/>
        <v>3.8151078882675822E-3</v>
      </c>
      <c r="F36" s="8">
        <f t="shared" si="3"/>
        <v>2.2890647329605515E-4</v>
      </c>
      <c r="G36" s="8">
        <f t="shared" si="4"/>
        <v>2.2890647329605513E-2</v>
      </c>
      <c r="H36" s="8">
        <f t="shared" si="5"/>
        <v>2.2901306271659044E-4</v>
      </c>
      <c r="J36" s="8">
        <v>3420.73999</v>
      </c>
      <c r="K36" s="8">
        <f t="shared" si="6"/>
        <v>3.638105846202784E-3</v>
      </c>
      <c r="L36" s="8">
        <f t="shared" si="7"/>
        <v>0.36381058462027838</v>
      </c>
      <c r="M36" s="8">
        <f t="shared" si="8"/>
        <v>1.3235814148174875E-5</v>
      </c>
      <c r="N36" s="8">
        <f t="shared" si="9"/>
        <v>3.0311743356211076E-9</v>
      </c>
      <c r="O36" s="8">
        <v>330.45001200000002</v>
      </c>
      <c r="P36" s="8">
        <f t="shared" si="10"/>
        <v>-1.1220825449880593E-2</v>
      </c>
      <c r="Q36" s="8">
        <f t="shared" si="11"/>
        <v>-1.1220825449880594</v>
      </c>
      <c r="R36" s="8">
        <f t="shared" si="12"/>
        <v>1.2590692377668802E-4</v>
      </c>
      <c r="S36" s="8">
        <f t="shared" si="13"/>
        <v>2.8834330231323627E-8</v>
      </c>
      <c r="T36" s="8">
        <v>3914781.7944373251</v>
      </c>
      <c r="U36" s="8">
        <v>7.3397628911062137E-3</v>
      </c>
      <c r="V36" s="8">
        <f t="shared" si="14"/>
        <v>0.7339762891106214</v>
      </c>
      <c r="W36" s="8">
        <f t="shared" si="15"/>
        <v>5.3872119297659847E-5</v>
      </c>
      <c r="X36" s="8">
        <f t="shared" si="16"/>
        <v>1.2337419035390616E-8</v>
      </c>
    </row>
    <row r="37" spans="1:24" x14ac:dyDescent="0.3">
      <c r="A37" s="8">
        <v>35</v>
      </c>
      <c r="B37" s="6">
        <v>44553</v>
      </c>
      <c r="C37" s="8">
        <f t="shared" si="0"/>
        <v>131</v>
      </c>
      <c r="D37" s="8">
        <f t="shared" si="1"/>
        <v>6.0000000000000053E-2</v>
      </c>
      <c r="E37" s="8">
        <f t="shared" si="2"/>
        <v>4.0586254130506195E-3</v>
      </c>
      <c r="F37" s="8">
        <f t="shared" si="3"/>
        <v>2.4351752478303737E-4</v>
      </c>
      <c r="G37" s="8">
        <f t="shared" si="4"/>
        <v>2.4351752478303738E-2</v>
      </c>
      <c r="H37" s="8">
        <f t="shared" si="5"/>
        <v>2.4363091778360681E-4</v>
      </c>
      <c r="J37" s="8">
        <v>3421.3701169999999</v>
      </c>
      <c r="K37" s="8">
        <f t="shared" si="6"/>
        <v>1.8420780352847052E-4</v>
      </c>
      <c r="L37" s="8">
        <f t="shared" si="7"/>
        <v>1.8420780352847051E-2</v>
      </c>
      <c r="M37" s="8">
        <f t="shared" si="8"/>
        <v>3.3932514880783598E-8</v>
      </c>
      <c r="N37" s="8">
        <f t="shared" si="9"/>
        <v>8.2670097431112029E-12</v>
      </c>
      <c r="O37" s="8">
        <v>335.23998999999998</v>
      </c>
      <c r="P37" s="8">
        <f t="shared" si="10"/>
        <v>1.4495317978684056E-2</v>
      </c>
      <c r="Q37" s="8">
        <f t="shared" si="11"/>
        <v>1.4495317978684057</v>
      </c>
      <c r="R37" s="8">
        <f t="shared" si="12"/>
        <v>2.1011424330316124E-4</v>
      </c>
      <c r="S37" s="8">
        <f t="shared" si="13"/>
        <v>5.1190325935357233E-8</v>
      </c>
      <c r="T37" s="8">
        <v>3962650.3202185938</v>
      </c>
      <c r="U37" s="8">
        <v>1.2227635739311724E-2</v>
      </c>
      <c r="V37" s="8">
        <f t="shared" si="14"/>
        <v>1.2227635739311724</v>
      </c>
      <c r="W37" s="8">
        <f t="shared" si="15"/>
        <v>1.4951507577329337E-4</v>
      </c>
      <c r="X37" s="8">
        <f t="shared" si="16"/>
        <v>3.642649513313298E-8</v>
      </c>
    </row>
    <row r="38" spans="1:24" x14ac:dyDescent="0.3">
      <c r="A38" s="8">
        <v>36</v>
      </c>
      <c r="B38" s="6">
        <v>44557</v>
      </c>
      <c r="C38" s="8">
        <f t="shared" si="0"/>
        <v>127</v>
      </c>
      <c r="D38" s="8">
        <f t="shared" si="1"/>
        <v>6.0000000000000053E-2</v>
      </c>
      <c r="E38" s="8">
        <f t="shared" si="2"/>
        <v>4.3176866096283186E-3</v>
      </c>
      <c r="F38" s="8">
        <f t="shared" si="3"/>
        <v>2.5906119657769937E-4</v>
      </c>
      <c r="G38" s="8">
        <f t="shared" si="4"/>
        <v>2.5906119657769937E-2</v>
      </c>
      <c r="H38" s="8">
        <f t="shared" si="5"/>
        <v>2.5918182742936898E-4</v>
      </c>
      <c r="J38" s="8">
        <v>3393.389893</v>
      </c>
      <c r="K38" s="8">
        <f t="shared" si="6"/>
        <v>-8.1780757542052E-3</v>
      </c>
      <c r="L38" s="8">
        <f t="shared" si="7"/>
        <v>-0.81780757542051996</v>
      </c>
      <c r="M38" s="8">
        <f t="shared" si="8"/>
        <v>6.6880923041518948E-5</v>
      </c>
      <c r="N38" s="8">
        <f t="shared" si="9"/>
        <v>1.7334319854063871E-8</v>
      </c>
      <c r="O38" s="8">
        <v>346.17999300000002</v>
      </c>
      <c r="P38" s="8">
        <f t="shared" si="10"/>
        <v>3.2633347232828777E-2</v>
      </c>
      <c r="Q38" s="8">
        <f t="shared" si="11"/>
        <v>3.2633347232828775</v>
      </c>
      <c r="R38" s="8">
        <f t="shared" si="12"/>
        <v>1.0649353516183737E-3</v>
      </c>
      <c r="S38" s="8">
        <f t="shared" si="13"/>
        <v>2.760118905265877E-7</v>
      </c>
      <c r="T38" s="8">
        <v>3974457.6449470799</v>
      </c>
      <c r="U38" s="8">
        <v>2.9796534577481455E-3</v>
      </c>
      <c r="V38" s="8">
        <f t="shared" si="14"/>
        <v>0.29796534577481454</v>
      </c>
      <c r="W38" s="8">
        <f t="shared" si="15"/>
        <v>8.8783347282704788E-6</v>
      </c>
      <c r="X38" s="8">
        <f t="shared" si="16"/>
        <v>2.3011030194027728E-9</v>
      </c>
    </row>
    <row r="39" spans="1:24" x14ac:dyDescent="0.3">
      <c r="A39" s="8">
        <v>37</v>
      </c>
      <c r="B39" s="6">
        <v>44558</v>
      </c>
      <c r="C39" s="8">
        <f t="shared" si="0"/>
        <v>126</v>
      </c>
      <c r="D39" s="8">
        <f t="shared" si="1"/>
        <v>6.0000000000000053E-2</v>
      </c>
      <c r="E39" s="8">
        <f t="shared" si="2"/>
        <v>4.5932836272641686E-3</v>
      </c>
      <c r="F39" s="8">
        <f t="shared" si="3"/>
        <v>2.7559701763585034E-4</v>
      </c>
      <c r="G39" s="8">
        <f t="shared" si="4"/>
        <v>2.7559701763585034E-2</v>
      </c>
      <c r="H39" s="8">
        <f t="shared" si="5"/>
        <v>2.7572534832911592E-4</v>
      </c>
      <c r="J39" s="8">
        <v>3413.219971</v>
      </c>
      <c r="K39" s="8">
        <f t="shared" si="6"/>
        <v>5.8437369784433311E-3</v>
      </c>
      <c r="L39" s="8">
        <f t="shared" si="7"/>
        <v>0.58437369784433313</v>
      </c>
      <c r="M39" s="8">
        <f t="shared" si="8"/>
        <v>3.4149261873225993E-5</v>
      </c>
      <c r="N39" s="8">
        <f t="shared" si="9"/>
        <v>9.415817125177435E-9</v>
      </c>
      <c r="O39" s="8">
        <v>346.22000100000002</v>
      </c>
      <c r="P39" s="8">
        <f t="shared" si="10"/>
        <v>1.1556993705294882E-4</v>
      </c>
      <c r="Q39" s="8">
        <f t="shared" si="11"/>
        <v>1.1556993705294881E-2</v>
      </c>
      <c r="R39" s="8">
        <f t="shared" si="12"/>
        <v>1.3356410350422552E-8</v>
      </c>
      <c r="S39" s="8">
        <f t="shared" si="13"/>
        <v>3.6827008962968673E-12</v>
      </c>
      <c r="T39" s="8">
        <v>3938630.4939264124</v>
      </c>
      <c r="U39" s="8">
        <v>-9.0143496852246752E-3</v>
      </c>
      <c r="V39" s="8">
        <f t="shared" si="14"/>
        <v>-0.90143496852246752</v>
      </c>
      <c r="W39" s="8">
        <f t="shared" si="15"/>
        <v>8.1258500247510205E-5</v>
      </c>
      <c r="X39" s="8">
        <f t="shared" si="16"/>
        <v>2.2405028285446305E-8</v>
      </c>
    </row>
    <row r="40" spans="1:24" x14ac:dyDescent="0.3">
      <c r="A40" s="8">
        <v>38</v>
      </c>
      <c r="B40" s="6">
        <v>44559</v>
      </c>
      <c r="C40" s="8">
        <f t="shared" si="0"/>
        <v>125</v>
      </c>
      <c r="D40" s="8">
        <f t="shared" si="1"/>
        <v>6.0000000000000053E-2</v>
      </c>
      <c r="E40" s="8">
        <f t="shared" si="2"/>
        <v>4.8864719438980525E-3</v>
      </c>
      <c r="F40" s="8">
        <f t="shared" si="3"/>
        <v>2.9318831663388339E-4</v>
      </c>
      <c r="G40" s="8">
        <f t="shared" si="4"/>
        <v>2.9318831663388341E-2</v>
      </c>
      <c r="H40" s="8">
        <f t="shared" si="5"/>
        <v>2.9332483864799569E-4</v>
      </c>
      <c r="J40" s="8">
        <v>3384.0200199999999</v>
      </c>
      <c r="K40" s="8">
        <f t="shared" si="6"/>
        <v>-8.5549572685305417E-3</v>
      </c>
      <c r="L40" s="8">
        <f t="shared" si="7"/>
        <v>-0.85549572685305419</v>
      </c>
      <c r="M40" s="8">
        <f t="shared" si="8"/>
        <v>7.3187293866383541E-5</v>
      </c>
      <c r="N40" s="8">
        <f t="shared" si="9"/>
        <v>2.1467651164440398E-8</v>
      </c>
      <c r="O40" s="8">
        <v>342.94000199999999</v>
      </c>
      <c r="P40" s="8">
        <f t="shared" si="10"/>
        <v>-9.4737421019186925E-3</v>
      </c>
      <c r="Q40" s="8">
        <f t="shared" si="11"/>
        <v>-0.94737421019186929</v>
      </c>
      <c r="R40" s="8">
        <f t="shared" si="12"/>
        <v>8.9751789413666802E-5</v>
      </c>
      <c r="S40" s="8">
        <f t="shared" si="13"/>
        <v>2.6326429148132703E-8</v>
      </c>
      <c r="T40" s="8">
        <v>3940307.5455524954</v>
      </c>
      <c r="U40" s="8">
        <v>4.257956232931935E-4</v>
      </c>
      <c r="V40" s="8">
        <f t="shared" si="14"/>
        <v>4.2579562329319351E-2</v>
      </c>
      <c r="W40" s="8">
        <f t="shared" si="15"/>
        <v>1.8130191281563914E-7</v>
      </c>
      <c r="X40" s="8">
        <f t="shared" si="16"/>
        <v>5.3180354323220335E-11</v>
      </c>
    </row>
    <row r="41" spans="1:24" x14ac:dyDescent="0.3">
      <c r="A41" s="8">
        <v>39</v>
      </c>
      <c r="B41" s="6">
        <v>44560</v>
      </c>
      <c r="C41" s="8">
        <f t="shared" si="0"/>
        <v>124</v>
      </c>
      <c r="D41" s="8">
        <f t="shared" si="1"/>
        <v>6.0000000000000053E-2</v>
      </c>
      <c r="E41" s="8">
        <f t="shared" si="2"/>
        <v>5.1983744084021823E-3</v>
      </c>
      <c r="F41" s="8">
        <f t="shared" si="3"/>
        <v>3.119024645041312E-4</v>
      </c>
      <c r="G41" s="8">
        <f t="shared" si="4"/>
        <v>3.1190246450413121E-2</v>
      </c>
      <c r="H41" s="8">
        <f t="shared" si="5"/>
        <v>3.1204770068935704E-4</v>
      </c>
      <c r="J41" s="8">
        <v>3372.889893</v>
      </c>
      <c r="K41" s="8">
        <f t="shared" si="6"/>
        <v>-3.289025163627697E-3</v>
      </c>
      <c r="L41" s="8">
        <f t="shared" si="7"/>
        <v>-0.32890251636276968</v>
      </c>
      <c r="M41" s="8">
        <f t="shared" si="8"/>
        <v>1.08176865269762E-5</v>
      </c>
      <c r="N41" s="8">
        <f t="shared" si="9"/>
        <v>3.3756342075211595E-9</v>
      </c>
      <c r="O41" s="8">
        <v>344.35998499999999</v>
      </c>
      <c r="P41" s="8">
        <f t="shared" si="10"/>
        <v>4.1406164102139415E-3</v>
      </c>
      <c r="Q41" s="8">
        <f t="shared" si="11"/>
        <v>0.41406164102139414</v>
      </c>
      <c r="R41" s="8">
        <f t="shared" si="12"/>
        <v>1.7144704256532988E-5</v>
      </c>
      <c r="S41" s="8">
        <f t="shared" si="13"/>
        <v>5.3499655422501512E-9</v>
      </c>
      <c r="T41" s="8">
        <v>3871963.3218204547</v>
      </c>
      <c r="U41" s="8">
        <v>-1.7344895783371589E-2</v>
      </c>
      <c r="V41" s="8">
        <f t="shared" si="14"/>
        <v>-1.734489578337159</v>
      </c>
      <c r="W41" s="8">
        <f t="shared" si="15"/>
        <v>3.0084540973602153E-4</v>
      </c>
      <c r="X41" s="8">
        <f t="shared" si="16"/>
        <v>9.3878118371073031E-8</v>
      </c>
    </row>
    <row r="42" spans="1:24" x14ac:dyDescent="0.3">
      <c r="A42" s="8">
        <v>40</v>
      </c>
      <c r="B42" s="6">
        <v>44561</v>
      </c>
      <c r="C42" s="8">
        <f t="shared" si="0"/>
        <v>123</v>
      </c>
      <c r="D42" s="8">
        <f t="shared" si="1"/>
        <v>6.0000000000000053E-2</v>
      </c>
      <c r="E42" s="8">
        <f t="shared" si="2"/>
        <v>5.5301855408533863E-3</v>
      </c>
      <c r="F42" s="8">
        <f t="shared" si="3"/>
        <v>3.3181113245120349E-4</v>
      </c>
      <c r="G42" s="8">
        <f t="shared" si="4"/>
        <v>3.3181113245120346E-2</v>
      </c>
      <c r="H42" s="8">
        <f t="shared" si="5"/>
        <v>3.3196563903123096E-4</v>
      </c>
      <c r="J42" s="8">
        <v>3334.3400879999999</v>
      </c>
      <c r="K42" s="8">
        <f t="shared" si="6"/>
        <v>-1.1429310242236273E-2</v>
      </c>
      <c r="L42" s="8">
        <f t="shared" si="7"/>
        <v>-1.1429310242236272</v>
      </c>
      <c r="M42" s="8">
        <f t="shared" si="8"/>
        <v>1.3062913261328697E-4</v>
      </c>
      <c r="N42" s="8">
        <f t="shared" si="9"/>
        <v>4.3364383484065224E-8</v>
      </c>
      <c r="O42" s="8">
        <v>336.35000600000001</v>
      </c>
      <c r="P42" s="8">
        <f t="shared" si="10"/>
        <v>-2.3260481324506931E-2</v>
      </c>
      <c r="Q42" s="8">
        <f t="shared" si="11"/>
        <v>-2.3260481324506932</v>
      </c>
      <c r="R42" s="8">
        <f t="shared" si="12"/>
        <v>5.4104999144773569E-4</v>
      </c>
      <c r="S42" s="8">
        <f t="shared" si="13"/>
        <v>1.7961000615878964E-7</v>
      </c>
      <c r="T42" s="8">
        <v>3927389.3214945514</v>
      </c>
      <c r="U42" s="8">
        <v>1.4314701629982754E-2</v>
      </c>
      <c r="V42" s="8">
        <f t="shared" si="14"/>
        <v>1.4314701629982753</v>
      </c>
      <c r="W42" s="8">
        <f t="shared" si="15"/>
        <v>2.0491068275543093E-4</v>
      </c>
      <c r="X42" s="8">
        <f t="shared" si="16"/>
        <v>6.8023305745232472E-8</v>
      </c>
    </row>
    <row r="43" spans="1:24" x14ac:dyDescent="0.3">
      <c r="A43" s="8">
        <v>41</v>
      </c>
      <c r="B43" s="6">
        <v>44564</v>
      </c>
      <c r="C43" s="8">
        <f t="shared" si="0"/>
        <v>120</v>
      </c>
      <c r="D43" s="8">
        <f t="shared" si="1"/>
        <v>6.0000000000000053E-2</v>
      </c>
      <c r="E43" s="8">
        <f t="shared" si="2"/>
        <v>5.8831761072908363E-3</v>
      </c>
      <c r="F43" s="8">
        <f t="shared" si="3"/>
        <v>3.5299056643745051E-4</v>
      </c>
      <c r="G43" s="8">
        <f t="shared" si="4"/>
        <v>3.5299056643745053E-2</v>
      </c>
      <c r="H43" s="8">
        <f t="shared" si="5"/>
        <v>3.5315493513960741E-4</v>
      </c>
      <c r="J43" s="8">
        <v>3408.0900879999999</v>
      </c>
      <c r="K43" s="8">
        <f t="shared" si="6"/>
        <v>2.2118319683531933E-2</v>
      </c>
      <c r="L43" s="8">
        <f t="shared" si="7"/>
        <v>2.2118319683531933</v>
      </c>
      <c r="M43" s="8">
        <f t="shared" si="8"/>
        <v>4.8922006562291613E-4</v>
      </c>
      <c r="N43" s="8">
        <f t="shared" si="9"/>
        <v>1.7277048054405543E-7</v>
      </c>
      <c r="O43" s="8">
        <v>338.540009</v>
      </c>
      <c r="P43" s="8">
        <f t="shared" si="10"/>
        <v>6.511083576433741E-3</v>
      </c>
      <c r="Q43" s="8">
        <f t="shared" si="11"/>
        <v>0.65110835764337405</v>
      </c>
      <c r="R43" s="8">
        <f t="shared" si="12"/>
        <v>4.2394209339305196E-5</v>
      </c>
      <c r="S43" s="8">
        <f t="shared" si="13"/>
        <v>1.4971724249517266E-8</v>
      </c>
      <c r="T43" s="8">
        <v>3882513.0758040249</v>
      </c>
      <c r="U43" s="8">
        <v>-1.1426482586006771E-2</v>
      </c>
      <c r="V43" s="8">
        <f t="shared" si="14"/>
        <v>-1.142648258600677</v>
      </c>
      <c r="W43" s="8">
        <f t="shared" si="15"/>
        <v>1.3056450428831597E-4</v>
      </c>
      <c r="X43" s="8">
        <f t="shared" si="16"/>
        <v>4.610949904347522E-8</v>
      </c>
    </row>
    <row r="44" spans="1:24" x14ac:dyDescent="0.3">
      <c r="A44" s="8">
        <v>42</v>
      </c>
      <c r="B44" s="6">
        <v>44565</v>
      </c>
      <c r="C44" s="8">
        <f t="shared" si="0"/>
        <v>119</v>
      </c>
      <c r="D44" s="8">
        <f t="shared" si="1"/>
        <v>6.0000000000000053E-2</v>
      </c>
      <c r="E44" s="8">
        <f t="shared" si="2"/>
        <v>6.2586979864796138E-3</v>
      </c>
      <c r="F44" s="8">
        <f t="shared" si="3"/>
        <v>3.7552187918877714E-4</v>
      </c>
      <c r="G44" s="8">
        <f t="shared" si="4"/>
        <v>3.7552187918877718E-2</v>
      </c>
      <c r="H44" s="8">
        <f t="shared" si="5"/>
        <v>3.7569673951022065E-4</v>
      </c>
      <c r="J44" s="8">
        <v>3350.4399410000001</v>
      </c>
      <c r="K44" s="8">
        <f t="shared" si="6"/>
        <v>-1.6915675792429297E-2</v>
      </c>
      <c r="L44" s="8">
        <f t="shared" si="7"/>
        <v>-1.6915675792429297</v>
      </c>
      <c r="M44" s="8">
        <f t="shared" si="8"/>
        <v>2.8614008751457853E-4</v>
      </c>
      <c r="N44" s="8">
        <f t="shared" si="9"/>
        <v>1.0750189792239636E-7</v>
      </c>
      <c r="O44" s="8">
        <v>336.52999899999998</v>
      </c>
      <c r="P44" s="8">
        <f t="shared" si="10"/>
        <v>-5.9372893795841498E-3</v>
      </c>
      <c r="Q44" s="8">
        <f t="shared" si="11"/>
        <v>-0.59372893795841497</v>
      </c>
      <c r="R44" s="8">
        <f t="shared" si="12"/>
        <v>3.5251405176922739E-5</v>
      </c>
      <c r="S44" s="8">
        <f t="shared" si="13"/>
        <v>1.3243837988123586E-8</v>
      </c>
      <c r="T44" s="8">
        <v>3774538.8445163304</v>
      </c>
      <c r="U44" s="8">
        <v>-2.7810397332746723E-2</v>
      </c>
      <c r="V44" s="8">
        <f t="shared" si="14"/>
        <v>-2.7810397332746724</v>
      </c>
      <c r="W44" s="8">
        <f t="shared" si="15"/>
        <v>7.7341819980524603E-4</v>
      </c>
      <c r="X44" s="8">
        <f t="shared" si="16"/>
        <v>2.9057069594469528E-7</v>
      </c>
    </row>
    <row r="45" spans="1:24" x14ac:dyDescent="0.3">
      <c r="A45" s="8">
        <v>43</v>
      </c>
      <c r="B45" s="6">
        <v>44566</v>
      </c>
      <c r="C45" s="8">
        <f t="shared" si="0"/>
        <v>118</v>
      </c>
      <c r="D45" s="8">
        <f t="shared" si="1"/>
        <v>6.0000000000000053E-2</v>
      </c>
      <c r="E45" s="8">
        <f t="shared" si="2"/>
        <v>6.6581893473187381E-3</v>
      </c>
      <c r="F45" s="8">
        <f t="shared" si="3"/>
        <v>3.9949136083912467E-4</v>
      </c>
      <c r="G45" s="8">
        <f t="shared" si="4"/>
        <v>3.9949136083912463E-2</v>
      </c>
      <c r="H45" s="8">
        <f t="shared" si="5"/>
        <v>3.996773824576816E-4</v>
      </c>
      <c r="J45" s="8">
        <v>3287.139893</v>
      </c>
      <c r="K45" s="8">
        <f t="shared" si="6"/>
        <v>-1.8893055573205413E-2</v>
      </c>
      <c r="L45" s="8">
        <f t="shared" si="7"/>
        <v>-1.8893055573205413</v>
      </c>
      <c r="M45" s="8">
        <f t="shared" si="8"/>
        <v>3.5694754889222809E-4</v>
      </c>
      <c r="N45" s="8">
        <f t="shared" si="9"/>
        <v>1.4266386201593104E-7</v>
      </c>
      <c r="O45" s="8">
        <v>324.17001299999998</v>
      </c>
      <c r="P45" s="8">
        <f t="shared" si="10"/>
        <v>-3.6727739092288152E-2</v>
      </c>
      <c r="Q45" s="8">
        <f t="shared" si="11"/>
        <v>-3.6727739092288152</v>
      </c>
      <c r="R45" s="8">
        <f t="shared" si="12"/>
        <v>1.3489268188311913E-3</v>
      </c>
      <c r="S45" s="8">
        <f t="shared" si="13"/>
        <v>5.3913554007741788E-7</v>
      </c>
      <c r="T45" s="8">
        <v>3810136.4975942713</v>
      </c>
      <c r="U45" s="8">
        <v>9.4309939688810938E-3</v>
      </c>
      <c r="V45" s="8">
        <f t="shared" si="14"/>
        <v>0.9430993968881094</v>
      </c>
      <c r="W45" s="8">
        <f t="shared" si="15"/>
        <v>8.8943647241071562E-5</v>
      </c>
      <c r="X45" s="8">
        <f t="shared" si="16"/>
        <v>3.5548764115550879E-8</v>
      </c>
    </row>
    <row r="46" spans="1:24" x14ac:dyDescent="0.3">
      <c r="A46" s="8">
        <v>44</v>
      </c>
      <c r="B46" s="6">
        <v>44567</v>
      </c>
      <c r="C46" s="8">
        <f t="shared" si="0"/>
        <v>117</v>
      </c>
      <c r="D46" s="8">
        <f t="shared" si="1"/>
        <v>6.0000000000000053E-2</v>
      </c>
      <c r="E46" s="8">
        <f t="shared" si="2"/>
        <v>7.0831801567220621E-3</v>
      </c>
      <c r="F46" s="8">
        <f t="shared" si="3"/>
        <v>4.2499080940332408E-4</v>
      </c>
      <c r="G46" s="8">
        <f t="shared" si="4"/>
        <v>4.2499080940332411E-2</v>
      </c>
      <c r="H46" s="8">
        <f t="shared" si="5"/>
        <v>4.2518870474221446E-4</v>
      </c>
      <c r="J46" s="8">
        <v>3265.080078</v>
      </c>
      <c r="K46" s="8">
        <f t="shared" si="6"/>
        <v>-6.7109449911081321E-3</v>
      </c>
      <c r="L46" s="8">
        <f t="shared" si="7"/>
        <v>-0.6710944991108132</v>
      </c>
      <c r="M46" s="8">
        <f t="shared" si="8"/>
        <v>4.5036782673679326E-5</v>
      </c>
      <c r="N46" s="8">
        <f t="shared" si="9"/>
        <v>1.9149131290778318E-8</v>
      </c>
      <c r="O46" s="8">
        <v>332.459991</v>
      </c>
      <c r="P46" s="8">
        <f t="shared" si="10"/>
        <v>2.5572932928870321E-2</v>
      </c>
      <c r="Q46" s="8">
        <f t="shared" si="11"/>
        <v>2.557293292887032</v>
      </c>
      <c r="R46" s="8">
        <f t="shared" si="12"/>
        <v>6.5397489858449998E-4</v>
      </c>
      <c r="S46" s="8">
        <f t="shared" si="13"/>
        <v>2.780627400630646E-7</v>
      </c>
      <c r="T46" s="8">
        <v>3798128.8090362763</v>
      </c>
      <c r="U46" s="8">
        <v>-3.1515113869481312E-3</v>
      </c>
      <c r="V46" s="8">
        <f t="shared" si="14"/>
        <v>-0.31515113869481309</v>
      </c>
      <c r="W46" s="8">
        <f t="shared" si="15"/>
        <v>9.9320240220637325E-6</v>
      </c>
      <c r="X46" s="8">
        <f t="shared" si="16"/>
        <v>4.2229844294098376E-9</v>
      </c>
    </row>
    <row r="47" spans="1:24" x14ac:dyDescent="0.3">
      <c r="A47" s="8">
        <v>45</v>
      </c>
      <c r="B47" s="6">
        <v>44568</v>
      </c>
      <c r="C47" s="8">
        <f t="shared" si="0"/>
        <v>116</v>
      </c>
      <c r="D47" s="8">
        <f t="shared" si="1"/>
        <v>6.0000000000000053E-2</v>
      </c>
      <c r="E47" s="8">
        <f t="shared" si="2"/>
        <v>7.5352980390660223E-3</v>
      </c>
      <c r="F47" s="8">
        <f t="shared" si="3"/>
        <v>4.5211788234396176E-4</v>
      </c>
      <c r="G47" s="8">
        <f t="shared" si="4"/>
        <v>4.5211788234396179E-2</v>
      </c>
      <c r="H47" s="8">
        <f t="shared" si="5"/>
        <v>4.5232840930022809E-4</v>
      </c>
      <c r="J47" s="8">
        <v>3251.080078</v>
      </c>
      <c r="K47" s="8">
        <f t="shared" si="6"/>
        <v>-4.287796827505558E-3</v>
      </c>
      <c r="L47" s="8">
        <f t="shared" si="7"/>
        <v>-0.42877968275055578</v>
      </c>
      <c r="M47" s="8">
        <f t="shared" si="8"/>
        <v>1.8385201633966726E-5</v>
      </c>
      <c r="N47" s="8">
        <f t="shared" si="9"/>
        <v>8.3161490097561232E-9</v>
      </c>
      <c r="O47" s="8">
        <v>331.790009</v>
      </c>
      <c r="P47" s="8">
        <f t="shared" si="10"/>
        <v>-2.0152259463906575E-3</v>
      </c>
      <c r="Q47" s="8">
        <f t="shared" si="11"/>
        <v>-0.20152259463906574</v>
      </c>
      <c r="R47" s="8">
        <f t="shared" si="12"/>
        <v>4.0611356150061216E-6</v>
      </c>
      <c r="S47" s="8">
        <f t="shared" si="13"/>
        <v>1.8369670126882225E-9</v>
      </c>
      <c r="T47" s="8">
        <v>3764359.5052333386</v>
      </c>
      <c r="U47" s="8">
        <v>-8.8910370081698824E-3</v>
      </c>
      <c r="V47" s="8">
        <f t="shared" si="14"/>
        <v>-0.8891037008169882</v>
      </c>
      <c r="W47" s="8">
        <f t="shared" si="15"/>
        <v>7.9050539080646452E-5</v>
      </c>
      <c r="X47" s="8">
        <f t="shared" si="16"/>
        <v>3.5756804596674325E-8</v>
      </c>
    </row>
    <row r="48" spans="1:24" x14ac:dyDescent="0.3">
      <c r="A48" s="8">
        <v>46</v>
      </c>
      <c r="B48" s="6">
        <v>44571</v>
      </c>
      <c r="C48" s="8">
        <f t="shared" si="0"/>
        <v>113</v>
      </c>
      <c r="D48" s="8">
        <f t="shared" si="1"/>
        <v>6.0000000000000053E-2</v>
      </c>
      <c r="E48" s="8">
        <f t="shared" si="2"/>
        <v>8.016274509644707E-3</v>
      </c>
      <c r="F48" s="8">
        <f t="shared" si="3"/>
        <v>4.8097647057868283E-4</v>
      </c>
      <c r="G48" s="8">
        <f t="shared" si="4"/>
        <v>4.809764705786828E-2</v>
      </c>
      <c r="H48" s="8">
        <f t="shared" si="5"/>
        <v>4.8120043542577469E-4</v>
      </c>
      <c r="J48" s="8">
        <v>3229.719971</v>
      </c>
      <c r="K48" s="8">
        <f t="shared" si="6"/>
        <v>-6.5701571439422323E-3</v>
      </c>
      <c r="L48" s="8">
        <f t="shared" si="7"/>
        <v>-0.65701571439422324</v>
      </c>
      <c r="M48" s="8">
        <f t="shared" si="8"/>
        <v>4.3166964896095152E-5</v>
      </c>
      <c r="N48" s="8">
        <f t="shared" si="9"/>
        <v>2.0771962304010117E-8</v>
      </c>
      <c r="O48" s="8">
        <v>328.07000699999998</v>
      </c>
      <c r="P48" s="8">
        <f t="shared" si="10"/>
        <v>-1.1211916872397512E-2</v>
      </c>
      <c r="Q48" s="8">
        <f t="shared" si="11"/>
        <v>-1.1211916872397512</v>
      </c>
      <c r="R48" s="8">
        <f t="shared" si="12"/>
        <v>1.2570707995355202E-4</v>
      </c>
      <c r="S48" s="8">
        <f t="shared" si="13"/>
        <v>6.0490301609751901E-8</v>
      </c>
      <c r="T48" s="8">
        <v>3845679.5870213201</v>
      </c>
      <c r="U48" s="8">
        <v>2.1602634306029395E-2</v>
      </c>
      <c r="V48" s="8">
        <f t="shared" si="14"/>
        <v>2.1602634306029396</v>
      </c>
      <c r="W48" s="8">
        <f t="shared" si="15"/>
        <v>4.6667380896003814E-4</v>
      </c>
      <c r="X48" s="8">
        <f t="shared" si="16"/>
        <v>2.2456364007337514E-7</v>
      </c>
    </row>
    <row r="49" spans="1:24" x14ac:dyDescent="0.3">
      <c r="A49" s="8">
        <v>47</v>
      </c>
      <c r="B49" s="6">
        <v>44572</v>
      </c>
      <c r="C49" s="8">
        <f t="shared" si="0"/>
        <v>112</v>
      </c>
      <c r="D49" s="8">
        <f t="shared" si="1"/>
        <v>6.0000000000000053E-2</v>
      </c>
      <c r="E49" s="8">
        <f t="shared" si="2"/>
        <v>8.5279516060050055E-3</v>
      </c>
      <c r="F49" s="8">
        <f t="shared" si="3"/>
        <v>5.116770963603008E-4</v>
      </c>
      <c r="G49" s="8">
        <f t="shared" si="4"/>
        <v>5.1167709636030081E-2</v>
      </c>
      <c r="H49" s="8">
        <f t="shared" si="5"/>
        <v>5.1191535683593043E-4</v>
      </c>
      <c r="J49" s="8">
        <v>3307.23999</v>
      </c>
      <c r="K49" s="8">
        <f t="shared" si="6"/>
        <v>2.4002086774104432E-2</v>
      </c>
      <c r="L49" s="8">
        <f t="shared" si="7"/>
        <v>2.4002086774104434</v>
      </c>
      <c r="M49" s="8">
        <f t="shared" si="8"/>
        <v>5.7610016951163895E-4</v>
      </c>
      <c r="N49" s="8">
        <f t="shared" si="9"/>
        <v>2.9491452384879068E-7</v>
      </c>
      <c r="O49" s="8">
        <v>334.36999500000002</v>
      </c>
      <c r="P49" s="8">
        <f t="shared" si="10"/>
        <v>1.9203181837954612E-2</v>
      </c>
      <c r="Q49" s="8">
        <f t="shared" si="11"/>
        <v>1.9203181837954613</v>
      </c>
      <c r="R49" s="8">
        <f t="shared" si="12"/>
        <v>3.6876219270154988E-4</v>
      </c>
      <c r="S49" s="8">
        <f t="shared" si="13"/>
        <v>1.8877502946441405E-7</v>
      </c>
      <c r="T49" s="8">
        <v>3837494.0622359891</v>
      </c>
      <c r="U49" s="8">
        <v>-2.1284989037974175E-3</v>
      </c>
      <c r="V49" s="8">
        <f t="shared" si="14"/>
        <v>-0.21284989037974175</v>
      </c>
      <c r="W49" s="8">
        <f t="shared" si="15"/>
        <v>4.5305075834668076E-6</v>
      </c>
      <c r="X49" s="8">
        <f t="shared" si="16"/>
        <v>2.3192364062382997E-9</v>
      </c>
    </row>
    <row r="50" spans="1:24" x14ac:dyDescent="0.3">
      <c r="A50" s="8">
        <v>48</v>
      </c>
      <c r="B50" s="6">
        <v>44573</v>
      </c>
      <c r="C50" s="8">
        <f t="shared" si="0"/>
        <v>111</v>
      </c>
      <c r="D50" s="8">
        <f t="shared" si="1"/>
        <v>6.0000000000000053E-2</v>
      </c>
      <c r="E50" s="8">
        <f t="shared" si="2"/>
        <v>9.0722889425585186E-3</v>
      </c>
      <c r="F50" s="8">
        <f t="shared" si="3"/>
        <v>5.4433733655351161E-4</v>
      </c>
      <c r="G50" s="8">
        <f t="shared" si="4"/>
        <v>5.443373365535116E-2</v>
      </c>
      <c r="H50" s="8">
        <f t="shared" si="5"/>
        <v>5.4459080514460698E-4</v>
      </c>
      <c r="J50" s="8">
        <v>3304.139893</v>
      </c>
      <c r="K50" s="8">
        <f t="shared" si="6"/>
        <v>-9.3736681020236616E-4</v>
      </c>
      <c r="L50" s="8">
        <f t="shared" si="7"/>
        <v>-9.373668102023662E-2</v>
      </c>
      <c r="M50" s="8">
        <f t="shared" si="8"/>
        <v>8.7865653686895875E-7</v>
      </c>
      <c r="N50" s="8">
        <f t="shared" si="9"/>
        <v>4.7850827085903832E-10</v>
      </c>
      <c r="O50" s="8">
        <v>333.26001000000002</v>
      </c>
      <c r="P50" s="8">
        <f t="shared" si="10"/>
        <v>-3.3196309973925579E-3</v>
      </c>
      <c r="Q50" s="8">
        <f t="shared" si="11"/>
        <v>-0.33196309973925581</v>
      </c>
      <c r="R50" s="8">
        <f t="shared" si="12"/>
        <v>1.1019949958849509E-5</v>
      </c>
      <c r="S50" s="8">
        <f t="shared" si="13"/>
        <v>6.0013634207431324E-9</v>
      </c>
      <c r="T50" s="8">
        <v>3752082.7461452316</v>
      </c>
      <c r="U50" s="8">
        <v>-2.2257054918018809E-2</v>
      </c>
      <c r="V50" s="8">
        <f t="shared" si="14"/>
        <v>-2.225705491801881</v>
      </c>
      <c r="W50" s="8">
        <f t="shared" si="15"/>
        <v>4.9537649362370523E-4</v>
      </c>
      <c r="X50" s="8">
        <f t="shared" si="16"/>
        <v>2.6977748351224587E-7</v>
      </c>
    </row>
    <row r="51" spans="1:24" x14ac:dyDescent="0.3">
      <c r="A51" s="8">
        <v>49</v>
      </c>
      <c r="B51" s="6">
        <v>44574</v>
      </c>
      <c r="C51" s="8">
        <f t="shared" si="0"/>
        <v>110</v>
      </c>
      <c r="D51" s="8">
        <f t="shared" si="1"/>
        <v>6.0000000000000053E-2</v>
      </c>
      <c r="E51" s="8">
        <f t="shared" si="2"/>
        <v>9.6513712154877845E-3</v>
      </c>
      <c r="F51" s="8">
        <f t="shared" si="3"/>
        <v>5.7908227292926759E-4</v>
      </c>
      <c r="G51" s="8">
        <f t="shared" si="4"/>
        <v>5.7908227292926759E-2</v>
      </c>
      <c r="H51" s="8">
        <f t="shared" si="5"/>
        <v>5.7935192036660311E-4</v>
      </c>
      <c r="J51" s="8">
        <v>3224.280029</v>
      </c>
      <c r="K51" s="8">
        <f t="shared" si="6"/>
        <v>-2.4169637662493491E-2</v>
      </c>
      <c r="L51" s="8">
        <f t="shared" si="7"/>
        <v>-2.4169637662493493</v>
      </c>
      <c r="M51" s="8">
        <f t="shared" si="8"/>
        <v>5.8417138473622386E-4</v>
      </c>
      <c r="N51" s="8">
        <f t="shared" si="9"/>
        <v>3.3844081357014904E-7</v>
      </c>
      <c r="O51" s="8">
        <v>326.48001099999999</v>
      </c>
      <c r="P51" s="8">
        <f t="shared" si="10"/>
        <v>-2.0344472173544109E-2</v>
      </c>
      <c r="Q51" s="8">
        <f t="shared" si="11"/>
        <v>-2.034447217354411</v>
      </c>
      <c r="R51" s="8">
        <f t="shared" si="12"/>
        <v>4.1389754802011056E-4</v>
      </c>
      <c r="S51" s="8">
        <f t="shared" si="13"/>
        <v>2.3979233928047936E-7</v>
      </c>
      <c r="T51" s="8">
        <v>3793979.9593645995</v>
      </c>
      <c r="U51" s="8">
        <v>1.1166388391197326E-2</v>
      </c>
      <c r="V51" s="8">
        <f t="shared" si="14"/>
        <v>1.1166388391197326</v>
      </c>
      <c r="W51" s="8">
        <f t="shared" si="15"/>
        <v>1.2468822970306641E-4</v>
      </c>
      <c r="X51" s="8">
        <f t="shared" si="16"/>
        <v>7.2238365325583651E-8</v>
      </c>
    </row>
    <row r="52" spans="1:24" x14ac:dyDescent="0.3">
      <c r="A52" s="8">
        <v>50</v>
      </c>
      <c r="B52" s="6">
        <v>44575</v>
      </c>
      <c r="C52" s="8">
        <f t="shared" si="0"/>
        <v>109</v>
      </c>
      <c r="D52" s="8">
        <f t="shared" si="1"/>
        <v>6.0000000000000053E-2</v>
      </c>
      <c r="E52" s="8">
        <f t="shared" si="2"/>
        <v>1.0267416186689133E-2</v>
      </c>
      <c r="F52" s="8">
        <f t="shared" si="3"/>
        <v>6.1604497120134845E-4</v>
      </c>
      <c r="G52" s="8">
        <f t="shared" si="4"/>
        <v>6.1604497120134848E-2</v>
      </c>
      <c r="H52" s="8">
        <f t="shared" si="5"/>
        <v>6.163318301772373E-4</v>
      </c>
      <c r="J52" s="8">
        <v>3242.76001</v>
      </c>
      <c r="K52" s="8">
        <f t="shared" si="6"/>
        <v>5.7315062072109966E-3</v>
      </c>
      <c r="L52" s="8">
        <f t="shared" si="7"/>
        <v>0.57315062072109968</v>
      </c>
      <c r="M52" s="8">
        <f t="shared" si="8"/>
        <v>3.2850163403298182E-5</v>
      </c>
      <c r="N52" s="8">
        <f t="shared" si="9"/>
        <v>2.0246601331976069E-8</v>
      </c>
      <c r="O52" s="8">
        <v>331.89999399999999</v>
      </c>
      <c r="P52" s="8">
        <f t="shared" si="10"/>
        <v>1.6601270575183857E-2</v>
      </c>
      <c r="Q52" s="8">
        <f t="shared" si="11"/>
        <v>1.6601270575183857</v>
      </c>
      <c r="R52" s="8">
        <f t="shared" si="12"/>
        <v>2.7560218471046536E-4</v>
      </c>
      <c r="S52" s="8">
        <f t="shared" si="13"/>
        <v>1.6986239890344611E-7</v>
      </c>
      <c r="T52" s="8">
        <v>3677711.8801997704</v>
      </c>
      <c r="U52" s="8">
        <v>-3.0645412050173616E-2</v>
      </c>
      <c r="V52" s="8">
        <f t="shared" si="14"/>
        <v>-3.0645412050173615</v>
      </c>
      <c r="W52" s="8">
        <f t="shared" si="15"/>
        <v>9.3914127972492627E-4</v>
      </c>
      <c r="X52" s="8">
        <f t="shared" si="16"/>
        <v>5.7882266372785659E-7</v>
      </c>
    </row>
    <row r="53" spans="1:24" x14ac:dyDescent="0.3">
      <c r="A53" s="8">
        <v>51</v>
      </c>
      <c r="B53" s="6">
        <v>44579</v>
      </c>
      <c r="C53" s="8">
        <f t="shared" si="0"/>
        <v>105</v>
      </c>
      <c r="D53" s="8">
        <f t="shared" si="1"/>
        <v>6.0000000000000053E-2</v>
      </c>
      <c r="E53" s="8">
        <f t="shared" si="2"/>
        <v>1.0922783177328864E-2</v>
      </c>
      <c r="F53" s="8">
        <f t="shared" si="3"/>
        <v>6.5536699063973235E-4</v>
      </c>
      <c r="G53" s="8">
        <f t="shared" si="4"/>
        <v>6.5536699063973233E-2</v>
      </c>
      <c r="H53" s="8">
        <f t="shared" si="5"/>
        <v>6.5567215976301829E-4</v>
      </c>
      <c r="J53" s="8">
        <v>3178.3500979999999</v>
      </c>
      <c r="K53" s="8">
        <f t="shared" si="6"/>
        <v>-1.9862682345092839E-2</v>
      </c>
      <c r="L53" s="8">
        <f t="shared" si="7"/>
        <v>-1.9862682345092839</v>
      </c>
      <c r="M53" s="8">
        <f t="shared" si="8"/>
        <v>3.9452614994206275E-4</v>
      </c>
      <c r="N53" s="8">
        <f t="shared" si="9"/>
        <v>2.5867981281550065E-7</v>
      </c>
      <c r="O53" s="8">
        <v>318.14999399999999</v>
      </c>
      <c r="P53" s="8">
        <f t="shared" si="10"/>
        <v>-4.1428141755254146E-2</v>
      </c>
      <c r="Q53" s="8">
        <f t="shared" si="11"/>
        <v>-4.1428141755254142</v>
      </c>
      <c r="R53" s="8">
        <f t="shared" si="12"/>
        <v>1.716290929293432E-3</v>
      </c>
      <c r="S53" s="8">
        <f t="shared" si="13"/>
        <v>1.1253241803915023E-6</v>
      </c>
      <c r="T53" s="8">
        <v>3655735.7749332925</v>
      </c>
      <c r="U53" s="8">
        <v>-5.9754831216642743E-3</v>
      </c>
      <c r="V53" s="8">
        <f t="shared" si="14"/>
        <v>-0.59754831216642745</v>
      </c>
      <c r="W53" s="8">
        <f t="shared" si="15"/>
        <v>3.5706398537294624E-5</v>
      </c>
      <c r="X53" s="8">
        <f t="shared" si="16"/>
        <v>2.3411691446307042E-8</v>
      </c>
    </row>
    <row r="54" spans="1:24" x14ac:dyDescent="0.3">
      <c r="A54" s="8">
        <v>52</v>
      </c>
      <c r="B54" s="6">
        <v>44580</v>
      </c>
      <c r="C54" s="8">
        <f t="shared" si="0"/>
        <v>104</v>
      </c>
      <c r="D54" s="8">
        <f t="shared" si="1"/>
        <v>6.0000000000000053E-2</v>
      </c>
      <c r="E54" s="8">
        <f t="shared" si="2"/>
        <v>1.1619982103541347E-2</v>
      </c>
      <c r="F54" s="8">
        <f t="shared" si="3"/>
        <v>6.9719892621248139E-4</v>
      </c>
      <c r="G54" s="8">
        <f t="shared" si="4"/>
        <v>6.9719892621248142E-2</v>
      </c>
      <c r="H54" s="8">
        <f t="shared" si="5"/>
        <v>6.9752357421597709E-4</v>
      </c>
      <c r="J54" s="8">
        <v>3125.9799800000001</v>
      </c>
      <c r="K54" s="8">
        <f t="shared" si="6"/>
        <v>-1.6477139517435194E-2</v>
      </c>
      <c r="L54" s="8">
        <f t="shared" si="7"/>
        <v>-1.6477139517435193</v>
      </c>
      <c r="M54" s="8">
        <f t="shared" si="8"/>
        <v>2.7149612667702448E-4</v>
      </c>
      <c r="N54" s="8">
        <f t="shared" si="9"/>
        <v>1.8937494866555181E-7</v>
      </c>
      <c r="O54" s="8">
        <v>319.58999599999999</v>
      </c>
      <c r="P54" s="8">
        <f t="shared" si="10"/>
        <v>4.5261732741066554E-3</v>
      </c>
      <c r="Q54" s="8">
        <f t="shared" si="11"/>
        <v>0.45261732741066552</v>
      </c>
      <c r="R54" s="8">
        <f t="shared" si="12"/>
        <v>2.048624450723736E-5</v>
      </c>
      <c r="S54" s="8">
        <f t="shared" si="13"/>
        <v>1.4289638490950632E-8</v>
      </c>
      <c r="T54" s="8">
        <v>3584242.0839452678</v>
      </c>
      <c r="U54" s="8">
        <v>-1.9556580505145853E-2</v>
      </c>
      <c r="V54" s="8">
        <f t="shared" si="14"/>
        <v>-1.9556580505145853</v>
      </c>
      <c r="W54" s="8">
        <f t="shared" si="15"/>
        <v>3.824598410542508E-4</v>
      </c>
      <c r="X54" s="8">
        <f t="shared" si="16"/>
        <v>2.6677475532623552E-7</v>
      </c>
    </row>
    <row r="55" spans="1:24" x14ac:dyDescent="0.3">
      <c r="A55" s="8">
        <v>53</v>
      </c>
      <c r="B55" s="6">
        <v>44581</v>
      </c>
      <c r="C55" s="8">
        <f t="shared" si="0"/>
        <v>103</v>
      </c>
      <c r="D55" s="8">
        <f t="shared" si="1"/>
        <v>6.0000000000000053E-2</v>
      </c>
      <c r="E55" s="8">
        <f t="shared" si="2"/>
        <v>1.2361683088873771E-2</v>
      </c>
      <c r="F55" s="8">
        <f t="shared" si="3"/>
        <v>7.4170098533242696E-4</v>
      </c>
      <c r="G55" s="8">
        <f t="shared" si="4"/>
        <v>7.417009853324269E-2</v>
      </c>
      <c r="H55" s="8">
        <f t="shared" si="5"/>
        <v>7.4204635554891171E-4</v>
      </c>
      <c r="J55" s="8">
        <v>3033.3500979999999</v>
      </c>
      <c r="K55" s="8">
        <f t="shared" si="6"/>
        <v>-2.963226974985303E-2</v>
      </c>
      <c r="L55" s="8">
        <f t="shared" si="7"/>
        <v>-2.9632269749853029</v>
      </c>
      <c r="M55" s="8">
        <f t="shared" si="8"/>
        <v>8.7807141052805493E-4</v>
      </c>
      <c r="N55" s="8">
        <f t="shared" si="9"/>
        <v>6.5156969009403547E-7</v>
      </c>
      <c r="O55" s="8">
        <v>316.55999800000001</v>
      </c>
      <c r="P55" s="8">
        <f t="shared" si="10"/>
        <v>-9.4808912604385093E-3</v>
      </c>
      <c r="Q55" s="8">
        <f t="shared" si="11"/>
        <v>-0.94808912604385087</v>
      </c>
      <c r="R55" s="8">
        <f t="shared" si="12"/>
        <v>8.9887299092259303E-5</v>
      </c>
      <c r="S55" s="8">
        <f t="shared" si="13"/>
        <v>6.6700542701546015E-8</v>
      </c>
      <c r="T55" s="8">
        <v>3401803.664934448</v>
      </c>
      <c r="U55" s="8">
        <v>-5.0900138645212596E-2</v>
      </c>
      <c r="V55" s="8">
        <f t="shared" si="14"/>
        <v>-5.0900138645212598</v>
      </c>
      <c r="W55" s="8">
        <f t="shared" si="15"/>
        <v>2.5908241141018649E-3</v>
      </c>
      <c r="X55" s="8">
        <f t="shared" si="16"/>
        <v>1.9225115917375269E-6</v>
      </c>
    </row>
    <row r="56" spans="1:24" x14ac:dyDescent="0.3">
      <c r="A56" s="8">
        <v>54</v>
      </c>
      <c r="B56" s="6">
        <v>44582</v>
      </c>
      <c r="C56" s="8">
        <f t="shared" si="0"/>
        <v>102</v>
      </c>
      <c r="D56" s="8">
        <f t="shared" si="1"/>
        <v>6.0000000000000053E-2</v>
      </c>
      <c r="E56" s="8">
        <f t="shared" si="2"/>
        <v>1.3150726690291248E-2</v>
      </c>
      <c r="F56" s="8">
        <f t="shared" si="3"/>
        <v>7.8904360141747551E-4</v>
      </c>
      <c r="G56" s="8">
        <f t="shared" si="4"/>
        <v>7.8904360141747551E-2</v>
      </c>
      <c r="H56" s="8">
        <f t="shared" si="5"/>
        <v>7.8941101654139549E-4</v>
      </c>
      <c r="J56" s="8">
        <v>2852.860107</v>
      </c>
      <c r="K56" s="8">
        <f t="shared" si="6"/>
        <v>-5.9501865979467272E-2</v>
      </c>
      <c r="L56" s="8">
        <f t="shared" si="7"/>
        <v>-5.9501865979467272</v>
      </c>
      <c r="M56" s="8">
        <f t="shared" si="8"/>
        <v>3.5404720550384849E-3</v>
      </c>
      <c r="N56" s="8">
        <f t="shared" si="9"/>
        <v>2.794887644004334E-6</v>
      </c>
      <c r="O56" s="8">
        <v>303.17001299999998</v>
      </c>
      <c r="P56" s="8">
        <f t="shared" si="10"/>
        <v>-4.2298411310957941E-2</v>
      </c>
      <c r="Q56" s="8">
        <f t="shared" si="11"/>
        <v>-4.2298411310957942</v>
      </c>
      <c r="R56" s="8">
        <f t="shared" si="12"/>
        <v>1.7891555994309746E-3</v>
      </c>
      <c r="S56" s="8">
        <f t="shared" si="13"/>
        <v>1.4123791404975355E-6</v>
      </c>
      <c r="T56" s="8">
        <v>3455552.8443111386</v>
      </c>
      <c r="U56" s="8">
        <v>1.5800200326295546E-2</v>
      </c>
      <c r="V56" s="8">
        <f t="shared" si="14"/>
        <v>1.5800200326295546</v>
      </c>
      <c r="W56" s="8">
        <f t="shared" si="15"/>
        <v>2.4964633035106992E-4</v>
      </c>
      <c r="X56" s="8">
        <f t="shared" si="16"/>
        <v>1.9707356341826713E-7</v>
      </c>
    </row>
    <row r="57" spans="1:24" x14ac:dyDescent="0.3">
      <c r="A57" s="8">
        <v>55</v>
      </c>
      <c r="B57" s="6">
        <v>44585</v>
      </c>
      <c r="C57" s="8">
        <f t="shared" si="0"/>
        <v>99</v>
      </c>
      <c r="D57" s="8">
        <f t="shared" si="1"/>
        <v>6.0000000000000053E-2</v>
      </c>
      <c r="E57" s="8">
        <f t="shared" si="2"/>
        <v>1.3990134776905581E-2</v>
      </c>
      <c r="F57" s="8">
        <f t="shared" si="3"/>
        <v>8.3940808661433564E-4</v>
      </c>
      <c r="G57" s="8">
        <f t="shared" si="4"/>
        <v>8.3940808661433566E-2</v>
      </c>
      <c r="H57" s="8">
        <f t="shared" si="5"/>
        <v>8.3979895376744198E-4</v>
      </c>
      <c r="J57" s="8">
        <v>2890.8798830000001</v>
      </c>
      <c r="K57" s="8">
        <f t="shared" si="6"/>
        <v>1.3326898121191364E-2</v>
      </c>
      <c r="L57" s="8">
        <f t="shared" si="7"/>
        <v>1.3326898121191364</v>
      </c>
      <c r="M57" s="8">
        <f t="shared" si="8"/>
        <v>1.7760621353261392E-4</v>
      </c>
      <c r="N57" s="8">
        <f t="shared" si="9"/>
        <v>1.4915351230728607E-7</v>
      </c>
      <c r="O57" s="8">
        <v>308.709991</v>
      </c>
      <c r="P57" s="8">
        <f t="shared" si="10"/>
        <v>1.8273502531399831E-2</v>
      </c>
      <c r="Q57" s="8">
        <f t="shared" si="11"/>
        <v>1.827350253139983</v>
      </c>
      <c r="R57" s="8">
        <f t="shared" si="12"/>
        <v>3.3392089476507602E-4</v>
      </c>
      <c r="S57" s="8">
        <f t="shared" si="13"/>
        <v>2.8042641806479893E-7</v>
      </c>
      <c r="T57" s="8">
        <v>3353161.5285742991</v>
      </c>
      <c r="U57" s="8">
        <v>-2.9630950632228332E-2</v>
      </c>
      <c r="V57" s="8">
        <f t="shared" si="14"/>
        <v>-2.9630950632228332</v>
      </c>
      <c r="W57" s="8">
        <f t="shared" si="15"/>
        <v>8.7799323536955261E-4</v>
      </c>
      <c r="X57" s="8">
        <f t="shared" si="16"/>
        <v>7.3733780047824171E-7</v>
      </c>
    </row>
    <row r="58" spans="1:24" x14ac:dyDescent="0.3">
      <c r="A58" s="8">
        <v>56</v>
      </c>
      <c r="B58" s="6">
        <v>44586</v>
      </c>
      <c r="C58" s="8">
        <f t="shared" si="0"/>
        <v>98</v>
      </c>
      <c r="D58" s="8">
        <f t="shared" si="1"/>
        <v>6.0000000000000053E-2</v>
      </c>
      <c r="E58" s="8">
        <f t="shared" si="2"/>
        <v>1.4883122103091046E-2</v>
      </c>
      <c r="F58" s="8">
        <f t="shared" si="3"/>
        <v>8.9298732618546355E-4</v>
      </c>
      <c r="G58" s="8">
        <f t="shared" si="4"/>
        <v>8.9298732618546359E-2</v>
      </c>
      <c r="H58" s="8">
        <f t="shared" si="5"/>
        <v>8.9340314230578952E-4</v>
      </c>
      <c r="J58" s="8">
        <v>2799.719971</v>
      </c>
      <c r="K58" s="8">
        <f t="shared" si="6"/>
        <v>-3.1533621488762521E-2</v>
      </c>
      <c r="L58" s="8">
        <f t="shared" si="7"/>
        <v>-3.1533621488762522</v>
      </c>
      <c r="M58" s="8">
        <f t="shared" si="8"/>
        <v>9.9436928419654536E-4</v>
      </c>
      <c r="N58" s="8">
        <f t="shared" si="9"/>
        <v>8.883726431135523E-7</v>
      </c>
      <c r="O58" s="8">
        <v>300.14999399999999</v>
      </c>
      <c r="P58" s="8">
        <f t="shared" si="10"/>
        <v>-2.7728279775694108E-2</v>
      </c>
      <c r="Q58" s="8">
        <f t="shared" si="11"/>
        <v>-2.7728279775694107</v>
      </c>
      <c r="R58" s="8">
        <f t="shared" si="12"/>
        <v>7.6885749931916692E-4</v>
      </c>
      <c r="S58" s="8">
        <f t="shared" si="13"/>
        <v>6.8689970587711514E-7</v>
      </c>
      <c r="T58" s="8">
        <v>3308991.7695802841</v>
      </c>
      <c r="U58" s="8">
        <v>-1.3172571204106318E-2</v>
      </c>
      <c r="V58" s="8">
        <f t="shared" si="14"/>
        <v>-1.3172571204106318</v>
      </c>
      <c r="W58" s="8">
        <f t="shared" si="15"/>
        <v>1.7351663212725096E-4</v>
      </c>
      <c r="X58" s="8">
        <f t="shared" si="16"/>
        <v>1.5502030438480372E-7</v>
      </c>
    </row>
    <row r="59" spans="1:24" x14ac:dyDescent="0.3">
      <c r="A59" s="8">
        <v>57</v>
      </c>
      <c r="B59" s="6">
        <v>44587</v>
      </c>
      <c r="C59" s="8">
        <f t="shared" si="0"/>
        <v>97</v>
      </c>
      <c r="D59" s="8">
        <f t="shared" si="1"/>
        <v>6.0000000000000053E-2</v>
      </c>
      <c r="E59" s="8">
        <f t="shared" si="2"/>
        <v>1.5833108620309622E-2</v>
      </c>
      <c r="F59" s="8">
        <f t="shared" si="3"/>
        <v>9.4998651721857818E-4</v>
      </c>
      <c r="G59" s="8">
        <f t="shared" si="4"/>
        <v>9.4998651721857813E-2</v>
      </c>
      <c r="H59" s="8">
        <f t="shared" si="5"/>
        <v>9.5042887479339301E-4</v>
      </c>
      <c r="J59" s="8">
        <v>2777.4499510000001</v>
      </c>
      <c r="K59" s="8">
        <f t="shared" si="6"/>
        <v>-7.9543740912222573E-3</v>
      </c>
      <c r="L59" s="8">
        <f t="shared" si="7"/>
        <v>-0.79543740912222571</v>
      </c>
      <c r="M59" s="8">
        <f t="shared" si="8"/>
        <v>6.3272067183107913E-5</v>
      </c>
      <c r="N59" s="8">
        <f t="shared" si="9"/>
        <v>6.0135599618693224E-8</v>
      </c>
      <c r="O59" s="8">
        <v>294.63000499999998</v>
      </c>
      <c r="P59" s="8">
        <f t="shared" si="10"/>
        <v>-1.8390768316990238E-2</v>
      </c>
      <c r="Q59" s="8">
        <f t="shared" si="11"/>
        <v>-1.8390768316990238</v>
      </c>
      <c r="R59" s="8">
        <f t="shared" si="12"/>
        <v>3.3822035928921196E-4</v>
      </c>
      <c r="S59" s="8">
        <f t="shared" si="13"/>
        <v>3.2145439551146281E-7</v>
      </c>
      <c r="T59" s="8">
        <v>3318162.0489119189</v>
      </c>
      <c r="U59" s="8">
        <v>2.7713212876313439E-3</v>
      </c>
      <c r="V59" s="8">
        <f t="shared" si="14"/>
        <v>0.27713212876313437</v>
      </c>
      <c r="W59" s="8">
        <f t="shared" si="15"/>
        <v>7.6802216792786503E-6</v>
      </c>
      <c r="X59" s="8">
        <f t="shared" si="16"/>
        <v>7.2995044488006312E-9</v>
      </c>
    </row>
    <row r="60" spans="1:24" x14ac:dyDescent="0.3">
      <c r="A60" s="8">
        <v>58</v>
      </c>
      <c r="B60" s="6">
        <v>44588</v>
      </c>
      <c r="C60" s="8">
        <f t="shared" si="0"/>
        <v>96</v>
      </c>
      <c r="D60" s="8">
        <f t="shared" si="1"/>
        <v>6.0000000000000053E-2</v>
      </c>
      <c r="E60" s="8">
        <f t="shared" si="2"/>
        <v>1.684373257479747E-2</v>
      </c>
      <c r="F60" s="8">
        <f t="shared" si="3"/>
        <v>1.0106239544878492E-3</v>
      </c>
      <c r="G60" s="8">
        <f t="shared" si="4"/>
        <v>0.10106239544878493</v>
      </c>
      <c r="H60" s="8">
        <f t="shared" si="5"/>
        <v>1.0110945476525459E-3</v>
      </c>
      <c r="J60" s="8">
        <v>2792.75</v>
      </c>
      <c r="K60" s="8">
        <f t="shared" si="6"/>
        <v>5.5086677599685552E-3</v>
      </c>
      <c r="L60" s="8">
        <f t="shared" si="7"/>
        <v>0.55086677599685552</v>
      </c>
      <c r="M60" s="8">
        <f t="shared" si="8"/>
        <v>3.0345420489716978E-5</v>
      </c>
      <c r="N60" s="8">
        <f t="shared" si="9"/>
        <v>3.0682089203376682E-8</v>
      </c>
      <c r="O60" s="8">
        <v>294.64001500000001</v>
      </c>
      <c r="P60" s="8">
        <f t="shared" si="10"/>
        <v>3.3974815294262037E-5</v>
      </c>
      <c r="Q60" s="8">
        <f t="shared" si="11"/>
        <v>3.3974815294262038E-3</v>
      </c>
      <c r="R60" s="8">
        <f t="shared" si="12"/>
        <v>1.1542880742792217E-9</v>
      </c>
      <c r="S60" s="8">
        <f t="shared" si="13"/>
        <v>1.1670943783240779E-12</v>
      </c>
      <c r="T60" s="8">
        <v>3409543.2024119031</v>
      </c>
      <c r="U60" s="8">
        <v>2.7539689789999738E-2</v>
      </c>
      <c r="V60" s="8">
        <f t="shared" si="14"/>
        <v>2.7539689789999739</v>
      </c>
      <c r="W60" s="8">
        <f t="shared" si="15"/>
        <v>7.5843451372941588E-4</v>
      </c>
      <c r="X60" s="8">
        <f t="shared" si="16"/>
        <v>7.6684900158332236E-7</v>
      </c>
    </row>
    <row r="61" spans="1:24" x14ac:dyDescent="0.3">
      <c r="A61" s="8">
        <v>59</v>
      </c>
      <c r="B61" s="6">
        <v>44589</v>
      </c>
      <c r="C61" s="8">
        <f t="shared" si="0"/>
        <v>95</v>
      </c>
      <c r="D61" s="8">
        <f t="shared" si="1"/>
        <v>6.0000000000000053E-2</v>
      </c>
      <c r="E61" s="8">
        <f t="shared" si="2"/>
        <v>1.7918864441273906E-2</v>
      </c>
      <c r="F61" s="8">
        <f t="shared" si="3"/>
        <v>1.0751318664764353E-3</v>
      </c>
      <c r="G61" s="8">
        <f t="shared" si="4"/>
        <v>0.10751318664764353</v>
      </c>
      <c r="H61" s="8">
        <f t="shared" si="5"/>
        <v>1.0756324975027083E-3</v>
      </c>
      <c r="J61" s="8">
        <v>2879.5600589999999</v>
      </c>
      <c r="K61" s="8">
        <f t="shared" si="6"/>
        <v>3.1084078059260552E-2</v>
      </c>
      <c r="L61" s="8">
        <f t="shared" si="7"/>
        <v>3.1084078059260554</v>
      </c>
      <c r="M61" s="8">
        <f t="shared" si="8"/>
        <v>9.6621990879420324E-4</v>
      </c>
      <c r="N61" s="8">
        <f t="shared" si="9"/>
        <v>1.0392975336331478E-6</v>
      </c>
      <c r="O61" s="8">
        <v>301.709991</v>
      </c>
      <c r="P61" s="8">
        <f t="shared" si="10"/>
        <v>2.3995301520738779E-2</v>
      </c>
      <c r="Q61" s="8">
        <f t="shared" si="11"/>
        <v>2.3995301520738779</v>
      </c>
      <c r="R61" s="8">
        <f t="shared" si="12"/>
        <v>5.7577449507116877E-4</v>
      </c>
      <c r="S61" s="8">
        <f t="shared" si="13"/>
        <v>6.193217581317621E-7</v>
      </c>
      <c r="T61" s="8">
        <v>3541058.4944650223</v>
      </c>
      <c r="U61" s="8">
        <v>3.857270145751069E-2</v>
      </c>
      <c r="V61" s="8">
        <f t="shared" si="14"/>
        <v>3.8572701457510692</v>
      </c>
      <c r="W61" s="8">
        <f t="shared" si="15"/>
        <v>1.4878532977302473E-3</v>
      </c>
      <c r="X61" s="8">
        <f t="shared" si="16"/>
        <v>1.6003833585552264E-6</v>
      </c>
    </row>
    <row r="62" spans="1:24" x14ac:dyDescent="0.3">
      <c r="A62" s="8">
        <v>60</v>
      </c>
      <c r="B62" s="6">
        <v>44592</v>
      </c>
      <c r="C62" s="8">
        <f t="shared" si="0"/>
        <v>92</v>
      </c>
      <c r="D62" s="8">
        <f t="shared" si="1"/>
        <v>6.0000000000000053E-2</v>
      </c>
      <c r="E62" s="8">
        <f t="shared" si="2"/>
        <v>1.9062621746036072E-2</v>
      </c>
      <c r="F62" s="8">
        <f t="shared" si="3"/>
        <v>1.1437573047621654E-3</v>
      </c>
      <c r="G62" s="8">
        <f t="shared" si="4"/>
        <v>0.11437573047621653</v>
      </c>
      <c r="H62" s="8">
        <f t="shared" si="5"/>
        <v>1.1442898909603282E-3</v>
      </c>
      <c r="J62" s="8">
        <v>2991.469971</v>
      </c>
      <c r="K62" s="8">
        <f t="shared" si="6"/>
        <v>3.8863545023215672E-2</v>
      </c>
      <c r="L62" s="8">
        <f t="shared" si="7"/>
        <v>3.8863545023215673</v>
      </c>
      <c r="M62" s="8">
        <f t="shared" si="8"/>
        <v>1.5103751317715117E-3</v>
      </c>
      <c r="N62" s="8">
        <f t="shared" si="9"/>
        <v>1.7283069948440145E-6</v>
      </c>
      <c r="O62" s="8">
        <v>313.26001000000002</v>
      </c>
      <c r="P62" s="8">
        <f t="shared" si="10"/>
        <v>3.8281857891805847E-2</v>
      </c>
      <c r="Q62" s="8">
        <f t="shared" si="11"/>
        <v>3.8281857891805848</v>
      </c>
      <c r="R62" s="8">
        <f t="shared" si="12"/>
        <v>1.4655006436484176E-3</v>
      </c>
      <c r="S62" s="8">
        <f t="shared" si="13"/>
        <v>1.6769575717227386E-6</v>
      </c>
      <c r="T62" s="8">
        <v>3592676.9456476313</v>
      </c>
      <c r="U62" s="8">
        <v>1.4577124682716486E-2</v>
      </c>
      <c r="V62" s="8">
        <f t="shared" si="14"/>
        <v>1.4577124682716487</v>
      </c>
      <c r="W62" s="8">
        <f t="shared" si="15"/>
        <v>2.1249256401546221E-4</v>
      </c>
      <c r="X62" s="8">
        <f t="shared" si="16"/>
        <v>2.431530929071338E-7</v>
      </c>
    </row>
    <row r="63" spans="1:24" x14ac:dyDescent="0.3">
      <c r="A63" s="8">
        <v>61</v>
      </c>
      <c r="B63" s="6">
        <v>44593</v>
      </c>
      <c r="C63" s="8">
        <f t="shared" si="0"/>
        <v>91</v>
      </c>
      <c r="D63" s="8">
        <f t="shared" si="1"/>
        <v>6.0000000000000053E-2</v>
      </c>
      <c r="E63" s="8">
        <f t="shared" si="2"/>
        <v>2.0279384836208586E-2</v>
      </c>
      <c r="F63" s="8">
        <f t="shared" si="3"/>
        <v>1.2167630901725162E-3</v>
      </c>
      <c r="G63" s="8">
        <f t="shared" si="4"/>
        <v>0.12167630901725163</v>
      </c>
      <c r="H63" s="8">
        <f t="shared" si="5"/>
        <v>1.2173296712343915E-3</v>
      </c>
      <c r="J63" s="8">
        <v>3023.8701169999999</v>
      </c>
      <c r="K63" s="8">
        <f t="shared" si="6"/>
        <v>1.0830844472481569E-2</v>
      </c>
      <c r="L63" s="8">
        <f t="shared" si="7"/>
        <v>1.0830844472481569</v>
      </c>
      <c r="M63" s="8">
        <f t="shared" si="8"/>
        <v>1.1730719198708455E-4</v>
      </c>
      <c r="N63" s="8">
        <f t="shared" si="9"/>
        <v>1.4280152545506727E-7</v>
      </c>
      <c r="O63" s="8">
        <v>319</v>
      </c>
      <c r="P63" s="8">
        <f t="shared" si="10"/>
        <v>1.8323404892951312E-2</v>
      </c>
      <c r="Q63" s="8">
        <f t="shared" si="11"/>
        <v>1.8323404892951312</v>
      </c>
      <c r="R63" s="8">
        <f t="shared" si="12"/>
        <v>3.3574716687103208E-4</v>
      </c>
      <c r="S63" s="8">
        <f t="shared" si="13"/>
        <v>4.0871498826499188E-7</v>
      </c>
      <c r="T63" s="8">
        <v>3608298.6030985881</v>
      </c>
      <c r="U63" s="8">
        <v>4.3481943095055355E-3</v>
      </c>
      <c r="V63" s="8">
        <f t="shared" si="14"/>
        <v>0.43481943095055353</v>
      </c>
      <c r="W63" s="8">
        <f t="shared" si="15"/>
        <v>1.8906793753216321E-5</v>
      </c>
      <c r="X63" s="8">
        <f t="shared" si="16"/>
        <v>2.3015801023699269E-8</v>
      </c>
    </row>
    <row r="64" spans="1:24" x14ac:dyDescent="0.3">
      <c r="A64" s="8">
        <v>62</v>
      </c>
      <c r="B64" s="6">
        <v>44594</v>
      </c>
      <c r="C64" s="8">
        <f t="shared" si="0"/>
        <v>90</v>
      </c>
      <c r="D64" s="8">
        <f t="shared" si="1"/>
        <v>6.0000000000000053E-2</v>
      </c>
      <c r="E64" s="8">
        <f t="shared" si="2"/>
        <v>2.1573813655541053E-2</v>
      </c>
      <c r="F64" s="8">
        <f t="shared" si="3"/>
        <v>1.2944288193324643E-3</v>
      </c>
      <c r="G64" s="8">
        <f t="shared" si="4"/>
        <v>0.12944288193324643</v>
      </c>
      <c r="H64" s="8">
        <f t="shared" si="5"/>
        <v>1.2950315651429701E-3</v>
      </c>
      <c r="J64" s="8">
        <v>3012.25</v>
      </c>
      <c r="K64" s="8">
        <f t="shared" si="6"/>
        <v>-3.8427963339669911E-3</v>
      </c>
      <c r="L64" s="8">
        <f t="shared" si="7"/>
        <v>-0.38427963339669913</v>
      </c>
      <c r="M64" s="8">
        <f t="shared" si="8"/>
        <v>1.4767083664350146E-5</v>
      </c>
      <c r="N64" s="8">
        <f t="shared" si="9"/>
        <v>1.9123839470440555E-8</v>
      </c>
      <c r="O64" s="8">
        <v>323</v>
      </c>
      <c r="P64" s="8">
        <f t="shared" si="10"/>
        <v>1.2539184952978056E-2</v>
      </c>
      <c r="Q64" s="8">
        <f t="shared" si="11"/>
        <v>1.2539184952978055</v>
      </c>
      <c r="R64" s="8">
        <f t="shared" si="12"/>
        <v>1.5723115928499128E-4</v>
      </c>
      <c r="S64" s="8">
        <f t="shared" si="13"/>
        <v>2.036193142980859E-7</v>
      </c>
      <c r="T64" s="8">
        <v>2991227.909138503</v>
      </c>
      <c r="U64" s="8">
        <v>-0.17101430946712176</v>
      </c>
      <c r="V64" s="8">
        <f t="shared" si="14"/>
        <v>-17.101430946712178</v>
      </c>
      <c r="W64" s="8">
        <f t="shared" si="15"/>
        <v>2.9245894042516492E-2</v>
      </c>
      <c r="X64" s="8">
        <f t="shared" si="16"/>
        <v>3.7874355935885593E-5</v>
      </c>
    </row>
    <row r="65" spans="1:24" x14ac:dyDescent="0.3">
      <c r="A65" s="8">
        <v>63</v>
      </c>
      <c r="B65" s="6">
        <v>44595</v>
      </c>
      <c r="C65" s="8">
        <f t="shared" si="0"/>
        <v>89</v>
      </c>
      <c r="D65" s="8">
        <f t="shared" si="1"/>
        <v>6.0000000000000053E-2</v>
      </c>
      <c r="E65" s="8">
        <f t="shared" si="2"/>
        <v>2.2950865591001113E-2</v>
      </c>
      <c r="F65" s="8">
        <f t="shared" si="3"/>
        <v>1.3770519354600679E-3</v>
      </c>
      <c r="G65" s="8">
        <f t="shared" si="4"/>
        <v>0.1377051935460068</v>
      </c>
      <c r="H65" s="8">
        <f t="shared" si="5"/>
        <v>1.3776931544074143E-3</v>
      </c>
      <c r="J65" s="8">
        <v>2776.9099120000001</v>
      </c>
      <c r="K65" s="8">
        <f t="shared" si="6"/>
        <v>-7.8127674661797639E-2</v>
      </c>
      <c r="L65" s="8">
        <f t="shared" si="7"/>
        <v>-7.8127674661797641</v>
      </c>
      <c r="M65" s="8">
        <f t="shared" si="8"/>
        <v>6.1039335480596963E-3</v>
      </c>
      <c r="N65" s="8">
        <f t="shared" si="9"/>
        <v>8.4093474641196039E-6</v>
      </c>
      <c r="O65" s="8">
        <v>237.759995</v>
      </c>
      <c r="P65" s="8">
        <f t="shared" si="10"/>
        <v>-0.26390094427244581</v>
      </c>
      <c r="Q65" s="8">
        <f t="shared" si="11"/>
        <v>-26.390094427244581</v>
      </c>
      <c r="R65" s="8">
        <f t="shared" si="12"/>
        <v>6.9643708387888553E-2</v>
      </c>
      <c r="S65" s="8">
        <f t="shared" si="13"/>
        <v>9.5947660293540284E-5</v>
      </c>
      <c r="T65" s="8">
        <v>3189458.3365095165</v>
      </c>
      <c r="U65" s="8">
        <v>6.627058632523436E-2</v>
      </c>
      <c r="V65" s="8">
        <f t="shared" si="14"/>
        <v>6.6270586325234362</v>
      </c>
      <c r="W65" s="8">
        <f t="shared" si="15"/>
        <v>4.3917906118903392E-3</v>
      </c>
      <c r="X65" s="8">
        <f t="shared" si="16"/>
        <v>6.0505398615920697E-6</v>
      </c>
    </row>
    <row r="66" spans="1:24" x14ac:dyDescent="0.3">
      <c r="A66" s="8">
        <v>64</v>
      </c>
      <c r="B66" s="6">
        <v>44596</v>
      </c>
      <c r="C66" s="8">
        <f t="shared" si="0"/>
        <v>88</v>
      </c>
      <c r="D66" s="8">
        <f t="shared" si="1"/>
        <v>6.0000000000000053E-2</v>
      </c>
      <c r="E66" s="8">
        <f t="shared" si="2"/>
        <v>2.441581445851183E-2</v>
      </c>
      <c r="F66" s="8">
        <f t="shared" si="3"/>
        <v>1.464948867510711E-3</v>
      </c>
      <c r="G66" s="8">
        <f t="shared" si="4"/>
        <v>0.14649488675107111</v>
      </c>
      <c r="H66" s="8">
        <f t="shared" si="5"/>
        <v>1.465631015327037E-3</v>
      </c>
      <c r="J66" s="8">
        <v>3152.790039</v>
      </c>
      <c r="K66" s="8">
        <f t="shared" si="6"/>
        <v>0.13535913620232701</v>
      </c>
      <c r="L66" s="8">
        <f t="shared" si="7"/>
        <v>13.535913620232702</v>
      </c>
      <c r="M66" s="8">
        <f t="shared" si="8"/>
        <v>1.8322095753440112E-2</v>
      </c>
      <c r="N66" s="8">
        <f t="shared" si="9"/>
        <v>2.6853431802033625E-5</v>
      </c>
      <c r="O66" s="8">
        <v>237.08999600000001</v>
      </c>
      <c r="P66" s="8">
        <f t="shared" si="10"/>
        <v>-2.817963551858209E-3</v>
      </c>
      <c r="Q66" s="8">
        <f t="shared" si="11"/>
        <v>-0.28179635518582091</v>
      </c>
      <c r="R66" s="8">
        <f t="shared" si="12"/>
        <v>7.9409185796013335E-6</v>
      </c>
      <c r="S66" s="8">
        <f t="shared" si="13"/>
        <v>1.1638456560450435E-8</v>
      </c>
      <c r="T66" s="8">
        <v>3110526.9192541465</v>
      </c>
      <c r="U66" s="8">
        <v>-2.474759314202267E-2</v>
      </c>
      <c r="V66" s="8">
        <f t="shared" si="14"/>
        <v>-2.474759314202267</v>
      </c>
      <c r="W66" s="8">
        <f t="shared" si="15"/>
        <v>6.1244336632308748E-4</v>
      </c>
      <c r="X66" s="8">
        <f t="shared" si="16"/>
        <v>8.9761599281441517E-7</v>
      </c>
    </row>
    <row r="67" spans="1:24" x14ac:dyDescent="0.3">
      <c r="A67" s="8">
        <v>65</v>
      </c>
      <c r="B67" s="6">
        <v>44599</v>
      </c>
      <c r="C67" s="8">
        <f t="shared" si="0"/>
        <v>85</v>
      </c>
      <c r="D67" s="8">
        <f t="shared" si="1"/>
        <v>6.0000000000000053E-2</v>
      </c>
      <c r="E67" s="8">
        <f t="shared" si="2"/>
        <v>2.5974270700544498E-2</v>
      </c>
      <c r="F67" s="8">
        <f t="shared" si="3"/>
        <v>1.5584562420326712E-3</v>
      </c>
      <c r="G67" s="8">
        <f t="shared" si="4"/>
        <v>0.15584562420326711</v>
      </c>
      <c r="H67" s="8">
        <f t="shared" si="5"/>
        <v>1.5591819311989753E-3</v>
      </c>
      <c r="J67" s="8">
        <v>3158.709961</v>
      </c>
      <c r="K67" s="8">
        <f t="shared" si="6"/>
        <v>1.8776772086852062E-3</v>
      </c>
      <c r="L67" s="8">
        <f t="shared" si="7"/>
        <v>0.18776772086852062</v>
      </c>
      <c r="M67" s="8">
        <f t="shared" si="8"/>
        <v>3.5256717000158673E-6</v>
      </c>
      <c r="N67" s="8">
        <f t="shared" si="9"/>
        <v>5.497163610004314E-9</v>
      </c>
      <c r="O67" s="8">
        <v>224.91000399999999</v>
      </c>
      <c r="P67" s="8">
        <f t="shared" si="10"/>
        <v>-5.1372863492730528E-2</v>
      </c>
      <c r="Q67" s="8">
        <f t="shared" si="11"/>
        <v>-5.1372863492730527</v>
      </c>
      <c r="R67" s="8">
        <f t="shared" si="12"/>
        <v>2.6391711034427249E-3</v>
      </c>
      <c r="S67" s="8">
        <f t="shared" si="13"/>
        <v>4.1149478978303589E-6</v>
      </c>
      <c r="T67" s="8">
        <v>3112068.1604861468</v>
      </c>
      <c r="U67" s="8">
        <v>4.9549200891335025E-4</v>
      </c>
      <c r="V67" s="8">
        <f t="shared" si="14"/>
        <v>4.9549200891335021E-2</v>
      </c>
      <c r="W67" s="8">
        <f t="shared" si="15"/>
        <v>2.4551233089698758E-7</v>
      </c>
      <c r="X67" s="8">
        <f t="shared" si="16"/>
        <v>3.8279839022112696E-10</v>
      </c>
    </row>
    <row r="68" spans="1:24" x14ac:dyDescent="0.3">
      <c r="A68" s="8">
        <v>66</v>
      </c>
      <c r="B68" s="6">
        <v>44600</v>
      </c>
      <c r="C68" s="8">
        <f t="shared" ref="C68:C126" si="17">$B$126-B68</f>
        <v>84</v>
      </c>
      <c r="D68" s="8">
        <f t="shared" ref="D68:D126" si="18">1-$E$1</f>
        <v>6.0000000000000053E-2</v>
      </c>
      <c r="E68" s="8">
        <f t="shared" ref="E68:E126" si="19">$E$1^C68</f>
        <v>2.7632202872919679E-2</v>
      </c>
      <c r="F68" s="8">
        <f t="shared" ref="F68:F126" si="20">D68*E68</f>
        <v>1.6579321723751823E-3</v>
      </c>
      <c r="G68" s="8">
        <f t="shared" ref="G68:G126" si="21">F68*100</f>
        <v>0.16579321723751822</v>
      </c>
      <c r="H68" s="8">
        <f t="shared" ref="H68:H126" si="22">F68/$I$1</f>
        <v>1.6587041821265697E-3</v>
      </c>
      <c r="J68" s="8">
        <v>3228.2700199999999</v>
      </c>
      <c r="K68" s="8">
        <f t="shared" si="6"/>
        <v>2.2021667028263095E-2</v>
      </c>
      <c r="L68" s="8">
        <f t="shared" si="7"/>
        <v>2.2021667028263097</v>
      </c>
      <c r="M68" s="8">
        <f t="shared" si="8"/>
        <v>4.8495381870368996E-4</v>
      </c>
      <c r="N68" s="8">
        <f t="shared" si="9"/>
        <v>8.043949272220608E-7</v>
      </c>
      <c r="O68" s="8">
        <v>220.179993</v>
      </c>
      <c r="P68" s="8">
        <f t="shared" si="10"/>
        <v>-2.1030683010436434E-2</v>
      </c>
      <c r="Q68" s="8">
        <f t="shared" si="11"/>
        <v>-2.1030683010436433</v>
      </c>
      <c r="R68" s="8">
        <f t="shared" si="12"/>
        <v>4.4228962788545967E-4</v>
      </c>
      <c r="S68" s="8">
        <f t="shared" si="13"/>
        <v>7.3362765548481625E-7</v>
      </c>
      <c r="T68" s="8">
        <v>3193441.9728843938</v>
      </c>
      <c r="U68" s="8">
        <v>2.6147824598268206E-2</v>
      </c>
      <c r="V68" s="8">
        <f t="shared" si="14"/>
        <v>2.6147824598268206</v>
      </c>
      <c r="W68" s="8">
        <f t="shared" si="15"/>
        <v>6.837087312217999E-4</v>
      </c>
      <c r="X68" s="8">
        <f t="shared" si="16"/>
        <v>1.1340705318340503E-6</v>
      </c>
    </row>
    <row r="69" spans="1:24" x14ac:dyDescent="0.3">
      <c r="A69" s="8">
        <v>67</v>
      </c>
      <c r="B69" s="6">
        <v>44601</v>
      </c>
      <c r="C69" s="8">
        <f t="shared" si="17"/>
        <v>83</v>
      </c>
      <c r="D69" s="8">
        <f t="shared" si="18"/>
        <v>6.0000000000000053E-2</v>
      </c>
      <c r="E69" s="8">
        <f t="shared" si="19"/>
        <v>2.9395960503106042E-2</v>
      </c>
      <c r="F69" s="8">
        <f t="shared" si="20"/>
        <v>1.7637576301863642E-3</v>
      </c>
      <c r="G69" s="8">
        <f t="shared" si="21"/>
        <v>0.17637576301863642</v>
      </c>
      <c r="H69" s="8">
        <f t="shared" si="22"/>
        <v>1.7645789171559254E-3</v>
      </c>
      <c r="J69" s="8">
        <v>3223.790039</v>
      </c>
      <c r="K69" s="8">
        <f t="shared" ref="K69:K126" si="23">(J69-J68)/J68</f>
        <v>-1.3877342887197374E-3</v>
      </c>
      <c r="L69" s="8">
        <f t="shared" ref="L69:L126" si="24">K69*100</f>
        <v>-0.13877342887197375</v>
      </c>
      <c r="M69" s="8">
        <f t="shared" ref="M69:M126" si="25">K69^2</f>
        <v>1.9258064560884755E-6</v>
      </c>
      <c r="N69" s="8">
        <f t="shared" ref="N69:N126" si="26">H69*M69</f>
        <v>3.3982374709364923E-9</v>
      </c>
      <c r="O69" s="8">
        <v>232</v>
      </c>
      <c r="P69" s="8">
        <f t="shared" ref="P69:P126" si="27">(O69-O68)/O68</f>
        <v>5.36833834852561E-2</v>
      </c>
      <c r="Q69" s="8">
        <f t="shared" ref="Q69:Q126" si="28">P69*100</f>
        <v>5.3683383485256098</v>
      </c>
      <c r="R69" s="8">
        <f t="shared" ref="R69:R126" si="29">P69^2</f>
        <v>2.8819056624250672E-3</v>
      </c>
      <c r="S69" s="8">
        <f t="shared" ref="S69:S126" si="30">H69*R69</f>
        <v>5.085349973147555E-6</v>
      </c>
      <c r="T69" s="8">
        <v>3144739.9178466992</v>
      </c>
      <c r="U69" s="8">
        <v>-1.5250646622429668E-2</v>
      </c>
      <c r="V69" s="8">
        <f t="shared" ref="V69:V125" si="31">U69*100</f>
        <v>-1.5250646622429669</v>
      </c>
      <c r="W69" s="8">
        <f t="shared" ref="W69:W125" si="32">U69^2</f>
        <v>2.3258222240222544E-4</v>
      </c>
      <c r="X69" s="8">
        <f t="shared" ref="X69:X125" si="33">H69*W69</f>
        <v>4.1040968615623756E-7</v>
      </c>
    </row>
    <row r="70" spans="1:24" x14ac:dyDescent="0.3">
      <c r="A70" s="8">
        <v>68</v>
      </c>
      <c r="B70" s="6">
        <v>44602</v>
      </c>
      <c r="C70" s="8">
        <f t="shared" si="17"/>
        <v>82</v>
      </c>
      <c r="D70" s="8">
        <f t="shared" si="18"/>
        <v>6.0000000000000053E-2</v>
      </c>
      <c r="E70" s="8">
        <f t="shared" si="19"/>
        <v>3.1272298407559622E-2</v>
      </c>
      <c r="F70" s="8">
        <f t="shared" si="20"/>
        <v>1.8763379044535789E-3</v>
      </c>
      <c r="G70" s="8">
        <f t="shared" si="21"/>
        <v>0.18763379044535788</v>
      </c>
      <c r="H70" s="8">
        <f t="shared" si="22"/>
        <v>1.8772116139956652E-3</v>
      </c>
      <c r="J70" s="8">
        <v>3180.070068</v>
      </c>
      <c r="K70" s="8">
        <f t="shared" si="23"/>
        <v>-1.3561668244859288E-2</v>
      </c>
      <c r="L70" s="8">
        <f t="shared" si="24"/>
        <v>-1.3561668244859288</v>
      </c>
      <c r="M70" s="8">
        <f t="shared" si="25"/>
        <v>1.839188455836248E-4</v>
      </c>
      <c r="N70" s="8">
        <f t="shared" si="26"/>
        <v>3.4525459296225582E-7</v>
      </c>
      <c r="O70" s="8">
        <v>228.070007</v>
      </c>
      <c r="P70" s="8">
        <f t="shared" si="27"/>
        <v>-1.6939624999999982E-2</v>
      </c>
      <c r="Q70" s="8">
        <f t="shared" si="28"/>
        <v>-1.6939624999999983</v>
      </c>
      <c r="R70" s="8">
        <f t="shared" si="29"/>
        <v>2.8695089514062439E-4</v>
      </c>
      <c r="S70" s="8">
        <f t="shared" si="30"/>
        <v>5.3866755300443237E-7</v>
      </c>
      <c r="T70" s="8">
        <v>3029535.3408221877</v>
      </c>
      <c r="U70" s="8">
        <v>-3.6634055608450976E-2</v>
      </c>
      <c r="V70" s="8">
        <f t="shared" si="31"/>
        <v>-3.6634055608450975</v>
      </c>
      <c r="W70" s="8">
        <f t="shared" si="32"/>
        <v>1.3420540303230783E-3</v>
      </c>
      <c r="X70" s="8">
        <f t="shared" si="33"/>
        <v>2.5193194123321731E-6</v>
      </c>
    </row>
    <row r="71" spans="1:24" x14ac:dyDescent="0.3">
      <c r="A71" s="8">
        <v>69</v>
      </c>
      <c r="B71" s="6">
        <v>44603</v>
      </c>
      <c r="C71" s="8">
        <f t="shared" si="17"/>
        <v>81</v>
      </c>
      <c r="D71" s="8">
        <f t="shared" si="18"/>
        <v>6.0000000000000053E-2</v>
      </c>
      <c r="E71" s="8">
        <f t="shared" si="19"/>
        <v>3.3268402561233638E-2</v>
      </c>
      <c r="F71" s="8">
        <f t="shared" si="20"/>
        <v>1.99610415367402E-3</v>
      </c>
      <c r="G71" s="8">
        <f t="shared" si="21"/>
        <v>0.19961041536740198</v>
      </c>
      <c r="H71" s="8">
        <f t="shared" si="22"/>
        <v>1.997033631910282E-3</v>
      </c>
      <c r="J71" s="8">
        <v>3065.8701169999999</v>
      </c>
      <c r="K71" s="8">
        <f t="shared" si="23"/>
        <v>-3.5911143011959593E-2</v>
      </c>
      <c r="L71" s="8">
        <f t="shared" si="24"/>
        <v>-3.5911143011959594</v>
      </c>
      <c r="M71" s="8">
        <f t="shared" si="25"/>
        <v>1.2896101924254142E-3</v>
      </c>
      <c r="N71" s="8">
        <f t="shared" si="26"/>
        <v>2.5753949263278424E-6</v>
      </c>
      <c r="O71" s="8">
        <v>219.550003</v>
      </c>
      <c r="P71" s="8">
        <f t="shared" si="27"/>
        <v>-3.7356968204942442E-2</v>
      </c>
      <c r="Q71" s="8">
        <f t="shared" si="28"/>
        <v>-3.735696820494244</v>
      </c>
      <c r="R71" s="8">
        <f t="shared" si="29"/>
        <v>1.3955430734650805E-3</v>
      </c>
      <c r="S71" s="8">
        <f t="shared" si="30"/>
        <v>2.7869464524892072E-6</v>
      </c>
      <c r="T71" s="8">
        <v>3035284.3226837087</v>
      </c>
      <c r="U71" s="8">
        <v>1.8976447589354756E-3</v>
      </c>
      <c r="V71" s="8">
        <f t="shared" si="31"/>
        <v>0.18976447589354756</v>
      </c>
      <c r="W71" s="8">
        <f t="shared" si="32"/>
        <v>3.6010556311152793E-6</v>
      </c>
      <c r="X71" s="8">
        <f t="shared" si="33"/>
        <v>7.1914292057171192E-9</v>
      </c>
    </row>
    <row r="72" spans="1:24" x14ac:dyDescent="0.3">
      <c r="A72" s="8">
        <v>70</v>
      </c>
      <c r="B72" s="6">
        <v>44606</v>
      </c>
      <c r="C72" s="8">
        <f t="shared" si="17"/>
        <v>78</v>
      </c>
      <c r="D72" s="8">
        <f t="shared" si="18"/>
        <v>6.0000000000000053E-2</v>
      </c>
      <c r="E72" s="8">
        <f t="shared" si="19"/>
        <v>3.5391917618333657E-2</v>
      </c>
      <c r="F72" s="8">
        <f t="shared" si="20"/>
        <v>2.1235150571000212E-3</v>
      </c>
      <c r="G72" s="8">
        <f t="shared" si="21"/>
        <v>0.21235150571000211</v>
      </c>
      <c r="H72" s="8">
        <f t="shared" si="22"/>
        <v>2.1245038637343425E-3</v>
      </c>
      <c r="J72" s="8">
        <v>3103.3400879999999</v>
      </c>
      <c r="K72" s="8">
        <f t="shared" si="23"/>
        <v>1.2221643308446778E-2</v>
      </c>
      <c r="L72" s="8">
        <f t="shared" si="24"/>
        <v>1.2221643308446777</v>
      </c>
      <c r="M72" s="8">
        <f t="shared" si="25"/>
        <v>1.4936856515890189E-4</v>
      </c>
      <c r="N72" s="8">
        <f t="shared" si="26"/>
        <v>3.1733409380054198E-7</v>
      </c>
      <c r="O72" s="8">
        <v>217.699997</v>
      </c>
      <c r="P72" s="8">
        <f t="shared" si="27"/>
        <v>-8.4263537905759339E-3</v>
      </c>
      <c r="Q72" s="8">
        <f t="shared" si="28"/>
        <v>-0.84263537905759334</v>
      </c>
      <c r="R72" s="8">
        <f t="shared" si="29"/>
        <v>7.1003438203953414E-5</v>
      </c>
      <c r="S72" s="8">
        <f t="shared" si="30"/>
        <v>1.5084707880272166E-7</v>
      </c>
      <c r="T72" s="8">
        <v>3071429.7950566011</v>
      </c>
      <c r="U72" s="8">
        <v>1.1908430489613426E-2</v>
      </c>
      <c r="V72" s="8">
        <f t="shared" si="31"/>
        <v>1.1908430489613426</v>
      </c>
      <c r="W72" s="8">
        <f t="shared" si="32"/>
        <v>1.4181071672595465E-4</v>
      </c>
      <c r="X72" s="8">
        <f t="shared" si="33"/>
        <v>3.0127741560322701E-7</v>
      </c>
    </row>
    <row r="73" spans="1:24" x14ac:dyDescent="0.3">
      <c r="A73" s="8">
        <v>71</v>
      </c>
      <c r="B73" s="6">
        <v>44607</v>
      </c>
      <c r="C73" s="8">
        <f t="shared" si="17"/>
        <v>77</v>
      </c>
      <c r="D73" s="8">
        <f t="shared" si="18"/>
        <v>6.0000000000000053E-2</v>
      </c>
      <c r="E73" s="8">
        <f t="shared" si="19"/>
        <v>3.7650976189716655E-2</v>
      </c>
      <c r="F73" s="8">
        <f t="shared" si="20"/>
        <v>2.2590585713830012E-3</v>
      </c>
      <c r="G73" s="8">
        <f t="shared" si="21"/>
        <v>0.22590585713830014</v>
      </c>
      <c r="H73" s="8">
        <f t="shared" si="22"/>
        <v>2.2601104933344068E-3</v>
      </c>
      <c r="J73" s="8">
        <v>3130.209961</v>
      </c>
      <c r="K73" s="8">
        <f t="shared" si="23"/>
        <v>8.6583720243554874E-3</v>
      </c>
      <c r="L73" s="8">
        <f t="shared" si="24"/>
        <v>0.86583720243554874</v>
      </c>
      <c r="M73" s="8">
        <f t="shared" si="25"/>
        <v>7.4967406112141734E-5</v>
      </c>
      <c r="N73" s="8">
        <f t="shared" si="26"/>
        <v>1.6943462121211347E-7</v>
      </c>
      <c r="O73" s="8">
        <v>221</v>
      </c>
      <c r="P73" s="8">
        <f t="shared" si="27"/>
        <v>1.5158488954871248E-2</v>
      </c>
      <c r="Q73" s="8">
        <f t="shared" si="28"/>
        <v>1.5158488954871248</v>
      </c>
      <c r="R73" s="8">
        <f t="shared" si="29"/>
        <v>2.297797873949536E-4</v>
      </c>
      <c r="S73" s="8">
        <f t="shared" si="30"/>
        <v>5.1932770864748371E-7</v>
      </c>
      <c r="T73" s="8">
        <v>3056038.9393532611</v>
      </c>
      <c r="U73" s="8">
        <v>-5.0109742791813626E-3</v>
      </c>
      <c r="V73" s="8">
        <f t="shared" si="31"/>
        <v>-0.50109742791813627</v>
      </c>
      <c r="W73" s="8">
        <f t="shared" si="32"/>
        <v>2.5109863226617177E-5</v>
      </c>
      <c r="X73" s="8">
        <f t="shared" si="33"/>
        <v>5.6751065364669231E-8</v>
      </c>
    </row>
    <row r="74" spans="1:24" x14ac:dyDescent="0.3">
      <c r="A74" s="8">
        <v>72</v>
      </c>
      <c r="B74" s="6">
        <v>44608</v>
      </c>
      <c r="C74" s="8">
        <f t="shared" si="17"/>
        <v>76</v>
      </c>
      <c r="D74" s="8">
        <f t="shared" si="18"/>
        <v>6.0000000000000053E-2</v>
      </c>
      <c r="E74" s="8">
        <f t="shared" si="19"/>
        <v>4.0054229989060275E-2</v>
      </c>
      <c r="F74" s="8">
        <f t="shared" si="20"/>
        <v>2.4032537993436188E-3</v>
      </c>
      <c r="G74" s="8">
        <f t="shared" si="21"/>
        <v>0.24032537993436187</v>
      </c>
      <c r="H74" s="8">
        <f t="shared" si="22"/>
        <v>2.4043728652493697E-3</v>
      </c>
      <c r="J74" s="8">
        <v>3162.01001</v>
      </c>
      <c r="K74" s="8">
        <f t="shared" si="23"/>
        <v>1.0159078590958437E-2</v>
      </c>
      <c r="L74" s="8">
        <f t="shared" si="24"/>
        <v>1.0159078590958437</v>
      </c>
      <c r="M74" s="8">
        <f t="shared" si="25"/>
        <v>1.0320687781727006E-4</v>
      </c>
      <c r="N74" s="8">
        <f t="shared" si="26"/>
        <v>2.4814781653095125E-7</v>
      </c>
      <c r="O74" s="8">
        <v>216.53999300000001</v>
      </c>
      <c r="P74" s="8">
        <f t="shared" si="27"/>
        <v>-2.0181027149321223E-2</v>
      </c>
      <c r="Q74" s="8">
        <f t="shared" si="28"/>
        <v>-2.0181027149321222</v>
      </c>
      <c r="R74" s="8">
        <f t="shared" si="29"/>
        <v>4.0727385680164026E-4</v>
      </c>
      <c r="S74" s="8">
        <f t="shared" si="30"/>
        <v>9.7923821001932124E-7</v>
      </c>
      <c r="T74" s="8">
        <v>2960405.5146424873</v>
      </c>
      <c r="U74" s="8">
        <v>-3.1293261181748043E-2</v>
      </c>
      <c r="V74" s="8">
        <f t="shared" si="31"/>
        <v>-3.1293261181748044</v>
      </c>
      <c r="W74" s="8">
        <f t="shared" si="32"/>
        <v>9.7926819538909893E-4</v>
      </c>
      <c r="X74" s="8">
        <f t="shared" si="33"/>
        <v>2.3545258767952673E-6</v>
      </c>
    </row>
    <row r="75" spans="1:24" x14ac:dyDescent="0.3">
      <c r="A75" s="8">
        <v>73</v>
      </c>
      <c r="B75" s="6">
        <v>44609</v>
      </c>
      <c r="C75" s="8">
        <f t="shared" si="17"/>
        <v>75</v>
      </c>
      <c r="D75" s="8">
        <f t="shared" si="18"/>
        <v>6.0000000000000053E-2</v>
      </c>
      <c r="E75" s="8">
        <f t="shared" si="19"/>
        <v>4.2610882967085394E-2</v>
      </c>
      <c r="F75" s="8">
        <f t="shared" si="20"/>
        <v>2.5566529780251257E-3</v>
      </c>
      <c r="G75" s="8">
        <f t="shared" si="21"/>
        <v>0.25566529780251257</v>
      </c>
      <c r="H75" s="8">
        <f t="shared" si="22"/>
        <v>2.5578434736695413E-3</v>
      </c>
      <c r="J75" s="8">
        <v>3093.0500489999999</v>
      </c>
      <c r="K75" s="8">
        <f t="shared" si="23"/>
        <v>-2.1808900282387158E-2</v>
      </c>
      <c r="L75" s="8">
        <f t="shared" si="24"/>
        <v>-2.1808900282387156</v>
      </c>
      <c r="M75" s="8">
        <f t="shared" si="25"/>
        <v>4.7562813152710666E-4</v>
      </c>
      <c r="N75" s="8">
        <f t="shared" si="26"/>
        <v>1.2165823121202479E-6</v>
      </c>
      <c r="O75" s="8">
        <v>207.71000699999999</v>
      </c>
      <c r="P75" s="8">
        <f t="shared" si="27"/>
        <v>-4.077762208110914E-2</v>
      </c>
      <c r="Q75" s="8">
        <f t="shared" si="28"/>
        <v>-4.0777622081109142</v>
      </c>
      <c r="R75" s="8">
        <f t="shared" si="29"/>
        <v>1.6628144625897598E-3</v>
      </c>
      <c r="S75" s="8">
        <f t="shared" si="30"/>
        <v>4.2532191210585423E-6</v>
      </c>
      <c r="T75" s="8">
        <v>2929729.2919134465</v>
      </c>
      <c r="U75" s="8">
        <v>-1.0362169161391183E-2</v>
      </c>
      <c r="V75" s="8">
        <f t="shared" si="31"/>
        <v>-1.0362169161391184</v>
      </c>
      <c r="W75" s="8">
        <f t="shared" si="32"/>
        <v>1.0737454972928644E-4</v>
      </c>
      <c r="X75" s="8">
        <f t="shared" si="33"/>
        <v>2.7464729126326092E-7</v>
      </c>
    </row>
    <row r="76" spans="1:24" x14ac:dyDescent="0.3">
      <c r="A76" s="8">
        <v>74</v>
      </c>
      <c r="B76" s="6">
        <v>44610</v>
      </c>
      <c r="C76" s="8">
        <f t="shared" si="17"/>
        <v>74</v>
      </c>
      <c r="D76" s="8">
        <f t="shared" si="18"/>
        <v>6.0000000000000053E-2</v>
      </c>
      <c r="E76" s="8">
        <f t="shared" si="19"/>
        <v>4.5330726560729152E-2</v>
      </c>
      <c r="F76" s="8">
        <f t="shared" si="20"/>
        <v>2.7198435936437513E-3</v>
      </c>
      <c r="G76" s="8">
        <f t="shared" si="21"/>
        <v>0.27198435936437515</v>
      </c>
      <c r="H76" s="8">
        <f t="shared" si="22"/>
        <v>2.721110078371853E-3</v>
      </c>
      <c r="J76" s="8">
        <v>3052.030029</v>
      </c>
      <c r="K76" s="8">
        <f t="shared" si="23"/>
        <v>-1.3261996847824021E-2</v>
      </c>
      <c r="L76" s="8">
        <f t="shared" si="24"/>
        <v>-1.326199684782402</v>
      </c>
      <c r="M76" s="8">
        <f t="shared" si="25"/>
        <v>1.7588056039169426E-4</v>
      </c>
      <c r="N76" s="8">
        <f t="shared" si="26"/>
        <v>4.7859036547152858E-7</v>
      </c>
      <c r="O76" s="8">
        <v>206.16000399999999</v>
      </c>
      <c r="P76" s="8">
        <f t="shared" si="27"/>
        <v>-7.4623414749584206E-3</v>
      </c>
      <c r="Q76" s="8">
        <f t="shared" si="28"/>
        <v>-0.74623414749584205</v>
      </c>
      <c r="R76" s="8">
        <f t="shared" si="29"/>
        <v>5.5686540288884617E-5</v>
      </c>
      <c r="S76" s="8">
        <f t="shared" si="30"/>
        <v>1.5152920600974417E-7</v>
      </c>
      <c r="T76" s="8">
        <v>2877662.2336359108</v>
      </c>
      <c r="U76" s="8">
        <v>-1.7771969042071463E-2</v>
      </c>
      <c r="V76" s="8">
        <f t="shared" si="31"/>
        <v>-1.7771969042071463</v>
      </c>
      <c r="W76" s="8">
        <f t="shared" si="32"/>
        <v>3.1584288363234648E-4</v>
      </c>
      <c r="X76" s="8">
        <f t="shared" si="33"/>
        <v>8.5944325383400639E-7</v>
      </c>
    </row>
    <row r="77" spans="1:24" x14ac:dyDescent="0.3">
      <c r="A77" s="8">
        <v>75</v>
      </c>
      <c r="B77" s="6">
        <v>44614</v>
      </c>
      <c r="C77" s="8">
        <f t="shared" si="17"/>
        <v>70</v>
      </c>
      <c r="D77" s="8">
        <f t="shared" si="18"/>
        <v>6.0000000000000053E-2</v>
      </c>
      <c r="E77" s="8">
        <f t="shared" si="19"/>
        <v>4.8224177192265058E-2</v>
      </c>
      <c r="F77" s="8">
        <f t="shared" si="20"/>
        <v>2.8934506315359061E-3</v>
      </c>
      <c r="G77" s="8">
        <f t="shared" si="21"/>
        <v>0.2893450631535906</v>
      </c>
      <c r="H77" s="8">
        <f t="shared" si="22"/>
        <v>2.894797955714738E-3</v>
      </c>
      <c r="J77" s="8">
        <v>3003.9499510000001</v>
      </c>
      <c r="K77" s="8">
        <f t="shared" si="23"/>
        <v>-1.5753474750624729E-2</v>
      </c>
      <c r="L77" s="8">
        <f t="shared" si="24"/>
        <v>-1.575347475062473</v>
      </c>
      <c r="M77" s="8">
        <f t="shared" si="25"/>
        <v>2.4817196671857086E-4</v>
      </c>
      <c r="N77" s="8">
        <f t="shared" si="26"/>
        <v>7.1840770192262488E-7</v>
      </c>
      <c r="O77" s="8">
        <v>202.08000200000001</v>
      </c>
      <c r="P77" s="8">
        <f t="shared" si="27"/>
        <v>-1.9790463333518266E-2</v>
      </c>
      <c r="Q77" s="8">
        <f t="shared" si="28"/>
        <v>-1.9790463333518267</v>
      </c>
      <c r="R77" s="8">
        <f t="shared" si="29"/>
        <v>3.9166243895533094E-4</v>
      </c>
      <c r="S77" s="8">
        <f t="shared" si="30"/>
        <v>1.1337836276181404E-6</v>
      </c>
      <c r="T77" s="8">
        <v>2800369.0418340084</v>
      </c>
      <c r="U77" s="8">
        <v>-2.6859716508230654E-2</v>
      </c>
      <c r="V77" s="8">
        <f t="shared" si="31"/>
        <v>-2.6859716508230655</v>
      </c>
      <c r="W77" s="8">
        <f t="shared" si="32"/>
        <v>7.2144437090251835E-4</v>
      </c>
      <c r="X77" s="8">
        <f t="shared" si="33"/>
        <v>2.0884356900505152E-6</v>
      </c>
    </row>
    <row r="78" spans="1:24" x14ac:dyDescent="0.3">
      <c r="A78" s="8">
        <v>76</v>
      </c>
      <c r="B78" s="6">
        <v>44615</v>
      </c>
      <c r="C78" s="8">
        <f t="shared" si="17"/>
        <v>69</v>
      </c>
      <c r="D78" s="8">
        <f t="shared" si="18"/>
        <v>6.0000000000000053E-2</v>
      </c>
      <c r="E78" s="8">
        <f t="shared" si="19"/>
        <v>5.13023161619841E-2</v>
      </c>
      <c r="F78" s="8">
        <f t="shared" si="20"/>
        <v>3.0781389697190488E-3</v>
      </c>
      <c r="G78" s="8">
        <f t="shared" si="21"/>
        <v>0.30781389697190487</v>
      </c>
      <c r="H78" s="8">
        <f t="shared" si="22"/>
        <v>3.0795722933135506E-3</v>
      </c>
      <c r="J78" s="8">
        <v>2896.540039</v>
      </c>
      <c r="K78" s="8">
        <f t="shared" si="23"/>
        <v>-3.5756225553705993E-2</v>
      </c>
      <c r="L78" s="8">
        <f t="shared" si="24"/>
        <v>-3.5756225553705994</v>
      </c>
      <c r="M78" s="8">
        <f t="shared" si="25"/>
        <v>1.2785076658474975E-3</v>
      </c>
      <c r="N78" s="8">
        <f t="shared" si="26"/>
        <v>3.9372567845329323E-6</v>
      </c>
      <c r="O78" s="8">
        <v>198.449997</v>
      </c>
      <c r="P78" s="8">
        <f t="shared" si="27"/>
        <v>-1.7963207462755326E-2</v>
      </c>
      <c r="Q78" s="8">
        <f t="shared" si="28"/>
        <v>-1.7963207462755326</v>
      </c>
      <c r="R78" s="8">
        <f t="shared" si="29"/>
        <v>3.226768223499886E-4</v>
      </c>
      <c r="S78" s="8">
        <f t="shared" si="30"/>
        <v>9.9370660180348362E-7</v>
      </c>
      <c r="T78" s="8">
        <v>2928069.3929297682</v>
      </c>
      <c r="U78" s="8">
        <v>4.5601257972815855E-2</v>
      </c>
      <c r="V78" s="8">
        <f t="shared" si="31"/>
        <v>4.5601257972815858</v>
      </c>
      <c r="W78" s="8">
        <f t="shared" si="32"/>
        <v>2.0794747287033017E-3</v>
      </c>
      <c r="X78" s="8">
        <f t="shared" si="33"/>
        <v>6.4038927591604004E-6</v>
      </c>
    </row>
    <row r="79" spans="1:24" x14ac:dyDescent="0.3">
      <c r="A79" s="8">
        <v>77</v>
      </c>
      <c r="B79" s="6">
        <v>44616</v>
      </c>
      <c r="C79" s="8">
        <f t="shared" si="17"/>
        <v>68</v>
      </c>
      <c r="D79" s="8">
        <f t="shared" si="18"/>
        <v>6.0000000000000053E-2</v>
      </c>
      <c r="E79" s="8">
        <f t="shared" si="19"/>
        <v>5.4576932087217124E-2</v>
      </c>
      <c r="F79" s="8">
        <f t="shared" si="20"/>
        <v>3.2746159252330302E-3</v>
      </c>
      <c r="G79" s="8">
        <f t="shared" si="21"/>
        <v>0.32746159252330304</v>
      </c>
      <c r="H79" s="8">
        <f t="shared" si="22"/>
        <v>3.2761407375676067E-3</v>
      </c>
      <c r="J79" s="8">
        <v>3027.1599120000001</v>
      </c>
      <c r="K79" s="8">
        <f t="shared" si="23"/>
        <v>4.5095138075527945E-2</v>
      </c>
      <c r="L79" s="8">
        <f t="shared" si="24"/>
        <v>4.5095138075527945</v>
      </c>
      <c r="M79" s="8">
        <f t="shared" si="25"/>
        <v>2.0335714780509301E-3</v>
      </c>
      <c r="N79" s="8">
        <f t="shared" si="26"/>
        <v>6.6622663619982224E-6</v>
      </c>
      <c r="O79" s="8">
        <v>207.60000600000001</v>
      </c>
      <c r="P79" s="8">
        <f t="shared" si="27"/>
        <v>4.6107377870104035E-2</v>
      </c>
      <c r="Q79" s="8">
        <f t="shared" si="28"/>
        <v>4.6107377870104038</v>
      </c>
      <c r="R79" s="8">
        <f t="shared" si="29"/>
        <v>2.1258902940565596E-3</v>
      </c>
      <c r="S79" s="8">
        <f t="shared" si="30"/>
        <v>6.9647157959582732E-6</v>
      </c>
      <c r="T79" s="8">
        <v>2971889.0863944474</v>
      </c>
      <c r="U79" s="8">
        <v>1.4965387627249523E-2</v>
      </c>
      <c r="V79" s="8">
        <f t="shared" si="31"/>
        <v>1.4965387627249522</v>
      </c>
      <c r="W79" s="8">
        <f t="shared" si="32"/>
        <v>2.2396282683383311E-4</v>
      </c>
      <c r="X79" s="8">
        <f t="shared" si="33"/>
        <v>7.3373374069112018E-7</v>
      </c>
    </row>
    <row r="80" spans="1:24" x14ac:dyDescent="0.3">
      <c r="A80" s="8">
        <v>78</v>
      </c>
      <c r="B80" s="6">
        <v>44617</v>
      </c>
      <c r="C80" s="8">
        <f t="shared" si="17"/>
        <v>67</v>
      </c>
      <c r="D80" s="8">
        <f t="shared" si="18"/>
        <v>6.0000000000000053E-2</v>
      </c>
      <c r="E80" s="8">
        <f t="shared" si="19"/>
        <v>5.8060566050230994E-2</v>
      </c>
      <c r="F80" s="8">
        <f t="shared" si="20"/>
        <v>3.4836339630138625E-3</v>
      </c>
      <c r="G80" s="8">
        <f t="shared" si="21"/>
        <v>0.34836339630138624</v>
      </c>
      <c r="H80" s="8">
        <f t="shared" si="22"/>
        <v>3.4852561037953269E-3</v>
      </c>
      <c r="J80" s="8">
        <v>3075.7700199999999</v>
      </c>
      <c r="K80" s="8">
        <f t="shared" si="23"/>
        <v>1.6057991455061212E-2</v>
      </c>
      <c r="L80" s="8">
        <f t="shared" si="24"/>
        <v>1.6057991455061211</v>
      </c>
      <c r="M80" s="8">
        <f t="shared" si="25"/>
        <v>2.578590895708189E-4</v>
      </c>
      <c r="N80" s="8">
        <f t="shared" si="26"/>
        <v>8.987049658458025E-7</v>
      </c>
      <c r="O80" s="8">
        <v>210.479996</v>
      </c>
      <c r="P80" s="8">
        <f t="shared" si="27"/>
        <v>1.3872783799437811E-2</v>
      </c>
      <c r="Q80" s="8">
        <f t="shared" si="28"/>
        <v>1.3872783799437811</v>
      </c>
      <c r="R80" s="8">
        <f t="shared" si="29"/>
        <v>1.9245413034594419E-4</v>
      </c>
      <c r="S80" s="8">
        <f t="shared" si="30"/>
        <v>6.7075193248882347E-7</v>
      </c>
      <c r="T80" s="8">
        <v>2973593.1474499246</v>
      </c>
      <c r="U80" s="8">
        <v>5.7339322092421767E-4</v>
      </c>
      <c r="V80" s="8">
        <f t="shared" si="31"/>
        <v>5.733932209242177E-2</v>
      </c>
      <c r="W80" s="8">
        <f t="shared" si="32"/>
        <v>3.2877978580184869E-7</v>
      </c>
      <c r="X80" s="8">
        <f t="shared" si="33"/>
        <v>1.1458817552704132E-9</v>
      </c>
    </row>
    <row r="81" spans="1:24" x14ac:dyDescent="0.3">
      <c r="A81" s="8">
        <v>79</v>
      </c>
      <c r="B81" s="6">
        <v>44620</v>
      </c>
      <c r="C81" s="8">
        <f t="shared" si="17"/>
        <v>64</v>
      </c>
      <c r="D81" s="8">
        <f t="shared" si="18"/>
        <v>6.0000000000000053E-2</v>
      </c>
      <c r="E81" s="8">
        <f t="shared" si="19"/>
        <v>6.1766559627905303E-2</v>
      </c>
      <c r="F81" s="8">
        <f t="shared" si="20"/>
        <v>3.7059935776743214E-3</v>
      </c>
      <c r="G81" s="8">
        <f t="shared" si="21"/>
        <v>0.37059935776743214</v>
      </c>
      <c r="H81" s="8">
        <f t="shared" si="22"/>
        <v>3.70771925935673E-3</v>
      </c>
      <c r="J81" s="8">
        <v>3071.26001</v>
      </c>
      <c r="K81" s="8">
        <f t="shared" si="23"/>
        <v>-1.4663027374198691E-3</v>
      </c>
      <c r="L81" s="8">
        <f t="shared" si="24"/>
        <v>-0.14663027374198692</v>
      </c>
      <c r="M81" s="8">
        <f t="shared" si="25"/>
        <v>2.1500437177650019E-6</v>
      </c>
      <c r="N81" s="8">
        <f t="shared" si="26"/>
        <v>7.9717585008162429E-9</v>
      </c>
      <c r="O81" s="8">
        <v>211.029999</v>
      </c>
      <c r="P81" s="8">
        <f t="shared" si="27"/>
        <v>2.6130891792681514E-3</v>
      </c>
      <c r="Q81" s="8">
        <f t="shared" si="28"/>
        <v>0.26130891792681515</v>
      </c>
      <c r="R81" s="8">
        <f t="shared" si="29"/>
        <v>6.8282350588083007E-6</v>
      </c>
      <c r="S81" s="8">
        <f t="shared" si="30"/>
        <v>2.5317178634958372E-8</v>
      </c>
      <c r="T81" s="8">
        <v>2897030.5878411634</v>
      </c>
      <c r="U81" s="8">
        <v>-2.5747489926259502E-2</v>
      </c>
      <c r="V81" s="8">
        <f t="shared" si="31"/>
        <v>-2.5747489926259504</v>
      </c>
      <c r="W81" s="8">
        <f t="shared" si="32"/>
        <v>6.6293323750283456E-4</v>
      </c>
      <c r="X81" s="8">
        <f t="shared" si="33"/>
        <v>2.4579703323569689E-6</v>
      </c>
    </row>
    <row r="82" spans="1:24" x14ac:dyDescent="0.3">
      <c r="A82" s="8">
        <v>80</v>
      </c>
      <c r="B82" s="6">
        <v>44621</v>
      </c>
      <c r="C82" s="8">
        <f t="shared" si="17"/>
        <v>63</v>
      </c>
      <c r="D82" s="8">
        <f t="shared" si="18"/>
        <v>6.0000000000000053E-2</v>
      </c>
      <c r="E82" s="8">
        <f t="shared" si="19"/>
        <v>6.5709105987133309E-2</v>
      </c>
      <c r="F82" s="8">
        <f t="shared" si="20"/>
        <v>3.9425463592280023E-3</v>
      </c>
      <c r="G82" s="8">
        <f t="shared" si="21"/>
        <v>0.39425463592280025</v>
      </c>
      <c r="H82" s="8">
        <f t="shared" si="22"/>
        <v>3.944382190805033E-3</v>
      </c>
      <c r="J82" s="8">
        <v>3022.8400879999999</v>
      </c>
      <c r="K82" s="8">
        <f t="shared" si="23"/>
        <v>-1.5765490984919913E-2</v>
      </c>
      <c r="L82" s="8">
        <f t="shared" si="24"/>
        <v>-1.5765490984919912</v>
      </c>
      <c r="M82" s="8">
        <f t="shared" si="25"/>
        <v>2.4855070599559103E-4</v>
      </c>
      <c r="N82" s="8">
        <f t="shared" si="26"/>
        <v>9.8037897824102698E-7</v>
      </c>
      <c r="O82" s="8">
        <v>203.490005</v>
      </c>
      <c r="P82" s="8">
        <f t="shared" si="27"/>
        <v>-3.5729488867599371E-2</v>
      </c>
      <c r="Q82" s="8">
        <f t="shared" si="28"/>
        <v>-3.5729488867599373</v>
      </c>
      <c r="R82" s="8">
        <f t="shared" si="29"/>
        <v>1.2765963747399074E-3</v>
      </c>
      <c r="S82" s="8">
        <f t="shared" si="30"/>
        <v>5.0353840053703588E-6</v>
      </c>
      <c r="T82" s="8">
        <v>2938643.4212360187</v>
      </c>
      <c r="U82" s="8">
        <v>1.4363960660099453E-2</v>
      </c>
      <c r="V82" s="8">
        <f t="shared" si="31"/>
        <v>1.4363960660099453</v>
      </c>
      <c r="W82" s="8">
        <f t="shared" si="32"/>
        <v>2.063233658448847E-4</v>
      </c>
      <c r="X82" s="8">
        <f t="shared" si="33"/>
        <v>8.1381820978551456E-7</v>
      </c>
    </row>
    <row r="83" spans="1:24" x14ac:dyDescent="0.3">
      <c r="A83" s="8">
        <v>81</v>
      </c>
      <c r="B83" s="6">
        <v>44622</v>
      </c>
      <c r="C83" s="8">
        <f t="shared" si="17"/>
        <v>62</v>
      </c>
      <c r="D83" s="8">
        <f t="shared" si="18"/>
        <v>6.0000000000000053E-2</v>
      </c>
      <c r="E83" s="8">
        <f t="shared" si="19"/>
        <v>6.9903304241631187E-2</v>
      </c>
      <c r="F83" s="8">
        <f t="shared" si="20"/>
        <v>4.1941982544978747E-3</v>
      </c>
      <c r="G83" s="8">
        <f t="shared" si="21"/>
        <v>0.41941982544978745</v>
      </c>
      <c r="H83" s="8">
        <f t="shared" si="22"/>
        <v>4.1961512668138648E-3</v>
      </c>
      <c r="J83" s="8">
        <v>3041.0500489999999</v>
      </c>
      <c r="K83" s="8">
        <f t="shared" si="23"/>
        <v>6.0241231655916898E-3</v>
      </c>
      <c r="L83" s="8">
        <f t="shared" si="24"/>
        <v>0.60241231655916894</v>
      </c>
      <c r="M83" s="8">
        <f t="shared" si="25"/>
        <v>3.6290059914218443E-5</v>
      </c>
      <c r="N83" s="8">
        <f t="shared" si="26"/>
        <v>1.5227858088179877E-7</v>
      </c>
      <c r="O83" s="8">
        <v>208.11000100000001</v>
      </c>
      <c r="P83" s="8">
        <f t="shared" si="27"/>
        <v>2.2703798154607224E-2</v>
      </c>
      <c r="Q83" s="8">
        <f t="shared" si="28"/>
        <v>2.2703798154607222</v>
      </c>
      <c r="R83" s="8">
        <f t="shared" si="29"/>
        <v>5.1546245064514637E-4</v>
      </c>
      <c r="S83" s="8">
        <f t="shared" si="30"/>
        <v>2.1629584152696101E-6</v>
      </c>
      <c r="T83" s="8">
        <v>2862212.2250829972</v>
      </c>
      <c r="U83" s="8">
        <v>-2.6009006605120469E-2</v>
      </c>
      <c r="V83" s="8">
        <f t="shared" si="31"/>
        <v>-2.600900660512047</v>
      </c>
      <c r="W83" s="8">
        <f t="shared" si="32"/>
        <v>6.7646842458520017E-4</v>
      </c>
      <c r="X83" s="8">
        <f t="shared" si="33"/>
        <v>2.8385638367827672E-6</v>
      </c>
    </row>
    <row r="84" spans="1:24" x14ac:dyDescent="0.3">
      <c r="A84" s="8">
        <v>82</v>
      </c>
      <c r="B84" s="6">
        <v>44623</v>
      </c>
      <c r="C84" s="8">
        <f t="shared" si="17"/>
        <v>61</v>
      </c>
      <c r="D84" s="8">
        <f t="shared" si="18"/>
        <v>6.0000000000000053E-2</v>
      </c>
      <c r="E84" s="8">
        <f t="shared" si="19"/>
        <v>7.436521727833105E-2</v>
      </c>
      <c r="F84" s="8">
        <f t="shared" si="20"/>
        <v>4.4619130366998667E-3</v>
      </c>
      <c r="G84" s="8">
        <f t="shared" si="21"/>
        <v>0.44619130366998666</v>
      </c>
      <c r="H84" s="8">
        <f t="shared" si="22"/>
        <v>4.4639907093764518E-3</v>
      </c>
      <c r="J84" s="8">
        <v>2957.969971</v>
      </c>
      <c r="K84" s="8">
        <f t="shared" si="23"/>
        <v>-2.7319536561826563E-2</v>
      </c>
      <c r="L84" s="8">
        <f t="shared" si="24"/>
        <v>-2.7319536561826565</v>
      </c>
      <c r="M84" s="8">
        <f t="shared" si="25"/>
        <v>7.4635707795297828E-4</v>
      </c>
      <c r="N84" s="8">
        <f t="shared" si="26"/>
        <v>3.3317310618594514E-6</v>
      </c>
      <c r="O84" s="8">
        <v>202.970001</v>
      </c>
      <c r="P84" s="8">
        <f t="shared" si="27"/>
        <v>-2.4698476648414482E-2</v>
      </c>
      <c r="Q84" s="8">
        <f t="shared" si="28"/>
        <v>-2.4698476648414482</v>
      </c>
      <c r="R84" s="8">
        <f t="shared" si="29"/>
        <v>6.1001474875227544E-4</v>
      </c>
      <c r="S84" s="8">
        <f t="shared" si="30"/>
        <v>2.7231001710127679E-6</v>
      </c>
      <c r="T84" s="8">
        <v>2819850.1636588247</v>
      </c>
      <c r="U84" s="8">
        <v>-1.4800461353959902E-2</v>
      </c>
      <c r="V84" s="8">
        <f t="shared" si="31"/>
        <v>-1.4800461353959902</v>
      </c>
      <c r="W84" s="8">
        <f t="shared" si="32"/>
        <v>2.1905365629006058E-4</v>
      </c>
      <c r="X84" s="8">
        <f t="shared" si="33"/>
        <v>9.7785348653377288E-7</v>
      </c>
    </row>
    <row r="85" spans="1:24" x14ac:dyDescent="0.3">
      <c r="A85" s="8">
        <v>83</v>
      </c>
      <c r="B85" s="6">
        <v>44624</v>
      </c>
      <c r="C85" s="8">
        <f t="shared" si="17"/>
        <v>60</v>
      </c>
      <c r="D85" s="8">
        <f t="shared" si="18"/>
        <v>6.0000000000000053E-2</v>
      </c>
      <c r="E85" s="8">
        <f t="shared" si="19"/>
        <v>7.9111933274820259E-2</v>
      </c>
      <c r="F85" s="8">
        <f t="shared" si="20"/>
        <v>4.7467159964892196E-3</v>
      </c>
      <c r="G85" s="8">
        <f t="shared" si="21"/>
        <v>0.47467159964892197</v>
      </c>
      <c r="H85" s="8">
        <f t="shared" si="22"/>
        <v>4.7489262865706931E-3</v>
      </c>
      <c r="J85" s="8">
        <v>2912.820068</v>
      </c>
      <c r="K85" s="8">
        <f t="shared" si="23"/>
        <v>-1.5263813846202158E-2</v>
      </c>
      <c r="L85" s="8">
        <f t="shared" si="24"/>
        <v>-1.5263813846202159</v>
      </c>
      <c r="M85" s="8">
        <f t="shared" si="25"/>
        <v>2.3298401313151271E-4</v>
      </c>
      <c r="N85" s="8">
        <f t="shared" si="26"/>
        <v>1.1064239043109723E-6</v>
      </c>
      <c r="O85" s="8">
        <v>200.05999800000001</v>
      </c>
      <c r="P85" s="8">
        <f t="shared" si="27"/>
        <v>-1.4337108861717891E-2</v>
      </c>
      <c r="Q85" s="8">
        <f t="shared" si="28"/>
        <v>-1.4337108861717891</v>
      </c>
      <c r="R85" s="8">
        <f t="shared" si="29"/>
        <v>2.0555269051274967E-4</v>
      </c>
      <c r="S85" s="8">
        <f t="shared" si="30"/>
        <v>9.761545752513271E-7</v>
      </c>
      <c r="T85" s="8">
        <v>2651855.4181581009</v>
      </c>
      <c r="U85" s="8">
        <v>-5.9575770253957938E-2</v>
      </c>
      <c r="V85" s="8">
        <f t="shared" si="31"/>
        <v>-5.9575770253957936</v>
      </c>
      <c r="W85" s="8">
        <f t="shared" si="32"/>
        <v>3.5492724013523793E-3</v>
      </c>
      <c r="X85" s="8">
        <f t="shared" si="33"/>
        <v>1.6855233004982201E-5</v>
      </c>
    </row>
    <row r="86" spans="1:24" x14ac:dyDescent="0.3">
      <c r="A86" s="8">
        <v>84</v>
      </c>
      <c r="B86" s="6">
        <v>44627</v>
      </c>
      <c r="C86" s="8">
        <f t="shared" si="17"/>
        <v>57</v>
      </c>
      <c r="D86" s="8">
        <f t="shared" si="18"/>
        <v>6.0000000000000053E-2</v>
      </c>
      <c r="E86" s="8">
        <f t="shared" si="19"/>
        <v>8.4161631143425814E-2</v>
      </c>
      <c r="F86" s="8">
        <f t="shared" si="20"/>
        <v>5.0496978686055535E-3</v>
      </c>
      <c r="G86" s="8">
        <f t="shared" si="21"/>
        <v>0.50496978686055538</v>
      </c>
      <c r="H86" s="8">
        <f t="shared" si="22"/>
        <v>5.0520492410326533E-3</v>
      </c>
      <c r="J86" s="8">
        <v>2749.0600589999999</v>
      </c>
      <c r="K86" s="8">
        <f t="shared" si="23"/>
        <v>-5.6220434210493803E-2</v>
      </c>
      <c r="L86" s="8">
        <f t="shared" si="24"/>
        <v>-5.6220434210493799</v>
      </c>
      <c r="M86" s="8">
        <f t="shared" si="25"/>
        <v>3.1607372228164617E-3</v>
      </c>
      <c r="N86" s="8">
        <f t="shared" si="26"/>
        <v>1.5968200087633562E-5</v>
      </c>
      <c r="O86" s="8">
        <v>187.470001</v>
      </c>
      <c r="P86" s="8">
        <f t="shared" si="27"/>
        <v>-6.2931106297421893E-2</v>
      </c>
      <c r="Q86" s="8">
        <f t="shared" si="28"/>
        <v>-6.2931106297421895</v>
      </c>
      <c r="R86" s="8">
        <f t="shared" si="29"/>
        <v>3.9603241398174132E-3</v>
      </c>
      <c r="S86" s="8">
        <f t="shared" si="30"/>
        <v>2.0007752564807858E-5</v>
      </c>
      <c r="T86" s="8">
        <v>2657924.1382827149</v>
      </c>
      <c r="U86" s="8">
        <v>2.2884807682423012E-3</v>
      </c>
      <c r="V86" s="8">
        <f t="shared" si="31"/>
        <v>0.22884807682423011</v>
      </c>
      <c r="W86" s="8">
        <f t="shared" si="32"/>
        <v>5.2371442266148734E-6</v>
      </c>
      <c r="X86" s="8">
        <f t="shared" si="33"/>
        <v>2.6458310515248213E-8</v>
      </c>
    </row>
    <row r="87" spans="1:24" x14ac:dyDescent="0.3">
      <c r="A87" s="8">
        <v>85</v>
      </c>
      <c r="B87" s="6">
        <v>44628</v>
      </c>
      <c r="C87" s="8">
        <f t="shared" si="17"/>
        <v>56</v>
      </c>
      <c r="D87" s="8">
        <f t="shared" si="18"/>
        <v>6.0000000000000053E-2</v>
      </c>
      <c r="E87" s="8">
        <f t="shared" si="19"/>
        <v>8.9533650152580649E-2</v>
      </c>
      <c r="F87" s="8">
        <f t="shared" si="20"/>
        <v>5.372019009154844E-3</v>
      </c>
      <c r="G87" s="8">
        <f t="shared" si="21"/>
        <v>0.53720190091548436</v>
      </c>
      <c r="H87" s="8">
        <f t="shared" si="22"/>
        <v>5.3745204691836735E-3</v>
      </c>
      <c r="J87" s="8">
        <v>2720.290039</v>
      </c>
      <c r="K87" s="8">
        <f t="shared" si="23"/>
        <v>-1.0465402494867767E-2</v>
      </c>
      <c r="L87" s="8">
        <f t="shared" si="24"/>
        <v>-1.0465402494867766</v>
      </c>
      <c r="M87" s="8">
        <f t="shared" si="25"/>
        <v>1.0952464937958448E-4</v>
      </c>
      <c r="N87" s="8">
        <f t="shared" si="26"/>
        <v>5.8864246997074176E-7</v>
      </c>
      <c r="O87" s="8">
        <v>190.28999300000001</v>
      </c>
      <c r="P87" s="8">
        <f t="shared" si="27"/>
        <v>1.504236403135248E-2</v>
      </c>
      <c r="Q87" s="8">
        <f t="shared" si="28"/>
        <v>1.504236403135248</v>
      </c>
      <c r="R87" s="8">
        <f t="shared" si="29"/>
        <v>2.2627271565172684E-4</v>
      </c>
      <c r="S87" s="8">
        <f t="shared" si="30"/>
        <v>1.2161073418879829E-6</v>
      </c>
      <c r="T87" s="8">
        <v>2747158.4178098226</v>
      </c>
      <c r="U87" s="8">
        <v>3.357292190617675E-2</v>
      </c>
      <c r="V87" s="8">
        <f t="shared" si="31"/>
        <v>3.3572921906176751</v>
      </c>
      <c r="W87" s="8">
        <f t="shared" si="32"/>
        <v>1.1271410853182428E-3</v>
      </c>
      <c r="X87" s="8">
        <f t="shared" si="33"/>
        <v>6.0578428347007978E-6</v>
      </c>
    </row>
    <row r="88" spans="1:24" x14ac:dyDescent="0.3">
      <c r="A88" s="8">
        <v>86</v>
      </c>
      <c r="B88" s="6">
        <v>44629</v>
      </c>
      <c r="C88" s="8">
        <f t="shared" si="17"/>
        <v>55</v>
      </c>
      <c r="D88" s="8">
        <f t="shared" si="18"/>
        <v>6.0000000000000053E-2</v>
      </c>
      <c r="E88" s="8">
        <f t="shared" si="19"/>
        <v>9.5248563992107085E-2</v>
      </c>
      <c r="F88" s="8">
        <f t="shared" si="20"/>
        <v>5.7149138395264304E-3</v>
      </c>
      <c r="G88" s="8">
        <f t="shared" si="21"/>
        <v>0.57149138395264309</v>
      </c>
      <c r="H88" s="8">
        <f t="shared" si="22"/>
        <v>5.7175749672166744E-3</v>
      </c>
      <c r="J88" s="8">
        <v>2785.580078</v>
      </c>
      <c r="K88" s="8">
        <f t="shared" si="23"/>
        <v>2.4001131520520184E-2</v>
      </c>
      <c r="L88" s="8">
        <f t="shared" si="24"/>
        <v>2.4001131520520183</v>
      </c>
      <c r="M88" s="8">
        <f t="shared" si="25"/>
        <v>5.7605431426530757E-4</v>
      </c>
      <c r="N88" s="8">
        <f t="shared" si="26"/>
        <v>3.2936337270004898E-6</v>
      </c>
      <c r="O88" s="8">
        <v>198.5</v>
      </c>
      <c r="P88" s="8">
        <f t="shared" si="27"/>
        <v>4.3144712291833393E-2</v>
      </c>
      <c r="Q88" s="8">
        <f t="shared" si="28"/>
        <v>4.3144712291833391</v>
      </c>
      <c r="R88" s="8">
        <f t="shared" si="29"/>
        <v>1.8614661987450794E-3</v>
      </c>
      <c r="S88" s="8">
        <f t="shared" si="30"/>
        <v>1.0643072540264844E-5</v>
      </c>
      <c r="T88" s="8">
        <v>2798737.5627172431</v>
      </c>
      <c r="U88" s="8">
        <v>1.8775453418715501E-2</v>
      </c>
      <c r="V88" s="8">
        <f t="shared" si="31"/>
        <v>1.87754534187155</v>
      </c>
      <c r="W88" s="8">
        <f t="shared" si="32"/>
        <v>3.5251765107835556E-4</v>
      </c>
      <c r="X88" s="8">
        <f t="shared" si="33"/>
        <v>2.0155460973076278E-6</v>
      </c>
    </row>
    <row r="89" spans="1:24" x14ac:dyDescent="0.3">
      <c r="A89" s="8">
        <v>87</v>
      </c>
      <c r="B89" s="6">
        <v>44630</v>
      </c>
      <c r="C89" s="8">
        <f t="shared" si="17"/>
        <v>54</v>
      </c>
      <c r="D89" s="8">
        <f t="shared" si="18"/>
        <v>6.0000000000000053E-2</v>
      </c>
      <c r="E89" s="8">
        <f t="shared" si="19"/>
        <v>0.10132825956607136</v>
      </c>
      <c r="F89" s="8">
        <f t="shared" si="20"/>
        <v>6.0796955739642871E-3</v>
      </c>
      <c r="G89" s="8">
        <f t="shared" si="21"/>
        <v>0.60796955739642866</v>
      </c>
      <c r="H89" s="8">
        <f t="shared" si="22"/>
        <v>6.0825265608688015E-3</v>
      </c>
      <c r="J89" s="8">
        <v>2936.3500979999999</v>
      </c>
      <c r="K89" s="8">
        <f t="shared" si="23"/>
        <v>5.4125178877733174E-2</v>
      </c>
      <c r="L89" s="8">
        <f t="shared" si="24"/>
        <v>5.4125178877733173</v>
      </c>
      <c r="M89" s="8">
        <f t="shared" si="25"/>
        <v>2.9295349885466132E-3</v>
      </c>
      <c r="N89" s="8">
        <f t="shared" si="26"/>
        <v>1.7818974378829254E-5</v>
      </c>
      <c r="O89" s="8">
        <v>195.21000699999999</v>
      </c>
      <c r="P89" s="8">
        <f t="shared" si="27"/>
        <v>-1.6574272040302315E-2</v>
      </c>
      <c r="Q89" s="8">
        <f t="shared" si="28"/>
        <v>-1.6574272040302314</v>
      </c>
      <c r="R89" s="8">
        <f t="shared" si="29"/>
        <v>2.7470649366594704E-4</v>
      </c>
      <c r="S89" s="8">
        <f t="shared" si="30"/>
        <v>1.6709095441662601E-6</v>
      </c>
      <c r="T89" s="8">
        <v>2731932.6072294284</v>
      </c>
      <c r="U89" s="8">
        <v>-2.3869674805434428E-2</v>
      </c>
      <c r="V89" s="8">
        <f t="shared" si="31"/>
        <v>-2.3869674805434427</v>
      </c>
      <c r="W89" s="8">
        <f t="shared" si="32"/>
        <v>5.6976137531719107E-4</v>
      </c>
      <c r="X89" s="8">
        <f t="shared" si="33"/>
        <v>3.4655886987239525E-6</v>
      </c>
    </row>
    <row r="90" spans="1:24" x14ac:dyDescent="0.3">
      <c r="A90" s="8">
        <v>88</v>
      </c>
      <c r="B90" s="6">
        <v>44631</v>
      </c>
      <c r="C90" s="8">
        <f t="shared" si="17"/>
        <v>53</v>
      </c>
      <c r="D90" s="8">
        <f t="shared" si="18"/>
        <v>6.0000000000000053E-2</v>
      </c>
      <c r="E90" s="8">
        <f t="shared" si="19"/>
        <v>0.10779602081496954</v>
      </c>
      <c r="F90" s="8">
        <f t="shared" si="20"/>
        <v>6.4677612488981779E-3</v>
      </c>
      <c r="G90" s="8">
        <f t="shared" si="21"/>
        <v>0.64677612488981784</v>
      </c>
      <c r="H90" s="8">
        <f t="shared" si="22"/>
        <v>6.4707729370944702E-3</v>
      </c>
      <c r="J90" s="8">
        <v>2910.48999</v>
      </c>
      <c r="K90" s="8">
        <f t="shared" si="23"/>
        <v>-8.8068885306331942E-3</v>
      </c>
      <c r="L90" s="8">
        <f t="shared" si="24"/>
        <v>-0.88068885306331945</v>
      </c>
      <c r="M90" s="8">
        <f t="shared" si="25"/>
        <v>7.7561285590998507E-5</v>
      </c>
      <c r="N90" s="8">
        <f t="shared" si="26"/>
        <v>5.0188146776848845E-7</v>
      </c>
      <c r="O90" s="8">
        <v>187.61000100000001</v>
      </c>
      <c r="P90" s="8">
        <f t="shared" si="27"/>
        <v>-3.8932461080235396E-2</v>
      </c>
      <c r="Q90" s="8">
        <f t="shared" si="28"/>
        <v>-3.8932461080235394</v>
      </c>
      <c r="R90" s="8">
        <f t="shared" si="29"/>
        <v>1.5157365257640438E-3</v>
      </c>
      <c r="S90" s="8">
        <f t="shared" si="30"/>
        <v>9.8079868906795691E-6</v>
      </c>
      <c r="T90" s="8">
        <v>2690334.8546377942</v>
      </c>
      <c r="U90" s="8">
        <v>-1.5226492952847859E-2</v>
      </c>
      <c r="V90" s="8">
        <f t="shared" si="31"/>
        <v>-1.5226492952847859</v>
      </c>
      <c r="W90" s="8">
        <f t="shared" si="32"/>
        <v>2.3184608764312552E-4</v>
      </c>
      <c r="X90" s="8">
        <f t="shared" si="33"/>
        <v>1.5002233894923693E-6</v>
      </c>
    </row>
    <row r="91" spans="1:24" x14ac:dyDescent="0.3">
      <c r="A91" s="8">
        <v>89</v>
      </c>
      <c r="B91" s="6">
        <v>44634</v>
      </c>
      <c r="C91" s="8">
        <f t="shared" si="17"/>
        <v>50</v>
      </c>
      <c r="D91" s="8">
        <f t="shared" si="18"/>
        <v>6.0000000000000053E-2</v>
      </c>
      <c r="E91" s="8">
        <f t="shared" si="19"/>
        <v>0.11467661788826546</v>
      </c>
      <c r="F91" s="8">
        <f t="shared" si="20"/>
        <v>6.8805970732959331E-3</v>
      </c>
      <c r="G91" s="8">
        <f t="shared" si="21"/>
        <v>0.68805970732959332</v>
      </c>
      <c r="H91" s="8">
        <f t="shared" si="22"/>
        <v>6.88380099690901E-3</v>
      </c>
      <c r="J91" s="8">
        <v>2837.0600589999999</v>
      </c>
      <c r="K91" s="8">
        <f t="shared" si="23"/>
        <v>-2.5229405100960379E-2</v>
      </c>
      <c r="L91" s="8">
        <f t="shared" si="24"/>
        <v>-2.522940510096038</v>
      </c>
      <c r="M91" s="8">
        <f t="shared" si="25"/>
        <v>6.3652288174836555E-4</v>
      </c>
      <c r="N91" s="8">
        <f t="shared" si="26"/>
        <v>4.3816968479347949E-6</v>
      </c>
      <c r="O91" s="8">
        <v>186.63000500000001</v>
      </c>
      <c r="P91" s="8">
        <f t="shared" si="27"/>
        <v>-5.2235808047354565E-3</v>
      </c>
      <c r="Q91" s="8">
        <f t="shared" si="28"/>
        <v>-0.52235808047354559</v>
      </c>
      <c r="R91" s="8">
        <f t="shared" si="29"/>
        <v>2.7285796423600717E-5</v>
      </c>
      <c r="S91" s="8">
        <f t="shared" si="30"/>
        <v>1.8782999262223891E-7</v>
      </c>
      <c r="T91" s="8">
        <v>2781539.8010086417</v>
      </c>
      <c r="U91" s="8">
        <v>3.3900964489093924E-2</v>
      </c>
      <c r="V91" s="8">
        <f t="shared" si="31"/>
        <v>3.3900964489093925</v>
      </c>
      <c r="W91" s="8">
        <f t="shared" si="32"/>
        <v>1.1492753932908072E-3</v>
      </c>
      <c r="X91" s="8">
        <f t="shared" si="33"/>
        <v>7.9113830980582535E-6</v>
      </c>
    </row>
    <row r="92" spans="1:24" x14ac:dyDescent="0.3">
      <c r="A92" s="8">
        <v>90</v>
      </c>
      <c r="B92" s="6">
        <v>44635</v>
      </c>
      <c r="C92" s="8">
        <f t="shared" si="17"/>
        <v>49</v>
      </c>
      <c r="D92" s="8">
        <f t="shared" si="18"/>
        <v>6.0000000000000053E-2</v>
      </c>
      <c r="E92" s="8">
        <f t="shared" si="19"/>
        <v>0.12199640200879305</v>
      </c>
      <c r="F92" s="8">
        <f t="shared" si="20"/>
        <v>7.3197841205275898E-3</v>
      </c>
      <c r="G92" s="8">
        <f t="shared" si="21"/>
        <v>0.73197841205275893</v>
      </c>
      <c r="H92" s="8">
        <f t="shared" si="22"/>
        <v>7.3231925499032038E-3</v>
      </c>
      <c r="J92" s="8">
        <v>2947.330078</v>
      </c>
      <c r="K92" s="8">
        <f t="shared" si="23"/>
        <v>3.8867706959600901E-2</v>
      </c>
      <c r="L92" s="8">
        <f t="shared" si="24"/>
        <v>3.8867706959600898</v>
      </c>
      <c r="M92" s="8">
        <f t="shared" si="25"/>
        <v>1.5106986442974084E-3</v>
      </c>
      <c r="N92" s="8">
        <f t="shared" si="26"/>
        <v>1.1063137057067651E-5</v>
      </c>
      <c r="O92" s="8">
        <v>192.029999</v>
      </c>
      <c r="P92" s="8">
        <f t="shared" si="27"/>
        <v>2.8934222018586947E-2</v>
      </c>
      <c r="Q92" s="8">
        <f t="shared" si="28"/>
        <v>2.8934222018586948</v>
      </c>
      <c r="R92" s="8">
        <f t="shared" si="29"/>
        <v>8.3718920382088173E-4</v>
      </c>
      <c r="S92" s="8">
        <f t="shared" si="30"/>
        <v>6.1308977402804762E-6</v>
      </c>
      <c r="T92" s="8">
        <v>2919699.9980544019</v>
      </c>
      <c r="U92" s="8">
        <v>4.9670400903722677E-2</v>
      </c>
      <c r="V92" s="8">
        <f t="shared" si="31"/>
        <v>4.9670400903722678</v>
      </c>
      <c r="W92" s="8">
        <f t="shared" si="32"/>
        <v>2.4671487259365346E-3</v>
      </c>
      <c r="X92" s="8">
        <f t="shared" si="33"/>
        <v>1.8067405169281611E-5</v>
      </c>
    </row>
    <row r="93" spans="1:24" x14ac:dyDescent="0.3">
      <c r="A93" s="8">
        <v>91</v>
      </c>
      <c r="B93" s="6">
        <v>44636</v>
      </c>
      <c r="C93" s="8">
        <f t="shared" si="17"/>
        <v>48</v>
      </c>
      <c r="D93" s="8">
        <f t="shared" si="18"/>
        <v>6.0000000000000053E-2</v>
      </c>
      <c r="E93" s="8">
        <f t="shared" si="19"/>
        <v>0.12978340639233304</v>
      </c>
      <c r="F93" s="8">
        <f t="shared" si="20"/>
        <v>7.7870043835399898E-3</v>
      </c>
      <c r="G93" s="8">
        <f t="shared" si="21"/>
        <v>0.77870043835399894</v>
      </c>
      <c r="H93" s="8">
        <f t="shared" si="22"/>
        <v>7.7906303722374516E-3</v>
      </c>
      <c r="J93" s="8">
        <v>3062.080078</v>
      </c>
      <c r="K93" s="8">
        <f t="shared" si="23"/>
        <v>3.893354221046972E-2</v>
      </c>
      <c r="L93" s="8">
        <f t="shared" si="24"/>
        <v>3.8933542210469718</v>
      </c>
      <c r="M93" s="8">
        <f t="shared" si="25"/>
        <v>1.5158207090544273E-3</v>
      </c>
      <c r="N93" s="8">
        <f t="shared" si="26"/>
        <v>1.1809198854825931E-5</v>
      </c>
      <c r="O93" s="8">
        <v>203.63000500000001</v>
      </c>
      <c r="P93" s="8">
        <f t="shared" si="27"/>
        <v>6.0407259596975821E-2</v>
      </c>
      <c r="Q93" s="8">
        <f t="shared" si="28"/>
        <v>6.040725959697582</v>
      </c>
      <c r="R93" s="8">
        <f t="shared" si="29"/>
        <v>3.6490370120164273E-3</v>
      </c>
      <c r="S93" s="8">
        <f t="shared" si="30"/>
        <v>2.8428298575233778E-5</v>
      </c>
      <c r="T93" s="8">
        <v>2989309.2626269776</v>
      </c>
      <c r="U93" s="8">
        <v>2.3841238695400609E-2</v>
      </c>
      <c r="V93" s="8">
        <f t="shared" si="31"/>
        <v>2.3841238695400611</v>
      </c>
      <c r="W93" s="8">
        <f t="shared" si="32"/>
        <v>5.6840466253106734E-4</v>
      </c>
      <c r="X93" s="8">
        <f t="shared" si="33"/>
        <v>4.4282306276359121E-6</v>
      </c>
    </row>
    <row r="94" spans="1:24" x14ac:dyDescent="0.3">
      <c r="A94" s="8">
        <v>92</v>
      </c>
      <c r="B94" s="6">
        <v>44637</v>
      </c>
      <c r="C94" s="8">
        <f t="shared" si="17"/>
        <v>47</v>
      </c>
      <c r="D94" s="8">
        <f t="shared" si="18"/>
        <v>6.0000000000000053E-2</v>
      </c>
      <c r="E94" s="8">
        <f t="shared" si="19"/>
        <v>0.13806745360886494</v>
      </c>
      <c r="F94" s="8">
        <f t="shared" si="20"/>
        <v>8.2840472165319028E-3</v>
      </c>
      <c r="G94" s="8">
        <f t="shared" si="21"/>
        <v>0.82840472165319023</v>
      </c>
      <c r="H94" s="8">
        <f t="shared" si="22"/>
        <v>8.2879046513164353E-3</v>
      </c>
      <c r="J94" s="8">
        <v>3144.780029</v>
      </c>
      <c r="K94" s="8">
        <f t="shared" si="23"/>
        <v>2.7007768867369268E-2</v>
      </c>
      <c r="L94" s="8">
        <f t="shared" si="24"/>
        <v>2.7007768867369268</v>
      </c>
      <c r="M94" s="8">
        <f t="shared" si="25"/>
        <v>7.2941957919324071E-4</v>
      </c>
      <c r="N94" s="8">
        <f t="shared" si="26"/>
        <v>6.0453599231569367E-6</v>
      </c>
      <c r="O94" s="8">
        <v>207.83999600000001</v>
      </c>
      <c r="P94" s="8">
        <f t="shared" si="27"/>
        <v>2.0674708523432006E-2</v>
      </c>
      <c r="Q94" s="8">
        <f t="shared" si="28"/>
        <v>2.0674708523432006</v>
      </c>
      <c r="R94" s="8">
        <f t="shared" si="29"/>
        <v>4.2744357252887203E-4</v>
      </c>
      <c r="S94" s="8">
        <f t="shared" si="30"/>
        <v>3.5426115729373527E-6</v>
      </c>
      <c r="T94" s="8">
        <v>3089646.4878181061</v>
      </c>
      <c r="U94" s="8">
        <v>3.3565354527069907E-2</v>
      </c>
      <c r="V94" s="8">
        <f t="shared" si="31"/>
        <v>3.3565354527069906</v>
      </c>
      <c r="W94" s="8">
        <f t="shared" si="32"/>
        <v>1.1266330245278922E-3</v>
      </c>
      <c r="X94" s="8">
        <f t="shared" si="33"/>
        <v>9.337427084311422E-6</v>
      </c>
    </row>
    <row r="95" spans="1:24" x14ac:dyDescent="0.3">
      <c r="A95" s="8">
        <v>93</v>
      </c>
      <c r="B95" s="6">
        <v>44638</v>
      </c>
      <c r="C95" s="8">
        <f t="shared" si="17"/>
        <v>46</v>
      </c>
      <c r="D95" s="8">
        <f t="shared" si="18"/>
        <v>6.0000000000000053E-2</v>
      </c>
      <c r="E95" s="8">
        <f t="shared" si="19"/>
        <v>0.14688026979666483</v>
      </c>
      <c r="F95" s="8">
        <f t="shared" si="20"/>
        <v>8.8128161877998965E-3</v>
      </c>
      <c r="G95" s="8">
        <f t="shared" si="21"/>
        <v>0.88128161877998967</v>
      </c>
      <c r="H95" s="8">
        <f t="shared" si="22"/>
        <v>8.8169198418259955E-3</v>
      </c>
      <c r="J95" s="8">
        <v>3225.01001</v>
      </c>
      <c r="K95" s="8">
        <f t="shared" si="23"/>
        <v>2.5512112217754086E-2</v>
      </c>
      <c r="L95" s="8">
        <f t="shared" si="24"/>
        <v>2.5512112217754086</v>
      </c>
      <c r="M95" s="8">
        <f t="shared" si="25"/>
        <v>6.5086786981127733E-4</v>
      </c>
      <c r="N95" s="8">
        <f t="shared" si="26"/>
        <v>5.73864983574607E-6</v>
      </c>
      <c r="O95" s="8">
        <v>216.490005</v>
      </c>
      <c r="P95" s="8">
        <f t="shared" si="27"/>
        <v>4.1618596836385538E-2</v>
      </c>
      <c r="Q95" s="8">
        <f t="shared" si="28"/>
        <v>4.1618596836385535</v>
      </c>
      <c r="R95" s="8">
        <f t="shared" si="29"/>
        <v>1.7321076026296004E-3</v>
      </c>
      <c r="S95" s="8">
        <f t="shared" si="30"/>
        <v>1.5271853889802582E-5</v>
      </c>
      <c r="T95" s="8">
        <v>3056276.5069927736</v>
      </c>
      <c r="U95" s="8">
        <v>-1.0800582188578533E-2</v>
      </c>
      <c r="V95" s="8">
        <f t="shared" si="31"/>
        <v>-1.0800582188578534</v>
      </c>
      <c r="W95" s="8">
        <f t="shared" si="32"/>
        <v>1.1665257561223985E-4</v>
      </c>
      <c r="X95" s="8">
        <f t="shared" si="33"/>
        <v>1.0285164085156648E-6</v>
      </c>
    </row>
    <row r="96" spans="1:24" x14ac:dyDescent="0.3">
      <c r="A96" s="8">
        <v>94</v>
      </c>
      <c r="B96" s="6">
        <v>44641</v>
      </c>
      <c r="C96" s="8">
        <f t="shared" si="17"/>
        <v>43</v>
      </c>
      <c r="D96" s="8">
        <f t="shared" si="18"/>
        <v>6.0000000000000053E-2</v>
      </c>
      <c r="E96" s="8">
        <f t="shared" si="19"/>
        <v>0.15625560616666473</v>
      </c>
      <c r="F96" s="8">
        <f t="shared" si="20"/>
        <v>9.3753363699998916E-3</v>
      </c>
      <c r="G96" s="8">
        <f t="shared" si="21"/>
        <v>0.93753363699998915</v>
      </c>
      <c r="H96" s="8">
        <f t="shared" si="22"/>
        <v>9.3797019593893586E-3</v>
      </c>
      <c r="J96" s="8">
        <v>3229.830078</v>
      </c>
      <c r="K96" s="8">
        <f t="shared" si="23"/>
        <v>1.4945900896599052E-3</v>
      </c>
      <c r="L96" s="8">
        <f t="shared" si="24"/>
        <v>0.14945900896599051</v>
      </c>
      <c r="M96" s="8">
        <f t="shared" si="25"/>
        <v>2.2337995361096036E-6</v>
      </c>
      <c r="N96" s="8">
        <f t="shared" si="26"/>
        <v>2.095237388573029E-8</v>
      </c>
      <c r="O96" s="8">
        <v>211.490005</v>
      </c>
      <c r="P96" s="8">
        <f t="shared" si="27"/>
        <v>-2.3095754466817071E-2</v>
      </c>
      <c r="Q96" s="8">
        <f t="shared" si="28"/>
        <v>-2.3095754466817069</v>
      </c>
      <c r="R96" s="8">
        <f t="shared" si="29"/>
        <v>5.3341387439150066E-4</v>
      </c>
      <c r="S96" s="8">
        <f t="shared" si="30"/>
        <v>5.0032631627954283E-6</v>
      </c>
      <c r="T96" s="8">
        <v>3125709.7720819246</v>
      </c>
      <c r="U96" s="8">
        <v>2.2718253708487231E-2</v>
      </c>
      <c r="V96" s="8">
        <f t="shared" si="31"/>
        <v>2.271825370848723</v>
      </c>
      <c r="W96" s="8">
        <f t="shared" si="32"/>
        <v>5.1611905156319382E-4</v>
      </c>
      <c r="X96" s="8">
        <f t="shared" si="33"/>
        <v>4.8410428792254667E-6</v>
      </c>
    </row>
    <row r="97" spans="1:24" x14ac:dyDescent="0.3">
      <c r="A97" s="8">
        <v>95</v>
      </c>
      <c r="B97" s="6">
        <v>44642</v>
      </c>
      <c r="C97" s="8">
        <f t="shared" si="17"/>
        <v>42</v>
      </c>
      <c r="D97" s="8">
        <f t="shared" si="18"/>
        <v>6.0000000000000053E-2</v>
      </c>
      <c r="E97" s="8">
        <f t="shared" si="19"/>
        <v>0.16622936826240925</v>
      </c>
      <c r="F97" s="8">
        <f t="shared" si="20"/>
        <v>9.9737620957445639E-3</v>
      </c>
      <c r="G97" s="8">
        <f t="shared" si="21"/>
        <v>0.99737620957445638</v>
      </c>
      <c r="H97" s="8">
        <f t="shared" si="22"/>
        <v>9.9784063397759127E-3</v>
      </c>
      <c r="J97" s="8">
        <v>3297.780029</v>
      </c>
      <c r="K97" s="8">
        <f t="shared" si="23"/>
        <v>2.1038243300426671E-2</v>
      </c>
      <c r="L97" s="8">
        <f t="shared" si="24"/>
        <v>2.1038243300426673</v>
      </c>
      <c r="M97" s="8">
        <f t="shared" si="25"/>
        <v>4.426076811679477E-4</v>
      </c>
      <c r="N97" s="8">
        <f t="shared" si="26"/>
        <v>4.4165192917997649E-6</v>
      </c>
      <c r="O97" s="8">
        <v>216.64999399999999</v>
      </c>
      <c r="P97" s="8">
        <f t="shared" si="27"/>
        <v>2.4398264116547712E-2</v>
      </c>
      <c r="Q97" s="8">
        <f t="shared" si="28"/>
        <v>2.4398264116547712</v>
      </c>
      <c r="R97" s="8">
        <f t="shared" si="29"/>
        <v>5.9527529190081974E-4</v>
      </c>
      <c r="S97" s="8">
        <f t="shared" si="30"/>
        <v>5.9398987466150967E-6</v>
      </c>
      <c r="T97" s="8">
        <v>3088660.7572295144</v>
      </c>
      <c r="U97" s="8">
        <v>-1.1852992617332206E-2</v>
      </c>
      <c r="V97" s="8">
        <f t="shared" si="31"/>
        <v>-1.1852992617332205</v>
      </c>
      <c r="W97" s="8">
        <f t="shared" si="32"/>
        <v>1.4049343398653177E-4</v>
      </c>
      <c r="X97" s="8">
        <f t="shared" si="33"/>
        <v>1.4019005723880972E-6</v>
      </c>
    </row>
    <row r="98" spans="1:24" x14ac:dyDescent="0.3">
      <c r="A98" s="8">
        <v>96</v>
      </c>
      <c r="B98" s="6">
        <v>44643</v>
      </c>
      <c r="C98" s="8">
        <f t="shared" si="17"/>
        <v>41</v>
      </c>
      <c r="D98" s="8">
        <f t="shared" si="18"/>
        <v>6.0000000000000053E-2</v>
      </c>
      <c r="E98" s="8">
        <f t="shared" si="19"/>
        <v>0.17683975347064818</v>
      </c>
      <c r="F98" s="8">
        <f t="shared" si="20"/>
        <v>1.06103852082389E-2</v>
      </c>
      <c r="G98" s="8">
        <f t="shared" si="21"/>
        <v>1.0610385208238899</v>
      </c>
      <c r="H98" s="8">
        <f t="shared" si="22"/>
        <v>1.0615325893378632E-2</v>
      </c>
      <c r="J98" s="8">
        <v>3268.1599120000001</v>
      </c>
      <c r="K98" s="8">
        <f t="shared" si="23"/>
        <v>-8.9818352769216597E-3</v>
      </c>
      <c r="L98" s="8">
        <f t="shared" si="24"/>
        <v>-0.89818352769216592</v>
      </c>
      <c r="M98" s="8">
        <f t="shared" si="25"/>
        <v>8.0673364941754393E-5</v>
      </c>
      <c r="N98" s="8">
        <f t="shared" si="26"/>
        <v>8.5637405977218932E-7</v>
      </c>
      <c r="O98" s="8">
        <v>213.46000699999999</v>
      </c>
      <c r="P98" s="8">
        <f t="shared" si="27"/>
        <v>-1.472414995774245E-2</v>
      </c>
      <c r="Q98" s="8">
        <f t="shared" si="28"/>
        <v>-1.472414995774245</v>
      </c>
      <c r="R98" s="8">
        <f t="shared" si="29"/>
        <v>2.16800591978087E-4</v>
      </c>
      <c r="S98" s="8">
        <f t="shared" si="30"/>
        <v>2.3014089377248025E-6</v>
      </c>
      <c r="T98" s="8">
        <v>3135147.4930317383</v>
      </c>
      <c r="U98" s="8">
        <v>1.5050774253343982E-2</v>
      </c>
      <c r="V98" s="8">
        <f t="shared" si="31"/>
        <v>1.5050774253343981</v>
      </c>
      <c r="W98" s="8">
        <f t="shared" si="32"/>
        <v>2.265258056251221E-4</v>
      </c>
      <c r="X98" s="8">
        <f t="shared" si="33"/>
        <v>2.4046452499708136E-6</v>
      </c>
    </row>
    <row r="99" spans="1:24" x14ac:dyDescent="0.3">
      <c r="A99" s="8">
        <v>97</v>
      </c>
      <c r="B99" s="6">
        <v>44644</v>
      </c>
      <c r="C99" s="8">
        <f t="shared" si="17"/>
        <v>40</v>
      </c>
      <c r="D99" s="8">
        <f t="shared" si="18"/>
        <v>6.0000000000000053E-2</v>
      </c>
      <c r="E99" s="8">
        <f t="shared" si="19"/>
        <v>0.18812739730920017</v>
      </c>
      <c r="F99" s="8">
        <f t="shared" si="20"/>
        <v>1.1287643838552019E-2</v>
      </c>
      <c r="G99" s="8">
        <f t="shared" si="21"/>
        <v>1.1287643838552019</v>
      </c>
      <c r="H99" s="8">
        <f t="shared" si="22"/>
        <v>1.1292899886573012E-2</v>
      </c>
      <c r="J99" s="8">
        <v>3272.98999</v>
      </c>
      <c r="K99" s="8">
        <f t="shared" si="23"/>
        <v>1.4779197254898456E-3</v>
      </c>
      <c r="L99" s="8">
        <f t="shared" si="24"/>
        <v>0.14779197254898455</v>
      </c>
      <c r="M99" s="8">
        <f t="shared" si="25"/>
        <v>2.1842467149919806E-6</v>
      </c>
      <c r="N99" s="8">
        <f t="shared" si="26"/>
        <v>2.4666479479980412E-8</v>
      </c>
      <c r="O99" s="8">
        <v>219.570007</v>
      </c>
      <c r="P99" s="8">
        <f t="shared" si="27"/>
        <v>2.862362878119841E-2</v>
      </c>
      <c r="Q99" s="8">
        <f t="shared" si="28"/>
        <v>2.8623628781198409</v>
      </c>
      <c r="R99" s="8">
        <f t="shared" si="29"/>
        <v>8.1931212460384991E-4</v>
      </c>
      <c r="S99" s="8">
        <f t="shared" si="30"/>
        <v>9.2524097990067104E-6</v>
      </c>
      <c r="T99" s="8">
        <v>3161977.5098946914</v>
      </c>
      <c r="U99" s="8">
        <v>8.5578164735745886E-3</v>
      </c>
      <c r="V99" s="8">
        <f t="shared" si="31"/>
        <v>0.85578164735745887</v>
      </c>
      <c r="W99" s="8">
        <f t="shared" si="32"/>
        <v>7.3236222795384614E-5</v>
      </c>
      <c r="X99" s="8">
        <f t="shared" si="33"/>
        <v>8.2704933209903467E-7</v>
      </c>
    </row>
    <row r="100" spans="1:24" x14ac:dyDescent="0.3">
      <c r="A100" s="8">
        <v>98</v>
      </c>
      <c r="B100" s="6">
        <v>44645</v>
      </c>
      <c r="C100" s="8">
        <f t="shared" si="17"/>
        <v>39</v>
      </c>
      <c r="D100" s="8">
        <f t="shared" si="18"/>
        <v>6.0000000000000053E-2</v>
      </c>
      <c r="E100" s="8">
        <f t="shared" si="19"/>
        <v>0.20013552905234061</v>
      </c>
      <c r="F100" s="8">
        <f t="shared" si="20"/>
        <v>1.2008131743140447E-2</v>
      </c>
      <c r="G100" s="8">
        <f t="shared" si="21"/>
        <v>1.2008131743140447</v>
      </c>
      <c r="H100" s="8">
        <f t="shared" si="22"/>
        <v>1.201372328358831E-2</v>
      </c>
      <c r="J100" s="8">
        <v>3295.469971</v>
      </c>
      <c r="K100" s="8">
        <f t="shared" si="23"/>
        <v>6.8683317299115696E-3</v>
      </c>
      <c r="L100" s="8">
        <f t="shared" si="24"/>
        <v>0.68683317299115698</v>
      </c>
      <c r="M100" s="8">
        <f t="shared" si="25"/>
        <v>4.7173980752110056E-5</v>
      </c>
      <c r="N100" s="8">
        <f t="shared" si="26"/>
        <v>5.6673515094117138E-7</v>
      </c>
      <c r="O100" s="8">
        <v>221.820007</v>
      </c>
      <c r="P100" s="8">
        <f t="shared" si="27"/>
        <v>1.0247301217237744E-2</v>
      </c>
      <c r="Q100" s="8">
        <f t="shared" si="28"/>
        <v>1.0247301217237743</v>
      </c>
      <c r="R100" s="8">
        <f t="shared" si="29"/>
        <v>1.0500718223680214E-4</v>
      </c>
      <c r="S100" s="8">
        <f t="shared" si="30"/>
        <v>1.2615272301822707E-6</v>
      </c>
      <c r="T100" s="8">
        <v>3215054.6658627768</v>
      </c>
      <c r="U100" s="8">
        <v>1.6786063721829923E-2</v>
      </c>
      <c r="V100" s="8">
        <f t="shared" si="31"/>
        <v>1.6786063721829922</v>
      </c>
      <c r="W100" s="8">
        <f t="shared" si="32"/>
        <v>2.8177193527333463E-4</v>
      </c>
      <c r="X100" s="8">
        <f t="shared" si="33"/>
        <v>3.3851300594549984E-6</v>
      </c>
    </row>
    <row r="101" spans="1:24" x14ac:dyDescent="0.3">
      <c r="A101" s="8">
        <v>99</v>
      </c>
      <c r="B101" s="6">
        <v>44648</v>
      </c>
      <c r="C101" s="8">
        <f t="shared" si="17"/>
        <v>36</v>
      </c>
      <c r="D101" s="8">
        <f t="shared" si="18"/>
        <v>6.0000000000000053E-2</v>
      </c>
      <c r="E101" s="8">
        <f t="shared" si="19"/>
        <v>0.21291013728972405</v>
      </c>
      <c r="F101" s="8">
        <f t="shared" si="20"/>
        <v>1.2774608237383455E-2</v>
      </c>
      <c r="G101" s="8">
        <f t="shared" si="21"/>
        <v>1.2774608237383456</v>
      </c>
      <c r="H101" s="8">
        <f t="shared" si="22"/>
        <v>1.2780556684668416E-2</v>
      </c>
      <c r="J101" s="8">
        <v>3379.8100589999999</v>
      </c>
      <c r="K101" s="8">
        <f t="shared" si="23"/>
        <v>2.5592734493771519E-2</v>
      </c>
      <c r="L101" s="8">
        <f t="shared" si="24"/>
        <v>2.5592734493771521</v>
      </c>
      <c r="M101" s="8">
        <f t="shared" si="25"/>
        <v>6.5498805886868251E-4</v>
      </c>
      <c r="N101" s="8">
        <f t="shared" si="26"/>
        <v>8.3711120141521296E-6</v>
      </c>
      <c r="O101" s="8">
        <v>223.58999600000001</v>
      </c>
      <c r="P101" s="8">
        <f t="shared" si="27"/>
        <v>7.9793929498884631E-3</v>
      </c>
      <c r="Q101" s="8">
        <f t="shared" si="28"/>
        <v>0.7979392949888463</v>
      </c>
      <c r="R101" s="8">
        <f t="shared" si="29"/>
        <v>6.3670711848729707E-5</v>
      </c>
      <c r="S101" s="8">
        <f t="shared" si="30"/>
        <v>8.1374714193587892E-7</v>
      </c>
      <c r="T101" s="8">
        <v>3263220.4369736305</v>
      </c>
      <c r="U101" s="8">
        <v>1.498132259531211E-2</v>
      </c>
      <c r="V101" s="8">
        <f t="shared" si="31"/>
        <v>1.498132259531211</v>
      </c>
      <c r="W101" s="8">
        <f t="shared" si="32"/>
        <v>2.2444002670480919E-4</v>
      </c>
      <c r="X101" s="8">
        <f t="shared" si="33"/>
        <v>2.8684684836093071E-6</v>
      </c>
    </row>
    <row r="102" spans="1:24" x14ac:dyDescent="0.3">
      <c r="A102" s="8">
        <v>100</v>
      </c>
      <c r="B102" s="6">
        <v>44649</v>
      </c>
      <c r="C102" s="8">
        <f t="shared" si="17"/>
        <v>35</v>
      </c>
      <c r="D102" s="8">
        <f t="shared" si="18"/>
        <v>6.0000000000000053E-2</v>
      </c>
      <c r="E102" s="8">
        <f t="shared" si="19"/>
        <v>0.22650014605289795</v>
      </c>
      <c r="F102" s="8">
        <f t="shared" si="20"/>
        <v>1.3590008763173889E-2</v>
      </c>
      <c r="G102" s="8">
        <f t="shared" si="21"/>
        <v>1.3590008763173889</v>
      </c>
      <c r="H102" s="8">
        <f t="shared" si="22"/>
        <v>1.3596336898583422E-2</v>
      </c>
      <c r="J102" s="8">
        <v>3386.3000489999999</v>
      </c>
      <c r="K102" s="8">
        <f t="shared" si="23"/>
        <v>1.9202232926427403E-3</v>
      </c>
      <c r="L102" s="8">
        <f t="shared" si="24"/>
        <v>0.19202232926427404</v>
      </c>
      <c r="M102" s="8">
        <f t="shared" si="25"/>
        <v>3.6872574936077272E-6</v>
      </c>
      <c r="N102" s="8">
        <f t="shared" si="26"/>
        <v>5.0133195114916969E-8</v>
      </c>
      <c r="O102" s="8">
        <v>229.86000100000001</v>
      </c>
      <c r="P102" s="8">
        <f t="shared" si="27"/>
        <v>2.8042421897981507E-2</v>
      </c>
      <c r="Q102" s="8">
        <f t="shared" si="28"/>
        <v>2.8042421897981509</v>
      </c>
      <c r="R102" s="8">
        <f t="shared" si="29"/>
        <v>7.863774259043927E-4</v>
      </c>
      <c r="S102" s="8">
        <f t="shared" si="30"/>
        <v>1.0691852412036945E-5</v>
      </c>
      <c r="T102" s="8">
        <v>3219908.398126631</v>
      </c>
      <c r="U102" s="8">
        <v>-1.3272789774253734E-2</v>
      </c>
      <c r="V102" s="8">
        <f t="shared" si="31"/>
        <v>-1.3272789774253735</v>
      </c>
      <c r="W102" s="8">
        <f t="shared" si="32"/>
        <v>1.761669483915345E-4</v>
      </c>
      <c r="X102" s="8">
        <f t="shared" si="33"/>
        <v>2.3952251807266618E-6</v>
      </c>
    </row>
    <row r="103" spans="1:24" x14ac:dyDescent="0.3">
      <c r="A103" s="8">
        <v>101</v>
      </c>
      <c r="B103" s="6">
        <v>44650</v>
      </c>
      <c r="C103" s="8">
        <f t="shared" si="17"/>
        <v>34</v>
      </c>
      <c r="D103" s="8">
        <f t="shared" si="18"/>
        <v>6.0000000000000053E-2</v>
      </c>
      <c r="E103" s="8">
        <f t="shared" si="19"/>
        <v>0.24095760218393397</v>
      </c>
      <c r="F103" s="8">
        <f t="shared" si="20"/>
        <v>1.4457456131036051E-2</v>
      </c>
      <c r="G103" s="8">
        <f t="shared" si="21"/>
        <v>1.4457456131036051</v>
      </c>
      <c r="H103" s="8">
        <f t="shared" si="22"/>
        <v>1.4464188189982363E-2</v>
      </c>
      <c r="J103" s="8">
        <v>3326.0200199999999</v>
      </c>
      <c r="K103" s="8">
        <f t="shared" si="23"/>
        <v>-1.7801148193527967E-2</v>
      </c>
      <c r="L103" s="8">
        <f t="shared" si="24"/>
        <v>-1.7801148193527967</v>
      </c>
      <c r="M103" s="8">
        <f t="shared" si="25"/>
        <v>3.1688087700794404E-4</v>
      </c>
      <c r="N103" s="8">
        <f t="shared" si="26"/>
        <v>4.5834246388495578E-6</v>
      </c>
      <c r="O103" s="8">
        <v>227.85000600000001</v>
      </c>
      <c r="P103" s="8">
        <f t="shared" si="27"/>
        <v>-8.7444313549794317E-3</v>
      </c>
      <c r="Q103" s="8">
        <f t="shared" si="28"/>
        <v>-0.87444313549794317</v>
      </c>
      <c r="R103" s="8">
        <f t="shared" si="29"/>
        <v>7.6465079721947421E-5</v>
      </c>
      <c r="S103" s="8">
        <f t="shared" si="30"/>
        <v>1.1060053030602517E-6</v>
      </c>
      <c r="T103" s="8">
        <v>3149135.7388038794</v>
      </c>
      <c r="U103" s="8">
        <v>-2.1979712020356788E-2</v>
      </c>
      <c r="V103" s="8">
        <f t="shared" si="31"/>
        <v>-2.1979712020356788</v>
      </c>
      <c r="W103" s="8">
        <f t="shared" si="32"/>
        <v>4.8310774049781664E-4</v>
      </c>
      <c r="X103" s="8">
        <f t="shared" si="33"/>
        <v>6.9877612745975836E-6</v>
      </c>
    </row>
    <row r="104" spans="1:24" x14ac:dyDescent="0.3">
      <c r="A104" s="8">
        <v>102</v>
      </c>
      <c r="B104" s="6">
        <v>44651</v>
      </c>
      <c r="C104" s="8">
        <f t="shared" si="17"/>
        <v>33</v>
      </c>
      <c r="D104" s="8">
        <f t="shared" si="18"/>
        <v>6.0000000000000053E-2</v>
      </c>
      <c r="E104" s="8">
        <f t="shared" si="19"/>
        <v>0.25633787466375957</v>
      </c>
      <c r="F104" s="8">
        <f t="shared" si="20"/>
        <v>1.5380272479825588E-2</v>
      </c>
      <c r="G104" s="8">
        <f t="shared" si="21"/>
        <v>1.5380272479825587</v>
      </c>
      <c r="H104" s="8">
        <f t="shared" si="22"/>
        <v>1.5387434244662089E-2</v>
      </c>
      <c r="J104" s="8">
        <v>3259.9499510000001</v>
      </c>
      <c r="K104" s="8">
        <f t="shared" si="23"/>
        <v>-1.9864603520937277E-2</v>
      </c>
      <c r="L104" s="8">
        <f t="shared" si="24"/>
        <v>-1.9864603520937278</v>
      </c>
      <c r="M104" s="8">
        <f t="shared" si="25"/>
        <v>3.9460247304403366E-4</v>
      </c>
      <c r="N104" s="8">
        <f t="shared" si="26"/>
        <v>6.0719196067461128E-6</v>
      </c>
      <c r="O104" s="8">
        <v>222.36000100000001</v>
      </c>
      <c r="P104" s="8">
        <f t="shared" si="27"/>
        <v>-2.4094820519776489E-2</v>
      </c>
      <c r="Q104" s="8">
        <f t="shared" si="28"/>
        <v>-2.409482051977649</v>
      </c>
      <c r="R104" s="8">
        <f t="shared" si="29"/>
        <v>5.8056037588024212E-4</v>
      </c>
      <c r="S104" s="8">
        <f t="shared" si="30"/>
        <v>8.9333346089135317E-6</v>
      </c>
      <c r="T104" s="8">
        <v>3172201.6667647008</v>
      </c>
      <c r="U104" s="8">
        <v>7.324526433269099E-3</v>
      </c>
      <c r="V104" s="8">
        <f t="shared" si="31"/>
        <v>0.73245264332690985</v>
      </c>
      <c r="W104" s="8">
        <f t="shared" si="32"/>
        <v>5.3648687471657752E-5</v>
      </c>
      <c r="X104" s="8">
        <f t="shared" si="33"/>
        <v>8.255156507825605E-7</v>
      </c>
    </row>
    <row r="105" spans="1:24" x14ac:dyDescent="0.3">
      <c r="A105" s="8">
        <v>103</v>
      </c>
      <c r="B105" s="6">
        <v>44652</v>
      </c>
      <c r="C105" s="8">
        <f t="shared" si="17"/>
        <v>32</v>
      </c>
      <c r="D105" s="8">
        <f t="shared" si="18"/>
        <v>6.0000000000000053E-2</v>
      </c>
      <c r="E105" s="8">
        <f t="shared" si="19"/>
        <v>0.27269986666357399</v>
      </c>
      <c r="F105" s="8">
        <f t="shared" si="20"/>
        <v>1.6361991999814453E-2</v>
      </c>
      <c r="G105" s="8">
        <f t="shared" si="21"/>
        <v>1.6361991999814454</v>
      </c>
      <c r="H105" s="8">
        <f t="shared" si="22"/>
        <v>1.6369610898576688E-2</v>
      </c>
      <c r="J105" s="8">
        <v>3271.1999510000001</v>
      </c>
      <c r="K105" s="8">
        <f t="shared" si="23"/>
        <v>3.4509732263064427E-3</v>
      </c>
      <c r="L105" s="8">
        <f t="shared" si="24"/>
        <v>0.3450973226306443</v>
      </c>
      <c r="M105" s="8">
        <f t="shared" si="25"/>
        <v>1.1909216208683898E-5</v>
      </c>
      <c r="N105" s="8">
        <f t="shared" si="26"/>
        <v>1.9494923544317808E-7</v>
      </c>
      <c r="O105" s="8">
        <v>224.85000600000001</v>
      </c>
      <c r="P105" s="8">
        <f t="shared" si="27"/>
        <v>1.1198079640231682E-2</v>
      </c>
      <c r="Q105" s="8">
        <f t="shared" si="28"/>
        <v>1.1198079640231682</v>
      </c>
      <c r="R105" s="8">
        <f t="shared" si="29"/>
        <v>1.2539698762897131E-4</v>
      </c>
      <c r="S105" s="8">
        <f t="shared" si="30"/>
        <v>2.0526998953398948E-6</v>
      </c>
      <c r="T105" s="8">
        <v>3282386.5584592624</v>
      </c>
      <c r="U105" s="8">
        <v>3.4734516676216909E-2</v>
      </c>
      <c r="V105" s="8">
        <f t="shared" si="31"/>
        <v>3.4734516676216911</v>
      </c>
      <c r="W105" s="8">
        <f t="shared" si="32"/>
        <v>1.2064866487303905E-3</v>
      </c>
      <c r="X105" s="8">
        <f t="shared" si="33"/>
        <v>1.9749716994044266E-5</v>
      </c>
    </row>
    <row r="106" spans="1:24" x14ac:dyDescent="0.3">
      <c r="A106" s="8">
        <v>104</v>
      </c>
      <c r="B106" s="6">
        <v>44655</v>
      </c>
      <c r="C106" s="8">
        <f t="shared" si="17"/>
        <v>29</v>
      </c>
      <c r="D106" s="8">
        <f t="shared" si="18"/>
        <v>6.0000000000000053E-2</v>
      </c>
      <c r="E106" s="8">
        <f t="shared" si="19"/>
        <v>0.29010624113146172</v>
      </c>
      <c r="F106" s="8">
        <f t="shared" si="20"/>
        <v>1.7406374467887717E-2</v>
      </c>
      <c r="G106" s="8">
        <f t="shared" si="21"/>
        <v>1.7406374467887717</v>
      </c>
      <c r="H106" s="8">
        <f t="shared" si="22"/>
        <v>1.7414479679336903E-2</v>
      </c>
      <c r="J106" s="8">
        <v>3366.929932</v>
      </c>
      <c r="K106" s="8">
        <f t="shared" si="23"/>
        <v>2.9264484725470684E-2</v>
      </c>
      <c r="L106" s="8">
        <f t="shared" si="24"/>
        <v>2.9264484725470683</v>
      </c>
      <c r="M106" s="8">
        <f t="shared" si="25"/>
        <v>8.5641006624730695E-4</v>
      </c>
      <c r="N106" s="8">
        <f t="shared" si="26"/>
        <v>1.4913935695843298E-5</v>
      </c>
      <c r="O106" s="8">
        <v>233.88999899999999</v>
      </c>
      <c r="P106" s="8">
        <f t="shared" si="27"/>
        <v>4.0204548626963259E-2</v>
      </c>
      <c r="Q106" s="8">
        <f t="shared" si="28"/>
        <v>4.0204548626963259</v>
      </c>
      <c r="R106" s="8">
        <f t="shared" si="29"/>
        <v>1.6164057302978532E-3</v>
      </c>
      <c r="S106" s="8">
        <f t="shared" si="30"/>
        <v>2.814886474383569E-5</v>
      </c>
      <c r="T106" s="8">
        <v>3226164.4735258142</v>
      </c>
      <c r="U106" s="8">
        <v>-1.7128416757786907E-2</v>
      </c>
      <c r="V106" s="8">
        <f t="shared" si="31"/>
        <v>-1.7128416757786906</v>
      </c>
      <c r="W106" s="8">
        <f t="shared" si="32"/>
        <v>2.9338266062843533E-4</v>
      </c>
      <c r="X106" s="8">
        <f t="shared" si="33"/>
        <v>5.1091063817836818E-6</v>
      </c>
    </row>
    <row r="107" spans="1:24" x14ac:dyDescent="0.3">
      <c r="A107" s="8">
        <v>105</v>
      </c>
      <c r="B107" s="6">
        <v>44656</v>
      </c>
      <c r="C107" s="8">
        <f t="shared" si="17"/>
        <v>28</v>
      </c>
      <c r="D107" s="8">
        <f t="shared" si="18"/>
        <v>6.0000000000000053E-2</v>
      </c>
      <c r="E107" s="8">
        <f t="shared" si="19"/>
        <v>0.30862366077815073</v>
      </c>
      <c r="F107" s="8">
        <f t="shared" si="20"/>
        <v>1.851741964668906E-2</v>
      </c>
      <c r="G107" s="8">
        <f t="shared" si="21"/>
        <v>1.8517419646689059</v>
      </c>
      <c r="H107" s="8">
        <f t="shared" si="22"/>
        <v>1.8526042212060535E-2</v>
      </c>
      <c r="J107" s="8">
        <v>3281.1000979999999</v>
      </c>
      <c r="K107" s="8">
        <f t="shared" si="23"/>
        <v>-2.5492016683880347E-2</v>
      </c>
      <c r="L107" s="8">
        <f t="shared" si="24"/>
        <v>-2.5492016683880347</v>
      </c>
      <c r="M107" s="8">
        <f t="shared" si="25"/>
        <v>6.4984291461123395E-4</v>
      </c>
      <c r="N107" s="8">
        <f t="shared" si="26"/>
        <v>1.203901726729617E-5</v>
      </c>
      <c r="O107" s="8">
        <v>231.83999600000001</v>
      </c>
      <c r="P107" s="8">
        <f t="shared" si="27"/>
        <v>-8.7648168316934987E-3</v>
      </c>
      <c r="Q107" s="8">
        <f t="shared" si="28"/>
        <v>-0.87648168316934982</v>
      </c>
      <c r="R107" s="8">
        <f t="shared" si="29"/>
        <v>7.6822014093137658E-5</v>
      </c>
      <c r="S107" s="8">
        <f t="shared" si="30"/>
        <v>1.4232078759049777E-6</v>
      </c>
      <c r="T107" s="8">
        <v>3114642.6527344594</v>
      </c>
      <c r="U107" s="8">
        <v>-3.4567927861865883E-2</v>
      </c>
      <c r="V107" s="8">
        <f t="shared" si="31"/>
        <v>-3.4567927861865884</v>
      </c>
      <c r="W107" s="8">
        <f t="shared" si="32"/>
        <v>1.1949416366631635E-3</v>
      </c>
      <c r="X107" s="8">
        <f t="shared" si="33"/>
        <v>2.2137539201770471E-5</v>
      </c>
    </row>
    <row r="108" spans="1:24" x14ac:dyDescent="0.3">
      <c r="A108" s="8">
        <v>106</v>
      </c>
      <c r="B108" s="6">
        <v>44657</v>
      </c>
      <c r="C108" s="8">
        <f t="shared" si="17"/>
        <v>27</v>
      </c>
      <c r="D108" s="8">
        <f t="shared" si="18"/>
        <v>6.0000000000000053E-2</v>
      </c>
      <c r="E108" s="8">
        <f t="shared" si="19"/>
        <v>0.32832304338101148</v>
      </c>
      <c r="F108" s="8">
        <f t="shared" si="20"/>
        <v>1.9699382602860707E-2</v>
      </c>
      <c r="G108" s="8">
        <f t="shared" si="21"/>
        <v>1.9699382602860707</v>
      </c>
      <c r="H108" s="8">
        <f t="shared" si="22"/>
        <v>1.9708555544745255E-2</v>
      </c>
      <c r="J108" s="8">
        <v>3175.1201169999999</v>
      </c>
      <c r="K108" s="8">
        <f t="shared" si="23"/>
        <v>-3.2300136489161128E-2</v>
      </c>
      <c r="L108" s="8">
        <f t="shared" si="24"/>
        <v>-3.2300136489161129</v>
      </c>
      <c r="M108" s="8">
        <f t="shared" si="25"/>
        <v>1.0432988172184381E-3</v>
      </c>
      <c r="N108" s="8">
        <f t="shared" si="26"/>
        <v>2.0561912688916616E-5</v>
      </c>
      <c r="O108" s="8">
        <v>223.300003</v>
      </c>
      <c r="P108" s="8">
        <f t="shared" si="27"/>
        <v>-3.6835719234570762E-2</v>
      </c>
      <c r="Q108" s="8">
        <f t="shared" si="28"/>
        <v>-3.6835719234570763</v>
      </c>
      <c r="R108" s="8">
        <f t="shared" si="29"/>
        <v>1.3568702115281264E-3</v>
      </c>
      <c r="S108" s="8">
        <f t="shared" si="30"/>
        <v>2.6741951930912325E-5</v>
      </c>
      <c r="T108" s="8">
        <v>3102671.6265968848</v>
      </c>
      <c r="U108" s="8">
        <v>-3.8434669630767341E-3</v>
      </c>
      <c r="V108" s="8">
        <f t="shared" si="31"/>
        <v>-0.38434669630767343</v>
      </c>
      <c r="W108" s="8">
        <f t="shared" si="32"/>
        <v>1.4772238296262294E-5</v>
      </c>
      <c r="X108" s="8">
        <f t="shared" si="33"/>
        <v>2.9113947898209845E-7</v>
      </c>
    </row>
    <row r="109" spans="1:24" x14ac:dyDescent="0.3">
      <c r="A109" s="8">
        <v>107</v>
      </c>
      <c r="B109" s="6">
        <v>44658</v>
      </c>
      <c r="C109" s="8">
        <f t="shared" si="17"/>
        <v>26</v>
      </c>
      <c r="D109" s="8">
        <f t="shared" si="18"/>
        <v>6.0000000000000053E-2</v>
      </c>
      <c r="E109" s="8">
        <f t="shared" si="19"/>
        <v>0.34927983338405477</v>
      </c>
      <c r="F109" s="8">
        <f t="shared" si="20"/>
        <v>2.0956790003043305E-2</v>
      </c>
      <c r="G109" s="8">
        <f t="shared" si="21"/>
        <v>2.0956790003043304</v>
      </c>
      <c r="H109" s="8">
        <f t="shared" si="22"/>
        <v>2.0966548451856654E-2</v>
      </c>
      <c r="J109" s="8">
        <v>3155.6899410000001</v>
      </c>
      <c r="K109" s="8">
        <f t="shared" si="23"/>
        <v>-6.1195089584070205E-3</v>
      </c>
      <c r="L109" s="8">
        <f t="shared" si="24"/>
        <v>-0.61195089584070206</v>
      </c>
      <c r="M109" s="8">
        <f t="shared" si="25"/>
        <v>3.7448389892023775E-5</v>
      </c>
      <c r="N109" s="8">
        <f t="shared" si="26"/>
        <v>7.8516348111513549E-7</v>
      </c>
      <c r="O109" s="8">
        <v>222.949997</v>
      </c>
      <c r="P109" s="8">
        <f t="shared" si="27"/>
        <v>-1.5674249677462278E-3</v>
      </c>
      <c r="Q109" s="8">
        <f t="shared" si="28"/>
        <v>-0.15674249677462276</v>
      </c>
      <c r="R109" s="8">
        <f t="shared" si="29"/>
        <v>2.4568210295142632E-6</v>
      </c>
      <c r="S109" s="8">
        <f t="shared" si="30"/>
        <v>5.1511057152851144E-8</v>
      </c>
      <c r="T109" s="8">
        <v>3065676.0336010759</v>
      </c>
      <c r="U109" s="8">
        <v>-1.1923786158571651E-2</v>
      </c>
      <c r="V109" s="8">
        <f t="shared" si="31"/>
        <v>-1.1923786158571652</v>
      </c>
      <c r="W109" s="8">
        <f t="shared" si="32"/>
        <v>1.421766763553449E-4</v>
      </c>
      <c r="X109" s="8">
        <f t="shared" si="33"/>
        <v>2.9809541735282813E-6</v>
      </c>
    </row>
    <row r="110" spans="1:24" x14ac:dyDescent="0.3">
      <c r="A110" s="8">
        <v>108</v>
      </c>
      <c r="B110" s="6">
        <v>44659</v>
      </c>
      <c r="C110" s="8">
        <f t="shared" si="17"/>
        <v>25</v>
      </c>
      <c r="D110" s="8">
        <f t="shared" si="18"/>
        <v>6.0000000000000053E-2</v>
      </c>
      <c r="E110" s="8">
        <f t="shared" si="19"/>
        <v>0.37157429083410082</v>
      </c>
      <c r="F110" s="8">
        <f t="shared" si="20"/>
        <v>2.229445745004607E-2</v>
      </c>
      <c r="G110" s="8">
        <f t="shared" si="21"/>
        <v>2.229445745004607</v>
      </c>
      <c r="H110" s="8">
        <f t="shared" si="22"/>
        <v>2.230483877857091E-2</v>
      </c>
      <c r="J110" s="8">
        <v>3089.209961</v>
      </c>
      <c r="K110" s="8">
        <f t="shared" si="23"/>
        <v>-2.1066702129466295E-2</v>
      </c>
      <c r="L110" s="8">
        <f t="shared" si="24"/>
        <v>-2.1066702129466295</v>
      </c>
      <c r="M110" s="8">
        <f t="shared" si="25"/>
        <v>4.4380593861165972E-4</v>
      </c>
      <c r="N110" s="8">
        <f t="shared" si="26"/>
        <v>9.8990199097054079E-6</v>
      </c>
      <c r="O110" s="8">
        <v>222.33000200000001</v>
      </c>
      <c r="P110" s="8">
        <f t="shared" si="27"/>
        <v>-2.7808701876770544E-3</v>
      </c>
      <c r="Q110" s="8">
        <f t="shared" si="28"/>
        <v>-0.27808701876770542</v>
      </c>
      <c r="R110" s="8">
        <f t="shared" si="29"/>
        <v>7.7332390007110155E-6</v>
      </c>
      <c r="S110" s="8">
        <f t="shared" si="30"/>
        <v>1.7248864914701602E-7</v>
      </c>
      <c r="T110" s="8">
        <v>2992075.1008415679</v>
      </c>
      <c r="U110" s="8">
        <v>-2.4008059544717509E-2</v>
      </c>
      <c r="V110" s="8">
        <f t="shared" si="31"/>
        <v>-2.400805954471751</v>
      </c>
      <c r="W110" s="8">
        <f t="shared" si="32"/>
        <v>5.763869231027015E-4</v>
      </c>
      <c r="X110" s="8">
        <f t="shared" si="33"/>
        <v>1.2856217393882305E-5</v>
      </c>
    </row>
    <row r="111" spans="1:24" x14ac:dyDescent="0.3">
      <c r="A111" s="8">
        <v>109</v>
      </c>
      <c r="B111" s="6">
        <v>44662</v>
      </c>
      <c r="C111" s="8">
        <f t="shared" si="17"/>
        <v>22</v>
      </c>
      <c r="D111" s="8">
        <f t="shared" si="18"/>
        <v>6.0000000000000053E-2</v>
      </c>
      <c r="E111" s="8">
        <f t="shared" si="19"/>
        <v>0.39529179875968168</v>
      </c>
      <c r="F111" s="8">
        <f t="shared" si="20"/>
        <v>2.3717507925580923E-2</v>
      </c>
      <c r="G111" s="8">
        <f t="shared" si="21"/>
        <v>2.3717507925580925</v>
      </c>
      <c r="H111" s="8">
        <f t="shared" si="22"/>
        <v>2.372855189209671E-2</v>
      </c>
      <c r="J111" s="8">
        <v>3022.4399410000001</v>
      </c>
      <c r="K111" s="8">
        <f t="shared" si="23"/>
        <v>-2.1613946880575895E-2</v>
      </c>
      <c r="L111" s="8">
        <f t="shared" si="24"/>
        <v>-2.1613946880575896</v>
      </c>
      <c r="M111" s="8">
        <f t="shared" si="25"/>
        <v>4.6716269975635645E-4</v>
      </c>
      <c r="N111" s="8">
        <f t="shared" si="26"/>
        <v>1.1085094363220699E-5</v>
      </c>
      <c r="O111" s="8">
        <v>216.46000699999999</v>
      </c>
      <c r="P111" s="8">
        <f t="shared" si="27"/>
        <v>-2.640217220885923E-2</v>
      </c>
      <c r="Q111" s="8">
        <f t="shared" si="28"/>
        <v>-2.6402172208859231</v>
      </c>
      <c r="R111" s="8">
        <f t="shared" si="29"/>
        <v>6.9707469734625865E-4</v>
      </c>
      <c r="S111" s="8">
        <f t="shared" si="30"/>
        <v>1.6540573128648308E-5</v>
      </c>
      <c r="T111" s="8">
        <v>2972729.2765761456</v>
      </c>
      <c r="U111" s="8">
        <v>-6.4656880637725253E-3</v>
      </c>
      <c r="V111" s="8">
        <f t="shared" si="31"/>
        <v>-0.64656880637725256</v>
      </c>
      <c r="W111" s="8">
        <f t="shared" si="32"/>
        <v>4.1805122138010504E-5</v>
      </c>
      <c r="X111" s="8">
        <f t="shared" si="33"/>
        <v>9.9197501000722326E-7</v>
      </c>
    </row>
    <row r="112" spans="1:24" x14ac:dyDescent="0.3">
      <c r="A112" s="8">
        <v>110</v>
      </c>
      <c r="B112" s="6">
        <v>44663</v>
      </c>
      <c r="C112" s="8">
        <f t="shared" si="17"/>
        <v>21</v>
      </c>
      <c r="D112" s="8">
        <f t="shared" si="18"/>
        <v>6.0000000000000053E-2</v>
      </c>
      <c r="E112" s="8">
        <f t="shared" si="19"/>
        <v>0.42052319016987422</v>
      </c>
      <c r="F112" s="8">
        <f t="shared" si="20"/>
        <v>2.5231391410192476E-2</v>
      </c>
      <c r="G112" s="8">
        <f t="shared" si="21"/>
        <v>2.5231391410192474</v>
      </c>
      <c r="H112" s="8">
        <f t="shared" si="22"/>
        <v>2.5243140310741187E-2</v>
      </c>
      <c r="J112" s="8">
        <v>3015.75</v>
      </c>
      <c r="K112" s="8">
        <f t="shared" si="23"/>
        <v>-2.2134239656013367E-3</v>
      </c>
      <c r="L112" s="8">
        <f t="shared" si="24"/>
        <v>-0.22134239656013366</v>
      </c>
      <c r="M112" s="8">
        <f t="shared" si="25"/>
        <v>4.8992456514983469E-6</v>
      </c>
      <c r="N112" s="8">
        <f t="shared" si="26"/>
        <v>1.2367234539756138E-7</v>
      </c>
      <c r="O112" s="8">
        <v>214.13999899999999</v>
      </c>
      <c r="P112" s="8">
        <f t="shared" si="27"/>
        <v>-1.0717952161943715E-2</v>
      </c>
      <c r="Q112" s="8">
        <f t="shared" si="28"/>
        <v>-1.0717952161943716</v>
      </c>
      <c r="R112" s="8">
        <f t="shared" si="29"/>
        <v>1.1487449854571395E-4</v>
      </c>
      <c r="S112" s="8">
        <f t="shared" si="30"/>
        <v>2.8997930849154915E-6</v>
      </c>
      <c r="T112" s="8">
        <v>3025486.1734592044</v>
      </c>
      <c r="U112" s="8">
        <v>1.7746956407622097E-2</v>
      </c>
      <c r="V112" s="8">
        <f t="shared" si="31"/>
        <v>1.7746956407622096</v>
      </c>
      <c r="W112" s="8">
        <f t="shared" si="32"/>
        <v>3.1495446173403902E-4</v>
      </c>
      <c r="X112" s="8">
        <f t="shared" si="33"/>
        <v>7.9504396690463132E-6</v>
      </c>
    </row>
    <row r="113" spans="1:24" x14ac:dyDescent="0.3">
      <c r="A113" s="8">
        <v>111</v>
      </c>
      <c r="B113" s="6">
        <v>44664</v>
      </c>
      <c r="C113" s="8">
        <f t="shared" si="17"/>
        <v>20</v>
      </c>
      <c r="D113" s="8">
        <f t="shared" si="18"/>
        <v>6.0000000000000053E-2</v>
      </c>
      <c r="E113" s="8">
        <f t="shared" si="19"/>
        <v>0.44736509592539803</v>
      </c>
      <c r="F113" s="8">
        <f t="shared" si="20"/>
        <v>2.6841905755523907E-2</v>
      </c>
      <c r="G113" s="8">
        <f t="shared" si="21"/>
        <v>2.6841905755523907</v>
      </c>
      <c r="H113" s="8">
        <f t="shared" si="22"/>
        <v>2.6854404585894876E-2</v>
      </c>
      <c r="J113" s="8">
        <v>3110.820068</v>
      </c>
      <c r="K113" s="8">
        <f t="shared" si="23"/>
        <v>3.1524518942220012E-2</v>
      </c>
      <c r="L113" s="8">
        <f t="shared" si="24"/>
        <v>3.152451894222001</v>
      </c>
      <c r="M113" s="8">
        <f t="shared" si="25"/>
        <v>9.9379529453838826E-4</v>
      </c>
      <c r="N113" s="8">
        <f t="shared" si="26"/>
        <v>2.6687780915092442E-5</v>
      </c>
      <c r="O113" s="8">
        <v>214.990005</v>
      </c>
      <c r="P113" s="8">
        <f t="shared" si="27"/>
        <v>3.9693938730241971E-3</v>
      </c>
      <c r="Q113" s="8">
        <f t="shared" si="28"/>
        <v>0.39693938730241973</v>
      </c>
      <c r="R113" s="8">
        <f t="shared" si="29"/>
        <v>1.5756087719202036E-5</v>
      </c>
      <c r="S113" s="8">
        <f t="shared" si="30"/>
        <v>4.2312035430230109E-7</v>
      </c>
      <c r="T113" s="8">
        <v>2954348.0505030239</v>
      </c>
      <c r="U113" s="8">
        <v>-2.351295589457094E-2</v>
      </c>
      <c r="V113" s="8">
        <f t="shared" si="31"/>
        <v>-2.3512955894570942</v>
      </c>
      <c r="W113" s="8">
        <f t="shared" si="32"/>
        <v>5.5285909490003829E-4</v>
      </c>
      <c r="X113" s="8">
        <f t="shared" si="33"/>
        <v>1.4846701813437278E-5</v>
      </c>
    </row>
    <row r="114" spans="1:24" x14ac:dyDescent="0.3">
      <c r="A114" s="8">
        <v>112</v>
      </c>
      <c r="B114" s="6">
        <v>44665</v>
      </c>
      <c r="C114" s="8">
        <f t="shared" si="17"/>
        <v>19</v>
      </c>
      <c r="D114" s="8">
        <f t="shared" si="18"/>
        <v>6.0000000000000053E-2</v>
      </c>
      <c r="E114" s="8">
        <f t="shared" si="19"/>
        <v>0.47592031481425329</v>
      </c>
      <c r="F114" s="8">
        <f t="shared" si="20"/>
        <v>2.8555218888855222E-2</v>
      </c>
      <c r="G114" s="8">
        <f t="shared" si="21"/>
        <v>2.8555218888855221</v>
      </c>
      <c r="H114" s="8">
        <f t="shared" si="22"/>
        <v>2.8568515516909445E-2</v>
      </c>
      <c r="J114" s="8">
        <v>3034.1298830000001</v>
      </c>
      <c r="K114" s="8">
        <f t="shared" si="23"/>
        <v>-2.4652722858800824E-2</v>
      </c>
      <c r="L114" s="8">
        <f t="shared" si="24"/>
        <v>-2.4652722858800824</v>
      </c>
      <c r="M114" s="8">
        <f t="shared" si="25"/>
        <v>6.0775674435284064E-4</v>
      </c>
      <c r="N114" s="8">
        <f t="shared" si="26"/>
        <v>1.7362707981550495E-5</v>
      </c>
      <c r="O114" s="8">
        <v>210.179993</v>
      </c>
      <c r="P114" s="8">
        <f t="shared" si="27"/>
        <v>-2.2373188930341206E-2</v>
      </c>
      <c r="Q114" s="8">
        <f t="shared" si="28"/>
        <v>-2.2373188930341206</v>
      </c>
      <c r="R114" s="8">
        <f t="shared" si="29"/>
        <v>5.005595829127423E-4</v>
      </c>
      <c r="S114" s="8">
        <f t="shared" si="30"/>
        <v>1.4300244211580398E-5</v>
      </c>
      <c r="T114" s="8">
        <v>2968996.1730247866</v>
      </c>
      <c r="U114" s="8">
        <v>4.9581573570076365E-3</v>
      </c>
      <c r="V114" s="8">
        <f t="shared" si="31"/>
        <v>0.49581573570076365</v>
      </c>
      <c r="W114" s="8">
        <f t="shared" si="32"/>
        <v>2.4583324376848951E-5</v>
      </c>
      <c r="X114" s="8">
        <f t="shared" si="33"/>
        <v>7.0230908391722747E-7</v>
      </c>
    </row>
    <row r="115" spans="1:24" x14ac:dyDescent="0.3">
      <c r="A115" s="8">
        <v>113</v>
      </c>
      <c r="B115" s="6">
        <v>44669</v>
      </c>
      <c r="C115" s="8">
        <f t="shared" si="17"/>
        <v>15</v>
      </c>
      <c r="D115" s="8">
        <f t="shared" si="18"/>
        <v>6.0000000000000053E-2</v>
      </c>
      <c r="E115" s="8">
        <f t="shared" si="19"/>
        <v>0.5062982072492056</v>
      </c>
      <c r="F115" s="8">
        <f t="shared" si="20"/>
        <v>3.0377892434952362E-2</v>
      </c>
      <c r="G115" s="8">
        <f t="shared" si="21"/>
        <v>3.037789243495236</v>
      </c>
      <c r="H115" s="8">
        <f t="shared" si="22"/>
        <v>3.0392037783946214E-2</v>
      </c>
      <c r="J115" s="8">
        <v>3055.6999510000001</v>
      </c>
      <c r="K115" s="8">
        <f t="shared" si="23"/>
        <v>7.1091445757992923E-3</v>
      </c>
      <c r="L115" s="8">
        <f t="shared" si="24"/>
        <v>0.71091445757992922</v>
      </c>
      <c r="M115" s="8">
        <f t="shared" si="25"/>
        <v>5.0539936599616499E-5</v>
      </c>
      <c r="N115" s="8">
        <f t="shared" si="26"/>
        <v>1.5360116627337907E-6</v>
      </c>
      <c r="O115" s="8">
        <v>210.770004</v>
      </c>
      <c r="P115" s="8">
        <f t="shared" si="27"/>
        <v>2.8071701382157916E-3</v>
      </c>
      <c r="Q115" s="8">
        <f t="shared" si="28"/>
        <v>0.28071701382157915</v>
      </c>
      <c r="R115" s="8">
        <f t="shared" si="29"/>
        <v>7.8802041848904657E-6</v>
      </c>
      <c r="S115" s="8">
        <f t="shared" si="30"/>
        <v>2.3949546333240209E-7</v>
      </c>
      <c r="T115" s="8">
        <v>3066851.2983615454</v>
      </c>
      <c r="U115" s="8">
        <v>3.2958993422030874E-2</v>
      </c>
      <c r="V115" s="8">
        <f t="shared" si="31"/>
        <v>3.2958993422030876</v>
      </c>
      <c r="W115" s="8">
        <f t="shared" si="32"/>
        <v>1.0862952473934746E-3</v>
      </c>
      <c r="X115" s="8">
        <f t="shared" si="33"/>
        <v>3.3014726203303681E-5</v>
      </c>
    </row>
    <row r="116" spans="1:24" x14ac:dyDescent="0.3">
      <c r="A116" s="8">
        <v>114</v>
      </c>
      <c r="B116" s="6">
        <v>44670</v>
      </c>
      <c r="C116" s="8">
        <f t="shared" si="17"/>
        <v>14</v>
      </c>
      <c r="D116" s="8">
        <f t="shared" si="18"/>
        <v>6.0000000000000053E-2</v>
      </c>
      <c r="E116" s="8">
        <f t="shared" si="19"/>
        <v>0.53861511409489959</v>
      </c>
      <c r="F116" s="8">
        <f t="shared" si="20"/>
        <v>3.2316906845694007E-2</v>
      </c>
      <c r="G116" s="8">
        <f t="shared" si="21"/>
        <v>3.2316906845694007</v>
      </c>
      <c r="H116" s="8">
        <f t="shared" si="22"/>
        <v>3.233195508930449E-2</v>
      </c>
      <c r="J116" s="8">
        <v>3162.3100589999999</v>
      </c>
      <c r="K116" s="8">
        <f t="shared" si="23"/>
        <v>3.4888932064521233E-2</v>
      </c>
      <c r="L116" s="8">
        <f t="shared" si="24"/>
        <v>3.4888932064521234</v>
      </c>
      <c r="M116" s="8">
        <f t="shared" si="25"/>
        <v>1.2172375806027778E-3</v>
      </c>
      <c r="N116" s="8">
        <f t="shared" si="26"/>
        <v>3.9355670789062668E-5</v>
      </c>
      <c r="O116" s="8">
        <v>217.30999800000001</v>
      </c>
      <c r="P116" s="8">
        <f t="shared" si="27"/>
        <v>3.1029054779540675E-2</v>
      </c>
      <c r="Q116" s="8">
        <f t="shared" si="28"/>
        <v>3.1029054779540677</v>
      </c>
      <c r="R116" s="8">
        <f t="shared" si="29"/>
        <v>9.6280224051173609E-4</v>
      </c>
      <c r="S116" s="8">
        <f t="shared" si="30"/>
        <v>3.1129278800107193E-5</v>
      </c>
      <c r="T116" s="8">
        <v>2907736.6281595305</v>
      </c>
      <c r="U116" s="8">
        <v>-5.1882094931378457E-2</v>
      </c>
      <c r="V116" s="8">
        <f t="shared" si="31"/>
        <v>-5.1882094931378457</v>
      </c>
      <c r="W116" s="8">
        <f t="shared" si="32"/>
        <v>2.6917517744685661E-3</v>
      </c>
      <c r="X116" s="8">
        <f t="shared" si="33"/>
        <v>8.7029597483673346E-5</v>
      </c>
    </row>
    <row r="117" spans="1:24" x14ac:dyDescent="0.3">
      <c r="A117" s="8">
        <v>115</v>
      </c>
      <c r="B117" s="6">
        <v>44671</v>
      </c>
      <c r="C117" s="8">
        <f t="shared" si="17"/>
        <v>13</v>
      </c>
      <c r="D117" s="8">
        <f t="shared" si="18"/>
        <v>6.0000000000000053E-2</v>
      </c>
      <c r="E117" s="8">
        <f t="shared" si="19"/>
        <v>0.57299480222861654</v>
      </c>
      <c r="F117" s="8">
        <f t="shared" si="20"/>
        <v>3.4379688133717022E-2</v>
      </c>
      <c r="G117" s="8">
        <f t="shared" si="21"/>
        <v>3.4379688133717021</v>
      </c>
      <c r="H117" s="8">
        <f t="shared" si="22"/>
        <v>3.4395696903515405E-2</v>
      </c>
      <c r="J117" s="8">
        <v>3079.959961</v>
      </c>
      <c r="K117" s="8">
        <f t="shared" si="23"/>
        <v>-2.6041120719845229E-2</v>
      </c>
      <c r="L117" s="8">
        <f t="shared" si="24"/>
        <v>-2.604112071984523</v>
      </c>
      <c r="M117" s="8">
        <f t="shared" si="25"/>
        <v>6.7813996834555253E-4</v>
      </c>
      <c r="N117" s="8">
        <f t="shared" si="26"/>
        <v>2.3325096809373155E-5</v>
      </c>
      <c r="O117" s="8">
        <v>200.41999799999999</v>
      </c>
      <c r="P117" s="8">
        <f t="shared" si="27"/>
        <v>-7.7723069142911744E-2</v>
      </c>
      <c r="Q117" s="8">
        <f t="shared" si="28"/>
        <v>-7.7723069142911747</v>
      </c>
      <c r="R117" s="8">
        <f t="shared" si="29"/>
        <v>6.0408754769938396E-3</v>
      </c>
      <c r="S117" s="8">
        <f t="shared" si="30"/>
        <v>2.0778012193855915E-4</v>
      </c>
      <c r="T117" s="8">
        <v>2764316.8508104822</v>
      </c>
      <c r="U117" s="8">
        <v>-4.9323510238211195E-2</v>
      </c>
      <c r="V117" s="8">
        <f t="shared" si="31"/>
        <v>-4.9323510238211199</v>
      </c>
      <c r="W117" s="8">
        <f t="shared" si="32"/>
        <v>2.4328086622189245E-3</v>
      </c>
      <c r="X117" s="8">
        <f t="shared" si="33"/>
        <v>8.3678149369928922E-5</v>
      </c>
    </row>
    <row r="118" spans="1:24" x14ac:dyDescent="0.3">
      <c r="A118" s="8">
        <v>116</v>
      </c>
      <c r="B118" s="6">
        <v>44672</v>
      </c>
      <c r="C118" s="8">
        <f t="shared" si="17"/>
        <v>12</v>
      </c>
      <c r="D118" s="8">
        <f t="shared" si="18"/>
        <v>6.0000000000000053E-2</v>
      </c>
      <c r="E118" s="8">
        <f t="shared" si="19"/>
        <v>0.60956893854108152</v>
      </c>
      <c r="F118" s="8">
        <f t="shared" si="20"/>
        <v>3.6574136312464922E-2</v>
      </c>
      <c r="G118" s="8">
        <f t="shared" si="21"/>
        <v>3.6574136312464924</v>
      </c>
      <c r="H118" s="8">
        <f t="shared" si="22"/>
        <v>3.6591166918633414E-2</v>
      </c>
      <c r="J118" s="8">
        <v>2965.919922</v>
      </c>
      <c r="K118" s="8">
        <f t="shared" si="23"/>
        <v>-3.7026468020374369E-2</v>
      </c>
      <c r="L118" s="8">
        <f t="shared" si="24"/>
        <v>-3.702646802037437</v>
      </c>
      <c r="M118" s="8">
        <f t="shared" si="25"/>
        <v>1.3709593340638059E-3</v>
      </c>
      <c r="N118" s="8">
        <f t="shared" si="26"/>
        <v>5.0165001831387227E-5</v>
      </c>
      <c r="O118" s="8">
        <v>188.070007</v>
      </c>
      <c r="P118" s="8">
        <f t="shared" si="27"/>
        <v>-6.1620552456047771E-2</v>
      </c>
      <c r="Q118" s="8">
        <f t="shared" si="28"/>
        <v>-6.162055245604777</v>
      </c>
      <c r="R118" s="8">
        <f t="shared" si="29"/>
        <v>3.7970924849885352E-3</v>
      </c>
      <c r="S118" s="8">
        <f t="shared" si="30"/>
        <v>1.3894004492370402E-4</v>
      </c>
      <c r="T118" s="8">
        <v>2698436.3529666653</v>
      </c>
      <c r="U118" s="8">
        <v>-2.38324697924918E-2</v>
      </c>
      <c r="V118" s="8">
        <f t="shared" si="31"/>
        <v>-2.3832469792491802</v>
      </c>
      <c r="W118" s="8">
        <f t="shared" si="32"/>
        <v>5.6798661641003416E-4</v>
      </c>
      <c r="X118" s="8">
        <f t="shared" si="33"/>
        <v>2.0783293088609369E-5</v>
      </c>
    </row>
    <row r="119" spans="1:24" x14ac:dyDescent="0.3">
      <c r="A119" s="8">
        <v>117</v>
      </c>
      <c r="B119" s="6">
        <v>44673</v>
      </c>
      <c r="C119" s="8">
        <f t="shared" si="17"/>
        <v>11</v>
      </c>
      <c r="D119" s="8">
        <f t="shared" si="18"/>
        <v>6.0000000000000053E-2</v>
      </c>
      <c r="E119" s="8">
        <f t="shared" si="19"/>
        <v>0.64847759419263984</v>
      </c>
      <c r="F119" s="8">
        <f t="shared" si="20"/>
        <v>3.8908655651558426E-2</v>
      </c>
      <c r="G119" s="8">
        <f t="shared" si="21"/>
        <v>3.8908655651558424</v>
      </c>
      <c r="H119" s="8">
        <f t="shared" si="22"/>
        <v>3.8926773317695125E-2</v>
      </c>
      <c r="J119" s="8">
        <v>2887</v>
      </c>
      <c r="K119" s="8">
        <f t="shared" si="23"/>
        <v>-2.6608918674642504E-2</v>
      </c>
      <c r="L119" s="8">
        <f t="shared" si="24"/>
        <v>-2.6608918674642505</v>
      </c>
      <c r="M119" s="8">
        <f t="shared" si="25"/>
        <v>7.0803455303373856E-4</v>
      </c>
      <c r="N119" s="8">
        <f t="shared" si="26"/>
        <v>2.7561500547039929E-5</v>
      </c>
      <c r="O119" s="8">
        <v>184.11000100000001</v>
      </c>
      <c r="P119" s="8">
        <f t="shared" si="27"/>
        <v>-2.1056020910341079E-2</v>
      </c>
      <c r="Q119" s="8">
        <f t="shared" si="28"/>
        <v>-2.105602091034108</v>
      </c>
      <c r="R119" s="8">
        <f t="shared" si="29"/>
        <v>4.4335601657672074E-4</v>
      </c>
      <c r="S119" s="8">
        <f t="shared" si="30"/>
        <v>1.725841915631829E-5</v>
      </c>
      <c r="T119" s="8">
        <v>2735655.926823359</v>
      </c>
      <c r="U119" s="8">
        <v>1.3793015283008039E-2</v>
      </c>
      <c r="V119" s="8">
        <f t="shared" si="31"/>
        <v>1.3793015283008039</v>
      </c>
      <c r="W119" s="8">
        <f t="shared" si="32"/>
        <v>1.9024727059729335E-4</v>
      </c>
      <c r="X119" s="8">
        <f t="shared" si="33"/>
        <v>7.4057123768510429E-6</v>
      </c>
    </row>
    <row r="120" spans="1:24" x14ac:dyDescent="0.3">
      <c r="A120" s="8">
        <v>118</v>
      </c>
      <c r="B120" s="6">
        <v>44676</v>
      </c>
      <c r="C120" s="8">
        <f t="shared" si="17"/>
        <v>8</v>
      </c>
      <c r="D120" s="8">
        <f t="shared" si="18"/>
        <v>6.0000000000000053E-2</v>
      </c>
      <c r="E120" s="8">
        <f t="shared" si="19"/>
        <v>0.68986978105599994</v>
      </c>
      <c r="F120" s="8">
        <f t="shared" si="20"/>
        <v>4.1392186863360034E-2</v>
      </c>
      <c r="G120" s="8">
        <f t="shared" si="21"/>
        <v>4.1392186863360036</v>
      </c>
      <c r="H120" s="8">
        <f t="shared" si="22"/>
        <v>4.1411460976271415E-2</v>
      </c>
      <c r="J120" s="8">
        <v>2921.4799800000001</v>
      </c>
      <c r="K120" s="8">
        <f t="shared" si="23"/>
        <v>1.1943186698995521E-2</v>
      </c>
      <c r="L120" s="8">
        <f t="shared" si="24"/>
        <v>1.194318669899552</v>
      </c>
      <c r="M120" s="8">
        <f t="shared" si="25"/>
        <v>1.4263970852706353E-4</v>
      </c>
      <c r="N120" s="8">
        <f t="shared" si="26"/>
        <v>5.9069187233352205E-6</v>
      </c>
      <c r="O120" s="8">
        <v>186.990005</v>
      </c>
      <c r="P120" s="8">
        <f t="shared" si="27"/>
        <v>1.5642843867020483E-2</v>
      </c>
      <c r="Q120" s="8">
        <f t="shared" si="28"/>
        <v>1.5642843867020484</v>
      </c>
      <c r="R120" s="8">
        <f t="shared" si="29"/>
        <v>2.4469856424798032E-4</v>
      </c>
      <c r="S120" s="8">
        <f t="shared" si="30"/>
        <v>1.013332504430488E-5</v>
      </c>
      <c r="T120" s="8">
        <v>2628894.2343022488</v>
      </c>
      <c r="U120" s="8">
        <v>-3.9025994268614674E-2</v>
      </c>
      <c r="V120" s="8">
        <f t="shared" si="31"/>
        <v>-3.9025994268614674</v>
      </c>
      <c r="W120" s="8">
        <f t="shared" si="32"/>
        <v>1.5230282286539454E-3</v>
      </c>
      <c r="X120" s="8">
        <f t="shared" si="33"/>
        <v>6.3070824056662633E-5</v>
      </c>
    </row>
    <row r="121" spans="1:24" x14ac:dyDescent="0.3">
      <c r="A121" s="8">
        <v>119</v>
      </c>
      <c r="B121" s="6">
        <v>44677</v>
      </c>
      <c r="C121" s="8">
        <f t="shared" si="17"/>
        <v>7</v>
      </c>
      <c r="D121" s="8">
        <f t="shared" si="18"/>
        <v>6.0000000000000053E-2</v>
      </c>
      <c r="E121" s="8">
        <f t="shared" si="19"/>
        <v>0.73390402239999986</v>
      </c>
      <c r="F121" s="8">
        <f t="shared" si="20"/>
        <v>4.4034241344000032E-2</v>
      </c>
      <c r="G121" s="8">
        <f t="shared" si="21"/>
        <v>4.4034241344000034</v>
      </c>
      <c r="H121" s="8">
        <f t="shared" si="22"/>
        <v>4.4054745719437668E-2</v>
      </c>
      <c r="J121" s="8">
        <v>2787.820068</v>
      </c>
      <c r="K121" s="8">
        <f t="shared" si="23"/>
        <v>-4.5750754040765347E-2</v>
      </c>
      <c r="L121" s="8">
        <f t="shared" si="24"/>
        <v>-4.5750754040765349</v>
      </c>
      <c r="M121" s="8">
        <f t="shared" si="25"/>
        <v>2.0931314952986066E-3</v>
      </c>
      <c r="N121" s="8">
        <f t="shared" si="26"/>
        <v>9.221237578272646E-5</v>
      </c>
      <c r="O121" s="8">
        <v>180.949997</v>
      </c>
      <c r="P121" s="8">
        <f t="shared" si="27"/>
        <v>-3.2301234496464132E-2</v>
      </c>
      <c r="Q121" s="8">
        <f t="shared" si="28"/>
        <v>-3.2301234496464133</v>
      </c>
      <c r="R121" s="8">
        <f t="shared" si="29"/>
        <v>1.0433697499955645E-3</v>
      </c>
      <c r="S121" s="8">
        <f t="shared" si="30"/>
        <v>4.5965389027407847E-5</v>
      </c>
      <c r="T121" s="8">
        <v>2573767.1385816773</v>
      </c>
      <c r="U121" s="8">
        <v>-2.0969689461547734E-2</v>
      </c>
      <c r="V121" s="8">
        <f t="shared" si="31"/>
        <v>-2.0969689461547736</v>
      </c>
      <c r="W121" s="8">
        <f t="shared" si="32"/>
        <v>4.3972787611374606E-4</v>
      </c>
      <c r="X121" s="8">
        <f t="shared" si="33"/>
        <v>1.9372099767939471E-5</v>
      </c>
    </row>
    <row r="122" spans="1:24" x14ac:dyDescent="0.3">
      <c r="A122" s="8">
        <v>120</v>
      </c>
      <c r="B122" s="6">
        <v>44678</v>
      </c>
      <c r="C122" s="8">
        <f t="shared" si="17"/>
        <v>6</v>
      </c>
      <c r="D122" s="8">
        <f t="shared" si="18"/>
        <v>6.0000000000000053E-2</v>
      </c>
      <c r="E122" s="8">
        <f t="shared" si="19"/>
        <v>0.78074895999999994</v>
      </c>
      <c r="F122" s="8">
        <f t="shared" si="20"/>
        <v>4.6844937600000039E-2</v>
      </c>
      <c r="G122" s="8">
        <f t="shared" si="21"/>
        <v>4.6844937600000041</v>
      </c>
      <c r="H122" s="8">
        <f t="shared" si="22"/>
        <v>4.6866750765359226E-2</v>
      </c>
      <c r="J122" s="8">
        <v>2763.3400879999999</v>
      </c>
      <c r="K122" s="8">
        <f t="shared" si="23"/>
        <v>-8.7810473426867056E-3</v>
      </c>
      <c r="L122" s="8">
        <f t="shared" si="24"/>
        <v>-0.87810473426867053</v>
      </c>
      <c r="M122" s="8">
        <f t="shared" si="25"/>
        <v>7.7106792434505252E-5</v>
      </c>
      <c r="N122" s="8">
        <f t="shared" si="26"/>
        <v>3.6137448233442438E-6</v>
      </c>
      <c r="O122" s="8">
        <v>174.949997</v>
      </c>
      <c r="P122" s="8">
        <f t="shared" si="27"/>
        <v>-3.3158331580408922E-2</v>
      </c>
      <c r="Q122" s="8">
        <f t="shared" si="28"/>
        <v>-3.315833158040892</v>
      </c>
      <c r="R122" s="8">
        <f t="shared" si="29"/>
        <v>1.0994749531963437E-3</v>
      </c>
      <c r="S122" s="8">
        <f t="shared" si="30"/>
        <v>5.1528818604208039E-5</v>
      </c>
      <c r="T122" s="8">
        <v>2860060.3676332412</v>
      </c>
      <c r="U122" s="8">
        <v>0.11123509378914953</v>
      </c>
      <c r="V122" s="8">
        <f t="shared" si="31"/>
        <v>11.123509378914953</v>
      </c>
      <c r="W122" s="8">
        <f t="shared" si="32"/>
        <v>1.2373246090280893E-2</v>
      </c>
      <c r="X122" s="8">
        <f t="shared" si="33"/>
        <v>5.7989384067165008E-4</v>
      </c>
    </row>
    <row r="123" spans="1:24" x14ac:dyDescent="0.3">
      <c r="A123" s="8">
        <v>121</v>
      </c>
      <c r="B123" s="6">
        <v>44679</v>
      </c>
      <c r="C123" s="8">
        <f t="shared" si="17"/>
        <v>5</v>
      </c>
      <c r="D123" s="8">
        <f t="shared" si="18"/>
        <v>6.0000000000000053E-2</v>
      </c>
      <c r="E123" s="8">
        <f t="shared" si="19"/>
        <v>0.83058399999999988</v>
      </c>
      <c r="F123" s="8">
        <f t="shared" si="20"/>
        <v>4.9835040000000039E-2</v>
      </c>
      <c r="G123" s="8">
        <f t="shared" si="21"/>
        <v>4.9835040000000035</v>
      </c>
      <c r="H123" s="8">
        <f t="shared" si="22"/>
        <v>4.9858245495063007E-2</v>
      </c>
      <c r="J123" s="8">
        <v>2891.929932</v>
      </c>
      <c r="K123" s="8">
        <f t="shared" si="23"/>
        <v>4.6534208568250642E-2</v>
      </c>
      <c r="L123" s="8">
        <f t="shared" si="24"/>
        <v>4.6534208568250639</v>
      </c>
      <c r="M123" s="8">
        <f t="shared" si="25"/>
        <v>2.1654325670734513E-3</v>
      </c>
      <c r="N123" s="8">
        <f t="shared" si="26"/>
        <v>1.0796466853215262E-4</v>
      </c>
      <c r="O123" s="8">
        <v>205.729996</v>
      </c>
      <c r="P123" s="8">
        <f t="shared" si="27"/>
        <v>0.17593597901004826</v>
      </c>
      <c r="Q123" s="8">
        <f t="shared" si="28"/>
        <v>17.593597901004827</v>
      </c>
      <c r="R123" s="8">
        <f t="shared" si="29"/>
        <v>3.0953468710224141E-2</v>
      </c>
      <c r="S123" s="8">
        <f t="shared" si="30"/>
        <v>1.5432856418781066E-3</v>
      </c>
      <c r="T123" s="8">
        <v>2622586.8409395525</v>
      </c>
      <c r="U123" s="8">
        <v>-8.3030949060072787E-2</v>
      </c>
      <c r="V123" s="8">
        <f t="shared" si="31"/>
        <v>-8.3030949060072778</v>
      </c>
      <c r="W123" s="8">
        <f t="shared" si="32"/>
        <v>6.894138501816402E-3</v>
      </c>
      <c r="X123" s="8">
        <f t="shared" si="33"/>
        <v>3.4372964990052806E-4</v>
      </c>
    </row>
    <row r="124" spans="1:24" x14ac:dyDescent="0.3">
      <c r="A124" s="8">
        <v>122</v>
      </c>
      <c r="B124" s="6">
        <v>44680</v>
      </c>
      <c r="C124" s="8">
        <f t="shared" si="17"/>
        <v>4</v>
      </c>
      <c r="D124" s="8">
        <f t="shared" si="18"/>
        <v>6.0000000000000053E-2</v>
      </c>
      <c r="E124" s="8">
        <f t="shared" si="19"/>
        <v>0.88359999999999994</v>
      </c>
      <c r="F124" s="8">
        <f t="shared" si="20"/>
        <v>5.3016000000000042E-2</v>
      </c>
      <c r="G124" s="8">
        <f t="shared" si="21"/>
        <v>5.3016000000000041</v>
      </c>
      <c r="H124" s="8">
        <f t="shared" si="22"/>
        <v>5.304068669687554E-2</v>
      </c>
      <c r="J124" s="8">
        <v>2485.6298830000001</v>
      </c>
      <c r="K124" s="8">
        <f t="shared" si="23"/>
        <v>-0.14049443055455049</v>
      </c>
      <c r="L124" s="8">
        <f t="shared" si="24"/>
        <v>-14.049443055455049</v>
      </c>
      <c r="M124" s="8">
        <f t="shared" si="25"/>
        <v>1.9738685016847411E-2</v>
      </c>
      <c r="N124" s="8">
        <f t="shared" si="26"/>
        <v>1.0469534077869151E-3</v>
      </c>
      <c r="O124" s="8">
        <v>200.470001</v>
      </c>
      <c r="P124" s="8">
        <f t="shared" si="27"/>
        <v>-2.5567467565595071E-2</v>
      </c>
      <c r="Q124" s="8">
        <f t="shared" si="28"/>
        <v>-2.556746756559507</v>
      </c>
      <c r="R124" s="8">
        <f t="shared" si="29"/>
        <v>6.536953977177559E-4</v>
      </c>
      <c r="S124" s="8">
        <f t="shared" si="30"/>
        <v>3.4672452785536938E-5</v>
      </c>
      <c r="T124" s="8">
        <v>2694620.3992088055</v>
      </c>
      <c r="U124" s="8">
        <v>2.7466605545632451E-2</v>
      </c>
      <c r="V124" s="8">
        <f t="shared" si="31"/>
        <v>2.746660554563245</v>
      </c>
      <c r="W124" s="8">
        <f t="shared" si="32"/>
        <v>7.5441442019936729E-4</v>
      </c>
      <c r="X124" s="8">
        <f t="shared" si="33"/>
        <v>4.0014658901399655E-5</v>
      </c>
    </row>
    <row r="125" spans="1:24" x14ac:dyDescent="0.3">
      <c r="A125" s="8">
        <v>123</v>
      </c>
      <c r="B125" s="6">
        <v>44683</v>
      </c>
      <c r="C125" s="8">
        <f t="shared" si="17"/>
        <v>1</v>
      </c>
      <c r="D125" s="8">
        <f t="shared" si="18"/>
        <v>6.0000000000000053E-2</v>
      </c>
      <c r="E125" s="8">
        <f t="shared" si="19"/>
        <v>0.94</v>
      </c>
      <c r="F125" s="8">
        <f t="shared" si="20"/>
        <v>5.6400000000000047E-2</v>
      </c>
      <c r="G125" s="8">
        <f t="shared" si="21"/>
        <v>5.640000000000005</v>
      </c>
      <c r="H125" s="8">
        <f t="shared" si="22"/>
        <v>5.6426262443484615E-2</v>
      </c>
      <c r="J125" s="8">
        <v>2490</v>
      </c>
      <c r="K125" s="8">
        <f t="shared" si="23"/>
        <v>1.7581527442555036E-3</v>
      </c>
      <c r="L125" s="8">
        <f t="shared" si="24"/>
        <v>0.17581527442555037</v>
      </c>
      <c r="M125" s="8">
        <f t="shared" si="25"/>
        <v>3.0911010721331582E-6</v>
      </c>
      <c r="N125" s="8">
        <f t="shared" si="26"/>
        <v>1.7441928033552225E-7</v>
      </c>
      <c r="O125" s="8">
        <v>211.13000500000001</v>
      </c>
      <c r="P125" s="8">
        <f t="shared" si="27"/>
        <v>5.3175058347009314E-2</v>
      </c>
      <c r="Q125" s="8">
        <f t="shared" si="28"/>
        <v>5.3175058347009312</v>
      </c>
      <c r="R125" s="8">
        <f t="shared" si="29"/>
        <v>2.8275868302078452E-3</v>
      </c>
      <c r="S125" s="8">
        <f t="shared" si="30"/>
        <v>1.5955015656304863E-4</v>
      </c>
      <c r="T125" s="8">
        <v>2697696.1138422098</v>
      </c>
      <c r="U125" s="8">
        <v>1.1414277997403154E-3</v>
      </c>
      <c r="V125" s="8">
        <f t="shared" si="31"/>
        <v>0.11414277997403154</v>
      </c>
      <c r="W125" s="8">
        <f t="shared" si="32"/>
        <v>1.3028574220200175E-6</v>
      </c>
      <c r="X125" s="8">
        <f t="shared" si="33"/>
        <v>7.3515374821343299E-8</v>
      </c>
    </row>
    <row r="126" spans="1:24" x14ac:dyDescent="0.3">
      <c r="A126" s="8">
        <v>124</v>
      </c>
      <c r="B126" s="6">
        <v>44684</v>
      </c>
      <c r="C126" s="8">
        <f t="shared" si="17"/>
        <v>0</v>
      </c>
      <c r="D126" s="8">
        <f t="shared" si="18"/>
        <v>6.0000000000000053E-2</v>
      </c>
      <c r="E126" s="8">
        <f t="shared" si="19"/>
        <v>1</v>
      </c>
      <c r="F126" s="8">
        <f t="shared" si="20"/>
        <v>6.0000000000000053E-2</v>
      </c>
      <c r="G126" s="8">
        <f t="shared" si="21"/>
        <v>6.0000000000000053</v>
      </c>
      <c r="H126" s="8">
        <f t="shared" si="22"/>
        <v>6.0027938769664488E-2</v>
      </c>
      <c r="J126" s="8">
        <v>2485.070068</v>
      </c>
      <c r="K126" s="8">
        <f t="shared" si="23"/>
        <v>-1.9798923694779149E-3</v>
      </c>
      <c r="L126" s="8">
        <f t="shared" si="24"/>
        <v>-0.1979892369477915</v>
      </c>
      <c r="M126" s="8">
        <f t="shared" si="25"/>
        <v>3.9199737947168721E-6</v>
      </c>
      <c r="N126" s="8">
        <f t="shared" si="26"/>
        <v>2.3530794692795376E-7</v>
      </c>
      <c r="O126" s="8">
        <v>212.029999</v>
      </c>
      <c r="P126" s="8">
        <f t="shared" si="27"/>
        <v>4.26274796895871E-3</v>
      </c>
      <c r="Q126" s="8">
        <f t="shared" si="28"/>
        <v>0.426274796895871</v>
      </c>
      <c r="R126" s="8">
        <f t="shared" si="29"/>
        <v>1.8171020246861607E-5</v>
      </c>
      <c r="S126" s="8">
        <f t="shared" si="30"/>
        <v>1.0907688907609422E-6</v>
      </c>
    </row>
    <row r="127" spans="1:24" x14ac:dyDescent="0.3">
      <c r="W127" s="8" t="s">
        <v>51</v>
      </c>
      <c r="X127" s="8">
        <f>SUM(X3:X125)</f>
        <v>1.5399446104056287E-3</v>
      </c>
    </row>
    <row r="128" spans="1:24" x14ac:dyDescent="0.3">
      <c r="M128" s="8" t="s">
        <v>51</v>
      </c>
      <c r="N128" s="8">
        <f>SUM(N4:N126)</f>
        <v>1.6841177972364986E-3</v>
      </c>
      <c r="R128" s="8" t="s">
        <v>51</v>
      </c>
      <c r="S128" s="8">
        <f>SUM(S4:S126)</f>
        <v>2.6226701344558641E-3</v>
      </c>
    </row>
    <row r="129" spans="3:104" x14ac:dyDescent="0.3">
      <c r="D129" s="8" t="s">
        <v>53</v>
      </c>
    </row>
    <row r="130" spans="3:104" x14ac:dyDescent="0.3">
      <c r="D130" s="8">
        <v>1.64</v>
      </c>
      <c r="E130" s="7">
        <v>0.95</v>
      </c>
      <c r="F130" s="12" t="s">
        <v>52</v>
      </c>
      <c r="G130" s="12"/>
      <c r="H130" s="8" t="s">
        <v>0</v>
      </c>
      <c r="I130" s="8">
        <v>3.8364806246799985E-2</v>
      </c>
    </row>
    <row r="131" spans="3:104" x14ac:dyDescent="0.3">
      <c r="E131" s="8" t="s">
        <v>16</v>
      </c>
      <c r="F131" s="12">
        <f>SQRT($N$128)</f>
        <v>4.1038004303773086E-2</v>
      </c>
      <c r="G131" s="12"/>
      <c r="H131" s="8">
        <f>F131*$D$130</f>
        <v>6.7302327058187852E-2</v>
      </c>
      <c r="J131" s="12"/>
      <c r="K131" s="12"/>
    </row>
    <row r="132" spans="3:104" x14ac:dyDescent="0.3">
      <c r="E132" s="8" t="s">
        <v>17</v>
      </c>
      <c r="F132" s="12">
        <f>SQRT($S$128)</f>
        <v>5.1212011622820131E-2</v>
      </c>
      <c r="G132" s="12"/>
      <c r="H132" s="8">
        <f t="shared" ref="H132:H133" si="34">F132*$D$130</f>
        <v>8.3987699061425003E-2</v>
      </c>
    </row>
    <row r="133" spans="3:104" x14ac:dyDescent="0.3">
      <c r="E133" s="8" t="s">
        <v>33</v>
      </c>
      <c r="F133" s="12">
        <f>SQRT($X$127)</f>
        <v>3.9242128005571114E-2</v>
      </c>
      <c r="G133" s="12"/>
      <c r="H133" s="8">
        <f t="shared" si="34"/>
        <v>6.4357089929136621E-2</v>
      </c>
      <c r="J133" s="8">
        <v>3.9242128005571114E-2</v>
      </c>
    </row>
    <row r="135" spans="3:104" x14ac:dyDescent="0.3">
      <c r="C135" s="8" t="s">
        <v>24</v>
      </c>
    </row>
    <row r="136" spans="3:104" x14ac:dyDescent="0.3">
      <c r="C136" s="8" t="s">
        <v>29</v>
      </c>
      <c r="E136" s="8">
        <v>1</v>
      </c>
      <c r="F136" s="8">
        <v>2</v>
      </c>
      <c r="G136" s="8">
        <v>3</v>
      </c>
      <c r="H136" s="8">
        <v>4</v>
      </c>
      <c r="I136" s="8">
        <v>5</v>
      </c>
      <c r="J136" s="8">
        <v>6</v>
      </c>
      <c r="K136" s="8">
        <v>7</v>
      </c>
      <c r="L136" s="8">
        <v>8</v>
      </c>
      <c r="M136" s="8">
        <v>9</v>
      </c>
      <c r="N136" s="8">
        <v>10</v>
      </c>
      <c r="O136" s="8">
        <v>11</v>
      </c>
      <c r="P136" s="8">
        <v>12</v>
      </c>
      <c r="Q136" s="8">
        <v>13</v>
      </c>
      <c r="R136" s="8">
        <v>14</v>
      </c>
      <c r="S136" s="8">
        <v>15</v>
      </c>
      <c r="T136" s="8">
        <v>16</v>
      </c>
      <c r="U136" s="8">
        <v>17</v>
      </c>
      <c r="V136" s="8">
        <v>18</v>
      </c>
      <c r="W136" s="8">
        <v>19</v>
      </c>
      <c r="X136" s="8">
        <v>20</v>
      </c>
      <c r="Y136" s="8">
        <v>21</v>
      </c>
      <c r="Z136" s="8">
        <v>22</v>
      </c>
      <c r="AA136" s="8">
        <v>23</v>
      </c>
      <c r="AB136" s="8">
        <v>24</v>
      </c>
      <c r="AC136" s="8">
        <v>25</v>
      </c>
      <c r="AD136" s="8">
        <v>26</v>
      </c>
      <c r="AE136" s="8">
        <v>27</v>
      </c>
      <c r="AF136" s="8">
        <v>28</v>
      </c>
      <c r="AG136" s="8">
        <v>29</v>
      </c>
      <c r="AH136" s="8">
        <v>30</v>
      </c>
      <c r="AI136" s="8">
        <v>31</v>
      </c>
      <c r="AJ136" s="8">
        <v>32</v>
      </c>
      <c r="AK136" s="8">
        <v>33</v>
      </c>
      <c r="AL136" s="8">
        <v>34</v>
      </c>
      <c r="AM136" s="8">
        <v>35</v>
      </c>
      <c r="AN136" s="8">
        <v>36</v>
      </c>
      <c r="AO136" s="8">
        <v>37</v>
      </c>
      <c r="AP136" s="8">
        <v>38</v>
      </c>
      <c r="AQ136" s="8">
        <v>39</v>
      </c>
      <c r="AR136" s="8">
        <v>40</v>
      </c>
      <c r="AS136" s="8">
        <v>41</v>
      </c>
      <c r="AT136" s="8">
        <v>42</v>
      </c>
      <c r="AU136" s="8">
        <v>43</v>
      </c>
      <c r="AV136" s="8">
        <v>44</v>
      </c>
      <c r="AW136" s="8">
        <v>45</v>
      </c>
      <c r="AX136" s="8">
        <v>46</v>
      </c>
      <c r="AY136" s="8">
        <v>47</v>
      </c>
      <c r="AZ136" s="8">
        <v>48</v>
      </c>
      <c r="BA136" s="8">
        <v>49</v>
      </c>
      <c r="BB136" s="8">
        <v>50</v>
      </c>
      <c r="BC136" s="8">
        <v>51</v>
      </c>
      <c r="BD136" s="8">
        <v>52</v>
      </c>
      <c r="BE136" s="8">
        <v>53</v>
      </c>
      <c r="BF136" s="8">
        <v>54</v>
      </c>
      <c r="BG136" s="8">
        <v>55</v>
      </c>
      <c r="BH136" s="8">
        <v>56</v>
      </c>
      <c r="BI136" s="8">
        <v>57</v>
      </c>
      <c r="BJ136" s="8">
        <v>58</v>
      </c>
      <c r="BK136" s="8">
        <v>59</v>
      </c>
      <c r="BL136" s="8">
        <v>60</v>
      </c>
      <c r="BM136" s="8">
        <v>61</v>
      </c>
      <c r="BN136" s="8">
        <v>62</v>
      </c>
      <c r="BO136" s="8">
        <v>63</v>
      </c>
      <c r="BP136" s="8">
        <v>64</v>
      </c>
      <c r="BQ136" s="8">
        <v>65</v>
      </c>
      <c r="BR136" s="8">
        <v>66</v>
      </c>
      <c r="BS136" s="8">
        <v>67</v>
      </c>
      <c r="BT136" s="8">
        <v>68</v>
      </c>
      <c r="BU136" s="8">
        <v>69</v>
      </c>
      <c r="BV136" s="8">
        <v>70</v>
      </c>
      <c r="BW136" s="8">
        <v>71</v>
      </c>
      <c r="BX136" s="8">
        <v>72</v>
      </c>
      <c r="BY136" s="8">
        <v>73</v>
      </c>
      <c r="BZ136" s="8">
        <v>74</v>
      </c>
      <c r="CA136" s="8">
        <v>75</v>
      </c>
      <c r="CB136" s="8">
        <v>76</v>
      </c>
      <c r="CC136" s="8">
        <v>77</v>
      </c>
      <c r="CD136" s="8">
        <v>78</v>
      </c>
      <c r="CE136" s="8">
        <v>79</v>
      </c>
      <c r="CF136" s="8">
        <v>80</v>
      </c>
      <c r="CG136" s="8">
        <v>81</v>
      </c>
      <c r="CH136" s="8">
        <v>82</v>
      </c>
      <c r="CI136" s="8">
        <v>83</v>
      </c>
      <c r="CJ136" s="8">
        <v>84</v>
      </c>
      <c r="CK136" s="8">
        <v>85</v>
      </c>
      <c r="CL136" s="8">
        <v>86</v>
      </c>
      <c r="CM136" s="8">
        <v>87</v>
      </c>
      <c r="CN136" s="8">
        <v>88</v>
      </c>
      <c r="CO136" s="8">
        <v>89</v>
      </c>
      <c r="CP136" s="8">
        <v>90</v>
      </c>
      <c r="CQ136" s="8">
        <v>91</v>
      </c>
      <c r="CR136" s="8">
        <v>92</v>
      </c>
      <c r="CS136" s="8">
        <v>93</v>
      </c>
      <c r="CT136" s="8">
        <v>94</v>
      </c>
      <c r="CU136" s="8">
        <v>95</v>
      </c>
      <c r="CV136" s="8">
        <v>96</v>
      </c>
      <c r="CW136" s="8">
        <v>97</v>
      </c>
      <c r="CX136" s="8">
        <v>98</v>
      </c>
      <c r="CY136" s="8">
        <v>99</v>
      </c>
      <c r="CZ136" s="8">
        <v>100</v>
      </c>
    </row>
    <row r="137" spans="3:104" x14ac:dyDescent="0.3">
      <c r="C137" s="8">
        <v>2.58</v>
      </c>
      <c r="D137" s="9">
        <v>0.995</v>
      </c>
      <c r="E137" s="8">
        <f>$C$137*SQRT(E136)*$T$3*$F$133</f>
        <v>404978.7610174939</v>
      </c>
      <c r="F137" s="8">
        <f t="shared" ref="F137:BQ137" si="35">$C$137*SQRT(F136)*$T$3*$F$133</f>
        <v>572726.45630399243</v>
      </c>
      <c r="G137" s="8">
        <f t="shared" si="35"/>
        <v>701443.79006859369</v>
      </c>
      <c r="H137" s="8">
        <f t="shared" si="35"/>
        <v>809957.52203498781</v>
      </c>
      <c r="I137" s="8">
        <f t="shared" si="35"/>
        <v>905560.03907875821</v>
      </c>
      <c r="J137" s="8">
        <f t="shared" si="35"/>
        <v>991991.3211573913</v>
      </c>
      <c r="K137" s="8">
        <f t="shared" si="35"/>
        <v>1071473.0879153481</v>
      </c>
      <c r="L137" s="8">
        <f t="shared" si="35"/>
        <v>1145452.9126079849</v>
      </c>
      <c r="M137" s="8">
        <f t="shared" si="35"/>
        <v>1214936.2830524817</v>
      </c>
      <c r="N137" s="8">
        <f t="shared" si="35"/>
        <v>1280655.2888082901</v>
      </c>
      <c r="O137" s="8">
        <f t="shared" si="35"/>
        <v>1343162.5983580353</v>
      </c>
      <c r="P137" s="8">
        <f t="shared" si="35"/>
        <v>1402887.5801371874</v>
      </c>
      <c r="Q137" s="8">
        <f t="shared" si="35"/>
        <v>1460171.6883224512</v>
      </c>
      <c r="R137" s="8">
        <f t="shared" si="35"/>
        <v>1515291.7726476649</v>
      </c>
      <c r="S137" s="8">
        <f t="shared" si="35"/>
        <v>1568475.9969884672</v>
      </c>
      <c r="T137" s="8">
        <f t="shared" si="35"/>
        <v>1619915.0440699756</v>
      </c>
      <c r="U137" s="8">
        <f t="shared" si="35"/>
        <v>1669770.2078068992</v>
      </c>
      <c r="V137" s="8">
        <f t="shared" si="35"/>
        <v>1718179.3689119769</v>
      </c>
      <c r="W137" s="8">
        <f t="shared" si="35"/>
        <v>1765261.4935555654</v>
      </c>
      <c r="X137" s="8">
        <f t="shared" si="35"/>
        <v>1811120.0781575164</v>
      </c>
      <c r="Y137" s="8">
        <f t="shared" si="35"/>
        <v>1855845.8272120971</v>
      </c>
      <c r="Z137" s="8">
        <f t="shared" si="35"/>
        <v>1899518.7630702199</v>
      </c>
      <c r="AA137" s="8">
        <f t="shared" si="35"/>
        <v>1942209.9083598254</v>
      </c>
      <c r="AB137" s="8">
        <f t="shared" si="35"/>
        <v>1983982.6423147826</v>
      </c>
      <c r="AC137" s="8">
        <f t="shared" si="35"/>
        <v>2024893.8050874695</v>
      </c>
      <c r="AD137" s="8">
        <f t="shared" si="35"/>
        <v>2064994.6050188304</v>
      </c>
      <c r="AE137" s="8">
        <f t="shared" si="35"/>
        <v>2104331.370205781</v>
      </c>
      <c r="AF137" s="8">
        <f t="shared" si="35"/>
        <v>2142946.1758306962</v>
      </c>
      <c r="AG137" s="8">
        <f t="shared" si="35"/>
        <v>2180877.3714683428</v>
      </c>
      <c r="AH137" s="8">
        <f t="shared" si="35"/>
        <v>2218160.0271977521</v>
      </c>
      <c r="AI137" s="8">
        <f t="shared" si="35"/>
        <v>2254826.3132962584</v>
      </c>
      <c r="AJ137" s="8">
        <f t="shared" si="35"/>
        <v>2290905.8252159697</v>
      </c>
      <c r="AK137" s="8">
        <f t="shared" si="35"/>
        <v>2326425.8631823468</v>
      </c>
      <c r="AL137" s="8">
        <f t="shared" si="35"/>
        <v>2361411.6739270585</v>
      </c>
      <c r="AM137" s="8">
        <f t="shared" si="35"/>
        <v>2395886.6606403268</v>
      </c>
      <c r="AN137" s="8">
        <f t="shared" si="35"/>
        <v>2429872.5661049634</v>
      </c>
      <c r="AO137" s="8">
        <f t="shared" si="35"/>
        <v>2463389.6330838092</v>
      </c>
      <c r="AP137" s="8">
        <f t="shared" si="35"/>
        <v>2496456.7453212659</v>
      </c>
      <c r="AQ137" s="8">
        <f t="shared" si="35"/>
        <v>2529091.5519481129</v>
      </c>
      <c r="AR137" s="8">
        <f t="shared" si="35"/>
        <v>2561310.5776165803</v>
      </c>
      <c r="AS137" s="8">
        <f t="shared" si="35"/>
        <v>2593129.3203166402</v>
      </c>
      <c r="AT137" s="8">
        <f t="shared" si="35"/>
        <v>2624562.3385168635</v>
      </c>
      <c r="AU137" s="8">
        <f t="shared" si="35"/>
        <v>2655623.3290202073</v>
      </c>
      <c r="AV137" s="8">
        <f t="shared" si="35"/>
        <v>2686325.1967160706</v>
      </c>
      <c r="AW137" s="8">
        <f t="shared" si="35"/>
        <v>2716680.1172362752</v>
      </c>
      <c r="AX137" s="8">
        <f t="shared" si="35"/>
        <v>2746699.5933778719</v>
      </c>
      <c r="AY137" s="8">
        <f t="shared" si="35"/>
        <v>2776394.5060342974</v>
      </c>
      <c r="AZ137" s="8">
        <f t="shared" si="35"/>
        <v>2805775.1602743748</v>
      </c>
      <c r="BA137" s="8">
        <f t="shared" si="35"/>
        <v>2834851.3271224578</v>
      </c>
      <c r="BB137" s="8">
        <f t="shared" si="35"/>
        <v>2863632.2815199615</v>
      </c>
      <c r="BC137" s="8">
        <f t="shared" si="35"/>
        <v>2892126.836886392</v>
      </c>
      <c r="BD137" s="8">
        <f t="shared" si="35"/>
        <v>2920343.3766449024</v>
      </c>
      <c r="BE137" s="8">
        <f t="shared" si="35"/>
        <v>2948289.883032029</v>
      </c>
      <c r="BF137" s="8">
        <f t="shared" si="35"/>
        <v>2975973.9634721735</v>
      </c>
      <c r="BG137" s="8">
        <f t="shared" si="35"/>
        <v>3003402.8747638138</v>
      </c>
      <c r="BH137" s="8">
        <f t="shared" si="35"/>
        <v>3030583.5452953298</v>
      </c>
      <c r="BI137" s="8">
        <f t="shared" si="35"/>
        <v>3057522.5954831592</v>
      </c>
      <c r="BJ137" s="8">
        <f t="shared" si="35"/>
        <v>3084226.3566031172</v>
      </c>
      <c r="BK137" s="8">
        <f t="shared" si="35"/>
        <v>3110700.8881666204</v>
      </c>
      <c r="BL137" s="8">
        <f t="shared" si="35"/>
        <v>3136951.9939769343</v>
      </c>
      <c r="BM137" s="8">
        <f t="shared" si="35"/>
        <v>3162985.23698596</v>
      </c>
      <c r="BN137" s="8">
        <f t="shared" si="35"/>
        <v>3188805.9530592947</v>
      </c>
      <c r="BO137" s="8">
        <f t="shared" si="35"/>
        <v>3214419.2637460446</v>
      </c>
      <c r="BP137" s="8">
        <f t="shared" si="35"/>
        <v>3239830.0881399512</v>
      </c>
      <c r="BQ137" s="8">
        <f t="shared" si="35"/>
        <v>3265043.1539096367</v>
      </c>
      <c r="BR137" s="8">
        <f t="shared" ref="BR137:CZ137" si="36">$C$137*SQRT(BR136)*$T$3*$F$133</f>
        <v>3290063.0075680092</v>
      </c>
      <c r="BS137" s="8">
        <f t="shared" si="36"/>
        <v>3314894.0240440145</v>
      </c>
      <c r="BT137" s="8">
        <f t="shared" si="36"/>
        <v>3339540.4156137984</v>
      </c>
      <c r="BU137" s="8">
        <f t="shared" si="36"/>
        <v>3364006.240242911</v>
      </c>
      <c r="BV137" s="8">
        <f t="shared" si="36"/>
        <v>3388295.4093863354</v>
      </c>
      <c r="BW137" s="8">
        <f t="shared" si="36"/>
        <v>3412411.6952887992</v>
      </c>
      <c r="BX137" s="8">
        <f t="shared" si="36"/>
        <v>3436358.7378239539</v>
      </c>
      <c r="BY137" s="8">
        <f t="shared" si="36"/>
        <v>3460140.0509075215</v>
      </c>
      <c r="BZ137" s="8">
        <f t="shared" si="36"/>
        <v>3483759.0285164053</v>
      </c>
      <c r="CA137" s="8">
        <f t="shared" si="36"/>
        <v>3507218.950342969</v>
      </c>
      <c r="CB137" s="8">
        <f t="shared" si="36"/>
        <v>3530522.9871111307</v>
      </c>
      <c r="CC137" s="8">
        <f t="shared" si="36"/>
        <v>3553674.2055786941</v>
      </c>
      <c r="CD137" s="8">
        <f t="shared" si="36"/>
        <v>3576675.5732482406</v>
      </c>
      <c r="CE137" s="8">
        <f t="shared" si="36"/>
        <v>3599529.9628070733</v>
      </c>
      <c r="CF137" s="8">
        <f t="shared" si="36"/>
        <v>3622240.1563150329</v>
      </c>
      <c r="CG137" s="8">
        <f t="shared" si="36"/>
        <v>3644808.8491574451</v>
      </c>
      <c r="CH137" s="8">
        <f t="shared" si="36"/>
        <v>3667238.6537791193</v>
      </c>
      <c r="CI137" s="8">
        <f t="shared" si="36"/>
        <v>3689532.1032140306</v>
      </c>
      <c r="CJ137" s="8">
        <f t="shared" si="36"/>
        <v>3711691.6544241942</v>
      </c>
      <c r="CK137" s="8">
        <f t="shared" si="36"/>
        <v>3733719.6914601768</v>
      </c>
      <c r="CL137" s="8">
        <f t="shared" si="36"/>
        <v>3755618.5284547661</v>
      </c>
      <c r="CM137" s="8">
        <f t="shared" si="36"/>
        <v>3777390.4124604338</v>
      </c>
      <c r="CN137" s="8">
        <f t="shared" si="36"/>
        <v>3799037.5261404398</v>
      </c>
      <c r="CO137" s="8">
        <f t="shared" si="36"/>
        <v>3820561.9903226974</v>
      </c>
      <c r="CP137" s="8">
        <f t="shared" si="36"/>
        <v>3841965.8664248697</v>
      </c>
      <c r="CQ137" s="8">
        <f t="shared" si="36"/>
        <v>3863251.158758522</v>
      </c>
      <c r="CR137" s="8">
        <f t="shared" si="36"/>
        <v>3884419.8167196508</v>
      </c>
      <c r="CS137" s="8">
        <f t="shared" si="36"/>
        <v>3905473.7368723392</v>
      </c>
      <c r="CT137" s="8">
        <f t="shared" si="36"/>
        <v>3926414.7649318534</v>
      </c>
      <c r="CU137" s="8">
        <f t="shared" si="36"/>
        <v>3947244.6976530505</v>
      </c>
      <c r="CV137" s="8">
        <f t="shared" si="36"/>
        <v>3967965.2846295652</v>
      </c>
      <c r="CW137" s="8">
        <f t="shared" si="36"/>
        <v>3988578.2300088643</v>
      </c>
      <c r="CX137" s="8">
        <f t="shared" si="36"/>
        <v>4009085.1941279466</v>
      </c>
      <c r="CY137" s="8">
        <f t="shared" si="36"/>
        <v>4029487.7950741062</v>
      </c>
      <c r="CZ137" s="8">
        <f t="shared" si="36"/>
        <v>4049787.610174939</v>
      </c>
    </row>
    <row r="138" spans="3:104" x14ac:dyDescent="0.3">
      <c r="C138" s="8">
        <v>2.33</v>
      </c>
      <c r="D138" s="7">
        <v>0.99</v>
      </c>
      <c r="E138" s="8">
        <f>$C$138*SQRT(E136)*$F$133*$T$3</f>
        <v>365736.63301192276</v>
      </c>
      <c r="F138" s="8">
        <f t="shared" ref="F138:BQ138" si="37">$C$138*SQRT(F136)*$F$133*$T$3</f>
        <v>517229.70666213275</v>
      </c>
      <c r="G138" s="8">
        <f t="shared" si="37"/>
        <v>633474.43056582299</v>
      </c>
      <c r="H138" s="8">
        <f t="shared" si="37"/>
        <v>731473.26602384553</v>
      </c>
      <c r="I138" s="8">
        <f t="shared" si="37"/>
        <v>817811.97327655309</v>
      </c>
      <c r="J138" s="8">
        <f t="shared" si="37"/>
        <v>895868.13112276024</v>
      </c>
      <c r="K138" s="8">
        <f t="shared" si="37"/>
        <v>967648.17629564379</v>
      </c>
      <c r="L138" s="8">
        <f t="shared" si="37"/>
        <v>1034459.4133242655</v>
      </c>
      <c r="M138" s="8">
        <f t="shared" si="37"/>
        <v>1097209.8990357684</v>
      </c>
      <c r="N138" s="8">
        <f t="shared" si="37"/>
        <v>1156560.7840788045</v>
      </c>
      <c r="O138" s="8">
        <f t="shared" si="37"/>
        <v>1213011.1837884584</v>
      </c>
      <c r="P138" s="8">
        <f t="shared" si="37"/>
        <v>1266948.861131646</v>
      </c>
      <c r="Q138" s="8">
        <f t="shared" si="37"/>
        <v>1318682.183640043</v>
      </c>
      <c r="R138" s="8">
        <f t="shared" si="37"/>
        <v>1368461.1745228909</v>
      </c>
      <c r="S138" s="8">
        <f t="shared" si="37"/>
        <v>1416491.8887531508</v>
      </c>
      <c r="T138" s="8">
        <f t="shared" si="37"/>
        <v>1462946.5320476911</v>
      </c>
      <c r="U138" s="8">
        <f t="shared" si="37"/>
        <v>1507970.7690659207</v>
      </c>
      <c r="V138" s="8">
        <f t="shared" si="37"/>
        <v>1551689.1199863977</v>
      </c>
      <c r="W138" s="8">
        <f t="shared" si="37"/>
        <v>1594209.0232497936</v>
      </c>
      <c r="X138" s="8">
        <f t="shared" si="37"/>
        <v>1635623.9465531062</v>
      </c>
      <c r="Y138" s="8">
        <f t="shared" si="37"/>
        <v>1676015.805195421</v>
      </c>
      <c r="Z138" s="8">
        <f t="shared" si="37"/>
        <v>1715456.8674238808</v>
      </c>
      <c r="AA138" s="8">
        <f t="shared" si="37"/>
        <v>1754011.2738288345</v>
      </c>
      <c r="AB138" s="8">
        <f t="shared" si="37"/>
        <v>1791736.2622455205</v>
      </c>
      <c r="AC138" s="8">
        <f t="shared" si="37"/>
        <v>1828683.165059614</v>
      </c>
      <c r="AD138" s="8">
        <f t="shared" si="37"/>
        <v>1864898.2285635171</v>
      </c>
      <c r="AE138" s="8">
        <f t="shared" si="37"/>
        <v>1900423.2916974691</v>
      </c>
      <c r="AF138" s="8">
        <f t="shared" si="37"/>
        <v>1935296.3525912876</v>
      </c>
      <c r="AG138" s="8">
        <f t="shared" si="37"/>
        <v>1969552.0447756741</v>
      </c>
      <c r="AH138" s="8">
        <f t="shared" si="37"/>
        <v>2003222.0400661873</v>
      </c>
      <c r="AI138" s="8">
        <f t="shared" si="37"/>
        <v>2036335.3914652257</v>
      </c>
      <c r="AJ138" s="8">
        <f t="shared" si="37"/>
        <v>2068918.826648531</v>
      </c>
      <c r="AK138" s="8">
        <f t="shared" si="37"/>
        <v>2100997.000470879</v>
      </c>
      <c r="AL138" s="8">
        <f t="shared" si="37"/>
        <v>2132592.7132752114</v>
      </c>
      <c r="AM138" s="8">
        <f t="shared" si="37"/>
        <v>2163727.1005007597</v>
      </c>
      <c r="AN138" s="8">
        <f t="shared" si="37"/>
        <v>2194419.7980715367</v>
      </c>
      <c r="AO138" s="8">
        <f t="shared" si="37"/>
        <v>2224689.0872423546</v>
      </c>
      <c r="AP138" s="8">
        <f t="shared" si="37"/>
        <v>2254552.0219374225</v>
      </c>
      <c r="AQ138" s="8">
        <f t="shared" si="37"/>
        <v>2284024.5411004275</v>
      </c>
      <c r="AR138" s="8">
        <f t="shared" si="37"/>
        <v>2313121.5681576091</v>
      </c>
      <c r="AS138" s="8">
        <f t="shared" si="37"/>
        <v>2341857.099355726</v>
      </c>
      <c r="AT138" s="8">
        <f t="shared" si="37"/>
        <v>2370244.2824590276</v>
      </c>
      <c r="AU138" s="8">
        <f t="shared" si="37"/>
        <v>2398295.4870608854</v>
      </c>
      <c r="AV138" s="8">
        <f t="shared" si="37"/>
        <v>2426022.3675769167</v>
      </c>
      <c r="AW138" s="8">
        <f t="shared" si="37"/>
        <v>2453435.9198296587</v>
      </c>
      <c r="AX138" s="8">
        <f t="shared" si="37"/>
        <v>2480546.5320040472</v>
      </c>
      <c r="AY138" s="8">
        <f t="shared" si="37"/>
        <v>2507364.030643377</v>
      </c>
      <c r="AZ138" s="8">
        <f t="shared" si="37"/>
        <v>2533897.7222632919</v>
      </c>
      <c r="BA138" s="8">
        <f t="shared" si="37"/>
        <v>2560156.4310834599</v>
      </c>
      <c r="BB138" s="8">
        <f t="shared" si="37"/>
        <v>2586148.5333106634</v>
      </c>
      <c r="BC138" s="8">
        <f t="shared" si="37"/>
        <v>2611881.9883508892</v>
      </c>
      <c r="BD138" s="8">
        <f t="shared" si="37"/>
        <v>2637364.367280086</v>
      </c>
      <c r="BE138" s="8">
        <f t="shared" si="37"/>
        <v>2662602.8788622585</v>
      </c>
      <c r="BF138" s="8">
        <f t="shared" si="37"/>
        <v>2687604.393368281</v>
      </c>
      <c r="BG138" s="8">
        <f t="shared" si="37"/>
        <v>2712375.4644184834</v>
      </c>
      <c r="BH138" s="8">
        <f t="shared" si="37"/>
        <v>2736922.3490457819</v>
      </c>
      <c r="BI138" s="8">
        <f t="shared" si="37"/>
        <v>2761251.0261533954</v>
      </c>
      <c r="BJ138" s="8">
        <f t="shared" si="37"/>
        <v>2785367.21352142</v>
      </c>
      <c r="BK138" s="8">
        <f t="shared" si="37"/>
        <v>2809276.3834993122</v>
      </c>
      <c r="BL138" s="8">
        <f t="shared" si="37"/>
        <v>2832983.7775063016</v>
      </c>
      <c r="BM138" s="8">
        <f t="shared" si="37"/>
        <v>2856494.419448561</v>
      </c>
      <c r="BN138" s="8">
        <f t="shared" si="37"/>
        <v>2879813.1281504482</v>
      </c>
      <c r="BO138" s="8">
        <f t="shared" si="37"/>
        <v>2902944.5288869315</v>
      </c>
      <c r="BP138" s="8">
        <f t="shared" si="37"/>
        <v>2925893.0640953821</v>
      </c>
      <c r="BQ138" s="8">
        <f t="shared" si="37"/>
        <v>2948663.0033369972</v>
      </c>
      <c r="BR138" s="8">
        <f t="shared" ref="BR138:CZ138" si="38">$C$138*SQRT(BR136)*$F$133*$T$3</f>
        <v>2971258.4525711094</v>
      </c>
      <c r="BS138" s="8">
        <f t="shared" si="38"/>
        <v>2993683.3627994396</v>
      </c>
      <c r="BT138" s="8">
        <f t="shared" si="38"/>
        <v>3015941.5381318415</v>
      </c>
      <c r="BU138" s="8">
        <f t="shared" si="38"/>
        <v>3038036.6433201488</v>
      </c>
      <c r="BV138" s="8">
        <f t="shared" si="38"/>
        <v>3059972.2108023879</v>
      </c>
      <c r="BW138" s="8">
        <f t="shared" si="38"/>
        <v>3081751.6472956985</v>
      </c>
      <c r="BX138" s="8">
        <f t="shared" si="38"/>
        <v>3103378.2399727954</v>
      </c>
      <c r="BY138" s="8">
        <f t="shared" si="38"/>
        <v>3124855.1622536909</v>
      </c>
      <c r="BZ138" s="8">
        <f t="shared" si="38"/>
        <v>3146185.4792415602</v>
      </c>
      <c r="CA138" s="8">
        <f t="shared" si="38"/>
        <v>3167372.1528291153</v>
      </c>
      <c r="CB138" s="8">
        <f t="shared" si="38"/>
        <v>3188418.0464995871</v>
      </c>
      <c r="CC138" s="8">
        <f t="shared" si="38"/>
        <v>3209325.9298443245</v>
      </c>
      <c r="CD138" s="8">
        <f t="shared" si="38"/>
        <v>3230098.4828172098</v>
      </c>
      <c r="CE138" s="8">
        <f t="shared" si="38"/>
        <v>3250738.2997443723</v>
      </c>
      <c r="CF138" s="8">
        <f t="shared" si="38"/>
        <v>3271247.8931062124</v>
      </c>
      <c r="CG138" s="8">
        <f t="shared" si="38"/>
        <v>3291629.6971073048</v>
      </c>
      <c r="CH138" s="8">
        <f t="shared" si="38"/>
        <v>3311886.0710485848</v>
      </c>
      <c r="CI138" s="8">
        <f t="shared" si="38"/>
        <v>3332019.3025149968</v>
      </c>
      <c r="CJ138" s="8">
        <f t="shared" si="38"/>
        <v>3352031.610390842</v>
      </c>
      <c r="CK138" s="8">
        <f t="shared" si="38"/>
        <v>3371925.1477140351</v>
      </c>
      <c r="CL138" s="8">
        <f t="shared" si="38"/>
        <v>3391702.004379692</v>
      </c>
      <c r="CM138" s="8">
        <f t="shared" si="38"/>
        <v>3411364.2097026403</v>
      </c>
      <c r="CN138" s="8">
        <f t="shared" si="38"/>
        <v>3430913.7348477617</v>
      </c>
      <c r="CO138" s="8">
        <f t="shared" si="38"/>
        <v>3450352.49513639</v>
      </c>
      <c r="CP138" s="8">
        <f t="shared" si="38"/>
        <v>3469682.3522364129</v>
      </c>
      <c r="CQ138" s="8">
        <f t="shared" si="38"/>
        <v>3488905.1162431617</v>
      </c>
      <c r="CR138" s="8">
        <f t="shared" si="38"/>
        <v>3508022.5476576691</v>
      </c>
      <c r="CS138" s="8">
        <f t="shared" si="38"/>
        <v>3527036.3592684306</v>
      </c>
      <c r="CT138" s="8">
        <f t="shared" si="38"/>
        <v>3545948.2179423324</v>
      </c>
      <c r="CU138" s="8">
        <f t="shared" si="38"/>
        <v>3564759.7463300806</v>
      </c>
      <c r="CV138" s="8">
        <f t="shared" si="38"/>
        <v>3583472.524491041</v>
      </c>
      <c r="CW138" s="8">
        <f t="shared" si="38"/>
        <v>3602088.0914421142</v>
      </c>
      <c r="CX138" s="8">
        <f t="shared" si="38"/>
        <v>3620607.9466349287</v>
      </c>
      <c r="CY138" s="8">
        <f t="shared" si="38"/>
        <v>3639033.5513653746</v>
      </c>
      <c r="CZ138" s="8">
        <f t="shared" si="38"/>
        <v>3657366.330119228</v>
      </c>
    </row>
    <row r="139" spans="3:104" x14ac:dyDescent="0.3">
      <c r="C139" s="8">
        <v>1.64</v>
      </c>
      <c r="D139" s="7">
        <v>0.95</v>
      </c>
      <c r="E139" s="8">
        <f>$C$139*SQRT(E136)*$F$133*$T$3</f>
        <v>257428.35971654649</v>
      </c>
      <c r="F139" s="8">
        <f t="shared" ref="F139:BQ139" si="39">$C$139*SQRT(F136)*$F$133*$T$3</f>
        <v>364058.67765059986</v>
      </c>
      <c r="G139" s="8">
        <f t="shared" si="39"/>
        <v>445878.99833817576</v>
      </c>
      <c r="H139" s="8">
        <f t="shared" si="39"/>
        <v>514856.71943309298</v>
      </c>
      <c r="I139" s="8">
        <f t="shared" si="39"/>
        <v>575627.3116624665</v>
      </c>
      <c r="J139" s="8">
        <f t="shared" si="39"/>
        <v>630568.12662717886</v>
      </c>
      <c r="K139" s="8">
        <f t="shared" si="39"/>
        <v>681091.42022525996</v>
      </c>
      <c r="L139" s="8">
        <f t="shared" si="39"/>
        <v>728117.35530119971</v>
      </c>
      <c r="M139" s="8">
        <f t="shared" si="39"/>
        <v>772285.07914963947</v>
      </c>
      <c r="N139" s="8">
        <f t="shared" si="39"/>
        <v>814059.95102542453</v>
      </c>
      <c r="O139" s="8">
        <f t="shared" si="39"/>
        <v>853793.27957642544</v>
      </c>
      <c r="P139" s="8">
        <f t="shared" si="39"/>
        <v>891757.99667635153</v>
      </c>
      <c r="Q139" s="8">
        <f t="shared" si="39"/>
        <v>928171.15071659675</v>
      </c>
      <c r="R139" s="8">
        <f t="shared" si="39"/>
        <v>963208.72369851556</v>
      </c>
      <c r="S139" s="8">
        <f t="shared" si="39"/>
        <v>997015.75002367678</v>
      </c>
      <c r="T139" s="8">
        <f t="shared" si="39"/>
        <v>1029713.438866186</v>
      </c>
      <c r="U139" s="8">
        <f t="shared" si="39"/>
        <v>1061404.3181408194</v>
      </c>
      <c r="V139" s="8">
        <f t="shared" si="39"/>
        <v>1092176.032951799</v>
      </c>
      <c r="W139" s="8">
        <f t="shared" si="39"/>
        <v>1122104.2052058631</v>
      </c>
      <c r="X139" s="8">
        <f t="shared" si="39"/>
        <v>1151254.623324933</v>
      </c>
      <c r="Y139" s="8">
        <f t="shared" si="39"/>
        <v>1179684.9444293948</v>
      </c>
      <c r="Z139" s="8">
        <f t="shared" si="39"/>
        <v>1207446.0354399844</v>
      </c>
      <c r="AA139" s="8">
        <f t="shared" si="39"/>
        <v>1234583.0425232998</v>
      </c>
      <c r="AB139" s="8">
        <f t="shared" si="39"/>
        <v>1261136.2532543577</v>
      </c>
      <c r="AC139" s="8">
        <f t="shared" si="39"/>
        <v>1287141.7985827324</v>
      </c>
      <c r="AD139" s="8">
        <f t="shared" si="39"/>
        <v>1312632.2295468533</v>
      </c>
      <c r="AE139" s="8">
        <f t="shared" si="39"/>
        <v>1337636.9950145276</v>
      </c>
      <c r="AF139" s="8">
        <f t="shared" si="39"/>
        <v>1362182.8404505199</v>
      </c>
      <c r="AG139" s="8">
        <f t="shared" si="39"/>
        <v>1386294.1431039078</v>
      </c>
      <c r="AH139" s="8">
        <f t="shared" si="39"/>
        <v>1409993.1955830671</v>
      </c>
      <c r="AI139" s="8">
        <f t="shared" si="39"/>
        <v>1433300.4472115752</v>
      </c>
      <c r="AJ139" s="8">
        <f t="shared" si="39"/>
        <v>1456234.7106023994</v>
      </c>
      <c r="AK139" s="8">
        <f t="shared" si="39"/>
        <v>1478813.339387228</v>
      </c>
      <c r="AL139" s="8">
        <f t="shared" si="39"/>
        <v>1501052.3818761143</v>
      </c>
      <c r="AM139" s="8">
        <f t="shared" si="39"/>
        <v>1522966.7145155566</v>
      </c>
      <c r="AN139" s="8">
        <f t="shared" si="39"/>
        <v>1544570.1582992789</v>
      </c>
      <c r="AO139" s="8">
        <f t="shared" si="39"/>
        <v>1565875.5807199406</v>
      </c>
      <c r="AP139" s="8">
        <f t="shared" si="39"/>
        <v>1586894.9853980138</v>
      </c>
      <c r="AQ139" s="8">
        <f t="shared" si="39"/>
        <v>1607639.5911608157</v>
      </c>
      <c r="AR139" s="8">
        <f t="shared" si="39"/>
        <v>1628119.9020508491</v>
      </c>
      <c r="AS139" s="8">
        <f t="shared" si="39"/>
        <v>1648345.7695036009</v>
      </c>
      <c r="AT139" s="8">
        <f t="shared" si="39"/>
        <v>1668326.4477394014</v>
      </c>
      <c r="AU139" s="8">
        <f t="shared" si="39"/>
        <v>1688070.6432531553</v>
      </c>
      <c r="AV139" s="8">
        <f t="shared" si="39"/>
        <v>1707586.5591528509</v>
      </c>
      <c r="AW139" s="8">
        <f t="shared" si="39"/>
        <v>1726881.9349873995</v>
      </c>
      <c r="AX139" s="8">
        <f t="shared" si="39"/>
        <v>1745964.0826122903</v>
      </c>
      <c r="AY139" s="8">
        <f t="shared" si="39"/>
        <v>1764839.9185644367</v>
      </c>
      <c r="AZ139" s="8">
        <f t="shared" si="39"/>
        <v>1783515.9933527031</v>
      </c>
      <c r="BA139" s="8">
        <f t="shared" si="39"/>
        <v>1801998.5180158254</v>
      </c>
      <c r="BB139" s="8">
        <f t="shared" si="39"/>
        <v>1820293.3882529989</v>
      </c>
      <c r="BC139" s="8">
        <f t="shared" si="39"/>
        <v>1838406.2063929001</v>
      </c>
      <c r="BD139" s="8">
        <f t="shared" si="39"/>
        <v>1856342.3014331935</v>
      </c>
      <c r="BE139" s="8">
        <f t="shared" si="39"/>
        <v>1874106.7473536925</v>
      </c>
      <c r="BF139" s="8">
        <f t="shared" si="39"/>
        <v>1891704.3798815368</v>
      </c>
      <c r="BG139" s="8">
        <f t="shared" si="39"/>
        <v>1909139.8118653705</v>
      </c>
      <c r="BH139" s="8">
        <f t="shared" si="39"/>
        <v>1926417.4473970311</v>
      </c>
      <c r="BI139" s="8">
        <f t="shared" si="39"/>
        <v>1943541.4948032484</v>
      </c>
      <c r="BJ139" s="8">
        <f t="shared" si="39"/>
        <v>1960515.9786159347</v>
      </c>
      <c r="BK139" s="8">
        <f t="shared" si="39"/>
        <v>1977344.7506175416</v>
      </c>
      <c r="BL139" s="8">
        <f t="shared" si="39"/>
        <v>1994031.5000473536</v>
      </c>
      <c r="BM139" s="8">
        <f t="shared" si="39"/>
        <v>2010579.7630453389</v>
      </c>
      <c r="BN139" s="8">
        <f t="shared" si="39"/>
        <v>2026992.9314020318</v>
      </c>
      <c r="BO139" s="8">
        <f t="shared" si="39"/>
        <v>2043274.2606757798</v>
      </c>
      <c r="BP139" s="8">
        <f t="shared" si="39"/>
        <v>2059426.8777323719</v>
      </c>
      <c r="BQ139" s="8">
        <f t="shared" si="39"/>
        <v>2075453.7877565133</v>
      </c>
      <c r="BR139" s="8">
        <f t="shared" ref="BR139:CZ139" si="40">$C$139*SQRT(BR136)*$F$133*$T$3</f>
        <v>2091357.8807796647</v>
      </c>
      <c r="BS139" s="8">
        <f t="shared" si="40"/>
        <v>2107141.9377644118</v>
      </c>
      <c r="BT139" s="8">
        <f t="shared" si="40"/>
        <v>2122808.6362816389</v>
      </c>
      <c r="BU139" s="8">
        <f t="shared" si="40"/>
        <v>2138360.5558133232</v>
      </c>
      <c r="BV139" s="8">
        <f t="shared" si="40"/>
        <v>2153800.1827106932</v>
      </c>
      <c r="BW139" s="8">
        <f t="shared" si="40"/>
        <v>2169129.9148347401</v>
      </c>
      <c r="BX139" s="8">
        <f t="shared" si="40"/>
        <v>2184352.065903598</v>
      </c>
      <c r="BY139" s="8">
        <f t="shared" si="40"/>
        <v>2199468.8695691214</v>
      </c>
      <c r="BZ139" s="8">
        <f t="shared" si="40"/>
        <v>2214482.4832429863</v>
      </c>
      <c r="CA139" s="8">
        <f t="shared" si="40"/>
        <v>2229394.9916908792</v>
      </c>
      <c r="CB139" s="8">
        <f t="shared" si="40"/>
        <v>2244208.4104117262</v>
      </c>
      <c r="CC139" s="8">
        <f t="shared" si="40"/>
        <v>2258924.6888174643</v>
      </c>
      <c r="CD139" s="8">
        <f t="shared" si="40"/>
        <v>2273545.7132275631</v>
      </c>
      <c r="CE139" s="8">
        <f t="shared" si="40"/>
        <v>2288073.3096913178</v>
      </c>
      <c r="CF139" s="8">
        <f t="shared" si="40"/>
        <v>2302509.246649866</v>
      </c>
      <c r="CG139" s="8">
        <f t="shared" si="40"/>
        <v>2316855.2374489186</v>
      </c>
      <c r="CH139" s="8">
        <f t="shared" si="40"/>
        <v>2331112.9427123084</v>
      </c>
      <c r="CI139" s="8">
        <f t="shared" si="40"/>
        <v>2345283.9725856627</v>
      </c>
      <c r="CJ139" s="8">
        <f t="shared" si="40"/>
        <v>2359369.8888587896</v>
      </c>
      <c r="CK139" s="8">
        <f t="shared" si="40"/>
        <v>2373372.2069746857</v>
      </c>
      <c r="CL139" s="8">
        <f t="shared" si="40"/>
        <v>2387292.3979324871</v>
      </c>
      <c r="CM139" s="8">
        <f t="shared" si="40"/>
        <v>2401131.8900911282</v>
      </c>
      <c r="CN139" s="8">
        <f t="shared" si="40"/>
        <v>2414892.0708799688</v>
      </c>
      <c r="CO139" s="8">
        <f t="shared" si="40"/>
        <v>2428574.2884221799</v>
      </c>
      <c r="CP139" s="8">
        <f t="shared" si="40"/>
        <v>2442179.8530762736</v>
      </c>
      <c r="CQ139" s="8">
        <f t="shared" si="40"/>
        <v>2455710.0389007656</v>
      </c>
      <c r="CR139" s="8">
        <f t="shared" si="40"/>
        <v>2469166.0850465996</v>
      </c>
      <c r="CS139" s="8">
        <f t="shared" si="40"/>
        <v>2482549.1970816418</v>
      </c>
      <c r="CT139" s="8">
        <f t="shared" si="40"/>
        <v>2495860.5482512554</v>
      </c>
      <c r="CU139" s="8">
        <f t="shared" si="40"/>
        <v>2509101.280678683</v>
      </c>
      <c r="CV139" s="8">
        <f t="shared" si="40"/>
        <v>2522272.5065087155</v>
      </c>
      <c r="CW139" s="8">
        <f t="shared" si="40"/>
        <v>2535375.3089978825</v>
      </c>
      <c r="CX139" s="8">
        <f t="shared" si="40"/>
        <v>2548410.7435541986</v>
      </c>
      <c r="CY139" s="8">
        <f t="shared" si="40"/>
        <v>2561379.8387292768</v>
      </c>
      <c r="CZ139" s="8">
        <f t="shared" si="40"/>
        <v>2574283.5971654649</v>
      </c>
    </row>
    <row r="140" spans="3:104" x14ac:dyDescent="0.3">
      <c r="C140" s="8" t="s">
        <v>16</v>
      </c>
    </row>
    <row r="141" spans="3:104" x14ac:dyDescent="0.3">
      <c r="C141" s="8" t="s">
        <v>29</v>
      </c>
      <c r="E141" s="8">
        <v>1</v>
      </c>
      <c r="F141" s="8">
        <v>2</v>
      </c>
      <c r="G141" s="8">
        <v>3</v>
      </c>
      <c r="H141" s="8">
        <v>4</v>
      </c>
      <c r="I141" s="8">
        <v>5</v>
      </c>
      <c r="J141" s="8">
        <v>6</v>
      </c>
      <c r="K141" s="8">
        <v>7</v>
      </c>
      <c r="L141" s="8">
        <v>8</v>
      </c>
      <c r="M141" s="8">
        <v>9</v>
      </c>
      <c r="N141" s="8">
        <v>10</v>
      </c>
      <c r="O141" s="8">
        <v>11</v>
      </c>
      <c r="P141" s="8">
        <v>12</v>
      </c>
      <c r="Q141" s="8">
        <v>13</v>
      </c>
      <c r="R141" s="8">
        <v>14</v>
      </c>
      <c r="S141" s="8">
        <v>15</v>
      </c>
      <c r="T141" s="8">
        <v>16</v>
      </c>
      <c r="U141" s="8">
        <v>17</v>
      </c>
      <c r="V141" s="8">
        <v>18</v>
      </c>
      <c r="W141" s="8">
        <v>19</v>
      </c>
      <c r="X141" s="8">
        <v>20</v>
      </c>
      <c r="Y141" s="8">
        <v>21</v>
      </c>
      <c r="Z141" s="8">
        <v>22</v>
      </c>
      <c r="AA141" s="8">
        <v>23</v>
      </c>
      <c r="AB141" s="8">
        <v>24</v>
      </c>
      <c r="AC141" s="8">
        <v>25</v>
      </c>
      <c r="AD141" s="8">
        <v>26</v>
      </c>
      <c r="AE141" s="8">
        <v>27</v>
      </c>
      <c r="AF141" s="8">
        <v>28</v>
      </c>
      <c r="AG141" s="8">
        <v>29</v>
      </c>
      <c r="AH141" s="8">
        <v>30</v>
      </c>
      <c r="AI141" s="8">
        <v>31</v>
      </c>
      <c r="AJ141" s="8">
        <v>32</v>
      </c>
      <c r="AK141" s="8">
        <v>33</v>
      </c>
      <c r="AL141" s="8">
        <v>34</v>
      </c>
      <c r="AM141" s="8">
        <v>35</v>
      </c>
      <c r="AN141" s="8">
        <v>36</v>
      </c>
      <c r="AO141" s="8">
        <v>37</v>
      </c>
      <c r="AP141" s="8">
        <v>38</v>
      </c>
      <c r="AQ141" s="8">
        <v>39</v>
      </c>
      <c r="AR141" s="8">
        <v>40</v>
      </c>
      <c r="AS141" s="8">
        <v>41</v>
      </c>
      <c r="AT141" s="8">
        <v>42</v>
      </c>
      <c r="AU141" s="8">
        <v>43</v>
      </c>
      <c r="AV141" s="8">
        <v>44</v>
      </c>
      <c r="AW141" s="8">
        <v>45</v>
      </c>
      <c r="AX141" s="8">
        <v>46</v>
      </c>
      <c r="AY141" s="8">
        <v>47</v>
      </c>
      <c r="AZ141" s="8">
        <v>48</v>
      </c>
      <c r="BA141" s="8">
        <v>49</v>
      </c>
      <c r="BB141" s="8">
        <v>50</v>
      </c>
      <c r="BC141" s="8">
        <v>51</v>
      </c>
      <c r="BD141" s="8">
        <v>52</v>
      </c>
      <c r="BE141" s="8">
        <v>53</v>
      </c>
      <c r="BF141" s="8">
        <v>54</v>
      </c>
      <c r="BG141" s="8">
        <v>55</v>
      </c>
      <c r="BH141" s="8">
        <v>56</v>
      </c>
      <c r="BI141" s="8">
        <v>57</v>
      </c>
      <c r="BJ141" s="8">
        <v>58</v>
      </c>
      <c r="BK141" s="8">
        <v>59</v>
      </c>
      <c r="BL141" s="8">
        <v>60</v>
      </c>
      <c r="BM141" s="8">
        <v>61</v>
      </c>
      <c r="BN141" s="8">
        <v>62</v>
      </c>
      <c r="BO141" s="8">
        <v>63</v>
      </c>
      <c r="BP141" s="8">
        <v>64</v>
      </c>
      <c r="BQ141" s="8">
        <v>65</v>
      </c>
      <c r="BR141" s="8">
        <v>66</v>
      </c>
      <c r="BS141" s="8">
        <v>67</v>
      </c>
      <c r="BT141" s="8">
        <v>68</v>
      </c>
      <c r="BU141" s="8">
        <v>69</v>
      </c>
      <c r="BV141" s="8">
        <v>70</v>
      </c>
      <c r="BW141" s="8">
        <v>71</v>
      </c>
      <c r="BX141" s="8">
        <v>72</v>
      </c>
      <c r="BY141" s="8">
        <v>73</v>
      </c>
      <c r="BZ141" s="8">
        <v>74</v>
      </c>
      <c r="CA141" s="8">
        <v>75</v>
      </c>
      <c r="CB141" s="8">
        <v>76</v>
      </c>
      <c r="CC141" s="8">
        <v>77</v>
      </c>
      <c r="CD141" s="8">
        <v>78</v>
      </c>
      <c r="CE141" s="8">
        <v>79</v>
      </c>
      <c r="CF141" s="8">
        <v>80</v>
      </c>
      <c r="CG141" s="8">
        <v>81</v>
      </c>
      <c r="CH141" s="8">
        <v>82</v>
      </c>
      <c r="CI141" s="8">
        <v>83</v>
      </c>
      <c r="CJ141" s="8">
        <v>84</v>
      </c>
      <c r="CK141" s="8">
        <v>85</v>
      </c>
      <c r="CL141" s="8">
        <v>86</v>
      </c>
      <c r="CM141" s="8">
        <v>87</v>
      </c>
      <c r="CN141" s="8">
        <v>88</v>
      </c>
      <c r="CO141" s="8">
        <v>89</v>
      </c>
      <c r="CP141" s="8">
        <v>90</v>
      </c>
      <c r="CQ141" s="8">
        <v>91</v>
      </c>
      <c r="CR141" s="8">
        <v>92</v>
      </c>
      <c r="CS141" s="8">
        <v>93</v>
      </c>
      <c r="CT141" s="8">
        <v>94</v>
      </c>
      <c r="CU141" s="8">
        <v>95</v>
      </c>
      <c r="CV141" s="8">
        <v>96</v>
      </c>
      <c r="CW141" s="8">
        <v>97</v>
      </c>
      <c r="CX141" s="8">
        <v>98</v>
      </c>
      <c r="CY141" s="8">
        <v>99</v>
      </c>
      <c r="CZ141" s="8">
        <v>100</v>
      </c>
    </row>
    <row r="142" spans="3:104" x14ac:dyDescent="0.3">
      <c r="C142" s="8">
        <v>2.58</v>
      </c>
      <c r="D142" s="9">
        <v>0.995</v>
      </c>
      <c r="E142" s="8">
        <f>$C$142*SQRT(E141)*$F$131*$T$3/2</f>
        <v>211756.10220746911</v>
      </c>
      <c r="F142" s="8">
        <f t="shared" ref="F142:BQ142" si="41">$C$142*SQRT(F141)*$F$131*$T$3/2</f>
        <v>299468.35165706614</v>
      </c>
      <c r="G142" s="8">
        <f t="shared" si="41"/>
        <v>366772.32783608465</v>
      </c>
      <c r="H142" s="8">
        <f t="shared" si="41"/>
        <v>423512.20441493823</v>
      </c>
      <c r="I142" s="8">
        <f t="shared" si="41"/>
        <v>473501.03918629425</v>
      </c>
      <c r="J142" s="8">
        <f t="shared" si="41"/>
        <v>518694.40032894188</v>
      </c>
      <c r="K142" s="8">
        <f t="shared" si="41"/>
        <v>560253.98504133895</v>
      </c>
      <c r="L142" s="8">
        <f t="shared" si="41"/>
        <v>598936.70331413229</v>
      </c>
      <c r="M142" s="8">
        <f t="shared" si="41"/>
        <v>635268.3066224074</v>
      </c>
      <c r="N142" s="8">
        <f t="shared" si="41"/>
        <v>669631.59141501167</v>
      </c>
      <c r="O142" s="8">
        <f t="shared" si="41"/>
        <v>702315.53809032391</v>
      </c>
      <c r="P142" s="8">
        <f t="shared" si="41"/>
        <v>733544.65567216929</v>
      </c>
      <c r="Q142" s="8">
        <f t="shared" si="41"/>
        <v>763497.48440142302</v>
      </c>
      <c r="R142" s="8">
        <f t="shared" si="41"/>
        <v>792318.78401903471</v>
      </c>
      <c r="S142" s="8">
        <f t="shared" si="41"/>
        <v>820127.8573073236</v>
      </c>
      <c r="T142" s="8">
        <f t="shared" si="41"/>
        <v>847024.40882987645</v>
      </c>
      <c r="U142" s="8">
        <f t="shared" si="41"/>
        <v>873092.77627048432</v>
      </c>
      <c r="V142" s="8">
        <f t="shared" si="41"/>
        <v>898405.05497119843</v>
      </c>
      <c r="W142" s="8">
        <f t="shared" si="41"/>
        <v>923023.45020042825</v>
      </c>
      <c r="X142" s="8">
        <f t="shared" si="41"/>
        <v>947002.0783725885</v>
      </c>
      <c r="Y142" s="8">
        <f t="shared" si="41"/>
        <v>970388.36723453284</v>
      </c>
      <c r="Z142" s="8">
        <f t="shared" si="41"/>
        <v>993224.15903269406</v>
      </c>
      <c r="AA142" s="8">
        <f t="shared" si="41"/>
        <v>1015546.5902204106</v>
      </c>
      <c r="AB142" s="8">
        <f t="shared" si="41"/>
        <v>1037388.8006578838</v>
      </c>
      <c r="AC142" s="8">
        <f t="shared" si="41"/>
        <v>1058780.5110373455</v>
      </c>
      <c r="AD142" s="8">
        <f t="shared" si="41"/>
        <v>1079748.4972782333</v>
      </c>
      <c r="AE142" s="8">
        <f t="shared" si="41"/>
        <v>1100316.9835082537</v>
      </c>
      <c r="AF142" s="8">
        <f t="shared" si="41"/>
        <v>1120507.9700826779</v>
      </c>
      <c r="AG142" s="8">
        <f t="shared" si="41"/>
        <v>1140341.5093036396</v>
      </c>
      <c r="AH142" s="8">
        <f t="shared" si="41"/>
        <v>1159835.9386840034</v>
      </c>
      <c r="AI142" s="8">
        <f t="shared" si="41"/>
        <v>1179008.0794825382</v>
      </c>
      <c r="AJ142" s="8">
        <f t="shared" si="41"/>
        <v>1197873.4066282646</v>
      </c>
      <c r="AK142" s="8">
        <f t="shared" si="41"/>
        <v>1216446.1949175163</v>
      </c>
      <c r="AL142" s="8">
        <f t="shared" si="41"/>
        <v>1234739.6454116974</v>
      </c>
      <c r="AM142" s="8">
        <f t="shared" si="41"/>
        <v>1252765.9952175841</v>
      </c>
      <c r="AN142" s="8">
        <f t="shared" si="41"/>
        <v>1270536.6132448148</v>
      </c>
      <c r="AO142" s="8">
        <f t="shared" si="41"/>
        <v>1288062.0840695933</v>
      </c>
      <c r="AP142" s="8">
        <f t="shared" si="41"/>
        <v>1305352.2816618523</v>
      </c>
      <c r="AQ142" s="8">
        <f t="shared" si="41"/>
        <v>1322416.4344342914</v>
      </c>
      <c r="AR142" s="8">
        <f t="shared" si="41"/>
        <v>1339263.1828300233</v>
      </c>
      <c r="AS142" s="8">
        <f t="shared" si="41"/>
        <v>1355900.6304689532</v>
      </c>
      <c r="AT142" s="8">
        <f t="shared" si="41"/>
        <v>1372336.38971216</v>
      </c>
      <c r="AU142" s="8">
        <f t="shared" si="41"/>
        <v>1388577.6223712899</v>
      </c>
      <c r="AV142" s="8">
        <f t="shared" si="41"/>
        <v>1404631.0761806478</v>
      </c>
      <c r="AW142" s="8">
        <f t="shared" si="41"/>
        <v>1420503.117558883</v>
      </c>
      <c r="AX142" s="8">
        <f t="shared" si="41"/>
        <v>1436199.7611114567</v>
      </c>
      <c r="AY142" s="8">
        <f t="shared" si="41"/>
        <v>1451726.6962616295</v>
      </c>
      <c r="AZ142" s="8">
        <f t="shared" si="41"/>
        <v>1467089.3113443386</v>
      </c>
      <c r="BA142" s="8">
        <f t="shared" si="41"/>
        <v>1482292.7154522841</v>
      </c>
      <c r="BB142" s="8">
        <f t="shared" si="41"/>
        <v>1497341.7582853306</v>
      </c>
      <c r="BC142" s="8">
        <f t="shared" si="41"/>
        <v>1512241.0482218454</v>
      </c>
      <c r="BD142" s="8">
        <f t="shared" si="41"/>
        <v>1526994.968802846</v>
      </c>
      <c r="BE142" s="8">
        <f t="shared" si="41"/>
        <v>1541607.6937960924</v>
      </c>
      <c r="BF142" s="8">
        <f t="shared" si="41"/>
        <v>1556083.2009868256</v>
      </c>
      <c r="BG142" s="8">
        <f t="shared" si="41"/>
        <v>1570425.2848243071</v>
      </c>
      <c r="BH142" s="8">
        <f t="shared" si="41"/>
        <v>1584637.5680380694</v>
      </c>
      <c r="BI142" s="8">
        <f t="shared" si="41"/>
        <v>1598723.5123246629</v>
      </c>
      <c r="BJ142" s="8">
        <f t="shared" si="41"/>
        <v>1612686.4281942125</v>
      </c>
      <c r="BK142" s="8">
        <f t="shared" si="41"/>
        <v>1626529.4840561319</v>
      </c>
      <c r="BL142" s="8">
        <f t="shared" si="41"/>
        <v>1640255.7146146472</v>
      </c>
      <c r="BM142" s="8">
        <f t="shared" si="41"/>
        <v>1653868.0286371422</v>
      </c>
      <c r="BN142" s="8">
        <f t="shared" si="41"/>
        <v>1667369.2161516617</v>
      </c>
      <c r="BO142" s="8">
        <f t="shared" si="41"/>
        <v>1680761.9551240166</v>
      </c>
      <c r="BP142" s="8">
        <f t="shared" si="41"/>
        <v>1694048.8176597529</v>
      </c>
      <c r="BQ142" s="8">
        <f t="shared" si="41"/>
        <v>1707232.2757716672</v>
      </c>
      <c r="BR142" s="8">
        <f t="shared" ref="BR142:CZ142" si="42">$C$142*SQRT(BR141)*$F$131*$T$3/2</f>
        <v>1720314.706749497</v>
      </c>
      <c r="BS142" s="8">
        <f t="shared" si="42"/>
        <v>1733298.3981648134</v>
      </c>
      <c r="BT142" s="8">
        <f t="shared" si="42"/>
        <v>1746185.5525409686</v>
      </c>
      <c r="BU142" s="8">
        <f t="shared" si="42"/>
        <v>1758978.2917150818</v>
      </c>
      <c r="BV142" s="8">
        <f t="shared" si="42"/>
        <v>1771678.6609165356</v>
      </c>
      <c r="BW142" s="8">
        <f t="shared" si="42"/>
        <v>1784288.632584176</v>
      </c>
      <c r="BX142" s="8">
        <f t="shared" si="42"/>
        <v>1796810.1099423969</v>
      </c>
      <c r="BY142" s="8">
        <f t="shared" si="42"/>
        <v>1809244.930354458</v>
      </c>
      <c r="BZ142" s="8">
        <f t="shared" si="42"/>
        <v>1821594.8684697726</v>
      </c>
      <c r="CA142" s="8">
        <f t="shared" si="42"/>
        <v>1833861.6391804232</v>
      </c>
      <c r="CB142" s="8">
        <f t="shared" si="42"/>
        <v>1846046.9004008565</v>
      </c>
      <c r="CC142" s="8">
        <f t="shared" si="42"/>
        <v>1858152.2556835082</v>
      </c>
      <c r="CD142" s="8">
        <f t="shared" si="42"/>
        <v>1870179.2566820458</v>
      </c>
      <c r="CE142" s="8">
        <f t="shared" si="42"/>
        <v>1882129.4054729363</v>
      </c>
      <c r="CF142" s="8">
        <f t="shared" si="42"/>
        <v>1894004.156745177</v>
      </c>
      <c r="CG142" s="8">
        <f t="shared" si="42"/>
        <v>1905804.919867222</v>
      </c>
      <c r="CH142" s="8">
        <f t="shared" si="42"/>
        <v>1917533.0608394239</v>
      </c>
      <c r="CI142" s="8">
        <f t="shared" si="42"/>
        <v>1929189.9041396389</v>
      </c>
      <c r="CJ142" s="8">
        <f t="shared" si="42"/>
        <v>1940776.7344690657</v>
      </c>
      <c r="CK142" s="8">
        <f t="shared" si="42"/>
        <v>1952294.7984048182</v>
      </c>
      <c r="CL142" s="8">
        <f t="shared" si="42"/>
        <v>1963745.3059652643</v>
      </c>
      <c r="CM142" s="8">
        <f t="shared" si="42"/>
        <v>1975129.4320936815</v>
      </c>
      <c r="CN142" s="8">
        <f t="shared" si="42"/>
        <v>1986448.3180653881</v>
      </c>
      <c r="CO142" s="8">
        <f t="shared" si="42"/>
        <v>1997703.0728231133</v>
      </c>
      <c r="CP142" s="8">
        <f t="shared" si="42"/>
        <v>2008894.7742450349</v>
      </c>
      <c r="CQ142" s="8">
        <f t="shared" si="42"/>
        <v>2020024.4703495821</v>
      </c>
      <c r="CR142" s="8">
        <f t="shared" si="42"/>
        <v>2031093.1804408212</v>
      </c>
      <c r="CS142" s="8">
        <f t="shared" si="42"/>
        <v>2042101.8961979619</v>
      </c>
      <c r="CT142" s="8">
        <f t="shared" si="42"/>
        <v>2053051.5827122834</v>
      </c>
      <c r="CU142" s="8">
        <f t="shared" si="42"/>
        <v>2063943.1794745491</v>
      </c>
      <c r="CV142" s="8">
        <f t="shared" si="42"/>
        <v>2074777.6013157675</v>
      </c>
      <c r="CW142" s="8">
        <f t="shared" si="42"/>
        <v>2085555.7393039654</v>
      </c>
      <c r="CX142" s="8">
        <f t="shared" si="42"/>
        <v>2096278.4615994629</v>
      </c>
      <c r="CY142" s="8">
        <f t="shared" si="42"/>
        <v>2106946.6142709716</v>
      </c>
      <c r="CZ142" s="8">
        <f t="shared" si="42"/>
        <v>2117561.022074691</v>
      </c>
    </row>
    <row r="143" spans="3:104" x14ac:dyDescent="0.3">
      <c r="C143" s="8">
        <v>2.33</v>
      </c>
      <c r="D143" s="7">
        <v>0.99</v>
      </c>
      <c r="E143" s="8">
        <f>$C$143*SQRT(E141)*$F$131*$T$3/2</f>
        <v>191237.10005558259</v>
      </c>
      <c r="F143" s="8">
        <f t="shared" ref="F143:BQ143" si="43">$C$143*SQRT(F141)*$F$131*$T$3/2</f>
        <v>270450.10052750551</v>
      </c>
      <c r="G143" s="8">
        <f t="shared" si="43"/>
        <v>331232.37358840194</v>
      </c>
      <c r="H143" s="8">
        <f t="shared" si="43"/>
        <v>382474.20011116518</v>
      </c>
      <c r="I143" s="8">
        <f t="shared" si="43"/>
        <v>427619.15554421151</v>
      </c>
      <c r="J143" s="8">
        <f t="shared" si="43"/>
        <v>468433.31502574979</v>
      </c>
      <c r="K143" s="8">
        <f t="shared" si="43"/>
        <v>505965.8081962479</v>
      </c>
      <c r="L143" s="8">
        <f t="shared" si="43"/>
        <v>540900.20105501101</v>
      </c>
      <c r="M143" s="8">
        <f t="shared" si="43"/>
        <v>573711.30016674777</v>
      </c>
      <c r="N143" s="8">
        <f t="shared" si="43"/>
        <v>604744.80930115399</v>
      </c>
      <c r="O143" s="8">
        <f t="shared" si="43"/>
        <v>634261.70688002114</v>
      </c>
      <c r="P143" s="8">
        <f t="shared" si="43"/>
        <v>662464.74717680388</v>
      </c>
      <c r="Q143" s="8">
        <f t="shared" si="43"/>
        <v>689515.17002144025</v>
      </c>
      <c r="R143" s="8">
        <f t="shared" si="43"/>
        <v>715543.70804819791</v>
      </c>
      <c r="S143" s="8">
        <f t="shared" si="43"/>
        <v>740658.10369227279</v>
      </c>
      <c r="T143" s="8">
        <f t="shared" si="43"/>
        <v>764948.40022233035</v>
      </c>
      <c r="U143" s="8">
        <f t="shared" si="43"/>
        <v>788490.76306597993</v>
      </c>
      <c r="V143" s="8">
        <f t="shared" si="43"/>
        <v>811350.30158251617</v>
      </c>
      <c r="W143" s="8">
        <f t="shared" si="43"/>
        <v>833583.19339806121</v>
      </c>
      <c r="X143" s="8">
        <f t="shared" si="43"/>
        <v>855238.31108842301</v>
      </c>
      <c r="Y143" s="8">
        <f t="shared" si="43"/>
        <v>876358.48668855091</v>
      </c>
      <c r="Z143" s="8">
        <f t="shared" si="43"/>
        <v>896981.50796363468</v>
      </c>
      <c r="AA143" s="8">
        <f t="shared" si="43"/>
        <v>917140.91287347139</v>
      </c>
      <c r="AB143" s="8">
        <f t="shared" si="43"/>
        <v>936866.63005149958</v>
      </c>
      <c r="AC143" s="8">
        <f t="shared" si="43"/>
        <v>956185.50027791294</v>
      </c>
      <c r="AD143" s="8">
        <f t="shared" si="43"/>
        <v>975121.70490631135</v>
      </c>
      <c r="AE143" s="8">
        <f t="shared" si="43"/>
        <v>993697.12076520605</v>
      </c>
      <c r="AF143" s="8">
        <f t="shared" si="43"/>
        <v>1011931.6163924958</v>
      </c>
      <c r="AG143" s="8">
        <f t="shared" si="43"/>
        <v>1029843.3010377832</v>
      </c>
      <c r="AH143" s="8">
        <f t="shared" si="43"/>
        <v>1047448.7353231503</v>
      </c>
      <c r="AI143" s="8">
        <f t="shared" si="43"/>
        <v>1064763.1105404319</v>
      </c>
      <c r="AJ143" s="8">
        <f t="shared" si="43"/>
        <v>1081800.402110022</v>
      </c>
      <c r="AK143" s="8">
        <f t="shared" si="43"/>
        <v>1098573.5016115555</v>
      </c>
      <c r="AL143" s="8">
        <f t="shared" si="43"/>
        <v>1115094.3309338198</v>
      </c>
      <c r="AM143" s="8">
        <f t="shared" si="43"/>
        <v>1131373.9414174305</v>
      </c>
      <c r="AN143" s="8">
        <f t="shared" si="43"/>
        <v>1147422.6003334955</v>
      </c>
      <c r="AO143" s="8">
        <f t="shared" si="43"/>
        <v>1163249.8666209893</v>
      </c>
      <c r="AP143" s="8">
        <f t="shared" si="43"/>
        <v>1178864.6574698125</v>
      </c>
      <c r="AQ143" s="8">
        <f t="shared" si="43"/>
        <v>1194275.3070666275</v>
      </c>
      <c r="AR143" s="8">
        <f t="shared" si="43"/>
        <v>1209489.618602308</v>
      </c>
      <c r="AS143" s="8">
        <f t="shared" si="43"/>
        <v>1224514.9104622717</v>
      </c>
      <c r="AT143" s="8">
        <f t="shared" si="43"/>
        <v>1239358.0573757102</v>
      </c>
      <c r="AU143" s="8">
        <f t="shared" si="43"/>
        <v>1254025.5271802736</v>
      </c>
      <c r="AV143" s="8">
        <f t="shared" si="43"/>
        <v>1268523.4137600423</v>
      </c>
      <c r="AW143" s="8">
        <f t="shared" si="43"/>
        <v>1282857.4666326344</v>
      </c>
      <c r="AX143" s="8">
        <f t="shared" si="43"/>
        <v>1297033.1175929047</v>
      </c>
      <c r="AY143" s="8">
        <f t="shared" si="43"/>
        <v>1311055.5047634095</v>
      </c>
      <c r="AZ143" s="8">
        <f t="shared" si="43"/>
        <v>1324929.4943536078</v>
      </c>
      <c r="BA143" s="8">
        <f t="shared" si="43"/>
        <v>1338659.7003890784</v>
      </c>
      <c r="BB143" s="8">
        <f t="shared" si="43"/>
        <v>1352250.5026375274</v>
      </c>
      <c r="BC143" s="8">
        <f t="shared" si="43"/>
        <v>1365706.062929031</v>
      </c>
      <c r="BD143" s="8">
        <f t="shared" si="43"/>
        <v>1379030.3400428805</v>
      </c>
      <c r="BE143" s="8">
        <f t="shared" si="43"/>
        <v>1392227.1033119746</v>
      </c>
      <c r="BF143" s="8">
        <f t="shared" si="43"/>
        <v>1405299.9450772495</v>
      </c>
      <c r="BG143" s="8">
        <f t="shared" si="43"/>
        <v>1418252.2921087735</v>
      </c>
      <c r="BH143" s="8">
        <f t="shared" si="43"/>
        <v>1431087.4160963958</v>
      </c>
      <c r="BI143" s="8">
        <f t="shared" si="43"/>
        <v>1443808.443300955</v>
      </c>
      <c r="BJ143" s="8">
        <f t="shared" si="43"/>
        <v>1456418.3634467113</v>
      </c>
      <c r="BK143" s="8">
        <f t="shared" si="43"/>
        <v>1468920.0379266615</v>
      </c>
      <c r="BL143" s="8">
        <f t="shared" si="43"/>
        <v>1481316.2073845456</v>
      </c>
      <c r="BM143" s="8">
        <f t="shared" si="43"/>
        <v>1493609.4987304423</v>
      </c>
      <c r="BN143" s="8">
        <f t="shared" si="43"/>
        <v>1505802.4316408418</v>
      </c>
      <c r="BO143" s="8">
        <f t="shared" si="43"/>
        <v>1517897.4245887438</v>
      </c>
      <c r="BP143" s="8">
        <f t="shared" si="43"/>
        <v>1529896.8004446607</v>
      </c>
      <c r="BQ143" s="8">
        <f t="shared" si="43"/>
        <v>1541802.7916852655</v>
      </c>
      <c r="BR143" s="8">
        <f t="shared" ref="BR143:CZ143" si="44">$C$143*SQRT(BR141)*$F$131*$T$3/2</f>
        <v>1553617.5452427627</v>
      </c>
      <c r="BS143" s="8">
        <f t="shared" si="44"/>
        <v>1565343.1270248122</v>
      </c>
      <c r="BT143" s="8">
        <f t="shared" si="44"/>
        <v>1576981.5261319599</v>
      </c>
      <c r="BU143" s="8">
        <f t="shared" si="44"/>
        <v>1588534.6587969537</v>
      </c>
      <c r="BV143" s="8">
        <f t="shared" si="44"/>
        <v>1600004.372068034</v>
      </c>
      <c r="BW143" s="8">
        <f t="shared" si="44"/>
        <v>1611392.4472562517</v>
      </c>
      <c r="BX143" s="8">
        <f t="shared" si="44"/>
        <v>1622700.6031650323</v>
      </c>
      <c r="BY143" s="8">
        <f t="shared" si="44"/>
        <v>1633930.4991185607</v>
      </c>
      <c r="BZ143" s="8">
        <f t="shared" si="44"/>
        <v>1645083.7378040969</v>
      </c>
      <c r="CA143" s="8">
        <f t="shared" si="44"/>
        <v>1656161.8679420103</v>
      </c>
      <c r="CB143" s="8">
        <f t="shared" si="44"/>
        <v>1667166.3867961224</v>
      </c>
      <c r="CC143" s="8">
        <f t="shared" si="44"/>
        <v>1678098.7425358812</v>
      </c>
      <c r="CD143" s="8">
        <f t="shared" si="44"/>
        <v>1688960.3364609173</v>
      </c>
      <c r="CE143" s="8">
        <f t="shared" si="44"/>
        <v>1699752.5250976516</v>
      </c>
      <c r="CF143" s="8">
        <f t="shared" si="44"/>
        <v>1710476.622176846</v>
      </c>
      <c r="CG143" s="8">
        <f t="shared" si="44"/>
        <v>1721133.9005002431</v>
      </c>
      <c r="CH143" s="8">
        <f t="shared" si="44"/>
        <v>1731725.5937038211</v>
      </c>
      <c r="CI143" s="8">
        <f t="shared" si="44"/>
        <v>1742252.8979245578</v>
      </c>
      <c r="CJ143" s="8">
        <f t="shared" si="44"/>
        <v>1752716.9733771018</v>
      </c>
      <c r="CK143" s="8">
        <f t="shared" si="44"/>
        <v>1763118.9458462116</v>
      </c>
      <c r="CL143" s="8">
        <f t="shared" si="44"/>
        <v>1773459.9081004132</v>
      </c>
      <c r="CM143" s="8">
        <f t="shared" si="44"/>
        <v>1783740.921231891</v>
      </c>
      <c r="CN143" s="8">
        <f t="shared" si="44"/>
        <v>1793963.0159272694</v>
      </c>
      <c r="CO143" s="8">
        <f t="shared" si="44"/>
        <v>1804127.1936735867</v>
      </c>
      <c r="CP143" s="8">
        <f t="shared" si="44"/>
        <v>1814234.4279034617</v>
      </c>
      <c r="CQ143" s="8">
        <f t="shared" si="44"/>
        <v>1824285.6650831499</v>
      </c>
      <c r="CR143" s="8">
        <f t="shared" si="44"/>
        <v>1834281.8257469428</v>
      </c>
      <c r="CS143" s="8">
        <f t="shared" si="44"/>
        <v>1844223.8054811051</v>
      </c>
      <c r="CT143" s="8">
        <f t="shared" si="44"/>
        <v>1854112.4758603177</v>
      </c>
      <c r="CU143" s="8">
        <f t="shared" si="44"/>
        <v>1863948.6853394182</v>
      </c>
      <c r="CV143" s="8">
        <f t="shared" si="44"/>
        <v>1873733.2601029992</v>
      </c>
      <c r="CW143" s="8">
        <f t="shared" si="44"/>
        <v>1883467.0048752867</v>
      </c>
      <c r="CX143" s="8">
        <f t="shared" si="44"/>
        <v>1893150.7036925384</v>
      </c>
      <c r="CY143" s="8">
        <f t="shared" si="44"/>
        <v>1902785.1206400637</v>
      </c>
      <c r="CZ143" s="8">
        <f t="shared" si="44"/>
        <v>1912371.0005558259</v>
      </c>
    </row>
    <row r="144" spans="3:104" x14ac:dyDescent="0.3">
      <c r="C144" s="8">
        <v>1.64</v>
      </c>
      <c r="D144" s="7">
        <v>0.95</v>
      </c>
      <c r="E144" s="8">
        <f>$C$144*SQRT(E141)*$F$131*$T$3/2</f>
        <v>134604.65411637569</v>
      </c>
      <c r="F144" s="8">
        <f t="shared" ref="F144:BQ144" si="45">$C$144*SQRT(F141)*$F$131*$T$3/2</f>
        <v>190359.72740991804</v>
      </c>
      <c r="G144" s="8">
        <f t="shared" si="45"/>
        <v>233142.09986479793</v>
      </c>
      <c r="H144" s="8">
        <f t="shared" si="45"/>
        <v>269209.30823275138</v>
      </c>
      <c r="I144" s="8">
        <f t="shared" si="45"/>
        <v>300985.15669206297</v>
      </c>
      <c r="J144" s="8">
        <f t="shared" si="45"/>
        <v>329712.7195889398</v>
      </c>
      <c r="K144" s="8">
        <f t="shared" si="45"/>
        <v>356130.44010379678</v>
      </c>
      <c r="L144" s="8">
        <f t="shared" si="45"/>
        <v>380719.45481983607</v>
      </c>
      <c r="M144" s="8">
        <f t="shared" si="45"/>
        <v>403813.96234912716</v>
      </c>
      <c r="N144" s="8">
        <f t="shared" si="45"/>
        <v>425657.29066690663</v>
      </c>
      <c r="O144" s="8">
        <f t="shared" si="45"/>
        <v>446433.13273958571</v>
      </c>
      <c r="P144" s="8">
        <f t="shared" si="45"/>
        <v>466284.19972959586</v>
      </c>
      <c r="Q144" s="8">
        <f t="shared" si="45"/>
        <v>485323.98233268753</v>
      </c>
      <c r="R144" s="8">
        <f t="shared" si="45"/>
        <v>503644.49836868863</v>
      </c>
      <c r="S144" s="8">
        <f t="shared" si="45"/>
        <v>521321.58371473278</v>
      </c>
      <c r="T144" s="8">
        <f t="shared" si="45"/>
        <v>538418.61646550277</v>
      </c>
      <c r="U144" s="8">
        <f t="shared" si="45"/>
        <v>554989.20662154804</v>
      </c>
      <c r="V144" s="8">
        <f t="shared" si="45"/>
        <v>571079.18222975393</v>
      </c>
      <c r="W144" s="8">
        <f t="shared" si="45"/>
        <v>586728.08462352783</v>
      </c>
      <c r="X144" s="8">
        <f t="shared" si="45"/>
        <v>601970.31338412594</v>
      </c>
      <c r="Y144" s="8">
        <f t="shared" si="45"/>
        <v>616836.01638164092</v>
      </c>
      <c r="Z144" s="8">
        <f t="shared" si="45"/>
        <v>631351.79101303034</v>
      </c>
      <c r="AA144" s="8">
        <f t="shared" si="45"/>
        <v>645541.2433959198</v>
      </c>
      <c r="AB144" s="8">
        <f t="shared" si="45"/>
        <v>659425.4391778796</v>
      </c>
      <c r="AC144" s="8">
        <f t="shared" si="45"/>
        <v>673023.27058187849</v>
      </c>
      <c r="AD144" s="8">
        <f t="shared" si="45"/>
        <v>686351.75795980706</v>
      </c>
      <c r="AE144" s="8">
        <f t="shared" si="45"/>
        <v>699426.29959439393</v>
      </c>
      <c r="AF144" s="8">
        <f t="shared" si="45"/>
        <v>712260.88020759355</v>
      </c>
      <c r="AG144" s="8">
        <f t="shared" si="45"/>
        <v>724868.24622401898</v>
      </c>
      <c r="AH144" s="8">
        <f t="shared" si="45"/>
        <v>737260.05404719582</v>
      </c>
      <c r="AI144" s="8">
        <f t="shared" si="45"/>
        <v>749446.99626021809</v>
      </c>
      <c r="AJ144" s="8">
        <f t="shared" si="45"/>
        <v>761438.90963967214</v>
      </c>
      <c r="AK144" s="8">
        <f t="shared" si="45"/>
        <v>773244.86808710324</v>
      </c>
      <c r="AL144" s="8">
        <f t="shared" si="45"/>
        <v>784873.26297487726</v>
      </c>
      <c r="AM144" s="8">
        <f t="shared" si="45"/>
        <v>796331.87292900693</v>
      </c>
      <c r="AN144" s="8">
        <f t="shared" si="45"/>
        <v>807627.92469825433</v>
      </c>
      <c r="AO144" s="8">
        <f t="shared" si="45"/>
        <v>818768.14646284212</v>
      </c>
      <c r="AP144" s="8">
        <f t="shared" si="45"/>
        <v>829758.81469978206</v>
      </c>
      <c r="AQ144" s="8">
        <f t="shared" si="45"/>
        <v>840605.79553187499</v>
      </c>
      <c r="AR144" s="8">
        <f t="shared" si="45"/>
        <v>851314.58133381326</v>
      </c>
      <c r="AS144" s="8">
        <f t="shared" si="45"/>
        <v>861890.32324383047</v>
      </c>
      <c r="AT144" s="8">
        <f t="shared" si="45"/>
        <v>872337.8601271091</v>
      </c>
      <c r="AU144" s="8">
        <f t="shared" si="45"/>
        <v>882661.74445306801</v>
      </c>
      <c r="AV144" s="8">
        <f t="shared" si="45"/>
        <v>892866.26547917142</v>
      </c>
      <c r="AW144" s="8">
        <f t="shared" si="45"/>
        <v>902955.47007618903</v>
      </c>
      <c r="AX144" s="8">
        <f t="shared" si="45"/>
        <v>912933.18148170097</v>
      </c>
      <c r="AY144" s="8">
        <f t="shared" si="45"/>
        <v>922803.01622832252</v>
      </c>
      <c r="AZ144" s="8">
        <f t="shared" si="45"/>
        <v>932568.39945919171</v>
      </c>
      <c r="BA144" s="8">
        <f t="shared" si="45"/>
        <v>942232.57881462993</v>
      </c>
      <c r="BB144" s="8">
        <f t="shared" si="45"/>
        <v>951798.63704959</v>
      </c>
      <c r="BC144" s="8">
        <f t="shared" si="45"/>
        <v>961269.50352086278</v>
      </c>
      <c r="BD144" s="8">
        <f t="shared" si="45"/>
        <v>970647.96466537507</v>
      </c>
      <c r="BE144" s="8">
        <f t="shared" si="45"/>
        <v>979936.67357581039</v>
      </c>
      <c r="BF144" s="8">
        <f t="shared" si="45"/>
        <v>989138.1587668194</v>
      </c>
      <c r="BG144" s="8">
        <f t="shared" si="45"/>
        <v>998254.83221390063</v>
      </c>
      <c r="BH144" s="8">
        <f t="shared" si="45"/>
        <v>1007288.9967373773</v>
      </c>
      <c r="BI144" s="8">
        <f t="shared" si="45"/>
        <v>1016242.8527955221</v>
      </c>
      <c r="BJ144" s="8">
        <f t="shared" si="45"/>
        <v>1025118.5047436077</v>
      </c>
      <c r="BK144" s="8">
        <f t="shared" si="45"/>
        <v>1033917.9666093241</v>
      </c>
      <c r="BL144" s="8">
        <f t="shared" si="45"/>
        <v>1042643.1674294656</v>
      </c>
      <c r="BM144" s="8">
        <f t="shared" si="45"/>
        <v>1051295.9561879507</v>
      </c>
      <c r="BN144" s="8">
        <f t="shared" si="45"/>
        <v>1059878.1063909787</v>
      </c>
      <c r="BO144" s="8">
        <f t="shared" si="45"/>
        <v>1068391.3203113903</v>
      </c>
      <c r="BP144" s="8">
        <f t="shared" si="45"/>
        <v>1076837.2329310055</v>
      </c>
      <c r="BQ144" s="8">
        <f t="shared" si="45"/>
        <v>1085217.4156067965</v>
      </c>
      <c r="BR144" s="8">
        <f t="shared" ref="BR144:CZ144" si="46">$C$144*SQRT(BR141)*$F$131*$T$3/2</f>
        <v>1093533.3794841764</v>
      </c>
      <c r="BS144" s="8">
        <f t="shared" si="46"/>
        <v>1101786.5786784082</v>
      </c>
      <c r="BT144" s="8">
        <f t="shared" si="46"/>
        <v>1109978.4132430961</v>
      </c>
      <c r="BU144" s="8">
        <f t="shared" si="46"/>
        <v>1118110.2319429202</v>
      </c>
      <c r="BV144" s="8">
        <f t="shared" si="46"/>
        <v>1126183.3348461697</v>
      </c>
      <c r="BW144" s="8">
        <f t="shared" si="46"/>
        <v>1134198.9757511814</v>
      </c>
      <c r="BX144" s="8">
        <f t="shared" si="46"/>
        <v>1142158.3644595079</v>
      </c>
      <c r="BY144" s="8">
        <f t="shared" si="46"/>
        <v>1150062.668907485</v>
      </c>
      <c r="BZ144" s="8">
        <f t="shared" si="46"/>
        <v>1157913.0171668322</v>
      </c>
      <c r="CA144" s="8">
        <f t="shared" si="46"/>
        <v>1165710.49932399</v>
      </c>
      <c r="CB144" s="8">
        <f t="shared" si="46"/>
        <v>1173456.1692470557</v>
      </c>
      <c r="CC144" s="8">
        <f t="shared" si="46"/>
        <v>1181151.0462484313</v>
      </c>
      <c r="CD144" s="8">
        <f t="shared" si="46"/>
        <v>1188796.1166506028</v>
      </c>
      <c r="CE144" s="8">
        <f t="shared" si="46"/>
        <v>1196392.3352618665</v>
      </c>
      <c r="CF144" s="8">
        <f t="shared" si="46"/>
        <v>1203940.6267682519</v>
      </c>
      <c r="CG144" s="8">
        <f t="shared" si="46"/>
        <v>1211441.8870473816</v>
      </c>
      <c r="CH144" s="8">
        <f t="shared" si="46"/>
        <v>1218896.9844095563</v>
      </c>
      <c r="CI144" s="8">
        <f t="shared" si="46"/>
        <v>1226306.7607709332</v>
      </c>
      <c r="CJ144" s="8">
        <f t="shared" si="46"/>
        <v>1233672.0327632818</v>
      </c>
      <c r="CK144" s="8">
        <f t="shared" si="46"/>
        <v>1240993.5927844581</v>
      </c>
      <c r="CL144" s="8">
        <f t="shared" si="46"/>
        <v>1248272.2099934239</v>
      </c>
      <c r="CM144" s="8">
        <f t="shared" si="46"/>
        <v>1255508.6312533482</v>
      </c>
      <c r="CN144" s="8">
        <f t="shared" si="46"/>
        <v>1262703.5820260607</v>
      </c>
      <c r="CO144" s="8">
        <f t="shared" si="46"/>
        <v>1269857.7672208936</v>
      </c>
      <c r="CP144" s="8">
        <f t="shared" si="46"/>
        <v>1276971.8720007197</v>
      </c>
      <c r="CQ144" s="8">
        <f t="shared" si="46"/>
        <v>1284046.5625477962</v>
      </c>
      <c r="CR144" s="8">
        <f t="shared" si="46"/>
        <v>1291082.4867918396</v>
      </c>
      <c r="CS144" s="8">
        <f t="shared" si="46"/>
        <v>1298080.2751025802</v>
      </c>
      <c r="CT144" s="8">
        <f t="shared" si="46"/>
        <v>1305040.5409488932</v>
      </c>
      <c r="CU144" s="8">
        <f t="shared" si="46"/>
        <v>1311963.8815264574</v>
      </c>
      <c r="CV144" s="8">
        <f t="shared" si="46"/>
        <v>1318850.8783557592</v>
      </c>
      <c r="CW144" s="8">
        <f t="shared" si="46"/>
        <v>1325702.097852133</v>
      </c>
      <c r="CX144" s="8">
        <f t="shared" si="46"/>
        <v>1332518.0918694262</v>
      </c>
      <c r="CY144" s="8">
        <f t="shared" si="46"/>
        <v>1339299.3982187572</v>
      </c>
      <c r="CZ144" s="8">
        <f t="shared" si="46"/>
        <v>1346046.541163757</v>
      </c>
    </row>
    <row r="145" spans="3:104" x14ac:dyDescent="0.3">
      <c r="C145" s="8" t="s">
        <v>17</v>
      </c>
    </row>
    <row r="146" spans="3:104" x14ac:dyDescent="0.3">
      <c r="C146" s="8" t="s">
        <v>29</v>
      </c>
      <c r="E146" s="8">
        <v>1</v>
      </c>
      <c r="F146" s="8">
        <v>2</v>
      </c>
      <c r="G146" s="8">
        <v>3</v>
      </c>
      <c r="H146" s="8">
        <v>4</v>
      </c>
      <c r="I146" s="8">
        <v>5</v>
      </c>
      <c r="J146" s="8">
        <v>6</v>
      </c>
      <c r="K146" s="8">
        <v>7</v>
      </c>
      <c r="L146" s="8">
        <v>8</v>
      </c>
      <c r="M146" s="8">
        <v>9</v>
      </c>
      <c r="N146" s="8">
        <v>10</v>
      </c>
      <c r="O146" s="8">
        <v>11</v>
      </c>
      <c r="P146" s="8">
        <v>12</v>
      </c>
      <c r="Q146" s="8">
        <v>13</v>
      </c>
      <c r="R146" s="8">
        <v>14</v>
      </c>
      <c r="S146" s="8">
        <v>15</v>
      </c>
      <c r="T146" s="8">
        <v>16</v>
      </c>
      <c r="U146" s="8">
        <v>17</v>
      </c>
      <c r="V146" s="8">
        <v>18</v>
      </c>
      <c r="W146" s="8">
        <v>19</v>
      </c>
      <c r="X146" s="8">
        <v>20</v>
      </c>
      <c r="Y146" s="8">
        <v>21</v>
      </c>
      <c r="Z146" s="8">
        <v>22</v>
      </c>
      <c r="AA146" s="8">
        <v>23</v>
      </c>
      <c r="AB146" s="8">
        <v>24</v>
      </c>
      <c r="AC146" s="8">
        <v>25</v>
      </c>
      <c r="AD146" s="8">
        <v>26</v>
      </c>
      <c r="AE146" s="8">
        <v>27</v>
      </c>
      <c r="AF146" s="8">
        <v>28</v>
      </c>
      <c r="AG146" s="8">
        <v>29</v>
      </c>
      <c r="AH146" s="8">
        <v>30</v>
      </c>
      <c r="AI146" s="8">
        <v>31</v>
      </c>
      <c r="AJ146" s="8">
        <v>32</v>
      </c>
      <c r="AK146" s="8">
        <v>33</v>
      </c>
      <c r="AL146" s="8">
        <v>34</v>
      </c>
      <c r="AM146" s="8">
        <v>35</v>
      </c>
      <c r="AN146" s="8">
        <v>36</v>
      </c>
      <c r="AO146" s="8">
        <v>37</v>
      </c>
      <c r="AP146" s="8">
        <v>38</v>
      </c>
      <c r="AQ146" s="8">
        <v>39</v>
      </c>
      <c r="AR146" s="8">
        <v>40</v>
      </c>
      <c r="AS146" s="8">
        <v>41</v>
      </c>
      <c r="AT146" s="8">
        <v>42</v>
      </c>
      <c r="AU146" s="8">
        <v>43</v>
      </c>
      <c r="AV146" s="8">
        <v>44</v>
      </c>
      <c r="AW146" s="8">
        <v>45</v>
      </c>
      <c r="AX146" s="8">
        <v>46</v>
      </c>
      <c r="AY146" s="8">
        <v>47</v>
      </c>
      <c r="AZ146" s="8">
        <v>48</v>
      </c>
      <c r="BA146" s="8">
        <v>49</v>
      </c>
      <c r="BB146" s="8">
        <v>50</v>
      </c>
      <c r="BC146" s="8">
        <v>51</v>
      </c>
      <c r="BD146" s="8">
        <v>52</v>
      </c>
      <c r="BE146" s="8">
        <v>53</v>
      </c>
      <c r="BF146" s="8">
        <v>54</v>
      </c>
      <c r="BG146" s="8">
        <v>55</v>
      </c>
      <c r="BH146" s="8">
        <v>56</v>
      </c>
      <c r="BI146" s="8">
        <v>57</v>
      </c>
      <c r="BJ146" s="8">
        <v>58</v>
      </c>
      <c r="BK146" s="8">
        <v>59</v>
      </c>
      <c r="BL146" s="8">
        <v>60</v>
      </c>
      <c r="BM146" s="8">
        <v>61</v>
      </c>
      <c r="BN146" s="8">
        <v>62</v>
      </c>
      <c r="BO146" s="8">
        <v>63</v>
      </c>
      <c r="BP146" s="8">
        <v>64</v>
      </c>
      <c r="BQ146" s="8">
        <v>65</v>
      </c>
      <c r="BR146" s="8">
        <v>66</v>
      </c>
      <c r="BS146" s="8">
        <v>67</v>
      </c>
      <c r="BT146" s="8">
        <v>68</v>
      </c>
      <c r="BU146" s="8">
        <v>69</v>
      </c>
      <c r="BV146" s="8">
        <v>70</v>
      </c>
      <c r="BW146" s="8">
        <v>71</v>
      </c>
      <c r="BX146" s="8">
        <v>72</v>
      </c>
      <c r="BY146" s="8">
        <v>73</v>
      </c>
      <c r="BZ146" s="8">
        <v>74</v>
      </c>
      <c r="CA146" s="8">
        <v>75</v>
      </c>
      <c r="CB146" s="8">
        <v>76</v>
      </c>
      <c r="CC146" s="8">
        <v>77</v>
      </c>
      <c r="CD146" s="8">
        <v>78</v>
      </c>
      <c r="CE146" s="8">
        <v>79</v>
      </c>
      <c r="CF146" s="8">
        <v>80</v>
      </c>
      <c r="CG146" s="8">
        <v>81</v>
      </c>
      <c r="CH146" s="8">
        <v>82</v>
      </c>
      <c r="CI146" s="8">
        <v>83</v>
      </c>
      <c r="CJ146" s="8">
        <v>84</v>
      </c>
      <c r="CK146" s="8">
        <v>85</v>
      </c>
      <c r="CL146" s="8">
        <v>86</v>
      </c>
      <c r="CM146" s="8">
        <v>87</v>
      </c>
      <c r="CN146" s="8">
        <v>88</v>
      </c>
      <c r="CO146" s="8">
        <v>89</v>
      </c>
      <c r="CP146" s="8">
        <v>90</v>
      </c>
      <c r="CQ146" s="8">
        <v>91</v>
      </c>
      <c r="CR146" s="8">
        <v>92</v>
      </c>
      <c r="CS146" s="8">
        <v>93</v>
      </c>
      <c r="CT146" s="8">
        <v>94</v>
      </c>
      <c r="CU146" s="8">
        <v>95</v>
      </c>
      <c r="CV146" s="8">
        <v>96</v>
      </c>
      <c r="CW146" s="8">
        <v>97</v>
      </c>
      <c r="CX146" s="8">
        <v>98</v>
      </c>
      <c r="CY146" s="8">
        <v>99</v>
      </c>
      <c r="CZ146" s="8">
        <v>100</v>
      </c>
    </row>
    <row r="147" spans="3:104" x14ac:dyDescent="0.3">
      <c r="C147" s="8">
        <v>2.58</v>
      </c>
      <c r="D147" s="9">
        <v>0.995</v>
      </c>
      <c r="E147" s="8">
        <f>$C$147*SQRT(E146)*$F$132*$T$3/2</f>
        <v>264253.97997375188</v>
      </c>
      <c r="F147" s="8">
        <f t="shared" ref="F147:BQ147" si="47">$C$147*SQRT(F146)*$F$132*$T$3/2</f>
        <v>373711.56238994817</v>
      </c>
      <c r="G147" s="8">
        <f t="shared" si="47"/>
        <v>457701.31941682688</v>
      </c>
      <c r="H147" s="8">
        <f t="shared" si="47"/>
        <v>528507.95994750375</v>
      </c>
      <c r="I147" s="8">
        <f t="shared" si="47"/>
        <v>590889.86254617723</v>
      </c>
      <c r="J147" s="8">
        <f t="shared" si="47"/>
        <v>647287.41343533644</v>
      </c>
      <c r="K147" s="8">
        <f t="shared" si="47"/>
        <v>699150.31396959012</v>
      </c>
      <c r="L147" s="8">
        <f t="shared" si="47"/>
        <v>747423.12477989634</v>
      </c>
      <c r="M147" s="8">
        <f t="shared" si="47"/>
        <v>792761.93992125569</v>
      </c>
      <c r="N147" s="8">
        <f t="shared" si="47"/>
        <v>835644.45748157799</v>
      </c>
      <c r="O147" s="8">
        <f t="shared" si="47"/>
        <v>876431.30093102483</v>
      </c>
      <c r="P147" s="8">
        <f t="shared" si="47"/>
        <v>915402.63883365376</v>
      </c>
      <c r="Q147" s="8">
        <f t="shared" si="47"/>
        <v>952781.27454079641</v>
      </c>
      <c r="R147" s="8">
        <f t="shared" si="47"/>
        <v>988747.85615320189</v>
      </c>
      <c r="S147" s="8">
        <f t="shared" si="47"/>
        <v>1023451.2636073694</v>
      </c>
      <c r="T147" s="8">
        <f t="shared" si="47"/>
        <v>1057015.9198950075</v>
      </c>
      <c r="U147" s="8">
        <f t="shared" si="47"/>
        <v>1089547.071421633</v>
      </c>
      <c r="V147" s="8">
        <f t="shared" si="47"/>
        <v>1121134.6871698445</v>
      </c>
      <c r="W147" s="8">
        <f t="shared" si="47"/>
        <v>1151856.3941340055</v>
      </c>
      <c r="X147" s="8">
        <f t="shared" si="47"/>
        <v>1181779.7250923545</v>
      </c>
      <c r="Y147" s="8">
        <f t="shared" si="47"/>
        <v>1210963.8659230627</v>
      </c>
      <c r="Z147" s="8">
        <f t="shared" si="47"/>
        <v>1239461.0322649509</v>
      </c>
      <c r="AA147" s="8">
        <f t="shared" si="47"/>
        <v>1267317.5673189671</v>
      </c>
      <c r="AB147" s="8">
        <f t="shared" si="47"/>
        <v>1294574.8268706729</v>
      </c>
      <c r="AC147" s="8">
        <f t="shared" si="47"/>
        <v>1321269.8998687593</v>
      </c>
      <c r="AD147" s="8">
        <f t="shared" si="47"/>
        <v>1347436.2004307176</v>
      </c>
      <c r="AE147" s="8">
        <f t="shared" si="47"/>
        <v>1373103.9582504807</v>
      </c>
      <c r="AF147" s="8">
        <f t="shared" si="47"/>
        <v>1398300.6279391802</v>
      </c>
      <c r="AG147" s="8">
        <f t="shared" si="47"/>
        <v>1423051.2330998746</v>
      </c>
      <c r="AH147" s="8">
        <f t="shared" si="47"/>
        <v>1447378.6574214234</v>
      </c>
      <c r="AI147" s="8">
        <f t="shared" si="47"/>
        <v>1471303.8924338541</v>
      </c>
      <c r="AJ147" s="8">
        <f t="shared" si="47"/>
        <v>1494846.2495597927</v>
      </c>
      <c r="AK147" s="8">
        <f t="shared" si="47"/>
        <v>1518023.5425562235</v>
      </c>
      <c r="AL147" s="8">
        <f t="shared" si="47"/>
        <v>1540852.2452483608</v>
      </c>
      <c r="AM147" s="8">
        <f t="shared" si="47"/>
        <v>1563347.6285263244</v>
      </c>
      <c r="AN147" s="8">
        <f t="shared" si="47"/>
        <v>1585523.8798425114</v>
      </c>
      <c r="AO147" s="8">
        <f t="shared" si="47"/>
        <v>1607394.2078665141</v>
      </c>
      <c r="AP147" s="8">
        <f t="shared" si="47"/>
        <v>1628970.9344904795</v>
      </c>
      <c r="AQ147" s="8">
        <f t="shared" si="47"/>
        <v>1650265.576004891</v>
      </c>
      <c r="AR147" s="8">
        <f t="shared" si="47"/>
        <v>1671288.914963156</v>
      </c>
      <c r="AS147" s="8">
        <f t="shared" si="47"/>
        <v>1692051.0640080252</v>
      </c>
      <c r="AT147" s="8">
        <f t="shared" si="47"/>
        <v>1712561.5227321496</v>
      </c>
      <c r="AU147" s="8">
        <f t="shared" si="47"/>
        <v>1732829.2284800098</v>
      </c>
      <c r="AV147" s="8">
        <f t="shared" si="47"/>
        <v>1752862.6018620497</v>
      </c>
      <c r="AW147" s="8">
        <f t="shared" si="47"/>
        <v>1772669.587638532</v>
      </c>
      <c r="AX147" s="8">
        <f t="shared" si="47"/>
        <v>1792257.6915361616</v>
      </c>
      <c r="AY147" s="8">
        <f t="shared" si="47"/>
        <v>1811634.0134813376</v>
      </c>
      <c r="AZ147" s="8">
        <f t="shared" si="47"/>
        <v>1830805.2776673075</v>
      </c>
      <c r="BA147" s="8">
        <f t="shared" si="47"/>
        <v>1849777.8598162632</v>
      </c>
      <c r="BB147" s="8">
        <f t="shared" si="47"/>
        <v>1868557.8119497409</v>
      </c>
      <c r="BC147" s="8">
        <f t="shared" si="47"/>
        <v>1887150.8849401448</v>
      </c>
      <c r="BD147" s="8">
        <f t="shared" si="47"/>
        <v>1905562.5490815928</v>
      </c>
      <c r="BE147" s="8">
        <f t="shared" si="47"/>
        <v>1923798.0128886472</v>
      </c>
      <c r="BF147" s="8">
        <f t="shared" si="47"/>
        <v>1941862.2403060098</v>
      </c>
      <c r="BG147" s="8">
        <f t="shared" si="47"/>
        <v>1959759.9664903462</v>
      </c>
      <c r="BH147" s="8">
        <f t="shared" si="47"/>
        <v>1977495.7123064038</v>
      </c>
      <c r="BI147" s="8">
        <f t="shared" si="47"/>
        <v>1995073.797663179</v>
      </c>
      <c r="BJ147" s="8">
        <f t="shared" si="47"/>
        <v>2012498.3538015995</v>
      </c>
      <c r="BK147" s="8">
        <f t="shared" si="47"/>
        <v>2029773.3346327406</v>
      </c>
      <c r="BL147" s="8">
        <f t="shared" si="47"/>
        <v>2046902.5272147388</v>
      </c>
      <c r="BM147" s="8">
        <f t="shared" si="47"/>
        <v>2063889.5614470392</v>
      </c>
      <c r="BN147" s="8">
        <f t="shared" si="47"/>
        <v>2080737.9190522819</v>
      </c>
      <c r="BO147" s="8">
        <f t="shared" si="47"/>
        <v>2097450.9419087702</v>
      </c>
      <c r="BP147" s="8">
        <f t="shared" si="47"/>
        <v>2114031.839790015</v>
      </c>
      <c r="BQ147" s="8">
        <f t="shared" si="47"/>
        <v>2130483.6975621106</v>
      </c>
      <c r="BR147" s="8">
        <f t="shared" ref="BR147:CZ147" si="48">$C$147*SQRT(BR146)*$F$132*$T$3/2</f>
        <v>2146809.4818846625</v>
      </c>
      <c r="BS147" s="8">
        <f t="shared" si="48"/>
        <v>2163012.0474564773</v>
      </c>
      <c r="BT147" s="8">
        <f t="shared" si="48"/>
        <v>2179094.142843266</v>
      </c>
      <c r="BU147" s="8">
        <f t="shared" si="48"/>
        <v>2195058.4159210427</v>
      </c>
      <c r="BV147" s="8">
        <f t="shared" si="48"/>
        <v>2210907.4189657434</v>
      </c>
      <c r="BW147" s="8">
        <f t="shared" si="48"/>
        <v>2226643.6134167798</v>
      </c>
      <c r="BX147" s="8">
        <f t="shared" si="48"/>
        <v>2242269.374339689</v>
      </c>
      <c r="BY147" s="8">
        <f t="shared" si="48"/>
        <v>2257786.9946107999</v>
      </c>
      <c r="BZ147" s="8">
        <f t="shared" si="48"/>
        <v>2273198.6888447823</v>
      </c>
      <c r="CA147" s="8">
        <f t="shared" si="48"/>
        <v>2288506.5970841344</v>
      </c>
      <c r="CB147" s="8">
        <f t="shared" si="48"/>
        <v>2303712.7882680111</v>
      </c>
      <c r="CC147" s="8">
        <f t="shared" si="48"/>
        <v>2318819.2634963039</v>
      </c>
      <c r="CD147" s="8">
        <f t="shared" si="48"/>
        <v>2333827.9591035643</v>
      </c>
      <c r="CE147" s="8">
        <f t="shared" si="48"/>
        <v>2348740.749556127</v>
      </c>
      <c r="CF147" s="8">
        <f t="shared" si="48"/>
        <v>2363559.4501847089</v>
      </c>
      <c r="CG147" s="8">
        <f t="shared" si="48"/>
        <v>2378285.8197637666</v>
      </c>
      <c r="CH147" s="8">
        <f t="shared" si="48"/>
        <v>2392921.562947975</v>
      </c>
      <c r="CI147" s="8">
        <f t="shared" si="48"/>
        <v>2407468.3325753943</v>
      </c>
      <c r="CJ147" s="8">
        <f t="shared" si="48"/>
        <v>2421927.7318461253</v>
      </c>
      <c r="CK147" s="8">
        <f t="shared" si="48"/>
        <v>2436301.3163845898</v>
      </c>
      <c r="CL147" s="8">
        <f t="shared" si="48"/>
        <v>2450590.5961929369</v>
      </c>
      <c r="CM147" s="8">
        <f t="shared" si="48"/>
        <v>2464797.0375025244</v>
      </c>
      <c r="CN147" s="8">
        <f t="shared" si="48"/>
        <v>2478922.0645299018</v>
      </c>
      <c r="CO147" s="8">
        <f t="shared" si="48"/>
        <v>2492967.0611432386</v>
      </c>
      <c r="CP147" s="8">
        <f t="shared" si="48"/>
        <v>2506933.372444734</v>
      </c>
      <c r="CQ147" s="8">
        <f t="shared" si="48"/>
        <v>2520822.3062741044</v>
      </c>
      <c r="CR147" s="8">
        <f t="shared" si="48"/>
        <v>2534635.1346379342</v>
      </c>
      <c r="CS147" s="8">
        <f t="shared" si="48"/>
        <v>2548373.0950692897</v>
      </c>
      <c r="CT147" s="8">
        <f t="shared" si="48"/>
        <v>2562037.3919217102</v>
      </c>
      <c r="CU147" s="8">
        <f t="shared" si="48"/>
        <v>2575629.1976014259</v>
      </c>
      <c r="CV147" s="8">
        <f t="shared" si="48"/>
        <v>2589149.6537413457</v>
      </c>
      <c r="CW147" s="8">
        <f t="shared" si="48"/>
        <v>2602599.8723201575</v>
      </c>
      <c r="CX147" s="8">
        <f t="shared" si="48"/>
        <v>2615980.9367296374</v>
      </c>
      <c r="CY147" s="8">
        <f t="shared" si="48"/>
        <v>2629293.9027930745</v>
      </c>
      <c r="CZ147" s="8">
        <f t="shared" si="48"/>
        <v>2642539.7997375187</v>
      </c>
    </row>
    <row r="148" spans="3:104" x14ac:dyDescent="0.3">
      <c r="C148" s="8">
        <v>2.33</v>
      </c>
      <c r="D148" s="7">
        <v>0.99</v>
      </c>
      <c r="E148" s="8">
        <f>$C$148*SQRT(E146)*$F$132*$T$3/2</f>
        <v>238647.97416234182</v>
      </c>
      <c r="F148" s="8">
        <f t="shared" ref="F148:BQ148" si="49">$C$148*SQRT(F146)*$F$132*$T$3/2</f>
        <v>337499.20169324783</v>
      </c>
      <c r="G148" s="8">
        <f t="shared" si="49"/>
        <v>413350.41637256072</v>
      </c>
      <c r="H148" s="8">
        <f t="shared" si="49"/>
        <v>477295.94832468365</v>
      </c>
      <c r="I148" s="8">
        <f t="shared" si="49"/>
        <v>533633.09291960974</v>
      </c>
      <c r="J148" s="8">
        <f t="shared" si="49"/>
        <v>584565.7648466411</v>
      </c>
      <c r="K148" s="8">
        <f t="shared" si="49"/>
        <v>631403.19052292441</v>
      </c>
      <c r="L148" s="8">
        <f t="shared" si="49"/>
        <v>674998.40338649566</v>
      </c>
      <c r="M148" s="8">
        <f t="shared" si="49"/>
        <v>715943.92248702538</v>
      </c>
      <c r="N148" s="8">
        <f t="shared" si="49"/>
        <v>754671.15733801411</v>
      </c>
      <c r="O148" s="8">
        <f t="shared" si="49"/>
        <v>791505.7872749177</v>
      </c>
      <c r="P148" s="8">
        <f t="shared" si="49"/>
        <v>826700.83274512144</v>
      </c>
      <c r="Q148" s="8">
        <f t="shared" si="49"/>
        <v>860457.50762792863</v>
      </c>
      <c r="R148" s="8">
        <f t="shared" si="49"/>
        <v>892938.95536316291</v>
      </c>
      <c r="S148" s="8">
        <f t="shared" si="49"/>
        <v>924279.62953688775</v>
      </c>
      <c r="T148" s="8">
        <f t="shared" si="49"/>
        <v>954591.89664936729</v>
      </c>
      <c r="U148" s="8">
        <f t="shared" si="49"/>
        <v>983970.80481100967</v>
      </c>
      <c r="V148" s="8">
        <f t="shared" si="49"/>
        <v>1012497.6050797432</v>
      </c>
      <c r="W148" s="8">
        <f t="shared" si="49"/>
        <v>1040242.402454354</v>
      </c>
      <c r="X148" s="8">
        <f t="shared" si="49"/>
        <v>1067266.1858392195</v>
      </c>
      <c r="Y148" s="8">
        <f t="shared" si="49"/>
        <v>1093622.4060467971</v>
      </c>
      <c r="Z148" s="8">
        <f t="shared" si="49"/>
        <v>1119358.2190609828</v>
      </c>
      <c r="AA148" s="8">
        <f t="shared" si="49"/>
        <v>1144515.4774624782</v>
      </c>
      <c r="AB148" s="8">
        <f t="shared" si="49"/>
        <v>1169131.5296932822</v>
      </c>
      <c r="AC148" s="8">
        <f t="shared" si="49"/>
        <v>1193239.8708117092</v>
      </c>
      <c r="AD148" s="8">
        <f t="shared" si="49"/>
        <v>1216870.6771331674</v>
      </c>
      <c r="AE148" s="8">
        <f t="shared" si="49"/>
        <v>1240051.249117682</v>
      </c>
      <c r="AF148" s="8">
        <f t="shared" si="49"/>
        <v>1262806.3810458488</v>
      </c>
      <c r="AG148" s="8">
        <f t="shared" si="49"/>
        <v>1285158.6717529874</v>
      </c>
      <c r="AH148" s="8">
        <f t="shared" si="49"/>
        <v>1307128.7875162465</v>
      </c>
      <c r="AI148" s="8">
        <f t="shared" si="49"/>
        <v>1328735.6858026667</v>
      </c>
      <c r="AJ148" s="8">
        <f t="shared" si="49"/>
        <v>1349996.8067729913</v>
      </c>
      <c r="AK148" s="8">
        <f t="shared" si="49"/>
        <v>1370928.2380449614</v>
      </c>
      <c r="AL148" s="8">
        <f t="shared" si="49"/>
        <v>1391544.8571428992</v>
      </c>
      <c r="AM148" s="8">
        <f t="shared" si="49"/>
        <v>1411860.45521951</v>
      </c>
      <c r="AN148" s="8">
        <f t="shared" si="49"/>
        <v>1431887.8449740508</v>
      </c>
      <c r="AO148" s="8">
        <f t="shared" si="49"/>
        <v>1451638.9551662703</v>
      </c>
      <c r="AP148" s="8">
        <f t="shared" si="49"/>
        <v>1471124.9137065182</v>
      </c>
      <c r="AQ148" s="8">
        <f t="shared" si="49"/>
        <v>1490356.1209656573</v>
      </c>
      <c r="AR148" s="8">
        <f t="shared" si="49"/>
        <v>1509342.3146760282</v>
      </c>
      <c r="AS148" s="8">
        <f t="shared" si="49"/>
        <v>1528092.627573139</v>
      </c>
      <c r="AT148" s="8">
        <f t="shared" si="49"/>
        <v>1546615.638746476</v>
      </c>
      <c r="AU148" s="8">
        <f t="shared" si="49"/>
        <v>1564919.4195187688</v>
      </c>
      <c r="AV148" s="8">
        <f t="shared" si="49"/>
        <v>1583011.5745498354</v>
      </c>
      <c r="AW148" s="8">
        <f t="shared" si="49"/>
        <v>1600899.2787588292</v>
      </c>
      <c r="AX148" s="8">
        <f t="shared" si="49"/>
        <v>1618589.3105733553</v>
      </c>
      <c r="AY148" s="8">
        <f t="shared" si="49"/>
        <v>1636088.0819424482</v>
      </c>
      <c r="AZ148" s="8">
        <f t="shared" si="49"/>
        <v>1653401.6654902429</v>
      </c>
      <c r="BA148" s="8">
        <f t="shared" si="49"/>
        <v>1670535.8191363928</v>
      </c>
      <c r="BB148" s="8">
        <f t="shared" si="49"/>
        <v>1687496.0084662386</v>
      </c>
      <c r="BC148" s="8">
        <f t="shared" si="49"/>
        <v>1704287.4270971073</v>
      </c>
      <c r="BD148" s="8">
        <f t="shared" si="49"/>
        <v>1720915.0152558573</v>
      </c>
      <c r="BE148" s="8">
        <f t="shared" si="49"/>
        <v>1737383.476756026</v>
      </c>
      <c r="BF148" s="8">
        <f t="shared" si="49"/>
        <v>1753697.2945399235</v>
      </c>
      <c r="BG148" s="8">
        <f t="shared" si="49"/>
        <v>1769860.7449312042</v>
      </c>
      <c r="BH148" s="8">
        <f t="shared" si="49"/>
        <v>1785877.9107263258</v>
      </c>
      <c r="BI148" s="8">
        <f t="shared" si="49"/>
        <v>1801752.6932384523</v>
      </c>
      <c r="BJ148" s="8">
        <f t="shared" si="49"/>
        <v>1817488.8233944678</v>
      </c>
      <c r="BK148" s="8">
        <f t="shared" si="49"/>
        <v>1833089.8719745292</v>
      </c>
      <c r="BL148" s="8">
        <f t="shared" si="49"/>
        <v>1848559.2590737755</v>
      </c>
      <c r="BM148" s="8">
        <f t="shared" si="49"/>
        <v>1863900.2628572097</v>
      </c>
      <c r="BN148" s="8">
        <f t="shared" si="49"/>
        <v>1879116.0276712466</v>
      </c>
      <c r="BO148" s="8">
        <f t="shared" si="49"/>
        <v>1894209.5715687731</v>
      </c>
      <c r="BP148" s="8">
        <f t="shared" si="49"/>
        <v>1909183.7932987346</v>
      </c>
      <c r="BQ148" s="8">
        <f t="shared" si="49"/>
        <v>1924041.4788060922</v>
      </c>
      <c r="BR148" s="8">
        <f t="shared" ref="BR148:CZ148" si="50">$C$148*SQRT(BR146)*$F$132*$T$3/2</f>
        <v>1938785.3072834352</v>
      </c>
      <c r="BS148" s="8">
        <f t="shared" si="50"/>
        <v>1953417.8568114694</v>
      </c>
      <c r="BT148" s="8">
        <f t="shared" si="50"/>
        <v>1967941.6096220193</v>
      </c>
      <c r="BU148" s="8">
        <f t="shared" si="50"/>
        <v>1982358.9570139649</v>
      </c>
      <c r="BV148" s="8">
        <f t="shared" si="50"/>
        <v>1996672.2039496826</v>
      </c>
      <c r="BW148" s="8">
        <f t="shared" si="50"/>
        <v>2010883.573357014</v>
      </c>
      <c r="BX148" s="8">
        <f t="shared" si="50"/>
        <v>2024995.2101594864</v>
      </c>
      <c r="BY148" s="8">
        <f t="shared" si="50"/>
        <v>2039009.1850554897</v>
      </c>
      <c r="BZ148" s="8">
        <f t="shared" si="50"/>
        <v>2052927.4980652491</v>
      </c>
      <c r="CA148" s="8">
        <f t="shared" si="50"/>
        <v>2066752.0818628038</v>
      </c>
      <c r="CB148" s="8">
        <f t="shared" si="50"/>
        <v>2080484.804908708</v>
      </c>
      <c r="CC148" s="8">
        <f t="shared" si="50"/>
        <v>2094127.4743978248</v>
      </c>
      <c r="CD148" s="8">
        <f t="shared" si="50"/>
        <v>2107681.8390353899</v>
      </c>
      <c r="CE148" s="8">
        <f t="shared" si="50"/>
        <v>2121149.5916534015</v>
      </c>
      <c r="CF148" s="8">
        <f t="shared" si="50"/>
        <v>2134532.371678439</v>
      </c>
      <c r="CG148" s="8">
        <f t="shared" si="50"/>
        <v>2147831.7674610759</v>
      </c>
      <c r="CH148" s="8">
        <f t="shared" si="50"/>
        <v>2161049.3184762727</v>
      </c>
      <c r="CI148" s="8">
        <f t="shared" si="50"/>
        <v>2174186.51740336</v>
      </c>
      <c r="CJ148" s="8">
        <f t="shared" si="50"/>
        <v>2187244.8120935941</v>
      </c>
      <c r="CK148" s="8">
        <f t="shared" si="50"/>
        <v>2200225.6074325945</v>
      </c>
      <c r="CL148" s="8">
        <f t="shared" si="50"/>
        <v>2213130.2671044744</v>
      </c>
      <c r="CM148" s="8">
        <f t="shared" si="50"/>
        <v>2225960.1152639077</v>
      </c>
      <c r="CN148" s="8">
        <f t="shared" si="50"/>
        <v>2238716.4381219656</v>
      </c>
      <c r="CO148" s="8">
        <f t="shared" si="50"/>
        <v>2251400.4854510641</v>
      </c>
      <c r="CP148" s="8">
        <f t="shared" si="50"/>
        <v>2264013.4720140425</v>
      </c>
      <c r="CQ148" s="8">
        <f t="shared" si="50"/>
        <v>2276556.5789219621</v>
      </c>
      <c r="CR148" s="8">
        <f t="shared" si="50"/>
        <v>2289030.9549249564</v>
      </c>
      <c r="CS148" s="8">
        <f t="shared" si="50"/>
        <v>2301437.7176400949</v>
      </c>
      <c r="CT148" s="8">
        <f t="shared" si="50"/>
        <v>2313777.9547199938</v>
      </c>
      <c r="CU148" s="8">
        <f t="shared" si="50"/>
        <v>2326052.7249656287</v>
      </c>
      <c r="CV148" s="8">
        <f t="shared" si="50"/>
        <v>2338263.0593865644</v>
      </c>
      <c r="CW148" s="8">
        <f t="shared" si="50"/>
        <v>2350409.9622116154</v>
      </c>
      <c r="CX148" s="8">
        <f t="shared" si="50"/>
        <v>2362494.4118527346</v>
      </c>
      <c r="CY148" s="8">
        <f t="shared" si="50"/>
        <v>2374517.3618247532</v>
      </c>
      <c r="CZ148" s="8">
        <f t="shared" si="50"/>
        <v>2386479.7416234184</v>
      </c>
    </row>
    <row r="149" spans="3:104" x14ac:dyDescent="0.3">
      <c r="C149" s="8">
        <v>1.64</v>
      </c>
      <c r="D149" s="7">
        <v>0.95</v>
      </c>
      <c r="E149" s="8">
        <f>$C$149*SQRT(E146)*$F$132*$T$3/2</f>
        <v>167975.39812285002</v>
      </c>
      <c r="F149" s="8">
        <f t="shared" ref="F149:BQ149" si="51">$C$149*SQRT(F146)*$F$132*$T$3/2</f>
        <v>237553.08617035468</v>
      </c>
      <c r="G149" s="8">
        <f t="shared" si="51"/>
        <v>290941.92397038598</v>
      </c>
      <c r="H149" s="8">
        <f t="shared" si="51"/>
        <v>335950.79624570004</v>
      </c>
      <c r="I149" s="8">
        <f t="shared" si="51"/>
        <v>375604.40875028324</v>
      </c>
      <c r="J149" s="8">
        <f t="shared" si="51"/>
        <v>411454.01474184176</v>
      </c>
      <c r="K149" s="8">
        <f t="shared" si="51"/>
        <v>444421.12981012696</v>
      </c>
      <c r="L149" s="8">
        <f t="shared" si="51"/>
        <v>475106.17234070937</v>
      </c>
      <c r="M149" s="8">
        <f t="shared" si="51"/>
        <v>503926.19436855015</v>
      </c>
      <c r="N149" s="8">
        <f t="shared" si="51"/>
        <v>531184.84894177807</v>
      </c>
      <c r="O149" s="8">
        <f t="shared" si="51"/>
        <v>557111.36958406225</v>
      </c>
      <c r="P149" s="8">
        <f t="shared" si="51"/>
        <v>581883.84794077196</v>
      </c>
      <c r="Q149" s="8">
        <f t="shared" si="51"/>
        <v>605643.91094841319</v>
      </c>
      <c r="R149" s="8">
        <f t="shared" si="51"/>
        <v>628506.38918265549</v>
      </c>
      <c r="S149" s="8">
        <f t="shared" si="51"/>
        <v>650565.91950235877</v>
      </c>
      <c r="T149" s="8">
        <f t="shared" si="51"/>
        <v>671901.59249140008</v>
      </c>
      <c r="U149" s="8">
        <f t="shared" si="51"/>
        <v>692580.30896568915</v>
      </c>
      <c r="V149" s="8">
        <f t="shared" si="51"/>
        <v>712659.25851106388</v>
      </c>
      <c r="W149" s="8">
        <f t="shared" si="51"/>
        <v>732187.78541851509</v>
      </c>
      <c r="X149" s="8">
        <f t="shared" si="51"/>
        <v>751208.81750056648</v>
      </c>
      <c r="Y149" s="8">
        <f t="shared" si="51"/>
        <v>769759.97678830323</v>
      </c>
      <c r="Z149" s="8">
        <f t="shared" si="51"/>
        <v>787874.45461803058</v>
      </c>
      <c r="AA149" s="8">
        <f t="shared" si="51"/>
        <v>805581.70945856825</v>
      </c>
      <c r="AB149" s="8">
        <f t="shared" si="51"/>
        <v>822908.02948368352</v>
      </c>
      <c r="AC149" s="8">
        <f t="shared" si="51"/>
        <v>839876.99061425007</v>
      </c>
      <c r="AD149" s="8">
        <f t="shared" si="51"/>
        <v>856509.83283192909</v>
      </c>
      <c r="AE149" s="8">
        <f t="shared" si="51"/>
        <v>872825.77191115823</v>
      </c>
      <c r="AF149" s="8">
        <f t="shared" si="51"/>
        <v>888842.25962025393</v>
      </c>
      <c r="AG149" s="8">
        <f t="shared" si="51"/>
        <v>904575.20243557915</v>
      </c>
      <c r="AH149" s="8">
        <f t="shared" si="51"/>
        <v>920039.14657795895</v>
      </c>
      <c r="AI149" s="8">
        <f t="shared" si="51"/>
        <v>935247.4355005892</v>
      </c>
      <c r="AJ149" s="8">
        <f t="shared" si="51"/>
        <v>950212.34468141873</v>
      </c>
      <c r="AK149" s="8">
        <f t="shared" si="51"/>
        <v>964945.19759387837</v>
      </c>
      <c r="AL149" s="8">
        <f t="shared" si="51"/>
        <v>979456.46597182599</v>
      </c>
      <c r="AM149" s="8">
        <f t="shared" si="51"/>
        <v>993755.85689270229</v>
      </c>
      <c r="AN149" s="8">
        <f t="shared" si="51"/>
        <v>1007852.3887371003</v>
      </c>
      <c r="AO149" s="8">
        <f t="shared" si="51"/>
        <v>1021754.4577135979</v>
      </c>
      <c r="AP149" s="8">
        <f t="shared" si="51"/>
        <v>1035469.8963427853</v>
      </c>
      <c r="AQ149" s="8">
        <f t="shared" si="51"/>
        <v>1049006.0250573722</v>
      </c>
      <c r="AR149" s="8">
        <f t="shared" si="51"/>
        <v>1062369.6978835561</v>
      </c>
      <c r="AS149" s="8">
        <f t="shared" si="51"/>
        <v>1075567.3430128531</v>
      </c>
      <c r="AT149" s="8">
        <f t="shared" si="51"/>
        <v>1088604.9989460174</v>
      </c>
      <c r="AU149" s="8">
        <f t="shared" si="51"/>
        <v>1101488.3467857428</v>
      </c>
      <c r="AV149" s="8">
        <f t="shared" si="51"/>
        <v>1114222.7391681245</v>
      </c>
      <c r="AW149" s="8">
        <f t="shared" si="51"/>
        <v>1126813.2262508497</v>
      </c>
      <c r="AX149" s="8">
        <f t="shared" si="51"/>
        <v>1139264.5791160096</v>
      </c>
      <c r="AY149" s="8">
        <f t="shared" si="51"/>
        <v>1151581.3108951135</v>
      </c>
      <c r="AZ149" s="8">
        <f t="shared" si="51"/>
        <v>1163767.6958815439</v>
      </c>
      <c r="BA149" s="8">
        <f t="shared" si="51"/>
        <v>1175827.7868599501</v>
      </c>
      <c r="BB149" s="8">
        <f t="shared" si="51"/>
        <v>1187765.4308517734</v>
      </c>
      <c r="BC149" s="8">
        <f t="shared" si="51"/>
        <v>1199584.2834503243</v>
      </c>
      <c r="BD149" s="8">
        <f t="shared" si="51"/>
        <v>1211287.8218968264</v>
      </c>
      <c r="BE149" s="8">
        <f t="shared" si="51"/>
        <v>1222879.3570299926</v>
      </c>
      <c r="BF149" s="8">
        <f t="shared" si="51"/>
        <v>1234362.0442255253</v>
      </c>
      <c r="BG149" s="8">
        <f t="shared" si="51"/>
        <v>1245738.893427972</v>
      </c>
      <c r="BH149" s="8">
        <f t="shared" si="51"/>
        <v>1257012.778365311</v>
      </c>
      <c r="BI149" s="8">
        <f t="shared" si="51"/>
        <v>1268186.4450262068</v>
      </c>
      <c r="BJ149" s="8">
        <f t="shared" si="51"/>
        <v>1279262.5194707841</v>
      </c>
      <c r="BK149" s="8">
        <f t="shared" si="51"/>
        <v>1290243.5150378658</v>
      </c>
      <c r="BL149" s="8">
        <f t="shared" si="51"/>
        <v>1301131.8390047175</v>
      </c>
      <c r="BM149" s="8">
        <f t="shared" si="51"/>
        <v>1311929.7987492806</v>
      </c>
      <c r="BN149" s="8">
        <f t="shared" si="51"/>
        <v>1322639.6074595898</v>
      </c>
      <c r="BO149" s="8">
        <f t="shared" si="51"/>
        <v>1333263.3894303811</v>
      </c>
      <c r="BP149" s="8">
        <f t="shared" si="51"/>
        <v>1343803.1849828002</v>
      </c>
      <c r="BQ149" s="8">
        <f t="shared" si="51"/>
        <v>1354260.9550394812</v>
      </c>
      <c r="BR149" s="8">
        <f t="shared" ref="BR149:CZ149" si="52">$C$149*SQRT(BR146)*$F$132*$T$3/2</f>
        <v>1364638.585384049</v>
      </c>
      <c r="BS149" s="8">
        <f t="shared" si="52"/>
        <v>1374937.8906312487</v>
      </c>
      <c r="BT149" s="8">
        <f t="shared" si="52"/>
        <v>1385160.6179313783</v>
      </c>
      <c r="BU149" s="8">
        <f t="shared" si="52"/>
        <v>1395308.45043043</v>
      </c>
      <c r="BV149" s="8">
        <f t="shared" si="52"/>
        <v>1405383.0105053559</v>
      </c>
      <c r="BW149" s="8">
        <f t="shared" si="52"/>
        <v>1415385.8627920612</v>
      </c>
      <c r="BX149" s="8">
        <f t="shared" si="52"/>
        <v>1425318.5170221278</v>
      </c>
      <c r="BY149" s="8">
        <f t="shared" si="52"/>
        <v>1435182.4306828338</v>
      </c>
      <c r="BZ149" s="8">
        <f t="shared" si="52"/>
        <v>1444979.0115137373</v>
      </c>
      <c r="CA149" s="8">
        <f t="shared" si="52"/>
        <v>1454709.6198519305</v>
      </c>
      <c r="CB149" s="8">
        <f t="shared" si="52"/>
        <v>1464375.5708370302</v>
      </c>
      <c r="CC149" s="8">
        <f t="shared" si="52"/>
        <v>1473978.1364860225</v>
      </c>
      <c r="CD149" s="8">
        <f t="shared" si="52"/>
        <v>1483518.5476472271</v>
      </c>
      <c r="CE149" s="8">
        <f t="shared" si="52"/>
        <v>1492997.9958418789</v>
      </c>
      <c r="CF149" s="8">
        <f t="shared" si="52"/>
        <v>1502417.635001133</v>
      </c>
      <c r="CG149" s="8">
        <f t="shared" si="52"/>
        <v>1511778.5831056503</v>
      </c>
      <c r="CH149" s="8">
        <f t="shared" si="52"/>
        <v>1521081.923734372</v>
      </c>
      <c r="CI149" s="8">
        <f t="shared" si="52"/>
        <v>1530328.7075285451</v>
      </c>
      <c r="CJ149" s="8">
        <f t="shared" si="52"/>
        <v>1539519.9535766065</v>
      </c>
      <c r="CK149" s="8">
        <f t="shared" si="52"/>
        <v>1548656.6507250878</v>
      </c>
      <c r="CL149" s="8">
        <f t="shared" si="52"/>
        <v>1557739.7588203163</v>
      </c>
      <c r="CM149" s="8">
        <f t="shared" si="52"/>
        <v>1566770.2098853255</v>
      </c>
      <c r="CN149" s="8">
        <f t="shared" si="52"/>
        <v>1575748.9092360612</v>
      </c>
      <c r="CO149" s="8">
        <f t="shared" si="52"/>
        <v>1584676.7365406631</v>
      </c>
      <c r="CP149" s="8">
        <f t="shared" si="52"/>
        <v>1593554.5468253344</v>
      </c>
      <c r="CQ149" s="8">
        <f t="shared" si="52"/>
        <v>1602383.1714300504</v>
      </c>
      <c r="CR149" s="8">
        <f t="shared" si="52"/>
        <v>1611163.4189171365</v>
      </c>
      <c r="CS149" s="8">
        <f t="shared" si="52"/>
        <v>1619896.0759355172</v>
      </c>
      <c r="CT149" s="8">
        <f t="shared" si="52"/>
        <v>1628581.9080432574</v>
      </c>
      <c r="CU149" s="8">
        <f t="shared" si="52"/>
        <v>1637221.6604908288</v>
      </c>
      <c r="CV149" s="8">
        <f t="shared" si="52"/>
        <v>1645816.058967367</v>
      </c>
      <c r="CW149" s="8">
        <f t="shared" si="52"/>
        <v>1654365.8103120381</v>
      </c>
      <c r="CX149" s="8">
        <f t="shared" si="52"/>
        <v>1662871.6031924826</v>
      </c>
      <c r="CY149" s="8">
        <f t="shared" si="52"/>
        <v>1671334.1087521869</v>
      </c>
      <c r="CZ149" s="8">
        <f t="shared" si="52"/>
        <v>1679753.9812285001</v>
      </c>
    </row>
    <row r="151" spans="3:104" x14ac:dyDescent="0.3">
      <c r="D151" s="8" t="s">
        <v>30</v>
      </c>
    </row>
    <row r="152" spans="3:104" x14ac:dyDescent="0.3">
      <c r="D152" s="9">
        <v>0.995</v>
      </c>
      <c r="E152" s="8">
        <f>E142+E147</f>
        <v>476010.08218122099</v>
      </c>
      <c r="F152" s="8">
        <f t="shared" ref="F152:BQ154" si="53">F142+F147</f>
        <v>673179.91404701432</v>
      </c>
      <c r="G152" s="8">
        <f t="shared" si="53"/>
        <v>824473.64725291147</v>
      </c>
      <c r="H152" s="8">
        <f t="shared" si="53"/>
        <v>952020.16436244198</v>
      </c>
      <c r="I152" s="8">
        <f t="shared" si="53"/>
        <v>1064390.9017324715</v>
      </c>
      <c r="J152" s="8">
        <f t="shared" si="53"/>
        <v>1165981.8137642783</v>
      </c>
      <c r="K152" s="8">
        <f t="shared" si="53"/>
        <v>1259404.2990109292</v>
      </c>
      <c r="L152" s="8">
        <f t="shared" si="53"/>
        <v>1346359.8280940286</v>
      </c>
      <c r="M152" s="8">
        <f t="shared" si="53"/>
        <v>1428030.2465436631</v>
      </c>
      <c r="N152" s="8">
        <f t="shared" si="53"/>
        <v>1505276.0488965898</v>
      </c>
      <c r="O152" s="8">
        <f t="shared" si="53"/>
        <v>1578746.8390213489</v>
      </c>
      <c r="P152" s="8">
        <f t="shared" si="53"/>
        <v>1648947.2945058229</v>
      </c>
      <c r="Q152" s="8">
        <f t="shared" si="53"/>
        <v>1716278.7589422194</v>
      </c>
      <c r="R152" s="8">
        <f t="shared" si="53"/>
        <v>1781066.6401722366</v>
      </c>
      <c r="S152" s="8">
        <f t="shared" si="53"/>
        <v>1843579.120914693</v>
      </c>
      <c r="T152" s="8">
        <f t="shared" si="53"/>
        <v>1904040.328724884</v>
      </c>
      <c r="U152" s="8">
        <f t="shared" si="53"/>
        <v>1962639.8476921173</v>
      </c>
      <c r="V152" s="8">
        <f t="shared" si="53"/>
        <v>2019539.7421410428</v>
      </c>
      <c r="W152" s="8">
        <f t="shared" si="53"/>
        <v>2074879.8443344338</v>
      </c>
      <c r="X152" s="8">
        <f t="shared" si="53"/>
        <v>2128781.8034649431</v>
      </c>
      <c r="Y152" s="8">
        <f t="shared" si="53"/>
        <v>2181352.2331575956</v>
      </c>
      <c r="Z152" s="8">
        <f t="shared" si="53"/>
        <v>2232685.1912976447</v>
      </c>
      <c r="AA152" s="8">
        <f t="shared" si="53"/>
        <v>2282864.1575393779</v>
      </c>
      <c r="AB152" s="8">
        <f t="shared" si="53"/>
        <v>2331963.6275285566</v>
      </c>
      <c r="AC152" s="8">
        <f t="shared" si="53"/>
        <v>2380050.4109061048</v>
      </c>
      <c r="AD152" s="8">
        <f t="shared" si="53"/>
        <v>2427184.6977089508</v>
      </c>
      <c r="AE152" s="8">
        <f t="shared" si="53"/>
        <v>2473420.9417587342</v>
      </c>
      <c r="AF152" s="8">
        <f t="shared" si="53"/>
        <v>2518808.5980218584</v>
      </c>
      <c r="AG152" s="8">
        <f t="shared" si="53"/>
        <v>2563392.7424035142</v>
      </c>
      <c r="AH152" s="8">
        <f t="shared" si="53"/>
        <v>2607214.5961054265</v>
      </c>
      <c r="AI152" s="8">
        <f t="shared" si="53"/>
        <v>2650311.9719163924</v>
      </c>
      <c r="AJ152" s="8">
        <f t="shared" si="53"/>
        <v>2692719.6561880573</v>
      </c>
      <c r="AK152" s="8">
        <f t="shared" si="53"/>
        <v>2734469.7374737398</v>
      </c>
      <c r="AL152" s="8">
        <f t="shared" si="53"/>
        <v>2775591.8906600582</v>
      </c>
      <c r="AM152" s="8">
        <f t="shared" si="53"/>
        <v>2816113.6237439085</v>
      </c>
      <c r="AN152" s="8">
        <f t="shared" si="53"/>
        <v>2856060.4930873262</v>
      </c>
      <c r="AO152" s="8">
        <f t="shared" si="53"/>
        <v>2895456.2919361074</v>
      </c>
      <c r="AP152" s="8">
        <f t="shared" si="53"/>
        <v>2934323.2161523318</v>
      </c>
      <c r="AQ152" s="8">
        <f t="shared" si="53"/>
        <v>2972682.0104391826</v>
      </c>
      <c r="AR152" s="8">
        <f t="shared" si="53"/>
        <v>3010552.0977931796</v>
      </c>
      <c r="AS152" s="8">
        <f t="shared" si="53"/>
        <v>3047951.6944769784</v>
      </c>
      <c r="AT152" s="8">
        <f t="shared" si="53"/>
        <v>3084897.9124443093</v>
      </c>
      <c r="AU152" s="8">
        <f t="shared" si="53"/>
        <v>3121406.8508512997</v>
      </c>
      <c r="AV152" s="8">
        <f t="shared" si="53"/>
        <v>3157493.6780426977</v>
      </c>
      <c r="AW152" s="8">
        <f t="shared" si="53"/>
        <v>3193172.7051974153</v>
      </c>
      <c r="AX152" s="8">
        <f t="shared" si="53"/>
        <v>3228457.452647618</v>
      </c>
      <c r="AY152" s="8">
        <f t="shared" si="53"/>
        <v>3263360.709742967</v>
      </c>
      <c r="AZ152" s="8">
        <f t="shared" si="53"/>
        <v>3297894.5890116459</v>
      </c>
      <c r="BA152" s="8">
        <f t="shared" si="53"/>
        <v>3332070.5752685471</v>
      </c>
      <c r="BB152" s="8">
        <f t="shared" si="53"/>
        <v>3365899.5702350717</v>
      </c>
      <c r="BC152" s="8">
        <f t="shared" si="53"/>
        <v>3399391.9331619903</v>
      </c>
      <c r="BD152" s="8">
        <f t="shared" si="53"/>
        <v>3432557.5178844389</v>
      </c>
      <c r="BE152" s="8">
        <f t="shared" si="53"/>
        <v>3465405.7066847393</v>
      </c>
      <c r="BF152" s="8">
        <f t="shared" si="53"/>
        <v>3497945.4412928354</v>
      </c>
      <c r="BG152" s="8">
        <f t="shared" si="53"/>
        <v>3530185.2513146531</v>
      </c>
      <c r="BH152" s="8">
        <f t="shared" si="53"/>
        <v>3562133.2803444732</v>
      </c>
      <c r="BI152" s="8">
        <f t="shared" si="53"/>
        <v>3593797.3099878421</v>
      </c>
      <c r="BJ152" s="8">
        <f t="shared" si="53"/>
        <v>3625184.781995812</v>
      </c>
      <c r="BK152" s="8">
        <f t="shared" si="53"/>
        <v>3656302.8186888723</v>
      </c>
      <c r="BL152" s="8">
        <f t="shared" si="53"/>
        <v>3687158.241829386</v>
      </c>
      <c r="BM152" s="8">
        <f t="shared" si="53"/>
        <v>3717757.5900841812</v>
      </c>
      <c r="BN152" s="8">
        <f t="shared" si="53"/>
        <v>3748107.1352039436</v>
      </c>
      <c r="BO152" s="8">
        <f t="shared" si="53"/>
        <v>3778212.8970327871</v>
      </c>
      <c r="BP152" s="8">
        <f t="shared" si="53"/>
        <v>3808080.6574497679</v>
      </c>
      <c r="BQ152" s="8">
        <f t="shared" si="53"/>
        <v>3837715.9733337779</v>
      </c>
      <c r="BR152" s="8">
        <f t="shared" ref="BR152:CZ154" si="54">BR142+BR147</f>
        <v>3867124.1886341595</v>
      </c>
      <c r="BS152" s="8">
        <f t="shared" si="54"/>
        <v>3896310.4456212907</v>
      </c>
      <c r="BT152" s="8">
        <f t="shared" si="54"/>
        <v>3925279.6953842347</v>
      </c>
      <c r="BU152" s="8">
        <f t="shared" si="54"/>
        <v>3954036.7076361245</v>
      </c>
      <c r="BV152" s="8">
        <f t="shared" si="54"/>
        <v>3982586.079882279</v>
      </c>
      <c r="BW152" s="8">
        <f t="shared" si="54"/>
        <v>4010932.2460009558</v>
      </c>
      <c r="BX152" s="8">
        <f t="shared" si="54"/>
        <v>4039079.4842820857</v>
      </c>
      <c r="BY152" s="8">
        <f t="shared" si="54"/>
        <v>4067031.9249652578</v>
      </c>
      <c r="BZ152" s="8">
        <f t="shared" si="54"/>
        <v>4094793.5573145552</v>
      </c>
      <c r="CA152" s="8">
        <f t="shared" si="54"/>
        <v>4122368.2362645576</v>
      </c>
      <c r="CB152" s="8">
        <f t="shared" si="54"/>
        <v>4149759.6886688676</v>
      </c>
      <c r="CC152" s="8">
        <f t="shared" si="54"/>
        <v>4176971.5191798122</v>
      </c>
      <c r="CD152" s="8">
        <f t="shared" si="54"/>
        <v>4204007.2157856096</v>
      </c>
      <c r="CE152" s="8">
        <f t="shared" si="54"/>
        <v>4230870.1550290631</v>
      </c>
      <c r="CF152" s="8">
        <f t="shared" si="54"/>
        <v>4257563.6069298862</v>
      </c>
      <c r="CG152" s="8">
        <f t="shared" si="54"/>
        <v>4284090.7396309888</v>
      </c>
      <c r="CH152" s="8">
        <f t="shared" si="54"/>
        <v>4310454.6237873994</v>
      </c>
      <c r="CI152" s="8">
        <f t="shared" si="54"/>
        <v>4336658.2367150337</v>
      </c>
      <c r="CJ152" s="8">
        <f t="shared" si="54"/>
        <v>4362704.4663151912</v>
      </c>
      <c r="CK152" s="8">
        <f t="shared" si="54"/>
        <v>4388596.1147894077</v>
      </c>
      <c r="CL152" s="8">
        <f t="shared" si="54"/>
        <v>4414335.9021582007</v>
      </c>
      <c r="CM152" s="8">
        <f t="shared" si="54"/>
        <v>4439926.4695962062</v>
      </c>
      <c r="CN152" s="8">
        <f t="shared" si="54"/>
        <v>4465370.3825952895</v>
      </c>
      <c r="CO152" s="8">
        <f t="shared" si="54"/>
        <v>4490670.1339663519</v>
      </c>
      <c r="CP152" s="8">
        <f t="shared" si="54"/>
        <v>4515828.1466897689</v>
      </c>
      <c r="CQ152" s="8">
        <f t="shared" si="54"/>
        <v>4540846.7766236868</v>
      </c>
      <c r="CR152" s="8">
        <f t="shared" si="54"/>
        <v>4565728.3150787558</v>
      </c>
      <c r="CS152" s="8">
        <f t="shared" si="54"/>
        <v>4590474.9912672518</v>
      </c>
      <c r="CT152" s="8">
        <f t="shared" si="54"/>
        <v>4615088.9746339936</v>
      </c>
      <c r="CU152" s="8">
        <f t="shared" si="54"/>
        <v>4639572.3770759748</v>
      </c>
      <c r="CV152" s="8">
        <f t="shared" si="54"/>
        <v>4663927.2550571132</v>
      </c>
      <c r="CW152" s="8">
        <f t="shared" si="54"/>
        <v>4688155.6116241226</v>
      </c>
      <c r="CX152" s="8">
        <f t="shared" si="54"/>
        <v>4712259.3983291006</v>
      </c>
      <c r="CY152" s="8">
        <f t="shared" si="54"/>
        <v>4736240.5170640461</v>
      </c>
      <c r="CZ152" s="8">
        <f t="shared" si="54"/>
        <v>4760100.8218122097</v>
      </c>
    </row>
    <row r="153" spans="3:104" x14ac:dyDescent="0.3">
      <c r="D153" s="7">
        <v>0.99</v>
      </c>
      <c r="E153" s="8">
        <f t="shared" ref="E153:T154" si="55">E143+E148</f>
        <v>429885.07421792438</v>
      </c>
      <c r="F153" s="8">
        <f t="shared" si="55"/>
        <v>607949.30222075339</v>
      </c>
      <c r="G153" s="8">
        <f t="shared" si="55"/>
        <v>744582.78996096272</v>
      </c>
      <c r="H153" s="8">
        <f t="shared" si="55"/>
        <v>859770.14843584877</v>
      </c>
      <c r="I153" s="8">
        <f t="shared" si="55"/>
        <v>961252.24846382125</v>
      </c>
      <c r="J153" s="8">
        <f t="shared" si="55"/>
        <v>1052999.079872391</v>
      </c>
      <c r="K153" s="8">
        <f t="shared" si="55"/>
        <v>1137368.9987191723</v>
      </c>
      <c r="L153" s="8">
        <f t="shared" si="55"/>
        <v>1215898.6044415068</v>
      </c>
      <c r="M153" s="8">
        <f t="shared" si="55"/>
        <v>1289655.2226537731</v>
      </c>
      <c r="N153" s="8">
        <f t="shared" si="55"/>
        <v>1359415.9666391681</v>
      </c>
      <c r="O153" s="8">
        <f t="shared" si="55"/>
        <v>1425767.494154939</v>
      </c>
      <c r="P153" s="8">
        <f t="shared" si="55"/>
        <v>1489165.5799219254</v>
      </c>
      <c r="Q153" s="8">
        <f t="shared" si="55"/>
        <v>1549972.677649369</v>
      </c>
      <c r="R153" s="8">
        <f t="shared" si="55"/>
        <v>1608482.6634113607</v>
      </c>
      <c r="S153" s="8">
        <f t="shared" si="55"/>
        <v>1664937.7332291605</v>
      </c>
      <c r="T153" s="8">
        <f t="shared" si="55"/>
        <v>1719540.2968716975</v>
      </c>
      <c r="U153" s="8">
        <f t="shared" si="53"/>
        <v>1772461.5678769895</v>
      </c>
      <c r="V153" s="8">
        <f t="shared" si="53"/>
        <v>1823847.9066622593</v>
      </c>
      <c r="W153" s="8">
        <f t="shared" si="53"/>
        <v>1873825.5958524151</v>
      </c>
      <c r="X153" s="8">
        <f t="shared" si="53"/>
        <v>1922504.4969276425</v>
      </c>
      <c r="Y153" s="8">
        <f t="shared" si="53"/>
        <v>1969980.8927353481</v>
      </c>
      <c r="Z153" s="8">
        <f t="shared" si="53"/>
        <v>2016339.7270246176</v>
      </c>
      <c r="AA153" s="8">
        <f t="shared" si="53"/>
        <v>2061656.3903359496</v>
      </c>
      <c r="AB153" s="8">
        <f t="shared" si="53"/>
        <v>2105998.1597447819</v>
      </c>
      <c r="AC153" s="8">
        <f t="shared" si="53"/>
        <v>2149425.3710896224</v>
      </c>
      <c r="AD153" s="8">
        <f t="shared" si="53"/>
        <v>2191992.382039479</v>
      </c>
      <c r="AE153" s="8">
        <f t="shared" si="53"/>
        <v>2233748.3698828882</v>
      </c>
      <c r="AF153" s="8">
        <f t="shared" si="53"/>
        <v>2274737.9974383446</v>
      </c>
      <c r="AG153" s="8">
        <f t="shared" si="53"/>
        <v>2315001.9727907707</v>
      </c>
      <c r="AH153" s="8">
        <f t="shared" si="53"/>
        <v>2354577.5228393967</v>
      </c>
      <c r="AI153" s="8">
        <f t="shared" si="53"/>
        <v>2393498.7963430984</v>
      </c>
      <c r="AJ153" s="8">
        <f t="shared" si="53"/>
        <v>2431797.2088830136</v>
      </c>
      <c r="AK153" s="8">
        <f t="shared" si="53"/>
        <v>2469501.7396565168</v>
      </c>
      <c r="AL153" s="8">
        <f t="shared" si="53"/>
        <v>2506639.1880767187</v>
      </c>
      <c r="AM153" s="8">
        <f t="shared" si="53"/>
        <v>2543234.3966369405</v>
      </c>
      <c r="AN153" s="8">
        <f t="shared" si="53"/>
        <v>2579310.4453075463</v>
      </c>
      <c r="AO153" s="8">
        <f t="shared" si="53"/>
        <v>2614888.8217872595</v>
      </c>
      <c r="AP153" s="8">
        <f t="shared" si="53"/>
        <v>2649989.5711763306</v>
      </c>
      <c r="AQ153" s="8">
        <f t="shared" si="53"/>
        <v>2684631.4280322846</v>
      </c>
      <c r="AR153" s="8">
        <f t="shared" si="53"/>
        <v>2718831.9332783362</v>
      </c>
      <c r="AS153" s="8">
        <f t="shared" si="53"/>
        <v>2752607.5380354105</v>
      </c>
      <c r="AT153" s="8">
        <f t="shared" si="53"/>
        <v>2785973.6961221863</v>
      </c>
      <c r="AU153" s="8">
        <f t="shared" si="53"/>
        <v>2818944.9466990423</v>
      </c>
      <c r="AV153" s="8">
        <f t="shared" si="53"/>
        <v>2851534.9883098779</v>
      </c>
      <c r="AW153" s="8">
        <f t="shared" si="53"/>
        <v>2883756.7453914639</v>
      </c>
      <c r="AX153" s="8">
        <f t="shared" si="53"/>
        <v>2915622.42816626</v>
      </c>
      <c r="AY153" s="8">
        <f t="shared" si="53"/>
        <v>2947143.5867058579</v>
      </c>
      <c r="AZ153" s="8">
        <f t="shared" si="53"/>
        <v>2978331.1598438509</v>
      </c>
      <c r="BA153" s="8">
        <f t="shared" si="53"/>
        <v>3009195.5195254711</v>
      </c>
      <c r="BB153" s="8">
        <f t="shared" si="53"/>
        <v>3039746.511103766</v>
      </c>
      <c r="BC153" s="8">
        <f t="shared" si="53"/>
        <v>3069993.4900261383</v>
      </c>
      <c r="BD153" s="8">
        <f t="shared" si="53"/>
        <v>3099945.355298738</v>
      </c>
      <c r="BE153" s="8">
        <f t="shared" si="53"/>
        <v>3129610.5800680006</v>
      </c>
      <c r="BF153" s="8">
        <f t="shared" si="53"/>
        <v>3158997.2396171731</v>
      </c>
      <c r="BG153" s="8">
        <f t="shared" si="53"/>
        <v>3188113.0370399775</v>
      </c>
      <c r="BH153" s="8">
        <f t="shared" si="53"/>
        <v>3216965.3268227214</v>
      </c>
      <c r="BI153" s="8">
        <f t="shared" si="53"/>
        <v>3245561.1365394071</v>
      </c>
      <c r="BJ153" s="8">
        <f t="shared" si="53"/>
        <v>3273907.1868411792</v>
      </c>
      <c r="BK153" s="8">
        <f t="shared" si="53"/>
        <v>3302009.9099011905</v>
      </c>
      <c r="BL153" s="8">
        <f t="shared" si="53"/>
        <v>3329875.4664583211</v>
      </c>
      <c r="BM153" s="8">
        <f t="shared" si="53"/>
        <v>3357509.7615876519</v>
      </c>
      <c r="BN153" s="8">
        <f t="shared" si="53"/>
        <v>3384918.4593120883</v>
      </c>
      <c r="BO153" s="8">
        <f t="shared" si="53"/>
        <v>3412106.9961575167</v>
      </c>
      <c r="BP153" s="8">
        <f t="shared" si="53"/>
        <v>3439080.5937433951</v>
      </c>
      <c r="BQ153" s="8">
        <f t="shared" si="53"/>
        <v>3465844.2704913579</v>
      </c>
      <c r="BR153" s="8">
        <f t="shared" si="54"/>
        <v>3492402.8525261981</v>
      </c>
      <c r="BS153" s="8">
        <f t="shared" si="54"/>
        <v>3518760.9838362816</v>
      </c>
      <c r="BT153" s="8">
        <f t="shared" si="54"/>
        <v>3544923.135753979</v>
      </c>
      <c r="BU153" s="8">
        <f t="shared" si="54"/>
        <v>3570893.6158109186</v>
      </c>
      <c r="BV153" s="8">
        <f t="shared" si="54"/>
        <v>3596676.5760177169</v>
      </c>
      <c r="BW153" s="8">
        <f t="shared" si="54"/>
        <v>3622276.0206132657</v>
      </c>
      <c r="BX153" s="8">
        <f t="shared" si="54"/>
        <v>3647695.8133245185</v>
      </c>
      <c r="BY153" s="8">
        <f t="shared" si="54"/>
        <v>3672939.6841740506</v>
      </c>
      <c r="BZ153" s="8">
        <f t="shared" si="54"/>
        <v>3698011.2358693462</v>
      </c>
      <c r="CA153" s="8">
        <f t="shared" si="54"/>
        <v>3722913.9498048141</v>
      </c>
      <c r="CB153" s="8">
        <f t="shared" si="54"/>
        <v>3747651.1917048302</v>
      </c>
      <c r="CC153" s="8">
        <f t="shared" si="54"/>
        <v>3772226.2169337058</v>
      </c>
      <c r="CD153" s="8">
        <f t="shared" si="54"/>
        <v>3796642.1754963072</v>
      </c>
      <c r="CE153" s="8">
        <f t="shared" si="54"/>
        <v>3820902.1167510534</v>
      </c>
      <c r="CF153" s="8">
        <f t="shared" si="54"/>
        <v>3845008.993855285</v>
      </c>
      <c r="CG153" s="8">
        <f t="shared" si="54"/>
        <v>3868965.667961319</v>
      </c>
      <c r="CH153" s="8">
        <f t="shared" si="54"/>
        <v>3892774.912180094</v>
      </c>
      <c r="CI153" s="8">
        <f t="shared" si="54"/>
        <v>3916439.4153279178</v>
      </c>
      <c r="CJ153" s="8">
        <f t="shared" si="54"/>
        <v>3939961.7854706962</v>
      </c>
      <c r="CK153" s="8">
        <f t="shared" si="54"/>
        <v>3963344.5532788062</v>
      </c>
      <c r="CL153" s="8">
        <f t="shared" si="54"/>
        <v>3986590.1752048875</v>
      </c>
      <c r="CM153" s="8">
        <f t="shared" si="54"/>
        <v>4009701.0364957987</v>
      </c>
      <c r="CN153" s="8">
        <f t="shared" si="54"/>
        <v>4032679.4540492352</v>
      </c>
      <c r="CO153" s="8">
        <f t="shared" si="54"/>
        <v>4055527.6791246505</v>
      </c>
      <c r="CP153" s="8">
        <f t="shared" si="54"/>
        <v>4078247.8999175043</v>
      </c>
      <c r="CQ153" s="8">
        <f t="shared" si="54"/>
        <v>4100842.244005112</v>
      </c>
      <c r="CR153" s="8">
        <f t="shared" si="54"/>
        <v>4123312.7806718992</v>
      </c>
      <c r="CS153" s="8">
        <f t="shared" si="54"/>
        <v>4145661.5231212</v>
      </c>
      <c r="CT153" s="8">
        <f t="shared" si="54"/>
        <v>4167890.4305803115</v>
      </c>
      <c r="CU153" s="8">
        <f t="shared" si="54"/>
        <v>4190001.4103050469</v>
      </c>
      <c r="CV153" s="8">
        <f t="shared" si="54"/>
        <v>4211996.3194895638</v>
      </c>
      <c r="CW153" s="8">
        <f t="shared" si="54"/>
        <v>4233876.9670869019</v>
      </c>
      <c r="CX153" s="8">
        <f t="shared" si="54"/>
        <v>4255645.1155452728</v>
      </c>
      <c r="CY153" s="8">
        <f t="shared" si="54"/>
        <v>4277302.4824648164</v>
      </c>
      <c r="CZ153" s="8">
        <f t="shared" si="54"/>
        <v>4298850.7421792448</v>
      </c>
    </row>
    <row r="154" spans="3:104" x14ac:dyDescent="0.3">
      <c r="D154" s="7">
        <v>0.95</v>
      </c>
      <c r="E154" s="8">
        <f t="shared" si="55"/>
        <v>302580.05223922571</v>
      </c>
      <c r="F154" s="8">
        <f t="shared" si="55"/>
        <v>427912.81358027272</v>
      </c>
      <c r="G154" s="8">
        <f t="shared" si="55"/>
        <v>524084.02383518394</v>
      </c>
      <c r="H154" s="8">
        <f t="shared" si="55"/>
        <v>605160.10447845142</v>
      </c>
      <c r="I154" s="8">
        <f t="shared" si="55"/>
        <v>676589.56544234627</v>
      </c>
      <c r="J154" s="8">
        <f t="shared" si="55"/>
        <v>741166.7343307815</v>
      </c>
      <c r="K154" s="8">
        <f t="shared" si="55"/>
        <v>800551.56991392374</v>
      </c>
      <c r="L154" s="8">
        <f t="shared" si="55"/>
        <v>855825.62716054544</v>
      </c>
      <c r="M154" s="8">
        <f t="shared" si="55"/>
        <v>907740.15671767737</v>
      </c>
      <c r="N154" s="8">
        <f t="shared" si="55"/>
        <v>956842.13960868469</v>
      </c>
      <c r="O154" s="8">
        <f t="shared" si="55"/>
        <v>1003544.502323648</v>
      </c>
      <c r="P154" s="8">
        <f t="shared" si="55"/>
        <v>1048168.0476703679</v>
      </c>
      <c r="Q154" s="8">
        <f t="shared" si="55"/>
        <v>1090967.8932811008</v>
      </c>
      <c r="R154" s="8">
        <f t="shared" si="55"/>
        <v>1132150.887551344</v>
      </c>
      <c r="S154" s="8">
        <f t="shared" si="55"/>
        <v>1171887.5032170916</v>
      </c>
      <c r="T154" s="8">
        <f t="shared" si="55"/>
        <v>1210320.2089569028</v>
      </c>
      <c r="U154" s="8">
        <f t="shared" si="53"/>
        <v>1247569.5155872372</v>
      </c>
      <c r="V154" s="8">
        <f t="shared" si="53"/>
        <v>1283738.4407408177</v>
      </c>
      <c r="W154" s="8">
        <f t="shared" si="53"/>
        <v>1318915.8700420428</v>
      </c>
      <c r="X154" s="8">
        <f t="shared" si="53"/>
        <v>1353179.1308846925</v>
      </c>
      <c r="Y154" s="8">
        <f t="shared" si="53"/>
        <v>1386595.9931699443</v>
      </c>
      <c r="Z154" s="8">
        <f t="shared" si="53"/>
        <v>1419226.245631061</v>
      </c>
      <c r="AA154" s="8">
        <f t="shared" si="53"/>
        <v>1451122.952854488</v>
      </c>
      <c r="AB154" s="8">
        <f t="shared" si="53"/>
        <v>1482333.468661563</v>
      </c>
      <c r="AC154" s="8">
        <f t="shared" si="53"/>
        <v>1512900.2611961286</v>
      </c>
      <c r="AD154" s="8">
        <f t="shared" si="53"/>
        <v>1542861.5907917363</v>
      </c>
      <c r="AE154" s="8">
        <f t="shared" si="53"/>
        <v>1572252.0715055522</v>
      </c>
      <c r="AF154" s="8">
        <f t="shared" si="53"/>
        <v>1601103.1398278475</v>
      </c>
      <c r="AG154" s="8">
        <f t="shared" si="53"/>
        <v>1629443.4486595981</v>
      </c>
      <c r="AH154" s="8">
        <f t="shared" si="53"/>
        <v>1657299.2006251547</v>
      </c>
      <c r="AI154" s="8">
        <f t="shared" si="53"/>
        <v>1684694.4317608073</v>
      </c>
      <c r="AJ154" s="8">
        <f t="shared" si="53"/>
        <v>1711651.2543210909</v>
      </c>
      <c r="AK154" s="8">
        <f t="shared" si="53"/>
        <v>1738190.0656809816</v>
      </c>
      <c r="AL154" s="8">
        <f t="shared" si="53"/>
        <v>1764329.7289467033</v>
      </c>
      <c r="AM154" s="8">
        <f t="shared" si="53"/>
        <v>1790087.7298217092</v>
      </c>
      <c r="AN154" s="8">
        <f t="shared" si="53"/>
        <v>1815480.3134353547</v>
      </c>
      <c r="AO154" s="8">
        <f t="shared" si="53"/>
        <v>1840522.60417644</v>
      </c>
      <c r="AP154" s="8">
        <f t="shared" si="53"/>
        <v>1865228.7110425674</v>
      </c>
      <c r="AQ154" s="8">
        <f t="shared" si="53"/>
        <v>1889611.8205892472</v>
      </c>
      <c r="AR154" s="8">
        <f t="shared" si="53"/>
        <v>1913684.2792173694</v>
      </c>
      <c r="AS154" s="8">
        <f t="shared" si="53"/>
        <v>1937457.6662566834</v>
      </c>
      <c r="AT154" s="8">
        <f t="shared" si="53"/>
        <v>1960942.8590731265</v>
      </c>
      <c r="AU154" s="8">
        <f t="shared" si="53"/>
        <v>1984150.0912388107</v>
      </c>
      <c r="AV154" s="8">
        <f t="shared" si="53"/>
        <v>2007089.0046472959</v>
      </c>
      <c r="AW154" s="8">
        <f t="shared" si="53"/>
        <v>2029768.6963270386</v>
      </c>
      <c r="AX154" s="8">
        <f t="shared" si="53"/>
        <v>2052197.7605977105</v>
      </c>
      <c r="AY154" s="8">
        <f t="shared" si="53"/>
        <v>2074384.3271234361</v>
      </c>
      <c r="AZ154" s="8">
        <f t="shared" si="53"/>
        <v>2096336.0953407357</v>
      </c>
      <c r="BA154" s="8">
        <f t="shared" si="53"/>
        <v>2118060.36567458</v>
      </c>
      <c r="BB154" s="8">
        <f t="shared" si="53"/>
        <v>2139564.0679013636</v>
      </c>
      <c r="BC154" s="8">
        <f t="shared" si="53"/>
        <v>2160853.7869711872</v>
      </c>
      <c r="BD154" s="8">
        <f t="shared" si="53"/>
        <v>2181935.7865622016</v>
      </c>
      <c r="BE154" s="8">
        <f t="shared" si="53"/>
        <v>2202816.0306058032</v>
      </c>
      <c r="BF154" s="8">
        <f t="shared" si="53"/>
        <v>2223500.2029923447</v>
      </c>
      <c r="BG154" s="8">
        <f t="shared" si="53"/>
        <v>2243993.7256418727</v>
      </c>
      <c r="BH154" s="8">
        <f t="shared" si="53"/>
        <v>2264301.775102688</v>
      </c>
      <c r="BI154" s="8">
        <f t="shared" si="53"/>
        <v>2284429.297821729</v>
      </c>
      <c r="BJ154" s="8">
        <f t="shared" si="53"/>
        <v>2304381.0242143916</v>
      </c>
      <c r="BK154" s="8">
        <f t="shared" si="53"/>
        <v>2324161.4816471897</v>
      </c>
      <c r="BL154" s="8">
        <f t="shared" si="53"/>
        <v>2343775.0064341831</v>
      </c>
      <c r="BM154" s="8">
        <f t="shared" si="53"/>
        <v>2363225.7549372315</v>
      </c>
      <c r="BN154" s="8">
        <f t="shared" si="53"/>
        <v>2382517.7138505685</v>
      </c>
      <c r="BO154" s="8">
        <f t="shared" si="53"/>
        <v>2401654.7097417712</v>
      </c>
      <c r="BP154" s="8">
        <f t="shared" si="53"/>
        <v>2420640.4179138057</v>
      </c>
      <c r="BQ154" s="8">
        <f t="shared" si="53"/>
        <v>2439478.3706462774</v>
      </c>
      <c r="BR154" s="8">
        <f t="shared" si="54"/>
        <v>2458171.9648682252</v>
      </c>
      <c r="BS154" s="8">
        <f t="shared" si="54"/>
        <v>2476724.4693096569</v>
      </c>
      <c r="BT154" s="8">
        <f t="shared" si="54"/>
        <v>2495139.0311744744</v>
      </c>
      <c r="BU154" s="8">
        <f t="shared" si="54"/>
        <v>2513418.6823733505</v>
      </c>
      <c r="BV154" s="8">
        <f t="shared" si="54"/>
        <v>2531566.3453515256</v>
      </c>
      <c r="BW154" s="8">
        <f t="shared" si="54"/>
        <v>2549584.8385432428</v>
      </c>
      <c r="BX154" s="8">
        <f t="shared" si="54"/>
        <v>2567476.8814816354</v>
      </c>
      <c r="BY154" s="8">
        <f t="shared" si="54"/>
        <v>2585245.0995903187</v>
      </c>
      <c r="BZ154" s="8">
        <f t="shared" si="54"/>
        <v>2602892.0286805695</v>
      </c>
      <c r="CA154" s="8">
        <f t="shared" si="54"/>
        <v>2620420.1191759203</v>
      </c>
      <c r="CB154" s="8">
        <f t="shared" si="54"/>
        <v>2637831.7400840856</v>
      </c>
      <c r="CC154" s="8">
        <f t="shared" si="54"/>
        <v>2655129.1827344541</v>
      </c>
      <c r="CD154" s="8">
        <f t="shared" si="54"/>
        <v>2672314.6642978298</v>
      </c>
      <c r="CE154" s="8">
        <f t="shared" si="54"/>
        <v>2689390.3311037454</v>
      </c>
      <c r="CF154" s="8">
        <f t="shared" si="54"/>
        <v>2706358.2617693851</v>
      </c>
      <c r="CG154" s="8">
        <f t="shared" si="54"/>
        <v>2723220.4701530319</v>
      </c>
      <c r="CH154" s="8">
        <f t="shared" si="54"/>
        <v>2739978.9081439283</v>
      </c>
      <c r="CI154" s="8">
        <f t="shared" si="54"/>
        <v>2756635.4682994783</v>
      </c>
      <c r="CJ154" s="8">
        <f t="shared" si="54"/>
        <v>2773191.9863398885</v>
      </c>
      <c r="CK154" s="8">
        <f t="shared" si="54"/>
        <v>2789650.2435095459</v>
      </c>
      <c r="CL154" s="8">
        <f t="shared" si="54"/>
        <v>2806011.9688137402</v>
      </c>
      <c r="CM154" s="8">
        <f t="shared" si="54"/>
        <v>2822278.8411386739</v>
      </c>
      <c r="CN154" s="8">
        <f t="shared" si="54"/>
        <v>2838452.4912621221</v>
      </c>
      <c r="CO154" s="8">
        <f t="shared" si="54"/>
        <v>2854534.5037615569</v>
      </c>
      <c r="CP154" s="8">
        <f t="shared" si="54"/>
        <v>2870526.4188260539</v>
      </c>
      <c r="CQ154" s="8">
        <f t="shared" si="54"/>
        <v>2886429.7339778468</v>
      </c>
      <c r="CR154" s="8">
        <f t="shared" si="54"/>
        <v>2902245.9057089761</v>
      </c>
      <c r="CS154" s="8">
        <f t="shared" si="54"/>
        <v>2917976.3510380974</v>
      </c>
      <c r="CT154" s="8">
        <f t="shared" si="54"/>
        <v>2933622.4489921508</v>
      </c>
      <c r="CU154" s="8">
        <f t="shared" si="54"/>
        <v>2949185.5420172862</v>
      </c>
      <c r="CV154" s="8">
        <f t="shared" si="54"/>
        <v>2964666.937323126</v>
      </c>
      <c r="CW154" s="8">
        <f t="shared" si="54"/>
        <v>2980067.908164171</v>
      </c>
      <c r="CX154" s="8">
        <f t="shared" si="54"/>
        <v>2995389.695061909</v>
      </c>
      <c r="CY154" s="8">
        <f t="shared" si="54"/>
        <v>3010633.5069709439</v>
      </c>
      <c r="CZ154" s="8">
        <f t="shared" si="54"/>
        <v>3025800.5223922571</v>
      </c>
    </row>
  </sheetData>
  <mergeCells count="5">
    <mergeCell ref="F130:G130"/>
    <mergeCell ref="F131:G131"/>
    <mergeCell ref="F132:G132"/>
    <mergeCell ref="F133:G133"/>
    <mergeCell ref="J131:K131"/>
  </mergeCells>
  <pageMargins left="0.7" right="0.7" top="0.75" bottom="0.75" header="0.3" footer="0.3"/>
  <ignoredErrors>
    <ignoredError sqref="E148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C7EF-0CBE-43A2-9A16-9A8F15418253}">
  <dimension ref="C1:DM140"/>
  <sheetViews>
    <sheetView topLeftCell="K1" workbookViewId="0">
      <selection activeCell="V3" sqref="V3"/>
    </sheetView>
  </sheetViews>
  <sheetFormatPr defaultRowHeight="14.4" x14ac:dyDescent="0.3"/>
  <cols>
    <col min="4" max="4" width="11" customWidth="1"/>
    <col min="7" max="7" width="10" customWidth="1"/>
    <col min="12" max="12" width="11.44140625" customWidth="1"/>
    <col min="13" max="13" width="16.109375" customWidth="1"/>
  </cols>
  <sheetData>
    <row r="1" spans="3:117" x14ac:dyDescent="0.3">
      <c r="C1" t="s">
        <v>16</v>
      </c>
      <c r="F1" t="s">
        <v>17</v>
      </c>
      <c r="P1" t="s">
        <v>24</v>
      </c>
    </row>
    <row r="2" spans="3:117" x14ac:dyDescent="0.3">
      <c r="C2" t="s">
        <v>14</v>
      </c>
      <c r="D2" t="s">
        <v>18</v>
      </c>
      <c r="F2" t="s">
        <v>14</v>
      </c>
      <c r="G2" t="s">
        <v>18</v>
      </c>
      <c r="P2" t="s">
        <v>29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9</v>
      </c>
      <c r="AA2">
        <v>10</v>
      </c>
      <c r="AB2">
        <v>11</v>
      </c>
      <c r="AC2">
        <v>12</v>
      </c>
      <c r="AD2">
        <v>13</v>
      </c>
      <c r="AE2">
        <v>14</v>
      </c>
      <c r="AF2">
        <v>15</v>
      </c>
      <c r="AG2">
        <v>16</v>
      </c>
      <c r="AH2">
        <v>17</v>
      </c>
      <c r="AI2">
        <v>18</v>
      </c>
      <c r="AJ2">
        <v>19</v>
      </c>
      <c r="AK2">
        <v>20</v>
      </c>
      <c r="AL2">
        <v>21</v>
      </c>
      <c r="AM2">
        <v>22</v>
      </c>
      <c r="AN2">
        <v>23</v>
      </c>
      <c r="AO2">
        <v>24</v>
      </c>
      <c r="AP2">
        <v>25</v>
      </c>
      <c r="AQ2">
        <v>26</v>
      </c>
      <c r="AR2">
        <v>27</v>
      </c>
      <c r="AS2">
        <v>28</v>
      </c>
      <c r="AT2">
        <v>29</v>
      </c>
      <c r="AU2">
        <v>30</v>
      </c>
      <c r="AV2">
        <v>31</v>
      </c>
      <c r="AW2">
        <v>32</v>
      </c>
      <c r="AX2">
        <v>33</v>
      </c>
      <c r="AY2">
        <v>34</v>
      </c>
      <c r="AZ2">
        <v>35</v>
      </c>
      <c r="BA2">
        <v>36</v>
      </c>
      <c r="BB2">
        <v>37</v>
      </c>
      <c r="BC2">
        <v>38</v>
      </c>
      <c r="BD2">
        <v>39</v>
      </c>
      <c r="BE2">
        <v>40</v>
      </c>
      <c r="BF2">
        <v>41</v>
      </c>
      <c r="BG2">
        <v>42</v>
      </c>
      <c r="BH2">
        <v>43</v>
      </c>
      <c r="BI2">
        <v>44</v>
      </c>
      <c r="BJ2">
        <v>45</v>
      </c>
      <c r="BK2">
        <v>46</v>
      </c>
      <c r="BL2">
        <v>47</v>
      </c>
      <c r="BM2">
        <v>48</v>
      </c>
      <c r="BN2">
        <v>49</v>
      </c>
      <c r="BO2">
        <v>50</v>
      </c>
      <c r="BP2">
        <v>51</v>
      </c>
      <c r="BQ2">
        <v>52</v>
      </c>
      <c r="BR2">
        <v>53</v>
      </c>
      <c r="BS2">
        <v>54</v>
      </c>
      <c r="BT2">
        <v>55</v>
      </c>
      <c r="BU2">
        <v>56</v>
      </c>
      <c r="BV2">
        <v>57</v>
      </c>
      <c r="BW2">
        <v>58</v>
      </c>
      <c r="BX2">
        <v>59</v>
      </c>
      <c r="BY2">
        <v>60</v>
      </c>
      <c r="BZ2">
        <v>61</v>
      </c>
      <c r="CA2">
        <v>62</v>
      </c>
      <c r="CB2">
        <v>63</v>
      </c>
      <c r="CC2">
        <v>64</v>
      </c>
      <c r="CD2">
        <v>65</v>
      </c>
      <c r="CE2">
        <v>66</v>
      </c>
      <c r="CF2">
        <v>67</v>
      </c>
      <c r="CG2">
        <v>68</v>
      </c>
      <c r="CH2">
        <v>69</v>
      </c>
      <c r="CI2">
        <v>70</v>
      </c>
      <c r="CJ2">
        <v>71</v>
      </c>
      <c r="CK2">
        <v>72</v>
      </c>
      <c r="CL2">
        <v>73</v>
      </c>
      <c r="CM2">
        <v>74</v>
      </c>
      <c r="CN2">
        <v>75</v>
      </c>
      <c r="CO2">
        <v>76</v>
      </c>
      <c r="CP2">
        <v>77</v>
      </c>
      <c r="CQ2">
        <v>78</v>
      </c>
      <c r="CR2">
        <v>79</v>
      </c>
      <c r="CS2">
        <v>80</v>
      </c>
      <c r="CT2">
        <v>81</v>
      </c>
      <c r="CU2">
        <v>82</v>
      </c>
      <c r="CV2">
        <v>83</v>
      </c>
      <c r="CW2">
        <v>84</v>
      </c>
      <c r="CX2">
        <v>85</v>
      </c>
      <c r="CY2">
        <v>86</v>
      </c>
      <c r="CZ2">
        <v>87</v>
      </c>
      <c r="DA2">
        <v>88</v>
      </c>
      <c r="DB2">
        <v>89</v>
      </c>
      <c r="DC2">
        <v>90</v>
      </c>
      <c r="DD2">
        <v>91</v>
      </c>
      <c r="DE2">
        <v>92</v>
      </c>
      <c r="DF2">
        <v>93</v>
      </c>
      <c r="DG2">
        <v>94</v>
      </c>
      <c r="DH2">
        <v>95</v>
      </c>
      <c r="DI2">
        <v>96</v>
      </c>
      <c r="DJ2">
        <v>97</v>
      </c>
      <c r="DK2">
        <v>98</v>
      </c>
      <c r="DL2">
        <v>99</v>
      </c>
      <c r="DM2">
        <v>100</v>
      </c>
    </row>
    <row r="3" spans="3:117" x14ac:dyDescent="0.3">
      <c r="C3">
        <v>3477</v>
      </c>
      <c r="F3">
        <v>335.85000600000001</v>
      </c>
      <c r="I3" s="2" t="s">
        <v>16</v>
      </c>
      <c r="J3" s="2" t="s">
        <v>17</v>
      </c>
      <c r="P3">
        <v>2.58</v>
      </c>
      <c r="Q3" s="3">
        <v>0.995</v>
      </c>
      <c r="R3">
        <f>$L$13*SQRT(R2)*$L$18*$P$3</f>
        <v>306928.03058276081</v>
      </c>
      <c r="S3">
        <f>$L$13*SQRT(S2)*$L$18*$P$3</f>
        <v>434061.78352260444</v>
      </c>
      <c r="T3">
        <f t="shared" ref="T3:CD3" si="0">$L$13*SQRT(T2)*$L$18*$P$3</f>
        <v>531614.94323639595</v>
      </c>
      <c r="U3">
        <f t="shared" si="0"/>
        <v>613856.06116552162</v>
      </c>
      <c r="V3">
        <f t="shared" si="0"/>
        <v>686311.94058318774</v>
      </c>
      <c r="W3">
        <f t="shared" si="0"/>
        <v>751817.0626851141</v>
      </c>
      <c r="X3">
        <f t="shared" si="0"/>
        <v>812055.23931681213</v>
      </c>
      <c r="Y3">
        <f t="shared" si="0"/>
        <v>868123.56704520888</v>
      </c>
      <c r="Z3">
        <f t="shared" si="0"/>
        <v>920784.09174828231</v>
      </c>
      <c r="AA3">
        <f t="shared" si="0"/>
        <v>970591.65439134173</v>
      </c>
      <c r="AB3">
        <f t="shared" si="0"/>
        <v>1017965.1150857449</v>
      </c>
      <c r="AC3">
        <f t="shared" si="0"/>
        <v>1063229.8864727919</v>
      </c>
      <c r="AD3">
        <f t="shared" si="0"/>
        <v>1106644.7521433234</v>
      </c>
      <c r="AE3">
        <f t="shared" si="0"/>
        <v>1148419.5328379651</v>
      </c>
      <c r="AF3">
        <f t="shared" si="0"/>
        <v>1188727.1509312734</v>
      </c>
      <c r="AG3">
        <f t="shared" si="0"/>
        <v>1227712.1223310432</v>
      </c>
      <c r="AH3">
        <f t="shared" si="0"/>
        <v>1265496.6895555304</v>
      </c>
      <c r="AI3">
        <f t="shared" si="0"/>
        <v>1302185.3505678133</v>
      </c>
      <c r="AJ3">
        <f t="shared" si="0"/>
        <v>1337868.2682502158</v>
      </c>
      <c r="AK3">
        <f t="shared" si="0"/>
        <v>1372623.8811663755</v>
      </c>
      <c r="AL3">
        <f t="shared" si="0"/>
        <v>1406520.9330492222</v>
      </c>
      <c r="AM3">
        <f t="shared" si="0"/>
        <v>1439620.0717769489</v>
      </c>
      <c r="AN3">
        <f t="shared" si="0"/>
        <v>1471975.1244570946</v>
      </c>
      <c r="AO3">
        <f t="shared" si="0"/>
        <v>1503634.1253702282</v>
      </c>
      <c r="AP3">
        <f t="shared" si="0"/>
        <v>1534640.1529138042</v>
      </c>
      <c r="AQ3">
        <f t="shared" si="0"/>
        <v>1565032.0172101005</v>
      </c>
      <c r="AR3">
        <f t="shared" si="0"/>
        <v>1594844.8297091878</v>
      </c>
      <c r="AS3">
        <f t="shared" si="0"/>
        <v>1624110.4786336243</v>
      </c>
      <c r="AT3">
        <f t="shared" si="0"/>
        <v>1652858.0286173862</v>
      </c>
      <c r="AU3">
        <f t="shared" si="0"/>
        <v>1681114.058808136</v>
      </c>
      <c r="AV3">
        <f t="shared" si="0"/>
        <v>1708902.9506322988</v>
      </c>
      <c r="AW3">
        <f t="shared" si="0"/>
        <v>1736247.1340904178</v>
      </c>
      <c r="AX3">
        <f t="shared" si="0"/>
        <v>1763167.2996612093</v>
      </c>
      <c r="AY3">
        <f t="shared" si="0"/>
        <v>1789682.5815076856</v>
      </c>
      <c r="AZ3">
        <f t="shared" si="0"/>
        <v>1815810.7165972521</v>
      </c>
      <c r="BA3">
        <f t="shared" si="0"/>
        <v>1841568.1834965646</v>
      </c>
      <c r="BB3">
        <f t="shared" si="0"/>
        <v>1866970.3239270435</v>
      </c>
      <c r="BC3">
        <f t="shared" si="0"/>
        <v>1892031.4496280607</v>
      </c>
      <c r="BD3">
        <f t="shared" si="0"/>
        <v>1916764.9366417036</v>
      </c>
      <c r="BE3">
        <f t="shared" si="0"/>
        <v>1941183.3087826835</v>
      </c>
      <c r="BF3">
        <f t="shared" si="0"/>
        <v>1965298.3117720066</v>
      </c>
      <c r="BG3">
        <f t="shared" si="0"/>
        <v>1989120.9792798706</v>
      </c>
      <c r="BH3">
        <f t="shared" si="0"/>
        <v>2012661.6919315383</v>
      </c>
      <c r="BI3">
        <f t="shared" si="0"/>
        <v>2035930.2301714898</v>
      </c>
      <c r="BJ3">
        <f t="shared" si="0"/>
        <v>2058935.8217495629</v>
      </c>
      <c r="BK3">
        <f t="shared" si="0"/>
        <v>2081687.184483048</v>
      </c>
      <c r="BL3">
        <f t="shared" si="0"/>
        <v>2104192.5648567365</v>
      </c>
      <c r="BM3">
        <f t="shared" si="0"/>
        <v>2126459.7729455838</v>
      </c>
      <c r="BN3">
        <f t="shared" si="0"/>
        <v>2148496.2140793256</v>
      </c>
      <c r="BO3">
        <f t="shared" si="0"/>
        <v>2170308.9176130225</v>
      </c>
      <c r="BP3">
        <f t="shared" si="0"/>
        <v>2191904.5631203977</v>
      </c>
      <c r="BQ3">
        <f t="shared" si="0"/>
        <v>2213289.5042866468</v>
      </c>
      <c r="BR3">
        <f t="shared" si="0"/>
        <v>2234469.79074295</v>
      </c>
      <c r="BS3">
        <f t="shared" si="0"/>
        <v>2255451.1880553425</v>
      </c>
      <c r="BT3">
        <f t="shared" si="0"/>
        <v>2276239.1960551222</v>
      </c>
      <c r="BU3">
        <f t="shared" si="0"/>
        <v>2296839.0656759301</v>
      </c>
      <c r="BV3">
        <f t="shared" si="0"/>
        <v>2317255.8144435617</v>
      </c>
      <c r="BW3">
        <f t="shared" si="0"/>
        <v>2337494.2407479654</v>
      </c>
      <c r="BX3">
        <f t="shared" si="0"/>
        <v>2357558.9370124592</v>
      </c>
      <c r="BY3">
        <f t="shared" si="0"/>
        <v>2377454.3018625467</v>
      </c>
      <c r="BZ3">
        <f t="shared" si="0"/>
        <v>2397184.5513856751</v>
      </c>
      <c r="CA3">
        <f t="shared" si="0"/>
        <v>2416753.7295635967</v>
      </c>
      <c r="CB3">
        <f t="shared" si="0"/>
        <v>2436165.7179504368</v>
      </c>
      <c r="CC3">
        <f t="shared" si="0"/>
        <v>2455424.2446620865</v>
      </c>
      <c r="CD3">
        <f t="shared" si="0"/>
        <v>2474532.8927358775</v>
      </c>
      <c r="CE3">
        <f t="shared" ref="CE3:DM3" si="1">$L$13*SQRT(CE2)*$L$18*$P$3</f>
        <v>2493495.1079136296</v>
      </c>
      <c r="CF3">
        <f t="shared" si="1"/>
        <v>2512314.2058959538</v>
      </c>
      <c r="CG3">
        <f t="shared" si="1"/>
        <v>2530993.3791110609</v>
      </c>
      <c r="CH3">
        <f t="shared" si="1"/>
        <v>2549535.7030372098</v>
      </c>
      <c r="CI3">
        <f t="shared" si="1"/>
        <v>2567944.1421142421</v>
      </c>
      <c r="CJ3">
        <f t="shared" si="1"/>
        <v>2586221.5552763967</v>
      </c>
      <c r="CK3">
        <f t="shared" si="1"/>
        <v>2604370.7011356265</v>
      </c>
      <c r="CL3">
        <f t="shared" si="1"/>
        <v>2622394.2428420424</v>
      </c>
      <c r="CM3">
        <f t="shared" si="1"/>
        <v>2640294.7526457151</v>
      </c>
      <c r="CN3">
        <f t="shared" si="1"/>
        <v>2658074.71618198</v>
      </c>
      <c r="CO3">
        <f t="shared" si="1"/>
        <v>2675736.5365004316</v>
      </c>
      <c r="CP3">
        <f t="shared" si="1"/>
        <v>2693282.5378561262</v>
      </c>
      <c r="CQ3">
        <f t="shared" si="1"/>
        <v>2710714.9692799039</v>
      </c>
      <c r="CR3">
        <f t="shared" si="1"/>
        <v>2728036.0079433629</v>
      </c>
      <c r="CS3">
        <f t="shared" si="1"/>
        <v>2745247.762332751</v>
      </c>
      <c r="CT3">
        <f t="shared" si="1"/>
        <v>2762352.2752448474</v>
      </c>
      <c r="CU3">
        <f t="shared" si="1"/>
        <v>2779351.5266169189</v>
      </c>
      <c r="CV3">
        <f t="shared" si="1"/>
        <v>2796247.4362018127</v>
      </c>
      <c r="CW3">
        <f t="shared" si="1"/>
        <v>2813041.8660984444</v>
      </c>
      <c r="CX3">
        <f t="shared" si="1"/>
        <v>2829736.6231471146</v>
      </c>
      <c r="CY3">
        <f t="shared" si="1"/>
        <v>2846333.4611983616</v>
      </c>
      <c r="CZ3">
        <f t="shared" si="1"/>
        <v>2862834.0832634461</v>
      </c>
      <c r="DA3">
        <f t="shared" si="1"/>
        <v>2879240.1435538977</v>
      </c>
      <c r="DB3">
        <f t="shared" si="1"/>
        <v>2895553.2494170577</v>
      </c>
      <c r="DC3">
        <f t="shared" si="1"/>
        <v>2911774.9631740251</v>
      </c>
      <c r="DD3">
        <f t="shared" si="1"/>
        <v>2927906.8038659473</v>
      </c>
      <c r="DE3">
        <f t="shared" si="1"/>
        <v>2943950.2489141892</v>
      </c>
      <c r="DF3">
        <f t="shared" si="1"/>
        <v>2959906.7356995107</v>
      </c>
      <c r="DG3">
        <f t="shared" si="1"/>
        <v>2975777.6630650256</v>
      </c>
      <c r="DH3">
        <f t="shared" si="1"/>
        <v>2991564.3927474055</v>
      </c>
      <c r="DI3">
        <f t="shared" si="1"/>
        <v>3007268.2507404564</v>
      </c>
      <c r="DJ3">
        <f t="shared" si="1"/>
        <v>3022890.5285949372</v>
      </c>
      <c r="DK3">
        <f t="shared" si="1"/>
        <v>3038432.484658231</v>
      </c>
      <c r="DL3">
        <f t="shared" si="1"/>
        <v>3053895.3452572352</v>
      </c>
      <c r="DM3">
        <f t="shared" si="1"/>
        <v>3069280.3058276083</v>
      </c>
    </row>
    <row r="4" spans="3:117" x14ac:dyDescent="0.3">
      <c r="C4">
        <v>3518.98999</v>
      </c>
      <c r="D4">
        <f>(C4-C3)/C3</f>
        <v>1.2076499856197881E-2</v>
      </c>
      <c r="E4">
        <f>AVERAGE(D4:D126)</f>
        <v>-2.3174310163977803E-3</v>
      </c>
      <c r="F4">
        <v>341.13000499999998</v>
      </c>
      <c r="G4">
        <f>(F4-F3)/F3</f>
        <v>1.5721300895257317E-2</v>
      </c>
      <c r="H4">
        <f>AVERAGE(G4:G126)</f>
        <v>-2.9475279538430572E-3</v>
      </c>
      <c r="I4" s="11" t="s">
        <v>19</v>
      </c>
      <c r="J4" s="11"/>
      <c r="P4">
        <v>2.33</v>
      </c>
      <c r="Q4" s="4">
        <v>0.99</v>
      </c>
      <c r="R4">
        <f>$L$13*SQRT(R2)*$L$18*$P$4</f>
        <v>277186.94234799716</v>
      </c>
      <c r="S4">
        <f t="shared" ref="S4:CD4" si="2">$L$13*SQRT(S2)*$L$18*$P$4</f>
        <v>392001.5331812668</v>
      </c>
      <c r="T4">
        <f t="shared" si="2"/>
        <v>480101.86734139628</v>
      </c>
      <c r="U4">
        <f t="shared" si="2"/>
        <v>554373.88469599432</v>
      </c>
      <c r="V4">
        <f t="shared" si="2"/>
        <v>619808.84556543699</v>
      </c>
      <c r="W4">
        <f t="shared" si="2"/>
        <v>678966.57211485109</v>
      </c>
      <c r="X4">
        <f t="shared" si="2"/>
        <v>733367.71612719866</v>
      </c>
      <c r="Y4">
        <f t="shared" si="2"/>
        <v>784003.0663625336</v>
      </c>
      <c r="Z4">
        <f t="shared" si="2"/>
        <v>831560.82704399142</v>
      </c>
      <c r="AA4">
        <f t="shared" si="2"/>
        <v>876542.07547745202</v>
      </c>
      <c r="AB4">
        <f t="shared" si="2"/>
        <v>919325.08455418039</v>
      </c>
      <c r="AC4">
        <f t="shared" si="2"/>
        <v>960203.73468279256</v>
      </c>
      <c r="AD4">
        <f t="shared" si="2"/>
        <v>999411.73352478433</v>
      </c>
      <c r="AE4">
        <f t="shared" si="2"/>
        <v>1037138.5703536662</v>
      </c>
      <c r="AF4">
        <f t="shared" si="2"/>
        <v>1073540.4114999485</v>
      </c>
      <c r="AG4">
        <f t="shared" si="2"/>
        <v>1108747.7693919886</v>
      </c>
      <c r="AH4">
        <f t="shared" si="2"/>
        <v>1142871.0413427853</v>
      </c>
      <c r="AI4">
        <f t="shared" si="2"/>
        <v>1176004.5995438003</v>
      </c>
      <c r="AJ4">
        <f t="shared" si="2"/>
        <v>1208229.8701639546</v>
      </c>
      <c r="AK4">
        <f t="shared" si="2"/>
        <v>1239617.691130874</v>
      </c>
      <c r="AL4">
        <f t="shared" si="2"/>
        <v>1270230.1449630572</v>
      </c>
      <c r="AM4">
        <f t="shared" si="2"/>
        <v>1300122.0028063143</v>
      </c>
      <c r="AN4">
        <f t="shared" si="2"/>
        <v>1329341.8759631901</v>
      </c>
      <c r="AO4">
        <f t="shared" si="2"/>
        <v>1357933.1442297022</v>
      </c>
      <c r="AP4">
        <f t="shared" si="2"/>
        <v>1385934.711739986</v>
      </c>
      <c r="AQ4">
        <f t="shared" si="2"/>
        <v>1413381.6279455558</v>
      </c>
      <c r="AR4">
        <f t="shared" si="2"/>
        <v>1440305.6020241892</v>
      </c>
      <c r="AS4">
        <f t="shared" si="2"/>
        <v>1466735.4322543973</v>
      </c>
      <c r="AT4">
        <f t="shared" si="2"/>
        <v>1492697.366929655</v>
      </c>
      <c r="AU4">
        <f t="shared" si="2"/>
        <v>1518215.4096988207</v>
      </c>
      <c r="AV4">
        <f t="shared" si="2"/>
        <v>1543311.5794469984</v>
      </c>
      <c r="AW4">
        <f t="shared" si="2"/>
        <v>1568006.1327250672</v>
      </c>
      <c r="AX4">
        <f t="shared" si="2"/>
        <v>1592317.7551203945</v>
      </c>
      <c r="AY4">
        <f t="shared" si="2"/>
        <v>1616263.7267104292</v>
      </c>
      <c r="AZ4">
        <f t="shared" si="2"/>
        <v>1639860.065764185</v>
      </c>
      <c r="BA4">
        <f t="shared" si="2"/>
        <v>1663121.6540879828</v>
      </c>
      <c r="BB4">
        <f t="shared" si="2"/>
        <v>1686062.3468023299</v>
      </c>
      <c r="BC4">
        <f t="shared" si="2"/>
        <v>1708695.0688501478</v>
      </c>
      <c r="BD4">
        <f t="shared" si="2"/>
        <v>1731031.9001454145</v>
      </c>
      <c r="BE4">
        <f t="shared" si="2"/>
        <v>1753084.150954904</v>
      </c>
      <c r="BF4">
        <f t="shared" si="2"/>
        <v>1774862.4288483625</v>
      </c>
      <c r="BG4">
        <f t="shared" si="2"/>
        <v>1796376.6983418986</v>
      </c>
      <c r="BH4">
        <f t="shared" si="2"/>
        <v>1817636.3341862343</v>
      </c>
      <c r="BI4">
        <f t="shared" si="2"/>
        <v>1838650.1691083608</v>
      </c>
      <c r="BJ4">
        <f t="shared" si="2"/>
        <v>1859426.5366963106</v>
      </c>
      <c r="BK4">
        <f t="shared" si="2"/>
        <v>1879973.3100176363</v>
      </c>
      <c r="BL4">
        <f t="shared" si="2"/>
        <v>1900297.9364791457</v>
      </c>
      <c r="BM4">
        <f t="shared" si="2"/>
        <v>1920407.4693655851</v>
      </c>
      <c r="BN4">
        <f t="shared" si="2"/>
        <v>1940308.5964359802</v>
      </c>
      <c r="BO4">
        <f t="shared" si="2"/>
        <v>1960007.6659063341</v>
      </c>
      <c r="BP4">
        <f t="shared" si="2"/>
        <v>1979510.7101048552</v>
      </c>
      <c r="BQ4">
        <f t="shared" si="2"/>
        <v>1998823.4670495687</v>
      </c>
      <c r="BR4">
        <f t="shared" si="2"/>
        <v>2017951.4001670829</v>
      </c>
      <c r="BS4">
        <f t="shared" si="2"/>
        <v>2036899.7163445537</v>
      </c>
      <c r="BT4">
        <f t="shared" si="2"/>
        <v>2055673.3824838893</v>
      </c>
      <c r="BU4">
        <f t="shared" si="2"/>
        <v>2074277.1407073324</v>
      </c>
      <c r="BV4">
        <f t="shared" si="2"/>
        <v>2092715.5223463171</v>
      </c>
      <c r="BW4">
        <f t="shared" si="2"/>
        <v>2110992.8608305268</v>
      </c>
      <c r="BX4">
        <f t="shared" si="2"/>
        <v>2129113.3035810194</v>
      </c>
      <c r="BY4">
        <f t="shared" si="2"/>
        <v>2147080.8229998969</v>
      </c>
      <c r="BZ4">
        <f t="shared" si="2"/>
        <v>2164899.2266390012</v>
      </c>
      <c r="CA4">
        <f t="shared" si="2"/>
        <v>2182572.1666213879</v>
      </c>
      <c r="CB4">
        <f t="shared" si="2"/>
        <v>2200103.148381596</v>
      </c>
      <c r="CC4">
        <f t="shared" si="2"/>
        <v>2217495.5387839773</v>
      </c>
      <c r="CD4">
        <f t="shared" si="2"/>
        <v>2234752.5736723235</v>
      </c>
      <c r="CE4">
        <f t="shared" ref="CE4:DM4" si="3">$L$13*SQRT(CE2)*$L$18*$P$4</f>
        <v>2251877.3648987431</v>
      </c>
      <c r="CF4">
        <f t="shared" si="3"/>
        <v>2268872.9068750278</v>
      </c>
      <c r="CG4">
        <f t="shared" si="3"/>
        <v>2285742.0826855707</v>
      </c>
      <c r="CH4">
        <f t="shared" si="3"/>
        <v>2302487.66979717</v>
      </c>
      <c r="CI4">
        <f t="shared" si="3"/>
        <v>2319112.3453977457</v>
      </c>
      <c r="CJ4">
        <f t="shared" si="3"/>
        <v>2335618.6913930252</v>
      </c>
      <c r="CK4">
        <f t="shared" si="3"/>
        <v>2352009.1990876007</v>
      </c>
      <c r="CL4">
        <f t="shared" si="3"/>
        <v>2368286.2735744026</v>
      </c>
      <c r="CM4">
        <f t="shared" si="3"/>
        <v>2384452.237854464</v>
      </c>
      <c r="CN4">
        <f t="shared" si="3"/>
        <v>2400509.336706982</v>
      </c>
      <c r="CO4">
        <f t="shared" si="3"/>
        <v>2416459.7403279091</v>
      </c>
      <c r="CP4">
        <f t="shared" si="3"/>
        <v>2432305.5477537885</v>
      </c>
      <c r="CQ4">
        <f t="shared" si="3"/>
        <v>2448048.7900861148</v>
      </c>
      <c r="CR4">
        <f t="shared" si="3"/>
        <v>2463691.4335302464</v>
      </c>
      <c r="CS4">
        <f t="shared" si="3"/>
        <v>2479235.382261748</v>
      </c>
      <c r="CT4">
        <f t="shared" si="3"/>
        <v>2494682.4811319746</v>
      </c>
      <c r="CU4">
        <f t="shared" si="3"/>
        <v>2510034.5182238063</v>
      </c>
      <c r="CV4">
        <f t="shared" si="3"/>
        <v>2525293.2272675284</v>
      </c>
      <c r="CW4">
        <f t="shared" si="3"/>
        <v>2540460.2899261145</v>
      </c>
      <c r="CX4">
        <f t="shared" si="3"/>
        <v>2555537.3379584407</v>
      </c>
      <c r="CY4">
        <f t="shared" si="3"/>
        <v>2570525.955268288</v>
      </c>
      <c r="CZ4">
        <f t="shared" si="3"/>
        <v>2585427.6798464456</v>
      </c>
      <c r="DA4">
        <f t="shared" si="3"/>
        <v>2600244.0056126285</v>
      </c>
      <c r="DB4">
        <f t="shared" si="3"/>
        <v>2614976.3841634667</v>
      </c>
      <c r="DC4">
        <f t="shared" si="3"/>
        <v>2629626.2264323556</v>
      </c>
      <c r="DD4">
        <f t="shared" si="3"/>
        <v>2644194.9042665339</v>
      </c>
      <c r="DE4">
        <f t="shared" si="3"/>
        <v>2658683.7519263802</v>
      </c>
      <c r="DF4">
        <f t="shared" si="3"/>
        <v>2673094.0675115734</v>
      </c>
      <c r="DG4">
        <f t="shared" si="3"/>
        <v>2687427.1143184146</v>
      </c>
      <c r="DH4">
        <f t="shared" si="3"/>
        <v>2701684.122132347</v>
      </c>
      <c r="DI4">
        <f t="shared" si="3"/>
        <v>2715866.2884594044</v>
      </c>
      <c r="DJ4">
        <f t="shared" si="3"/>
        <v>2729974.779700079</v>
      </c>
      <c r="DK4">
        <f t="shared" si="3"/>
        <v>2744010.7322688675</v>
      </c>
      <c r="DL4">
        <f t="shared" si="3"/>
        <v>2757975.2536625415</v>
      </c>
      <c r="DM4">
        <f t="shared" si="3"/>
        <v>2771869.4234799719</v>
      </c>
    </row>
    <row r="5" spans="3:117" x14ac:dyDescent="0.3">
      <c r="C5">
        <v>3488.9799800000001</v>
      </c>
      <c r="D5">
        <f t="shared" ref="D5:D68" si="4">(C5-C4)/C4</f>
        <v>-8.5280180066667263E-3</v>
      </c>
      <c r="F5">
        <v>338.61999500000002</v>
      </c>
      <c r="G5">
        <f t="shared" ref="G5:G68" si="5">(F5-F4)/F4</f>
        <v>-7.3579279547689325E-3</v>
      </c>
      <c r="I5">
        <f>_xlfn.STDEV.P(D4:D126)</f>
        <v>2.8511001202326563E-2</v>
      </c>
      <c r="J5">
        <f>_xlfn.STDEV.P(G4:G126)</f>
        <v>3.8364806246799985E-2</v>
      </c>
      <c r="P5">
        <v>1.64</v>
      </c>
      <c r="Q5" s="4">
        <v>0.95</v>
      </c>
      <c r="R5">
        <f>$L$13*SQRT(R2)*$L$18*$P$5</f>
        <v>195101.53882004949</v>
      </c>
      <c r="S5">
        <f t="shared" ref="S5:CD5" si="6">$L$13*SQRT(S2)*$L$18*$P$5</f>
        <v>275915.2422391749</v>
      </c>
      <c r="T5">
        <f t="shared" si="6"/>
        <v>337925.77787119738</v>
      </c>
      <c r="U5">
        <f t="shared" si="6"/>
        <v>390203.07764009899</v>
      </c>
      <c r="V5">
        <f t="shared" si="6"/>
        <v>436260.30331644486</v>
      </c>
      <c r="W5">
        <f t="shared" si="6"/>
        <v>477899.21814092522</v>
      </c>
      <c r="X5">
        <f t="shared" si="6"/>
        <v>516190.15212386509</v>
      </c>
      <c r="Y5">
        <f t="shared" si="6"/>
        <v>551830.4844783498</v>
      </c>
      <c r="Z5">
        <f t="shared" si="6"/>
        <v>585304.61646014848</v>
      </c>
      <c r="AA5">
        <f t="shared" si="6"/>
        <v>616965.2376751164</v>
      </c>
      <c r="AB5">
        <f t="shared" si="6"/>
        <v>647078.60028706258</v>
      </c>
      <c r="AC5">
        <f t="shared" si="6"/>
        <v>675851.55574239476</v>
      </c>
      <c r="AD5">
        <f t="shared" si="6"/>
        <v>703448.60213761637</v>
      </c>
      <c r="AE5">
        <f t="shared" si="6"/>
        <v>730003.11389700102</v>
      </c>
      <c r="AF5">
        <f t="shared" si="6"/>
        <v>755625.0106694916</v>
      </c>
      <c r="AG5">
        <f t="shared" si="6"/>
        <v>780406.15528019797</v>
      </c>
      <c r="AH5">
        <f t="shared" si="6"/>
        <v>804424.25227560848</v>
      </c>
      <c r="AI5">
        <f t="shared" si="6"/>
        <v>827745.72671752458</v>
      </c>
      <c r="AJ5">
        <f t="shared" si="6"/>
        <v>850427.89144587342</v>
      </c>
      <c r="AK5">
        <f t="shared" si="6"/>
        <v>872520.60663288971</v>
      </c>
      <c r="AL5">
        <f t="shared" si="6"/>
        <v>894067.56984524196</v>
      </c>
      <c r="AM5">
        <f t="shared" si="6"/>
        <v>915107.33244736271</v>
      </c>
      <c r="AN5">
        <f t="shared" si="6"/>
        <v>935674.11012001347</v>
      </c>
      <c r="AO5">
        <f t="shared" si="6"/>
        <v>955798.43628185045</v>
      </c>
      <c r="AP5">
        <f t="shared" si="6"/>
        <v>975507.69410024746</v>
      </c>
      <c r="AQ5">
        <f t="shared" si="6"/>
        <v>994826.5535754126</v>
      </c>
      <c r="AR5">
        <f t="shared" si="6"/>
        <v>1013777.3336135922</v>
      </c>
      <c r="AS5">
        <f t="shared" si="6"/>
        <v>1032380.3042477302</v>
      </c>
      <c r="AT5">
        <f t="shared" si="6"/>
        <v>1050653.9406715168</v>
      </c>
      <c r="AU5">
        <f t="shared" si="6"/>
        <v>1068615.1381571097</v>
      </c>
      <c r="AV5">
        <f t="shared" si="6"/>
        <v>1086279.3949755696</v>
      </c>
      <c r="AW5">
        <f t="shared" si="6"/>
        <v>1103660.9689566996</v>
      </c>
      <c r="AX5">
        <f t="shared" si="6"/>
        <v>1120773.0121877454</v>
      </c>
      <c r="AY5">
        <f t="shared" si="6"/>
        <v>1137627.6874700016</v>
      </c>
      <c r="AZ5">
        <f t="shared" si="6"/>
        <v>1154236.2694649198</v>
      </c>
      <c r="BA5">
        <f t="shared" si="6"/>
        <v>1170609.232920297</v>
      </c>
      <c r="BB5">
        <f t="shared" si="6"/>
        <v>1186756.3299381204</v>
      </c>
      <c r="BC5">
        <f t="shared" si="6"/>
        <v>1202686.6579031083</v>
      </c>
      <c r="BD5">
        <f t="shared" si="6"/>
        <v>1218408.7194156565</v>
      </c>
      <c r="BE5">
        <f t="shared" si="6"/>
        <v>1233930.4753502328</v>
      </c>
      <c r="BF5">
        <f t="shared" si="6"/>
        <v>1249259.3919791048</v>
      </c>
      <c r="BG5">
        <f t="shared" si="6"/>
        <v>1264402.482953096</v>
      </c>
      <c r="BH5">
        <f t="shared" si="6"/>
        <v>1279366.3468091947</v>
      </c>
      <c r="BI5">
        <f t="shared" si="6"/>
        <v>1294157.2005741252</v>
      </c>
      <c r="BJ5">
        <f t="shared" si="6"/>
        <v>1308780.9099493343</v>
      </c>
      <c r="BK5">
        <f t="shared" si="6"/>
        <v>1323243.0164931002</v>
      </c>
      <c r="BL5">
        <f t="shared" si="6"/>
        <v>1337548.7621569952</v>
      </c>
      <c r="BM5">
        <f t="shared" si="6"/>
        <v>1351703.1114847895</v>
      </c>
      <c r="BN5">
        <f t="shared" si="6"/>
        <v>1365710.7717403464</v>
      </c>
      <c r="BO5">
        <f t="shared" si="6"/>
        <v>1379576.2111958745</v>
      </c>
      <c r="BP5">
        <f t="shared" si="6"/>
        <v>1393303.675781958</v>
      </c>
      <c r="BQ5">
        <f t="shared" si="6"/>
        <v>1406897.2042752327</v>
      </c>
      <c r="BR5">
        <f t="shared" si="6"/>
        <v>1420360.6421776891</v>
      </c>
      <c r="BS5">
        <f t="shared" si="6"/>
        <v>1433697.6544227758</v>
      </c>
      <c r="BT5">
        <f t="shared" si="6"/>
        <v>1446911.7370272868</v>
      </c>
      <c r="BU5">
        <f t="shared" si="6"/>
        <v>1460006.227794002</v>
      </c>
      <c r="BV5">
        <f t="shared" si="6"/>
        <v>1472984.3161579226</v>
      </c>
      <c r="BW5">
        <f t="shared" si="6"/>
        <v>1485849.0522583965</v>
      </c>
      <c r="BX5">
        <f t="shared" si="6"/>
        <v>1498603.3553102452</v>
      </c>
      <c r="BY5">
        <f t="shared" si="6"/>
        <v>1511250.0213389832</v>
      </c>
      <c r="BZ5">
        <f t="shared" si="6"/>
        <v>1523791.7303381811</v>
      </c>
      <c r="CA5">
        <f t="shared" si="6"/>
        <v>1536231.0529008908</v>
      </c>
      <c r="CB5">
        <f t="shared" si="6"/>
        <v>1548570.4563715954</v>
      </c>
      <c r="CC5">
        <f t="shared" si="6"/>
        <v>1560812.3105603959</v>
      </c>
      <c r="CD5">
        <f t="shared" si="6"/>
        <v>1572958.8930569142</v>
      </c>
      <c r="CE5">
        <f t="shared" ref="CE5:DM5" si="7">$L$13*SQRT(CE2)*$L$18*$P$5</f>
        <v>1585012.3941776559</v>
      </c>
      <c r="CF5">
        <f t="shared" si="7"/>
        <v>1596974.9215772727</v>
      </c>
      <c r="CG5">
        <f t="shared" si="7"/>
        <v>1608848.504551217</v>
      </c>
      <c r="CH5">
        <f t="shared" si="7"/>
        <v>1620635.0980546603</v>
      </c>
      <c r="CI5">
        <f t="shared" si="7"/>
        <v>1632336.5864602157</v>
      </c>
      <c r="CJ5">
        <f t="shared" si="7"/>
        <v>1643954.7870749189</v>
      </c>
      <c r="CK5">
        <f t="shared" si="7"/>
        <v>1655491.4534350492</v>
      </c>
      <c r="CL5">
        <f t="shared" si="7"/>
        <v>1666948.2783957166</v>
      </c>
      <c r="CM5">
        <f t="shared" si="7"/>
        <v>1678326.8970306097</v>
      </c>
      <c r="CN5">
        <f t="shared" si="7"/>
        <v>1689628.8893559873</v>
      </c>
      <c r="CO5">
        <f t="shared" si="7"/>
        <v>1700855.7828917468</v>
      </c>
      <c r="CP5">
        <f t="shared" si="7"/>
        <v>1712009.055071336</v>
      </c>
      <c r="CQ5">
        <f t="shared" si="7"/>
        <v>1723090.1355112568</v>
      </c>
      <c r="CR5">
        <f t="shared" si="7"/>
        <v>1734100.4081500445</v>
      </c>
      <c r="CS5">
        <f t="shared" si="7"/>
        <v>1745041.2132657794</v>
      </c>
      <c r="CT5">
        <f t="shared" si="7"/>
        <v>1755913.8493804454</v>
      </c>
      <c r="CU5">
        <f t="shared" si="7"/>
        <v>1766719.5750588165</v>
      </c>
      <c r="CV5">
        <f t="shared" si="7"/>
        <v>1777459.6106089039</v>
      </c>
      <c r="CW5">
        <f t="shared" si="7"/>
        <v>1788135.1396904839</v>
      </c>
      <c r="CX5">
        <f t="shared" si="7"/>
        <v>1798747.3108377005</v>
      </c>
      <c r="CY5">
        <f t="shared" si="7"/>
        <v>1809297.2389012841</v>
      </c>
      <c r="CZ5">
        <f t="shared" si="7"/>
        <v>1819786.0064155238</v>
      </c>
      <c r="DA5">
        <f t="shared" si="7"/>
        <v>1830214.6648947254</v>
      </c>
      <c r="DB5">
        <f t="shared" si="7"/>
        <v>1840584.236063556</v>
      </c>
      <c r="DC5">
        <f t="shared" si="7"/>
        <v>1850895.713025349</v>
      </c>
      <c r="DD5">
        <f t="shared" si="7"/>
        <v>1861150.0613721525</v>
      </c>
      <c r="DE5">
        <f t="shared" si="7"/>
        <v>1871348.2202400269</v>
      </c>
      <c r="DF5">
        <f t="shared" si="7"/>
        <v>1881491.103312867</v>
      </c>
      <c r="DG5">
        <f t="shared" si="7"/>
        <v>1891579.5997777679</v>
      </c>
      <c r="DH5">
        <f t="shared" si="7"/>
        <v>1901614.5752347847</v>
      </c>
      <c r="DI5">
        <f t="shared" si="7"/>
        <v>1911596.8725637009</v>
      </c>
      <c r="DJ5">
        <f t="shared" si="7"/>
        <v>1921527.3127502699</v>
      </c>
      <c r="DK5">
        <f t="shared" si="7"/>
        <v>1931406.6956742243</v>
      </c>
      <c r="DL5">
        <f t="shared" si="7"/>
        <v>1941235.800861188</v>
      </c>
      <c r="DM5">
        <f t="shared" si="7"/>
        <v>1951015.3882004949</v>
      </c>
    </row>
    <row r="6" spans="3:117" x14ac:dyDescent="0.3">
      <c r="C6">
        <v>3576.2299800000001</v>
      </c>
      <c r="D6">
        <f t="shared" si="4"/>
        <v>2.500730886968288E-2</v>
      </c>
      <c r="F6">
        <v>335.36999500000002</v>
      </c>
      <c r="G6">
        <f t="shared" si="5"/>
        <v>-9.5977793632653022E-3</v>
      </c>
      <c r="P6" t="s">
        <v>16</v>
      </c>
    </row>
    <row r="7" spans="3:117" x14ac:dyDescent="0.3">
      <c r="C7">
        <v>3482.0500489999999</v>
      </c>
      <c r="D7">
        <f t="shared" si="4"/>
        <v>-2.6334976085626384E-2</v>
      </c>
      <c r="F7">
        <v>327.64001500000001</v>
      </c>
      <c r="G7">
        <f t="shared" si="5"/>
        <v>-2.3049110281914195E-2</v>
      </c>
      <c r="I7" s="11" t="s">
        <v>20</v>
      </c>
      <c r="J7" s="11"/>
      <c r="P7" t="s">
        <v>29</v>
      </c>
      <c r="R7">
        <v>1</v>
      </c>
      <c r="S7">
        <v>2</v>
      </c>
      <c r="T7">
        <v>3</v>
      </c>
      <c r="U7">
        <v>4</v>
      </c>
      <c r="V7">
        <v>5</v>
      </c>
      <c r="W7">
        <v>6</v>
      </c>
      <c r="X7">
        <v>7</v>
      </c>
      <c r="Y7">
        <v>8</v>
      </c>
      <c r="Z7">
        <v>9</v>
      </c>
      <c r="AA7">
        <v>10</v>
      </c>
      <c r="AB7">
        <v>11</v>
      </c>
      <c r="AC7">
        <v>12</v>
      </c>
      <c r="AD7">
        <v>13</v>
      </c>
      <c r="AE7">
        <v>14</v>
      </c>
      <c r="AF7">
        <v>15</v>
      </c>
      <c r="AG7">
        <v>16</v>
      </c>
      <c r="AH7">
        <v>17</v>
      </c>
      <c r="AI7">
        <v>18</v>
      </c>
      <c r="AJ7">
        <v>19</v>
      </c>
      <c r="AK7">
        <v>20</v>
      </c>
      <c r="AL7">
        <v>21</v>
      </c>
      <c r="AM7">
        <v>22</v>
      </c>
      <c r="AN7">
        <v>23</v>
      </c>
      <c r="AO7">
        <v>24</v>
      </c>
      <c r="AP7">
        <v>25</v>
      </c>
      <c r="AQ7">
        <v>26</v>
      </c>
      <c r="AR7">
        <v>27</v>
      </c>
      <c r="AS7">
        <v>28</v>
      </c>
      <c r="AT7">
        <v>29</v>
      </c>
      <c r="AU7">
        <v>30</v>
      </c>
      <c r="AV7">
        <v>31</v>
      </c>
      <c r="AW7">
        <v>32</v>
      </c>
      <c r="AX7">
        <v>33</v>
      </c>
      <c r="AY7">
        <v>34</v>
      </c>
      <c r="AZ7">
        <v>35</v>
      </c>
      <c r="BA7">
        <v>36</v>
      </c>
      <c r="BB7">
        <v>37</v>
      </c>
      <c r="BC7">
        <v>38</v>
      </c>
      <c r="BD7">
        <v>39</v>
      </c>
      <c r="BE7">
        <v>40</v>
      </c>
      <c r="BF7">
        <v>41</v>
      </c>
      <c r="BG7">
        <v>42</v>
      </c>
      <c r="BH7">
        <v>43</v>
      </c>
      <c r="BI7">
        <v>44</v>
      </c>
      <c r="BJ7">
        <v>45</v>
      </c>
      <c r="BK7">
        <v>46</v>
      </c>
      <c r="BL7">
        <v>47</v>
      </c>
      <c r="BM7">
        <v>48</v>
      </c>
      <c r="BN7">
        <v>49</v>
      </c>
      <c r="BO7">
        <v>50</v>
      </c>
      <c r="BP7">
        <v>51</v>
      </c>
      <c r="BQ7">
        <v>52</v>
      </c>
      <c r="BR7">
        <v>53</v>
      </c>
      <c r="BS7">
        <v>54</v>
      </c>
      <c r="BT7">
        <v>55</v>
      </c>
      <c r="BU7">
        <v>56</v>
      </c>
      <c r="BV7">
        <v>57</v>
      </c>
      <c r="BW7">
        <v>58</v>
      </c>
      <c r="BX7">
        <v>59</v>
      </c>
      <c r="BY7">
        <v>60</v>
      </c>
      <c r="BZ7">
        <v>61</v>
      </c>
      <c r="CA7">
        <v>62</v>
      </c>
      <c r="CB7">
        <v>63</v>
      </c>
      <c r="CC7">
        <v>64</v>
      </c>
      <c r="CD7">
        <v>65</v>
      </c>
      <c r="CE7">
        <v>66</v>
      </c>
      <c r="CF7">
        <v>67</v>
      </c>
      <c r="CG7">
        <v>68</v>
      </c>
      <c r="CH7">
        <v>69</v>
      </c>
      <c r="CI7">
        <v>70</v>
      </c>
      <c r="CJ7">
        <v>71</v>
      </c>
      <c r="CK7">
        <v>72</v>
      </c>
      <c r="CL7">
        <v>73</v>
      </c>
      <c r="CM7">
        <v>74</v>
      </c>
      <c r="CN7">
        <v>75</v>
      </c>
      <c r="CO7">
        <v>76</v>
      </c>
      <c r="CP7">
        <v>77</v>
      </c>
      <c r="CQ7">
        <v>78</v>
      </c>
      <c r="CR7">
        <v>79</v>
      </c>
      <c r="CS7">
        <v>80</v>
      </c>
      <c r="CT7">
        <v>81</v>
      </c>
      <c r="CU7">
        <v>82</v>
      </c>
      <c r="CV7">
        <v>83</v>
      </c>
      <c r="CW7">
        <v>84</v>
      </c>
      <c r="CX7">
        <v>85</v>
      </c>
      <c r="CY7">
        <v>86</v>
      </c>
      <c r="CZ7">
        <v>87</v>
      </c>
      <c r="DA7">
        <v>88</v>
      </c>
      <c r="DB7">
        <v>89</v>
      </c>
      <c r="DC7">
        <v>90</v>
      </c>
      <c r="DD7">
        <v>91</v>
      </c>
      <c r="DE7">
        <v>92</v>
      </c>
      <c r="DF7">
        <v>93</v>
      </c>
      <c r="DG7">
        <v>94</v>
      </c>
      <c r="DH7">
        <v>95</v>
      </c>
      <c r="DI7">
        <v>96</v>
      </c>
      <c r="DJ7">
        <v>97</v>
      </c>
      <c r="DK7">
        <v>98</v>
      </c>
      <c r="DL7">
        <v>99</v>
      </c>
      <c r="DM7">
        <v>100</v>
      </c>
    </row>
    <row r="8" spans="3:117" x14ac:dyDescent="0.3">
      <c r="C8">
        <v>3472.5</v>
      </c>
      <c r="D8">
        <f t="shared" si="4"/>
        <v>-2.7426512731322157E-3</v>
      </c>
      <c r="F8">
        <v>327.73998999999998</v>
      </c>
      <c r="G8">
        <f t="shared" si="5"/>
        <v>3.051367214714972E-4</v>
      </c>
      <c r="I8" s="11">
        <f>_xlfn.COVARIANCE.P(D4:D126,G4:G126)/(I5*J5)</f>
        <v>0.56389067233545731</v>
      </c>
      <c r="J8" s="11"/>
      <c r="P8">
        <v>2.58</v>
      </c>
      <c r="Q8" s="3">
        <v>0.995</v>
      </c>
      <c r="R8">
        <f>$I$5*SQRT(R7)*$N$18*$P$8</f>
        <v>147116.76620400508</v>
      </c>
      <c r="S8">
        <f t="shared" ref="S8:CD8" si="8">$I$5*SQRT(S7)*$N$18*$P$8</f>
        <v>208054.52601817579</v>
      </c>
      <c r="T8">
        <f t="shared" si="8"/>
        <v>254813.71371056867</v>
      </c>
      <c r="U8">
        <f t="shared" si="8"/>
        <v>294233.53240801016</v>
      </c>
      <c r="V8">
        <f t="shared" si="8"/>
        <v>328963.08986209903</v>
      </c>
      <c r="W8">
        <f t="shared" si="8"/>
        <v>360361.00980814133</v>
      </c>
      <c r="X8">
        <f t="shared" si="8"/>
        <v>389234.37706382928</v>
      </c>
      <c r="Y8">
        <f t="shared" si="8"/>
        <v>416109.05203635158</v>
      </c>
      <c r="Z8">
        <f t="shared" si="8"/>
        <v>441350.29861201521</v>
      </c>
      <c r="AA8">
        <f t="shared" si="8"/>
        <v>465224.0632031397</v>
      </c>
      <c r="AB8">
        <f t="shared" si="8"/>
        <v>487931.11386912275</v>
      </c>
      <c r="AC8">
        <f t="shared" si="8"/>
        <v>509627.42742113734</v>
      </c>
      <c r="AD8">
        <f t="shared" si="8"/>
        <v>530437.04402898799</v>
      </c>
      <c r="AE8">
        <f t="shared" si="8"/>
        <v>550460.53498551052</v>
      </c>
      <c r="AF8">
        <f t="shared" si="8"/>
        <v>569780.78545600187</v>
      </c>
      <c r="AG8">
        <f t="shared" si="8"/>
        <v>588467.06481602031</v>
      </c>
      <c r="AH8">
        <f t="shared" si="8"/>
        <v>606577.96635841136</v>
      </c>
      <c r="AI8">
        <f t="shared" si="8"/>
        <v>624163.57805452729</v>
      </c>
      <c r="AJ8">
        <f t="shared" si="8"/>
        <v>641267.11678375793</v>
      </c>
      <c r="AK8">
        <f t="shared" si="8"/>
        <v>657926.17972419807</v>
      </c>
      <c r="AL8">
        <f t="shared" si="8"/>
        <v>674173.71712697437</v>
      </c>
      <c r="AM8">
        <f t="shared" si="8"/>
        <v>690038.79873752419</v>
      </c>
      <c r="AN8">
        <f t="shared" si="8"/>
        <v>705547.22496899473</v>
      </c>
      <c r="AO8">
        <f t="shared" si="8"/>
        <v>720722.01961628266</v>
      </c>
      <c r="AP8">
        <f t="shared" si="8"/>
        <v>735583.83102002542</v>
      </c>
      <c r="AQ8">
        <f t="shared" si="8"/>
        <v>750151.26165088918</v>
      </c>
      <c r="AR8">
        <f t="shared" si="8"/>
        <v>764441.14113170607</v>
      </c>
      <c r="AS8">
        <f t="shared" si="8"/>
        <v>778468.75412765855</v>
      </c>
      <c r="AT8">
        <f t="shared" si="8"/>
        <v>792248.03190124268</v>
      </c>
      <c r="AU8">
        <f t="shared" si="8"/>
        <v>805791.71437147248</v>
      </c>
      <c r="AV8">
        <f t="shared" si="8"/>
        <v>819111.48804545542</v>
      </c>
      <c r="AW8">
        <f t="shared" si="8"/>
        <v>832218.10407270317</v>
      </c>
      <c r="AX8">
        <f t="shared" si="8"/>
        <v>845121.47981499566</v>
      </c>
      <c r="AY8">
        <f t="shared" si="8"/>
        <v>857830.78666075633</v>
      </c>
      <c r="AZ8">
        <f t="shared" si="8"/>
        <v>870354.5262945072</v>
      </c>
      <c r="BA8">
        <f t="shared" si="8"/>
        <v>882700.59722403041</v>
      </c>
      <c r="BB8">
        <f t="shared" si="8"/>
        <v>894876.35304436542</v>
      </c>
      <c r="BC8">
        <f t="shared" si="8"/>
        <v>906888.65365948179</v>
      </c>
      <c r="BD8">
        <f t="shared" si="8"/>
        <v>918743.91047485673</v>
      </c>
      <c r="BE8">
        <f t="shared" si="8"/>
        <v>930448.12640627939</v>
      </c>
      <c r="BF8">
        <f t="shared" si="8"/>
        <v>942006.93141360662</v>
      </c>
      <c r="BG8">
        <f t="shared" si="8"/>
        <v>953425.6141564498</v>
      </c>
      <c r="BH8">
        <f t="shared" si="8"/>
        <v>964709.15027687349</v>
      </c>
      <c r="BI8">
        <f t="shared" si="8"/>
        <v>975862.22773824551</v>
      </c>
      <c r="BJ8">
        <f t="shared" si="8"/>
        <v>986889.26958629722</v>
      </c>
      <c r="BK8">
        <f t="shared" si="8"/>
        <v>997794.4544458536</v>
      </c>
      <c r="BL8">
        <f t="shared" si="8"/>
        <v>1008581.7350226121</v>
      </c>
      <c r="BM8">
        <f t="shared" si="8"/>
        <v>1019254.8548422747</v>
      </c>
      <c r="BN8">
        <f t="shared" si="8"/>
        <v>1029817.3634280355</v>
      </c>
      <c r="BO8">
        <f t="shared" si="8"/>
        <v>1040272.6300908789</v>
      </c>
      <c r="BP8">
        <f t="shared" si="8"/>
        <v>1050623.856484574</v>
      </c>
      <c r="BQ8">
        <f t="shared" si="8"/>
        <v>1060874.088057976</v>
      </c>
      <c r="BR8">
        <f t="shared" si="8"/>
        <v>1071026.2245207473</v>
      </c>
      <c r="BS8">
        <f t="shared" si="8"/>
        <v>1081083.0294244241</v>
      </c>
      <c r="BT8">
        <f t="shared" si="8"/>
        <v>1091047.1389485488</v>
      </c>
      <c r="BU8">
        <f t="shared" si="8"/>
        <v>1100921.069971021</v>
      </c>
      <c r="BV8">
        <f t="shared" si="8"/>
        <v>1110707.2274926736</v>
      </c>
      <c r="BW8">
        <f t="shared" si="8"/>
        <v>1120407.9114781301</v>
      </c>
      <c r="BX8">
        <f t="shared" si="8"/>
        <v>1130025.3231680738</v>
      </c>
      <c r="BY8">
        <f t="shared" si="8"/>
        <v>1139561.5709120037</v>
      </c>
      <c r="BZ8">
        <f t="shared" si="8"/>
        <v>1149018.6755652656</v>
      </c>
      <c r="CA8">
        <f t="shared" si="8"/>
        <v>1158398.5754894905</v>
      </c>
      <c r="CB8">
        <f t="shared" si="8"/>
        <v>1167703.1311914877</v>
      </c>
      <c r="CC8">
        <f t="shared" si="8"/>
        <v>1176934.1296320406</v>
      </c>
      <c r="CD8">
        <f t="shared" si="8"/>
        <v>1186093.288232866</v>
      </c>
      <c r="CE8">
        <f t="shared" ref="CE8:DM8" si="9">$I$5*SQRT(CE7)*$N$18*$P$8</f>
        <v>1195182.2586071871</v>
      </c>
      <c r="CF8">
        <f t="shared" si="9"/>
        <v>1204202.6300368642</v>
      </c>
      <c r="CG8">
        <f t="shared" si="9"/>
        <v>1213155.9327168227</v>
      </c>
      <c r="CH8">
        <f t="shared" si="9"/>
        <v>1222043.6407855279</v>
      </c>
      <c r="CI8">
        <f t="shared" si="9"/>
        <v>1230867.1751585028</v>
      </c>
      <c r="CJ8">
        <f t="shared" si="9"/>
        <v>1239627.9061803168</v>
      </c>
      <c r="CK8">
        <f t="shared" si="9"/>
        <v>1248327.1561090546</v>
      </c>
      <c r="CL8">
        <f t="shared" si="9"/>
        <v>1256966.2014460226</v>
      </c>
      <c r="CM8">
        <f t="shared" si="9"/>
        <v>1265546.2751223156</v>
      </c>
      <c r="CN8">
        <f t="shared" si="9"/>
        <v>1274068.5685528435</v>
      </c>
      <c r="CO8">
        <f t="shared" si="9"/>
        <v>1282534.2335675159</v>
      </c>
      <c r="CP8">
        <f t="shared" si="9"/>
        <v>1290944.3842284377</v>
      </c>
      <c r="CQ8">
        <f t="shared" si="9"/>
        <v>1299300.0985412353</v>
      </c>
      <c r="CR8">
        <f t="shared" si="9"/>
        <v>1307602.4200679604</v>
      </c>
      <c r="CS8">
        <f t="shared" si="9"/>
        <v>1315852.3594483961</v>
      </c>
      <c r="CT8">
        <f t="shared" si="9"/>
        <v>1324050.8958360455</v>
      </c>
      <c r="CU8">
        <f t="shared" si="9"/>
        <v>1332198.9782545846</v>
      </c>
      <c r="CV8">
        <f t="shared" si="9"/>
        <v>1340297.526880089</v>
      </c>
      <c r="CW8">
        <f t="shared" si="9"/>
        <v>1348347.4342539487</v>
      </c>
      <c r="CX8">
        <f t="shared" si="9"/>
        <v>1356349.5664309885</v>
      </c>
      <c r="CY8">
        <f t="shared" si="9"/>
        <v>1364304.7640669786</v>
      </c>
      <c r="CZ8">
        <f t="shared" si="9"/>
        <v>1372213.8434494014</v>
      </c>
      <c r="DA8">
        <f t="shared" si="9"/>
        <v>1380077.5974750484</v>
      </c>
      <c r="DB8">
        <f t="shared" si="9"/>
        <v>1387896.7965777665</v>
      </c>
      <c r="DC8">
        <f t="shared" si="9"/>
        <v>1395672.1896094191</v>
      </c>
      <c r="DD8">
        <f t="shared" si="9"/>
        <v>1403404.5046769208</v>
      </c>
      <c r="DE8">
        <f t="shared" si="9"/>
        <v>1411094.4499379895</v>
      </c>
      <c r="DF8">
        <f t="shared" si="9"/>
        <v>1418742.7143580762</v>
      </c>
      <c r="DG8">
        <f t="shared" si="9"/>
        <v>1426349.9684307657</v>
      </c>
      <c r="DH8">
        <f t="shared" si="9"/>
        <v>1433916.8648637787</v>
      </c>
      <c r="DI8">
        <f t="shared" si="9"/>
        <v>1441444.0392325653</v>
      </c>
      <c r="DJ8">
        <f t="shared" si="9"/>
        <v>1448932.1106033288</v>
      </c>
      <c r="DK8">
        <f t="shared" si="9"/>
        <v>1456381.6821272306</v>
      </c>
      <c r="DL8">
        <f t="shared" si="9"/>
        <v>1463793.3416073679</v>
      </c>
      <c r="DM8">
        <f t="shared" si="9"/>
        <v>1471167.6620400508</v>
      </c>
    </row>
    <row r="9" spans="3:117" x14ac:dyDescent="0.3">
      <c r="C9">
        <v>3525.1499020000001</v>
      </c>
      <c r="D9">
        <f t="shared" si="4"/>
        <v>1.5161958819294488E-2</v>
      </c>
      <c r="F9">
        <v>340.89001500000001</v>
      </c>
      <c r="G9">
        <f t="shared" si="5"/>
        <v>4.0123345948719989E-2</v>
      </c>
      <c r="P9">
        <v>2.33</v>
      </c>
      <c r="Q9" s="4">
        <v>0.99</v>
      </c>
      <c r="R9">
        <f>$I$5*SQRT(R7)*$N$18*$P$9</f>
        <v>132861.2656028418</v>
      </c>
      <c r="S9">
        <f t="shared" ref="S9:CD9" si="10">$I$5*SQRT(S7)*$N$18*$P$9</f>
        <v>187894.20372959285</v>
      </c>
      <c r="T9">
        <f t="shared" si="10"/>
        <v>230122.4623820252</v>
      </c>
      <c r="U9">
        <f t="shared" si="10"/>
        <v>265722.5312056836</v>
      </c>
      <c r="V9">
        <f t="shared" si="10"/>
        <v>297086.82146460883</v>
      </c>
      <c r="W9">
        <f t="shared" si="10"/>
        <v>325442.30730735243</v>
      </c>
      <c r="X9">
        <f t="shared" si="10"/>
        <v>351517.86765841948</v>
      </c>
      <c r="Y9">
        <f t="shared" si="10"/>
        <v>375788.40745918569</v>
      </c>
      <c r="Z9">
        <f t="shared" si="10"/>
        <v>398583.7968085254</v>
      </c>
      <c r="AA9">
        <f t="shared" si="10"/>
        <v>420144.21211756417</v>
      </c>
      <c r="AB9">
        <f t="shared" si="10"/>
        <v>440650.9671763783</v>
      </c>
      <c r="AC9">
        <f t="shared" si="10"/>
        <v>460244.9247640504</v>
      </c>
      <c r="AD9">
        <f t="shared" si="10"/>
        <v>479038.10565408604</v>
      </c>
      <c r="AE9">
        <f t="shared" si="10"/>
        <v>497121.33585900749</v>
      </c>
      <c r="AF9">
        <f t="shared" si="10"/>
        <v>514569.46903584659</v>
      </c>
      <c r="AG9">
        <f t="shared" si="10"/>
        <v>531445.06241136719</v>
      </c>
      <c r="AH9">
        <f t="shared" si="10"/>
        <v>547801.03163375915</v>
      </c>
      <c r="AI9">
        <f t="shared" si="10"/>
        <v>563682.61118877854</v>
      </c>
      <c r="AJ9">
        <f t="shared" si="10"/>
        <v>579128.8302737039</v>
      </c>
      <c r="AK9">
        <f t="shared" si="10"/>
        <v>594173.64292921766</v>
      </c>
      <c r="AL9">
        <f t="shared" si="10"/>
        <v>608846.80655265518</v>
      </c>
      <c r="AM9">
        <f t="shared" si="10"/>
        <v>623174.57405365561</v>
      </c>
      <c r="AN9">
        <f t="shared" si="10"/>
        <v>637180.24580533255</v>
      </c>
      <c r="AO9">
        <f t="shared" si="10"/>
        <v>650884.61461470486</v>
      </c>
      <c r="AP9">
        <f t="shared" si="10"/>
        <v>664306.32801420894</v>
      </c>
      <c r="AQ9">
        <f t="shared" si="10"/>
        <v>677462.18590952398</v>
      </c>
      <c r="AR9">
        <f t="shared" si="10"/>
        <v>690367.38714607572</v>
      </c>
      <c r="AS9">
        <f t="shared" si="10"/>
        <v>703035.73531683895</v>
      </c>
      <c r="AT9">
        <f t="shared" si="10"/>
        <v>715479.81175577349</v>
      </c>
      <c r="AU9">
        <f t="shared" si="10"/>
        <v>727711.12189361663</v>
      </c>
      <c r="AV9">
        <f t="shared" si="10"/>
        <v>739740.21982399654</v>
      </c>
      <c r="AW9">
        <f t="shared" si="10"/>
        <v>751576.81491837138</v>
      </c>
      <c r="AX9">
        <f t="shared" si="10"/>
        <v>763229.86355385266</v>
      </c>
      <c r="AY9">
        <f t="shared" si="10"/>
        <v>774707.64841843501</v>
      </c>
      <c r="AZ9">
        <f t="shared" si="10"/>
        <v>786017.84739000071</v>
      </c>
      <c r="BA9">
        <f t="shared" si="10"/>
        <v>797167.59361705079</v>
      </c>
      <c r="BB9">
        <f t="shared" si="10"/>
        <v>808163.52813696559</v>
      </c>
      <c r="BC9">
        <f t="shared" si="10"/>
        <v>819011.84613433818</v>
      </c>
      <c r="BD9">
        <f t="shared" si="10"/>
        <v>829718.33775442489</v>
      </c>
      <c r="BE9">
        <f t="shared" si="10"/>
        <v>840288.42423512833</v>
      </c>
      <c r="BF9">
        <f t="shared" si="10"/>
        <v>850727.18999755953</v>
      </c>
      <c r="BG9">
        <f t="shared" si="10"/>
        <v>861039.41123431327</v>
      </c>
      <c r="BH9">
        <f t="shared" si="10"/>
        <v>871229.58145159506</v>
      </c>
      <c r="BI9">
        <f t="shared" si="10"/>
        <v>881301.93435275659</v>
      </c>
      <c r="BJ9">
        <f t="shared" si="10"/>
        <v>891260.46439382655</v>
      </c>
      <c r="BK9">
        <f t="shared" si="10"/>
        <v>901108.94529412361</v>
      </c>
      <c r="BL9">
        <f t="shared" si="10"/>
        <v>910850.94674522732</v>
      </c>
      <c r="BM9">
        <f t="shared" si="10"/>
        <v>920489.84952810081</v>
      </c>
      <c r="BN9">
        <f t="shared" si="10"/>
        <v>930028.85921989253</v>
      </c>
      <c r="BO9">
        <f t="shared" si="10"/>
        <v>939471.01864796435</v>
      </c>
      <c r="BP9">
        <f t="shared" si="10"/>
        <v>948819.2192283168</v>
      </c>
      <c r="BQ9">
        <f t="shared" si="10"/>
        <v>958076.21130817209</v>
      </c>
      <c r="BR9">
        <f t="shared" si="10"/>
        <v>967244.61361757398</v>
      </c>
      <c r="BS9">
        <f t="shared" si="10"/>
        <v>976326.92192205728</v>
      </c>
      <c r="BT9">
        <f t="shared" si="10"/>
        <v>985325.51695741026</v>
      </c>
      <c r="BU9">
        <f t="shared" si="10"/>
        <v>994242.67171801499</v>
      </c>
      <c r="BV9">
        <f t="shared" si="10"/>
        <v>1003080.558161988</v>
      </c>
      <c r="BW9">
        <f t="shared" si="10"/>
        <v>1011841.2533891641</v>
      </c>
      <c r="BX9">
        <f t="shared" si="10"/>
        <v>1020526.74534171</v>
      </c>
      <c r="BY9">
        <f t="shared" si="10"/>
        <v>1029138.9380716932</v>
      </c>
      <c r="BZ9">
        <f t="shared" si="10"/>
        <v>1037679.6566151429</v>
      </c>
      <c r="CA9">
        <f t="shared" si="10"/>
        <v>1046150.6515079507</v>
      </c>
      <c r="CB9">
        <f t="shared" si="10"/>
        <v>1054553.6029752584</v>
      </c>
      <c r="CC9">
        <f t="shared" si="10"/>
        <v>1062890.1248227344</v>
      </c>
      <c r="CD9">
        <f t="shared" si="10"/>
        <v>1071161.7680552627</v>
      </c>
      <c r="CE9">
        <f t="shared" ref="CE9:DM9" si="11">$I$5*SQRT(CE7)*$N$18*$P$9</f>
        <v>1079370.0242460256</v>
      </c>
      <c r="CF9">
        <f t="shared" si="11"/>
        <v>1087516.3286767029</v>
      </c>
      <c r="CG9">
        <f t="shared" si="11"/>
        <v>1095602.0632675183</v>
      </c>
      <c r="CH9">
        <f t="shared" si="11"/>
        <v>1103628.5593140621</v>
      </c>
      <c r="CI9">
        <f t="shared" si="11"/>
        <v>1111597.1000462447</v>
      </c>
      <c r="CJ9">
        <f t="shared" si="11"/>
        <v>1119508.9230233093</v>
      </c>
      <c r="CK9">
        <f t="shared" si="11"/>
        <v>1127365.2223775571</v>
      </c>
      <c r="CL9">
        <f t="shared" si="11"/>
        <v>1135167.1509183072</v>
      </c>
      <c r="CM9">
        <f t="shared" si="11"/>
        <v>1142915.8221065875</v>
      </c>
      <c r="CN9">
        <f t="shared" si="11"/>
        <v>1150612.3119101261</v>
      </c>
      <c r="CO9">
        <f t="shared" si="11"/>
        <v>1158257.6605474078</v>
      </c>
      <c r="CP9">
        <f t="shared" si="11"/>
        <v>1165852.8741287827</v>
      </c>
      <c r="CQ9">
        <f t="shared" si="11"/>
        <v>1173398.9262019682</v>
      </c>
      <c r="CR9">
        <f t="shared" si="11"/>
        <v>1180896.759208662</v>
      </c>
      <c r="CS9">
        <f t="shared" si="11"/>
        <v>1188347.2858584353</v>
      </c>
      <c r="CT9">
        <f t="shared" si="11"/>
        <v>1195751.3904255761</v>
      </c>
      <c r="CU9">
        <f t="shared" si="11"/>
        <v>1203109.9299741017</v>
      </c>
      <c r="CV9">
        <f t="shared" si="11"/>
        <v>1210423.7355157393</v>
      </c>
      <c r="CW9">
        <f t="shared" si="11"/>
        <v>1217693.6131053104</v>
      </c>
      <c r="CX9">
        <f t="shared" si="11"/>
        <v>1224920.3448775981</v>
      </c>
      <c r="CY9">
        <f t="shared" si="11"/>
        <v>1232104.6900294807</v>
      </c>
      <c r="CZ9">
        <f t="shared" si="11"/>
        <v>1239247.385750816</v>
      </c>
      <c r="DA9">
        <f t="shared" si="11"/>
        <v>1246349.1481073112</v>
      </c>
      <c r="DB9">
        <f t="shared" si="11"/>
        <v>1253410.6728783706</v>
      </c>
      <c r="DC9">
        <f t="shared" si="11"/>
        <v>1260432.6363526925</v>
      </c>
      <c r="DD9">
        <f t="shared" si="11"/>
        <v>1267415.696084196</v>
      </c>
      <c r="DE9">
        <f t="shared" si="11"/>
        <v>1274360.4916106651</v>
      </c>
      <c r="DF9">
        <f t="shared" si="11"/>
        <v>1281267.6451373324</v>
      </c>
      <c r="DG9">
        <f t="shared" si="11"/>
        <v>1288137.7621874744</v>
      </c>
      <c r="DH9">
        <f t="shared" si="11"/>
        <v>1294971.4322219398</v>
      </c>
      <c r="DI9">
        <f t="shared" si="11"/>
        <v>1301769.2292294097</v>
      </c>
      <c r="DJ9">
        <f t="shared" si="11"/>
        <v>1308531.7122890528</v>
      </c>
      <c r="DK9">
        <f t="shared" si="11"/>
        <v>1315259.42610715</v>
      </c>
      <c r="DL9">
        <f t="shared" si="11"/>
        <v>1321952.9015291345</v>
      </c>
      <c r="DM9">
        <f t="shared" si="11"/>
        <v>1328612.6560284179</v>
      </c>
    </row>
    <row r="10" spans="3:117" x14ac:dyDescent="0.3">
      <c r="C10">
        <v>3545.679932</v>
      </c>
      <c r="D10">
        <f t="shared" si="4"/>
        <v>5.8238743232882518E-3</v>
      </c>
      <c r="F10">
        <v>347.55999800000001</v>
      </c>
      <c r="G10">
        <f t="shared" si="5"/>
        <v>1.956637832293211E-2</v>
      </c>
      <c r="I10" s="11" t="s">
        <v>21</v>
      </c>
      <c r="J10" s="11"/>
      <c r="P10">
        <v>1.64</v>
      </c>
      <c r="Q10" s="4">
        <v>0.95</v>
      </c>
      <c r="R10">
        <f>$I$5*SQRT(R7)*$N$18*$P$10</f>
        <v>93516.083943631122</v>
      </c>
      <c r="S10">
        <f t="shared" ref="S10:CD10" si="12">$I$5*SQRT(S7)*$N$18*$P$10</f>
        <v>132251.71421310396</v>
      </c>
      <c r="T10">
        <f t="shared" si="12"/>
        <v>161974.60871524518</v>
      </c>
      <c r="U10">
        <f t="shared" si="12"/>
        <v>187032.16788726224</v>
      </c>
      <c r="V10">
        <f t="shared" si="12"/>
        <v>209108.3206875358</v>
      </c>
      <c r="W10">
        <f t="shared" si="12"/>
        <v>229066.68840517508</v>
      </c>
      <c r="X10">
        <f t="shared" si="12"/>
        <v>247420.30169948837</v>
      </c>
      <c r="Y10">
        <f t="shared" si="12"/>
        <v>264503.42842620792</v>
      </c>
      <c r="Z10">
        <f t="shared" si="12"/>
        <v>280548.25183089339</v>
      </c>
      <c r="AA10">
        <f t="shared" si="12"/>
        <v>295723.82312137558</v>
      </c>
      <c r="AB10">
        <f t="shared" si="12"/>
        <v>310157.76230440359</v>
      </c>
      <c r="AC10">
        <f t="shared" si="12"/>
        <v>323949.21743049036</v>
      </c>
      <c r="AD10">
        <f t="shared" si="12"/>
        <v>337177.03573935665</v>
      </c>
      <c r="AE10">
        <f t="shared" si="12"/>
        <v>349905.14626985934</v>
      </c>
      <c r="AF10">
        <f t="shared" si="12"/>
        <v>362186.23571621819</v>
      </c>
      <c r="AG10">
        <f t="shared" si="12"/>
        <v>374064.33577452449</v>
      </c>
      <c r="AH10">
        <f t="shared" si="12"/>
        <v>385576.69179371884</v>
      </c>
      <c r="AI10">
        <f t="shared" si="12"/>
        <v>396755.14263931185</v>
      </c>
      <c r="AJ10">
        <f t="shared" si="12"/>
        <v>407627.15950595465</v>
      </c>
      <c r="AK10">
        <f t="shared" si="12"/>
        <v>418216.6413750716</v>
      </c>
      <c r="AL10">
        <f t="shared" si="12"/>
        <v>428544.53336753405</v>
      </c>
      <c r="AM10">
        <f t="shared" si="12"/>
        <v>438629.31392617815</v>
      </c>
      <c r="AN10">
        <f t="shared" si="12"/>
        <v>448487.38331362454</v>
      </c>
      <c r="AO10">
        <f t="shared" si="12"/>
        <v>458133.37681035016</v>
      </c>
      <c r="AP10">
        <f t="shared" si="12"/>
        <v>467580.41971815564</v>
      </c>
      <c r="AQ10">
        <f t="shared" si="12"/>
        <v>476840.33686335589</v>
      </c>
      <c r="AR10">
        <f t="shared" si="12"/>
        <v>485923.82614573563</v>
      </c>
      <c r="AS10">
        <f t="shared" si="12"/>
        <v>494840.60339897673</v>
      </c>
      <c r="AT10">
        <f t="shared" si="12"/>
        <v>503599.52415427828</v>
      </c>
      <c r="AU10">
        <f t="shared" si="12"/>
        <v>512208.68665473437</v>
      </c>
      <c r="AV10">
        <f t="shared" si="12"/>
        <v>520675.51953277009</v>
      </c>
      <c r="AW10">
        <f t="shared" si="12"/>
        <v>529006.85685241583</v>
      </c>
      <c r="AX10">
        <f t="shared" si="12"/>
        <v>537209.002673098</v>
      </c>
      <c r="AY10">
        <f t="shared" si="12"/>
        <v>545287.78686962801</v>
      </c>
      <c r="AZ10">
        <f t="shared" si="12"/>
        <v>553248.61361356266</v>
      </c>
      <c r="BA10">
        <f t="shared" si="12"/>
        <v>561096.50366178679</v>
      </c>
      <c r="BB10">
        <f t="shared" si="12"/>
        <v>568836.13139254227</v>
      </c>
      <c r="BC10">
        <f t="shared" si="12"/>
        <v>576471.85736494185</v>
      </c>
      <c r="BD10">
        <f t="shared" si="12"/>
        <v>584007.75704603293</v>
      </c>
      <c r="BE10">
        <f t="shared" si="12"/>
        <v>591447.64624275116</v>
      </c>
      <c r="BF10">
        <f t="shared" si="12"/>
        <v>598795.10368926928</v>
      </c>
      <c r="BG10">
        <f t="shared" si="12"/>
        <v>606053.49116921611</v>
      </c>
      <c r="BH10">
        <f t="shared" si="12"/>
        <v>613225.97149382648</v>
      </c>
      <c r="BI10">
        <f t="shared" si="12"/>
        <v>620315.52460880717</v>
      </c>
      <c r="BJ10">
        <f t="shared" si="12"/>
        <v>627324.9620626074</v>
      </c>
      <c r="BK10">
        <f t="shared" si="12"/>
        <v>634256.94003534876</v>
      </c>
      <c r="BL10">
        <f t="shared" si="12"/>
        <v>641113.9710996449</v>
      </c>
      <c r="BM10">
        <f t="shared" si="12"/>
        <v>647898.43486098072</v>
      </c>
      <c r="BN10">
        <f t="shared" si="12"/>
        <v>654612.58760541782</v>
      </c>
      <c r="BO10">
        <f t="shared" si="12"/>
        <v>661258.57106551994</v>
      </c>
      <c r="BP10">
        <f t="shared" si="12"/>
        <v>667838.42040104698</v>
      </c>
      <c r="BQ10">
        <f t="shared" si="12"/>
        <v>674354.0714787133</v>
      </c>
      <c r="BR10">
        <f t="shared" si="12"/>
        <v>680807.36752481596</v>
      </c>
      <c r="BS10">
        <f t="shared" si="12"/>
        <v>687200.06521552522</v>
      </c>
      <c r="BT10">
        <f t="shared" si="12"/>
        <v>693533.84026186808</v>
      </c>
      <c r="BU10">
        <f t="shared" si="12"/>
        <v>699810.29253971868</v>
      </c>
      <c r="BV10">
        <f t="shared" si="12"/>
        <v>706030.95080929622</v>
      </c>
      <c r="BW10">
        <f t="shared" si="12"/>
        <v>712197.2770636176</v>
      </c>
      <c r="BX10">
        <f t="shared" si="12"/>
        <v>718310.67054094607</v>
      </c>
      <c r="BY10">
        <f t="shared" si="12"/>
        <v>724372.47143243637</v>
      </c>
      <c r="BZ10">
        <f t="shared" si="12"/>
        <v>730383.9643128044</v>
      </c>
      <c r="CA10">
        <f t="shared" si="12"/>
        <v>736346.38131890085</v>
      </c>
      <c r="CB10">
        <f t="shared" si="12"/>
        <v>742260.90509846504</v>
      </c>
      <c r="CC10">
        <f t="shared" si="12"/>
        <v>748128.67154904897</v>
      </c>
      <c r="CD10">
        <f t="shared" si="12"/>
        <v>753950.77236507752</v>
      </c>
      <c r="CE10">
        <f t="shared" ref="CE10:DM10" si="13">$I$5*SQRT(CE7)*$N$18*$P$10</f>
        <v>759728.25740921963</v>
      </c>
      <c r="CF10">
        <f t="shared" si="13"/>
        <v>765462.13692265772</v>
      </c>
      <c r="CG10">
        <f t="shared" si="13"/>
        <v>771153.38358743768</v>
      </c>
      <c r="CH10">
        <f t="shared" si="13"/>
        <v>776802.93445281615</v>
      </c>
      <c r="CI10">
        <f t="shared" si="13"/>
        <v>782411.69273641251</v>
      </c>
      <c r="CJ10">
        <f t="shared" si="13"/>
        <v>787980.52950996871</v>
      </c>
      <c r="CK10">
        <f t="shared" si="13"/>
        <v>793510.28527862369</v>
      </c>
      <c r="CL10">
        <f t="shared" si="13"/>
        <v>799001.77146181278</v>
      </c>
      <c r="CM10">
        <f t="shared" si="13"/>
        <v>804455.77178317728</v>
      </c>
      <c r="CN10">
        <f t="shared" si="13"/>
        <v>809873.04357622599</v>
      </c>
      <c r="CO10">
        <f t="shared" si="13"/>
        <v>815254.31901190931</v>
      </c>
      <c r="CP10">
        <f t="shared" si="13"/>
        <v>820600.30625373544</v>
      </c>
      <c r="CQ10">
        <f t="shared" si="13"/>
        <v>825911.69054559129</v>
      </c>
      <c r="CR10">
        <f t="shared" si="13"/>
        <v>831189.13523699797</v>
      </c>
      <c r="CS10">
        <f t="shared" si="13"/>
        <v>836433.2827501432</v>
      </c>
      <c r="CT10">
        <f t="shared" si="13"/>
        <v>841644.75549268012</v>
      </c>
      <c r="CU10">
        <f t="shared" si="13"/>
        <v>846824.15671996854</v>
      </c>
      <c r="CV10">
        <f t="shared" si="13"/>
        <v>851972.07135013398</v>
      </c>
      <c r="CW10">
        <f t="shared" si="13"/>
        <v>857089.0667350681</v>
      </c>
      <c r="CX10">
        <f t="shared" si="13"/>
        <v>862175.69339024066</v>
      </c>
      <c r="CY10">
        <f t="shared" si="13"/>
        <v>867232.48568598635</v>
      </c>
      <c r="CZ10">
        <f t="shared" si="13"/>
        <v>872259.96250272018</v>
      </c>
      <c r="DA10">
        <f t="shared" si="13"/>
        <v>877258.62785235629</v>
      </c>
      <c r="DB10">
        <f t="shared" si="13"/>
        <v>882228.97146803758</v>
      </c>
      <c r="DC10">
        <f t="shared" si="13"/>
        <v>887171.46936412679</v>
      </c>
      <c r="DD10">
        <f t="shared" si="13"/>
        <v>892086.58436827513</v>
      </c>
      <c r="DE10">
        <f t="shared" si="13"/>
        <v>896974.76662724908</v>
      </c>
      <c r="DF10">
        <f t="shared" si="13"/>
        <v>901836.45408807939</v>
      </c>
      <c r="DG10">
        <f t="shared" si="13"/>
        <v>906672.07295599044</v>
      </c>
      <c r="DH10">
        <f t="shared" si="13"/>
        <v>911482.03813046392</v>
      </c>
      <c r="DI10">
        <f t="shared" si="13"/>
        <v>916266.75362070033</v>
      </c>
      <c r="DJ10">
        <f t="shared" si="13"/>
        <v>921026.61294165079</v>
      </c>
      <c r="DK10">
        <f t="shared" si="13"/>
        <v>925761.99949172779</v>
      </c>
      <c r="DL10">
        <f t="shared" si="13"/>
        <v>930473.28691321041</v>
      </c>
      <c r="DM10">
        <f t="shared" si="13"/>
        <v>935160.83943631127</v>
      </c>
    </row>
    <row r="11" spans="3:117" x14ac:dyDescent="0.3">
      <c r="C11">
        <v>3540.6999510000001</v>
      </c>
      <c r="D11">
        <f t="shared" si="4"/>
        <v>-1.4045207394653106E-3</v>
      </c>
      <c r="F11">
        <v>342.959991</v>
      </c>
      <c r="G11">
        <f t="shared" si="5"/>
        <v>-1.3235145087093725E-2</v>
      </c>
      <c r="I11" s="11">
        <f>CORREL(D4:D126,G4:G126)</f>
        <v>0.56389067233545742</v>
      </c>
      <c r="J11" s="11"/>
      <c r="P11" t="s">
        <v>17</v>
      </c>
    </row>
    <row r="12" spans="3:117" x14ac:dyDescent="0.3">
      <c r="C12">
        <v>3549</v>
      </c>
      <c r="D12">
        <f t="shared" si="4"/>
        <v>2.3441831035854255E-3</v>
      </c>
      <c r="F12">
        <v>340.76998900000001</v>
      </c>
      <c r="G12">
        <f t="shared" si="5"/>
        <v>-6.3855903238579006E-3</v>
      </c>
      <c r="L12" s="11" t="s">
        <v>28</v>
      </c>
      <c r="M12" s="11"/>
      <c r="P12" t="s">
        <v>29</v>
      </c>
      <c r="R12">
        <v>1</v>
      </c>
      <c r="S12">
        <v>2</v>
      </c>
      <c r="T12">
        <v>3</v>
      </c>
      <c r="U12">
        <v>4</v>
      </c>
      <c r="V12">
        <v>5</v>
      </c>
      <c r="W12">
        <v>6</v>
      </c>
      <c r="X12">
        <v>7</v>
      </c>
      <c r="Y12">
        <v>8</v>
      </c>
      <c r="Z12">
        <v>9</v>
      </c>
      <c r="AA12">
        <v>10</v>
      </c>
      <c r="AB12">
        <v>11</v>
      </c>
      <c r="AC12">
        <v>12</v>
      </c>
      <c r="AD12">
        <v>13</v>
      </c>
      <c r="AE12">
        <v>14</v>
      </c>
      <c r="AF12">
        <v>15</v>
      </c>
      <c r="AG12">
        <v>16</v>
      </c>
      <c r="AH12">
        <v>17</v>
      </c>
      <c r="AI12">
        <v>18</v>
      </c>
      <c r="AJ12">
        <v>19</v>
      </c>
      <c r="AK12">
        <v>20</v>
      </c>
      <c r="AL12">
        <v>21</v>
      </c>
      <c r="AM12">
        <v>22</v>
      </c>
      <c r="AN12">
        <v>23</v>
      </c>
      <c r="AO12">
        <v>24</v>
      </c>
      <c r="AP12">
        <v>25</v>
      </c>
      <c r="AQ12">
        <v>26</v>
      </c>
      <c r="AR12">
        <v>27</v>
      </c>
      <c r="AS12">
        <v>28</v>
      </c>
      <c r="AT12">
        <v>29</v>
      </c>
      <c r="AU12">
        <v>30</v>
      </c>
      <c r="AV12">
        <v>31</v>
      </c>
      <c r="AW12">
        <v>32</v>
      </c>
      <c r="AX12">
        <v>33</v>
      </c>
      <c r="AY12">
        <v>34</v>
      </c>
      <c r="AZ12">
        <v>35</v>
      </c>
      <c r="BA12">
        <v>36</v>
      </c>
      <c r="BB12">
        <v>37</v>
      </c>
      <c r="BC12">
        <v>38</v>
      </c>
      <c r="BD12">
        <v>39</v>
      </c>
      <c r="BE12">
        <v>40</v>
      </c>
      <c r="BF12">
        <v>41</v>
      </c>
      <c r="BG12">
        <v>42</v>
      </c>
      <c r="BH12">
        <v>43</v>
      </c>
      <c r="BI12">
        <v>44</v>
      </c>
      <c r="BJ12">
        <v>45</v>
      </c>
      <c r="BK12">
        <v>46</v>
      </c>
      <c r="BL12">
        <v>47</v>
      </c>
      <c r="BM12">
        <v>48</v>
      </c>
      <c r="BN12">
        <v>49</v>
      </c>
      <c r="BO12">
        <v>50</v>
      </c>
      <c r="BP12">
        <v>51</v>
      </c>
      <c r="BQ12">
        <v>52</v>
      </c>
      <c r="BR12">
        <v>53</v>
      </c>
      <c r="BS12">
        <v>54</v>
      </c>
      <c r="BT12">
        <v>55</v>
      </c>
      <c r="BU12">
        <v>56</v>
      </c>
      <c r="BV12">
        <v>57</v>
      </c>
      <c r="BW12">
        <v>58</v>
      </c>
      <c r="BX12">
        <v>59</v>
      </c>
      <c r="BY12">
        <v>60</v>
      </c>
      <c r="BZ12">
        <v>61</v>
      </c>
      <c r="CA12">
        <v>62</v>
      </c>
      <c r="CB12">
        <v>63</v>
      </c>
      <c r="CC12">
        <v>64</v>
      </c>
      <c r="CD12">
        <v>65</v>
      </c>
      <c r="CE12">
        <v>66</v>
      </c>
      <c r="CF12">
        <v>67</v>
      </c>
      <c r="CG12">
        <v>68</v>
      </c>
      <c r="CH12">
        <v>69</v>
      </c>
      <c r="CI12">
        <v>70</v>
      </c>
      <c r="CJ12">
        <v>71</v>
      </c>
      <c r="CK12">
        <v>72</v>
      </c>
      <c r="CL12">
        <v>73</v>
      </c>
      <c r="CM12">
        <v>74</v>
      </c>
      <c r="CN12">
        <v>75</v>
      </c>
      <c r="CO12">
        <v>76</v>
      </c>
      <c r="CP12">
        <v>77</v>
      </c>
      <c r="CQ12">
        <v>78</v>
      </c>
      <c r="CR12">
        <v>79</v>
      </c>
      <c r="CS12">
        <v>80</v>
      </c>
      <c r="CT12">
        <v>81</v>
      </c>
      <c r="CU12">
        <v>82</v>
      </c>
      <c r="CV12">
        <v>83</v>
      </c>
      <c r="CW12">
        <v>84</v>
      </c>
      <c r="CX12">
        <v>85</v>
      </c>
      <c r="CY12">
        <v>86</v>
      </c>
      <c r="CZ12">
        <v>87</v>
      </c>
      <c r="DA12">
        <v>88</v>
      </c>
      <c r="DB12">
        <v>89</v>
      </c>
      <c r="DC12">
        <v>90</v>
      </c>
      <c r="DD12">
        <v>91</v>
      </c>
      <c r="DE12">
        <v>92</v>
      </c>
      <c r="DF12">
        <v>93</v>
      </c>
      <c r="DG12">
        <v>94</v>
      </c>
      <c r="DH12">
        <v>95</v>
      </c>
      <c r="DI12">
        <v>96</v>
      </c>
      <c r="DJ12">
        <v>97</v>
      </c>
      <c r="DK12">
        <v>98</v>
      </c>
      <c r="DL12">
        <v>99</v>
      </c>
      <c r="DM12">
        <v>100</v>
      </c>
    </row>
    <row r="13" spans="3:117" x14ac:dyDescent="0.3">
      <c r="C13">
        <v>3696.0600589999999</v>
      </c>
      <c r="D13">
        <f t="shared" si="4"/>
        <v>4.1437041138348805E-2</v>
      </c>
      <c r="F13">
        <v>338.69000199999999</v>
      </c>
      <c r="G13">
        <f t="shared" si="5"/>
        <v>-6.103785741531414E-3</v>
      </c>
      <c r="I13" t="s">
        <v>16</v>
      </c>
      <c r="J13" t="s">
        <v>17</v>
      </c>
      <c r="L13" s="11">
        <f>_xlfn.STDEV.P(M19:M140)</f>
        <v>2.9741088234763645E-2</v>
      </c>
      <c r="M13" s="11"/>
      <c r="P13">
        <v>2.58</v>
      </c>
      <c r="Q13" s="3">
        <v>0.995</v>
      </c>
      <c r="R13">
        <f>$J$5*SQRT(R12)*$N$18*$P$13</f>
        <v>197962.40023348792</v>
      </c>
      <c r="S13">
        <f t="shared" ref="S13:CD13" si="14">$J$5*SQRT(S12)*$N$18*$P$13</f>
        <v>279961.11125012941</v>
      </c>
      <c r="T13">
        <f t="shared" si="14"/>
        <v>342880.9351926861</v>
      </c>
      <c r="U13">
        <f t="shared" si="14"/>
        <v>395924.80046697584</v>
      </c>
      <c r="V13">
        <f t="shared" si="14"/>
        <v>442657.38391109928</v>
      </c>
      <c r="W13">
        <f t="shared" si="14"/>
        <v>484906.86882866686</v>
      </c>
      <c r="X13">
        <f t="shared" si="14"/>
        <v>523759.2799592439</v>
      </c>
      <c r="Y13">
        <f t="shared" si="14"/>
        <v>559922.22250025882</v>
      </c>
      <c r="Z13">
        <f t="shared" si="14"/>
        <v>593887.20070046373</v>
      </c>
      <c r="AA13">
        <f t="shared" si="14"/>
        <v>626012.07581167039</v>
      </c>
      <c r="AB13">
        <f t="shared" si="14"/>
        <v>656567.00417264365</v>
      </c>
      <c r="AC13">
        <f t="shared" si="14"/>
        <v>685761.8703853722</v>
      </c>
      <c r="AD13">
        <f t="shared" si="14"/>
        <v>713763.58465576509</v>
      </c>
      <c r="AE13">
        <f t="shared" si="14"/>
        <v>740707.47713712952</v>
      </c>
      <c r="AF13">
        <f t="shared" si="14"/>
        <v>766705.07927954604</v>
      </c>
      <c r="AG13">
        <f t="shared" si="14"/>
        <v>791849.60093395167</v>
      </c>
      <c r="AH13">
        <f t="shared" si="14"/>
        <v>816219.88606346899</v>
      </c>
      <c r="AI13">
        <f t="shared" si="14"/>
        <v>839883.333750388</v>
      </c>
      <c r="AJ13">
        <f t="shared" si="14"/>
        <v>862898.09723852656</v>
      </c>
      <c r="AK13">
        <f t="shared" si="14"/>
        <v>885314.76782219857</v>
      </c>
      <c r="AL13">
        <f t="shared" si="14"/>
        <v>907177.68382510205</v>
      </c>
      <c r="AM13">
        <f t="shared" si="14"/>
        <v>928525.9619076252</v>
      </c>
      <c r="AN13">
        <f t="shared" si="14"/>
        <v>949394.31947041058</v>
      </c>
      <c r="AO13">
        <f t="shared" si="14"/>
        <v>969813.73765733372</v>
      </c>
      <c r="AP13">
        <f t="shared" si="14"/>
        <v>989812.00116743974</v>
      </c>
      <c r="AQ13">
        <f t="shared" si="14"/>
        <v>1009414.1417482196</v>
      </c>
      <c r="AR13">
        <f t="shared" si="14"/>
        <v>1028642.8055780581</v>
      </c>
      <c r="AS13">
        <f t="shared" si="14"/>
        <v>1047518.5599184878</v>
      </c>
      <c r="AT13">
        <f t="shared" si="14"/>
        <v>1066060.1508732543</v>
      </c>
      <c r="AU13">
        <f t="shared" si="14"/>
        <v>1084284.721457473</v>
      </c>
      <c r="AV13">
        <f t="shared" si="14"/>
        <v>1102207.9972003077</v>
      </c>
      <c r="AW13">
        <f t="shared" si="14"/>
        <v>1119844.4450005176</v>
      </c>
      <c r="AX13">
        <f t="shared" si="14"/>
        <v>1137207.409800306</v>
      </c>
      <c r="AY13">
        <f t="shared" si="14"/>
        <v>1154309.2327495804</v>
      </c>
      <c r="AZ13">
        <f t="shared" si="14"/>
        <v>1171161.3538352128</v>
      </c>
      <c r="BA13">
        <f t="shared" si="14"/>
        <v>1187774.4014009275</v>
      </c>
      <c r="BB13">
        <f t="shared" si="14"/>
        <v>1204158.2705481597</v>
      </c>
      <c r="BC13">
        <f t="shared" si="14"/>
        <v>1220322.192060662</v>
      </c>
      <c r="BD13">
        <f t="shared" si="14"/>
        <v>1236274.7932162746</v>
      </c>
      <c r="BE13">
        <f t="shared" si="14"/>
        <v>1252024.1516233408</v>
      </c>
      <c r="BF13">
        <f t="shared" si="14"/>
        <v>1267577.8430354288</v>
      </c>
      <c r="BG13">
        <f t="shared" si="14"/>
        <v>1282942.983947671</v>
      </c>
      <c r="BH13">
        <f t="shared" si="14"/>
        <v>1298126.269654365</v>
      </c>
      <c r="BI13">
        <f t="shared" si="14"/>
        <v>1313134.0083452873</v>
      </c>
      <c r="BJ13">
        <f t="shared" si="14"/>
        <v>1327972.1517332979</v>
      </c>
      <c r="BK13">
        <f t="shared" si="14"/>
        <v>1342646.3226350297</v>
      </c>
      <c r="BL13">
        <f t="shared" si="14"/>
        <v>1357161.8398671444</v>
      </c>
      <c r="BM13">
        <f t="shared" si="14"/>
        <v>1371523.7407707444</v>
      </c>
      <c r="BN13">
        <f t="shared" si="14"/>
        <v>1385736.8016344153</v>
      </c>
      <c r="BO13">
        <f t="shared" si="14"/>
        <v>1399805.5562506469</v>
      </c>
      <c r="BP13">
        <f t="shared" si="14"/>
        <v>1413734.3128100086</v>
      </c>
      <c r="BQ13">
        <f t="shared" si="14"/>
        <v>1427527.1693115302</v>
      </c>
      <c r="BR13">
        <f t="shared" si="14"/>
        <v>1441188.0276455237</v>
      </c>
      <c r="BS13">
        <f t="shared" si="14"/>
        <v>1454720.6064860008</v>
      </c>
      <c r="BT13">
        <f t="shared" si="14"/>
        <v>1468128.4531134192</v>
      </c>
      <c r="BU13">
        <f t="shared" si="14"/>
        <v>1481414.954274259</v>
      </c>
      <c r="BV13">
        <f t="shared" si="14"/>
        <v>1494583.3461716375</v>
      </c>
      <c r="BW13">
        <f t="shared" si="14"/>
        <v>1507636.7236704645</v>
      </c>
      <c r="BX13">
        <f t="shared" si="14"/>
        <v>1520578.0487913194</v>
      </c>
      <c r="BY13">
        <f t="shared" si="14"/>
        <v>1533410.1585590921</v>
      </c>
      <c r="BZ13">
        <f t="shared" si="14"/>
        <v>1546135.7722653025</v>
      </c>
      <c r="CA13">
        <f t="shared" si="14"/>
        <v>1558757.4981967614</v>
      </c>
      <c r="CB13">
        <f t="shared" si="14"/>
        <v>1571277.8398777316</v>
      </c>
      <c r="CC13">
        <f t="shared" si="14"/>
        <v>1583699.2018679033</v>
      </c>
      <c r="CD13">
        <f t="shared" si="14"/>
        <v>1596023.8951542166</v>
      </c>
      <c r="CE13">
        <f t="shared" ref="CE13:DM13" si="15">$J$5*SQRT(CE12)*$N$18*$P$13</f>
        <v>1608254.1421707708</v>
      </c>
      <c r="CF13">
        <f t="shared" si="15"/>
        <v>1620392.0814777038</v>
      </c>
      <c r="CG13">
        <f t="shared" si="15"/>
        <v>1632439.772126938</v>
      </c>
      <c r="CH13">
        <f t="shared" si="15"/>
        <v>1644399.1977400293</v>
      </c>
      <c r="CI13">
        <f t="shared" si="15"/>
        <v>1656272.2703209929</v>
      </c>
      <c r="CJ13">
        <f t="shared" si="15"/>
        <v>1668060.833824852</v>
      </c>
      <c r="CK13">
        <f t="shared" si="15"/>
        <v>1679766.667500776</v>
      </c>
      <c r="CL13">
        <f t="shared" si="15"/>
        <v>1691391.4890269686</v>
      </c>
      <c r="CM13">
        <f t="shared" si="15"/>
        <v>1702936.9574529384</v>
      </c>
      <c r="CN13">
        <f t="shared" si="15"/>
        <v>1714404.6759634304</v>
      </c>
      <c r="CO13">
        <f t="shared" si="15"/>
        <v>1725796.1944770531</v>
      </c>
      <c r="CP13">
        <f t="shared" si="15"/>
        <v>1737113.0120915226</v>
      </c>
      <c r="CQ13">
        <f t="shared" si="15"/>
        <v>1748356.5793864492</v>
      </c>
      <c r="CR13">
        <f t="shared" si="15"/>
        <v>1759528.3005936816</v>
      </c>
      <c r="CS13">
        <f t="shared" si="15"/>
        <v>1770629.5356443971</v>
      </c>
      <c r="CT13">
        <f t="shared" si="15"/>
        <v>1781661.6021013914</v>
      </c>
      <c r="CU13">
        <f t="shared" si="15"/>
        <v>1792625.776984338</v>
      </c>
      <c r="CV13">
        <f t="shared" si="15"/>
        <v>1803523.2984951718</v>
      </c>
      <c r="CW13">
        <f t="shared" si="15"/>
        <v>1814355.3676502041</v>
      </c>
      <c r="CX13">
        <f t="shared" si="15"/>
        <v>1825123.1498250498</v>
      </c>
      <c r="CY13">
        <f t="shared" si="15"/>
        <v>1835827.7762179964</v>
      </c>
      <c r="CZ13">
        <f t="shared" si="15"/>
        <v>1846470.3452370199</v>
      </c>
      <c r="DA13">
        <f t="shared" si="15"/>
        <v>1857051.9238152504</v>
      </c>
      <c r="DB13">
        <f t="shared" si="15"/>
        <v>1867573.5486593626</v>
      </c>
      <c r="DC13">
        <f t="shared" si="15"/>
        <v>1878036.2274350114</v>
      </c>
      <c r="DD13">
        <f t="shared" si="15"/>
        <v>1888440.9398931523</v>
      </c>
      <c r="DE13">
        <f t="shared" si="15"/>
        <v>1898788.6389408212</v>
      </c>
      <c r="DF13">
        <f t="shared" si="15"/>
        <v>1909080.2516596678</v>
      </c>
      <c r="DG13">
        <f t="shared" si="15"/>
        <v>1919316.680275338</v>
      </c>
      <c r="DH13">
        <f t="shared" si="15"/>
        <v>1929498.8030805688</v>
      </c>
      <c r="DI13">
        <f t="shared" si="15"/>
        <v>1939627.4753146674</v>
      </c>
      <c r="DJ13">
        <f t="shared" si="15"/>
        <v>1949703.5300018706</v>
      </c>
      <c r="DK13">
        <f t="shared" si="15"/>
        <v>1959727.7787509055</v>
      </c>
      <c r="DL13">
        <f t="shared" si="15"/>
        <v>1969701.0125179309</v>
      </c>
      <c r="DM13">
        <f t="shared" si="15"/>
        <v>1979624.0023348795</v>
      </c>
    </row>
    <row r="14" spans="3:117" x14ac:dyDescent="0.3">
      <c r="C14">
        <v>3676.570068</v>
      </c>
      <c r="D14">
        <f t="shared" si="4"/>
        <v>-5.2731802754506915E-3</v>
      </c>
      <c r="F14">
        <v>345.29998799999998</v>
      </c>
      <c r="G14">
        <f t="shared" si="5"/>
        <v>1.9516330452529838E-2</v>
      </c>
      <c r="I14" s="11" t="s">
        <v>22</v>
      </c>
      <c r="J14" s="11"/>
      <c r="P14">
        <v>2.33</v>
      </c>
      <c r="Q14" s="4">
        <v>0.99</v>
      </c>
      <c r="R14">
        <f>$J$5*SQRT(R12)*$N$18*$P$14</f>
        <v>178779.99711008792</v>
      </c>
      <c r="S14">
        <f t="shared" ref="S14:CD14" si="16">$J$5*SQRT(S12)*$N$18*$P$14</f>
        <v>252833.09659410908</v>
      </c>
      <c r="T14">
        <f t="shared" si="16"/>
        <v>309656.03837168938</v>
      </c>
      <c r="U14">
        <f t="shared" si="16"/>
        <v>357559.99422017584</v>
      </c>
      <c r="V14">
        <f t="shared" si="16"/>
        <v>399764.22655537265</v>
      </c>
      <c r="W14">
        <f t="shared" si="16"/>
        <v>437919.76913596661</v>
      </c>
      <c r="X14">
        <f t="shared" si="16"/>
        <v>473007.41174613888</v>
      </c>
      <c r="Y14">
        <f t="shared" si="16"/>
        <v>505666.19318821817</v>
      </c>
      <c r="Z14">
        <f t="shared" si="16"/>
        <v>536339.99133026379</v>
      </c>
      <c r="AA14">
        <f t="shared" si="16"/>
        <v>565351.99094619846</v>
      </c>
      <c r="AB14">
        <f t="shared" si="16"/>
        <v>592946.17043498438</v>
      </c>
      <c r="AC14">
        <f t="shared" si="16"/>
        <v>619312.07674337877</v>
      </c>
      <c r="AD14">
        <f t="shared" si="16"/>
        <v>644600.44660772593</v>
      </c>
      <c r="AE14">
        <f t="shared" si="16"/>
        <v>668933.49679438444</v>
      </c>
      <c r="AF14">
        <f t="shared" si="16"/>
        <v>692411.95144238079</v>
      </c>
      <c r="AG14">
        <f t="shared" si="16"/>
        <v>715119.98844035168</v>
      </c>
      <c r="AH14">
        <f t="shared" si="16"/>
        <v>737128.81183251261</v>
      </c>
      <c r="AI14">
        <f t="shared" si="16"/>
        <v>758499.28978232713</v>
      </c>
      <c r="AJ14">
        <f t="shared" si="16"/>
        <v>779283.94052936707</v>
      </c>
      <c r="AK14">
        <f t="shared" si="16"/>
        <v>799528.45311074529</v>
      </c>
      <c r="AL14">
        <f t="shared" si="16"/>
        <v>819272.8695009643</v>
      </c>
      <c r="AM14">
        <f t="shared" si="16"/>
        <v>838552.51598634373</v>
      </c>
      <c r="AN14">
        <f t="shared" si="16"/>
        <v>857398.74587831658</v>
      </c>
      <c r="AO14">
        <f t="shared" si="16"/>
        <v>875839.53827193321</v>
      </c>
      <c r="AP14">
        <f t="shared" si="16"/>
        <v>893899.98555043968</v>
      </c>
      <c r="AQ14">
        <f t="shared" si="16"/>
        <v>911602.69390439987</v>
      </c>
      <c r="AR14">
        <f t="shared" si="16"/>
        <v>928968.11511506804</v>
      </c>
      <c r="AS14">
        <f t="shared" si="16"/>
        <v>946014.82349227776</v>
      </c>
      <c r="AT14">
        <f t="shared" si="16"/>
        <v>962759.7486568538</v>
      </c>
      <c r="AU14">
        <f t="shared" si="16"/>
        <v>979218.37247903575</v>
      </c>
      <c r="AV14">
        <f t="shared" si="16"/>
        <v>995404.89669640188</v>
      </c>
      <c r="AW14">
        <f t="shared" si="16"/>
        <v>1011332.3863764363</v>
      </c>
      <c r="AX14">
        <f t="shared" si="16"/>
        <v>1027012.8933467879</v>
      </c>
      <c r="AY14">
        <f t="shared" si="16"/>
        <v>1042457.5629095047</v>
      </c>
      <c r="AZ14">
        <f t="shared" si="16"/>
        <v>1057676.7265255991</v>
      </c>
      <c r="BA14">
        <f t="shared" si="16"/>
        <v>1072679.9826605276</v>
      </c>
      <c r="BB14">
        <f t="shared" si="16"/>
        <v>1087476.2675880669</v>
      </c>
      <c r="BC14">
        <f t="shared" si="16"/>
        <v>1102073.9176361791</v>
      </c>
      <c r="BD14">
        <f t="shared" si="16"/>
        <v>1116480.7241061705</v>
      </c>
      <c r="BE14">
        <f t="shared" si="16"/>
        <v>1130703.9818923969</v>
      </c>
      <c r="BF14">
        <f t="shared" si="16"/>
        <v>1144750.5326637786</v>
      </c>
      <c r="BG14">
        <f t="shared" si="16"/>
        <v>1158626.8033325865</v>
      </c>
      <c r="BH14">
        <f t="shared" si="16"/>
        <v>1172338.8404242911</v>
      </c>
      <c r="BI14">
        <f t="shared" si="16"/>
        <v>1185892.3408699688</v>
      </c>
      <c r="BJ14">
        <f t="shared" si="16"/>
        <v>1199292.679666118</v>
      </c>
      <c r="BK14">
        <f t="shared" si="16"/>
        <v>1212544.9347827982</v>
      </c>
      <c r="BL14">
        <f t="shared" si="16"/>
        <v>1225653.9096474599</v>
      </c>
      <c r="BM14">
        <f t="shared" si="16"/>
        <v>1238624.1534867575</v>
      </c>
      <c r="BN14">
        <f t="shared" si="16"/>
        <v>1251459.9797706155</v>
      </c>
      <c r="BO14">
        <f t="shared" si="16"/>
        <v>1264165.4829705455</v>
      </c>
      <c r="BP14">
        <f t="shared" si="16"/>
        <v>1276744.5538167909</v>
      </c>
      <c r="BQ14">
        <f t="shared" si="16"/>
        <v>1289200.8932154519</v>
      </c>
      <c r="BR14">
        <f t="shared" si="16"/>
        <v>1301538.0249666937</v>
      </c>
      <c r="BS14">
        <f t="shared" si="16"/>
        <v>1313759.3074079</v>
      </c>
      <c r="BT14">
        <f t="shared" si="16"/>
        <v>1325867.9440908013</v>
      </c>
      <c r="BU14">
        <f t="shared" si="16"/>
        <v>1337866.9935887689</v>
      </c>
      <c r="BV14">
        <f t="shared" si="16"/>
        <v>1349759.3785193469</v>
      </c>
      <c r="BW14">
        <f t="shared" si="16"/>
        <v>1361547.8938574351</v>
      </c>
      <c r="BX14">
        <f t="shared" si="16"/>
        <v>1373235.2146061142</v>
      </c>
      <c r="BY14">
        <f t="shared" si="16"/>
        <v>1384823.9028847616</v>
      </c>
      <c r="BZ14">
        <f t="shared" si="16"/>
        <v>1396316.4144876569</v>
      </c>
      <c r="CA14">
        <f t="shared" si="16"/>
        <v>1407715.1049606411</v>
      </c>
      <c r="CB14">
        <f t="shared" si="16"/>
        <v>1419022.2352384166</v>
      </c>
      <c r="CC14">
        <f t="shared" si="16"/>
        <v>1430239.9768807034</v>
      </c>
      <c r="CD14">
        <f t="shared" si="16"/>
        <v>1441370.4169415988</v>
      </c>
      <c r="CE14">
        <f t="shared" ref="CE14:DM14" si="17">$J$5*SQRT(CE12)*$N$18*$P$14</f>
        <v>1452415.5625030606</v>
      </c>
      <c r="CF14">
        <f t="shared" si="17"/>
        <v>1463377.3449004069</v>
      </c>
      <c r="CG14">
        <f t="shared" si="17"/>
        <v>1474257.6236650252</v>
      </c>
      <c r="CH14">
        <f t="shared" si="17"/>
        <v>1485058.1902070807</v>
      </c>
      <c r="CI14">
        <f t="shared" si="17"/>
        <v>1495780.7712588813</v>
      </c>
      <c r="CJ14">
        <f t="shared" si="17"/>
        <v>1506427.0320976377</v>
      </c>
      <c r="CK14">
        <f t="shared" si="17"/>
        <v>1516998.5795646543</v>
      </c>
      <c r="CL14">
        <f t="shared" si="17"/>
        <v>1527496.9648964484</v>
      </c>
      <c r="CM14">
        <f t="shared" si="17"/>
        <v>1537923.6863819172</v>
      </c>
      <c r="CN14">
        <f t="shared" si="17"/>
        <v>1548280.1918584469</v>
      </c>
      <c r="CO14">
        <f t="shared" si="17"/>
        <v>1558567.8810587341</v>
      </c>
      <c r="CP14">
        <f t="shared" si="17"/>
        <v>1568788.1078190883</v>
      </c>
      <c r="CQ14">
        <f t="shared" si="17"/>
        <v>1578942.1821590802</v>
      </c>
      <c r="CR14">
        <f t="shared" si="17"/>
        <v>1589031.3722415806</v>
      </c>
      <c r="CS14">
        <f t="shared" si="17"/>
        <v>1599056.9062214906</v>
      </c>
      <c r="CT14">
        <f t="shared" si="17"/>
        <v>1609019.9739907915</v>
      </c>
      <c r="CU14">
        <f t="shared" si="17"/>
        <v>1618921.7288269408</v>
      </c>
      <c r="CV14">
        <f t="shared" si="17"/>
        <v>1628763.2889510661</v>
      </c>
      <c r="CW14">
        <f t="shared" si="17"/>
        <v>1638545.7390019286</v>
      </c>
      <c r="CX14">
        <f t="shared" si="17"/>
        <v>1648270.1314311496</v>
      </c>
      <c r="CY14">
        <f t="shared" si="17"/>
        <v>1657937.4878247797</v>
      </c>
      <c r="CZ14">
        <f t="shared" si="17"/>
        <v>1667548.8001559132</v>
      </c>
      <c r="DA14">
        <f t="shared" si="17"/>
        <v>1677105.0319726875</v>
      </c>
      <c r="DB14">
        <f t="shared" si="17"/>
        <v>1686607.1195257036</v>
      </c>
      <c r="DC14">
        <f t="shared" si="17"/>
        <v>1696055.9728385955</v>
      </c>
      <c r="DD14">
        <f t="shared" si="17"/>
        <v>1705452.4767252111</v>
      </c>
      <c r="DE14">
        <f t="shared" si="17"/>
        <v>1714797.4917566332</v>
      </c>
      <c r="DF14">
        <f t="shared" si="17"/>
        <v>1724091.8551810179</v>
      </c>
      <c r="DG14">
        <f t="shared" si="17"/>
        <v>1733336.3817990455</v>
      </c>
      <c r="DH14">
        <f t="shared" si="17"/>
        <v>1742531.8647975679</v>
      </c>
      <c r="DI14">
        <f t="shared" si="17"/>
        <v>1751679.0765438664</v>
      </c>
      <c r="DJ14">
        <f t="shared" si="17"/>
        <v>1760778.7693427745</v>
      </c>
      <c r="DK14">
        <f t="shared" si="17"/>
        <v>1769831.6761587635</v>
      </c>
      <c r="DL14">
        <f t="shared" si="17"/>
        <v>1778838.5113049531</v>
      </c>
      <c r="DM14">
        <f t="shared" si="17"/>
        <v>1787799.9711008794</v>
      </c>
    </row>
    <row r="15" spans="3:117" x14ac:dyDescent="0.3">
      <c r="C15">
        <v>3572.570068</v>
      </c>
      <c r="D15">
        <f t="shared" si="4"/>
        <v>-2.8287234589975997E-2</v>
      </c>
      <c r="F15">
        <v>341.01001000000002</v>
      </c>
      <c r="G15">
        <f t="shared" si="5"/>
        <v>-1.2423915867613534E-2</v>
      </c>
      <c r="I15" s="11">
        <v>2</v>
      </c>
      <c r="J15" s="11"/>
      <c r="P15">
        <v>1.64</v>
      </c>
      <c r="Q15" s="4">
        <v>0.95</v>
      </c>
      <c r="R15">
        <f>$J$5*SQRT(R12)*$N$18*$P$15</f>
        <v>125836.56448950394</v>
      </c>
      <c r="S15">
        <f t="shared" ref="S15:CD15" si="18">$J$5*SQRT(S12)*$N$18*$P$15</f>
        <v>177959.77614349307</v>
      </c>
      <c r="T15">
        <f t="shared" si="18"/>
        <v>217955.32314573842</v>
      </c>
      <c r="U15">
        <f t="shared" si="18"/>
        <v>251673.12897900789</v>
      </c>
      <c r="V15">
        <f t="shared" si="18"/>
        <v>281379.11225356697</v>
      </c>
      <c r="W15">
        <f t="shared" si="18"/>
        <v>308235.3739841138</v>
      </c>
      <c r="X15">
        <f t="shared" si="18"/>
        <v>332932.25547796895</v>
      </c>
      <c r="Y15">
        <f t="shared" si="18"/>
        <v>355919.55228698615</v>
      </c>
      <c r="Z15">
        <f t="shared" si="18"/>
        <v>377509.6934685118</v>
      </c>
      <c r="AA15">
        <f t="shared" si="18"/>
        <v>397930.15671749588</v>
      </c>
      <c r="AB15">
        <f t="shared" si="18"/>
        <v>417352.6693190448</v>
      </c>
      <c r="AC15">
        <f t="shared" si="18"/>
        <v>435910.64629147685</v>
      </c>
      <c r="AD15">
        <f t="shared" si="18"/>
        <v>453710.18559513747</v>
      </c>
      <c r="AE15">
        <f t="shared" si="18"/>
        <v>470837.31104840792</v>
      </c>
      <c r="AF15">
        <f t="shared" si="18"/>
        <v>487362.91861180443</v>
      </c>
      <c r="AG15">
        <f t="shared" si="18"/>
        <v>503346.25795801578</v>
      </c>
      <c r="AH15">
        <f t="shared" si="18"/>
        <v>518837.44695507322</v>
      </c>
      <c r="AI15">
        <f t="shared" si="18"/>
        <v>533879.32843047916</v>
      </c>
      <c r="AJ15">
        <f t="shared" si="18"/>
        <v>548508.8680120866</v>
      </c>
      <c r="AK15">
        <f t="shared" si="18"/>
        <v>562758.22450713394</v>
      </c>
      <c r="AL15">
        <f t="shared" si="18"/>
        <v>576655.58196634392</v>
      </c>
      <c r="AM15">
        <f t="shared" si="18"/>
        <v>590225.80524360668</v>
      </c>
      <c r="AN15">
        <f t="shared" si="18"/>
        <v>603490.96276413696</v>
      </c>
      <c r="AO15">
        <f t="shared" si="18"/>
        <v>616470.7479682276</v>
      </c>
      <c r="AP15">
        <f t="shared" si="18"/>
        <v>629182.82244751975</v>
      </c>
      <c r="AQ15">
        <f t="shared" si="18"/>
        <v>641643.09785545734</v>
      </c>
      <c r="AR15">
        <f t="shared" si="18"/>
        <v>653865.96943721513</v>
      </c>
      <c r="AS15">
        <f t="shared" si="18"/>
        <v>665864.51095593791</v>
      </c>
      <c r="AT15">
        <f t="shared" si="18"/>
        <v>677650.63853958796</v>
      </c>
      <c r="AU15">
        <f t="shared" si="18"/>
        <v>689235.24929854868</v>
      </c>
      <c r="AV15">
        <f t="shared" si="18"/>
        <v>700628.33930562192</v>
      </c>
      <c r="AW15">
        <f t="shared" si="18"/>
        <v>711839.10457397229</v>
      </c>
      <c r="AX15">
        <f t="shared" si="18"/>
        <v>722876.02793507813</v>
      </c>
      <c r="AY15">
        <f t="shared" si="18"/>
        <v>733746.95415089594</v>
      </c>
      <c r="AZ15">
        <f t="shared" si="18"/>
        <v>744459.15515106532</v>
      </c>
      <c r="BA15">
        <f t="shared" si="18"/>
        <v>755019.38693702361</v>
      </c>
      <c r="BB15">
        <f t="shared" si="18"/>
        <v>765433.93941821007</v>
      </c>
      <c r="BC15">
        <f t="shared" si="18"/>
        <v>775708.68022460677</v>
      </c>
      <c r="BD15">
        <f t="shared" si="18"/>
        <v>785849.09336228308</v>
      </c>
      <c r="BE15">
        <f t="shared" si="18"/>
        <v>795860.31343499175</v>
      </c>
      <c r="BF15">
        <f t="shared" si="18"/>
        <v>805747.15603802435</v>
      </c>
      <c r="BG15">
        <f t="shared" si="18"/>
        <v>815514.14483495359</v>
      </c>
      <c r="BH15">
        <f t="shared" si="18"/>
        <v>825165.5357492863</v>
      </c>
      <c r="BI15">
        <f t="shared" si="18"/>
        <v>834705.3386380896</v>
      </c>
      <c r="BJ15">
        <f t="shared" si="18"/>
        <v>844137.33676070091</v>
      </c>
      <c r="BK15">
        <f t="shared" si="18"/>
        <v>853465.10431063897</v>
      </c>
      <c r="BL15">
        <f t="shared" si="18"/>
        <v>862692.02224113047</v>
      </c>
      <c r="BM15">
        <f t="shared" si="18"/>
        <v>871821.2925829537</v>
      </c>
      <c r="BN15">
        <f t="shared" si="18"/>
        <v>880855.95142652758</v>
      </c>
      <c r="BO15">
        <f t="shared" si="18"/>
        <v>889798.88071746542</v>
      </c>
      <c r="BP15">
        <f t="shared" si="18"/>
        <v>898652.8189955093</v>
      </c>
      <c r="BQ15">
        <f t="shared" si="18"/>
        <v>907420.37119027495</v>
      </c>
      <c r="BR15">
        <f t="shared" si="18"/>
        <v>916104.01757312345</v>
      </c>
      <c r="BS15">
        <f t="shared" si="18"/>
        <v>924706.12195234152</v>
      </c>
      <c r="BT15">
        <f t="shared" si="18"/>
        <v>933228.93918837502</v>
      </c>
      <c r="BU15">
        <f t="shared" si="18"/>
        <v>941674.62209681584</v>
      </c>
      <c r="BV15">
        <f t="shared" si="18"/>
        <v>950045.22779902525</v>
      </c>
      <c r="BW15">
        <f t="shared" si="18"/>
        <v>958342.72357347351</v>
      </c>
      <c r="BX15">
        <f t="shared" si="18"/>
        <v>966568.9922549472</v>
      </c>
      <c r="BY15">
        <f t="shared" si="18"/>
        <v>974725.83722360886</v>
      </c>
      <c r="BZ15">
        <f t="shared" si="18"/>
        <v>982814.98702135496</v>
      </c>
      <c r="CA15">
        <f t="shared" si="18"/>
        <v>990838.09962894907</v>
      </c>
      <c r="CB15">
        <f t="shared" si="18"/>
        <v>998796.76643390686</v>
      </c>
      <c r="CC15">
        <f t="shared" si="18"/>
        <v>1006692.5159160316</v>
      </c>
      <c r="CD15">
        <f t="shared" si="18"/>
        <v>1014526.8170747733</v>
      </c>
      <c r="CE15">
        <f t="shared" ref="CE15:DM15" si="19">$J$5*SQRT(CE12)*$N$18*$P$15</f>
        <v>1022301.0826201799</v>
      </c>
      <c r="CF15">
        <f t="shared" si="19"/>
        <v>1030016.6719470674</v>
      </c>
      <c r="CG15">
        <f t="shared" si="19"/>
        <v>1037674.8939101464</v>
      </c>
      <c r="CH15">
        <f t="shared" si="19"/>
        <v>1045277.0094161426</v>
      </c>
      <c r="CI15">
        <f t="shared" si="19"/>
        <v>1052824.2338474528</v>
      </c>
      <c r="CJ15">
        <f t="shared" si="19"/>
        <v>1060317.739330526</v>
      </c>
      <c r="CK15">
        <f t="shared" si="19"/>
        <v>1067758.6568609583</v>
      </c>
      <c r="CL15">
        <f t="shared" si="19"/>
        <v>1075148.0782962125</v>
      </c>
      <c r="CM15">
        <f t="shared" si="19"/>
        <v>1082487.0582258988</v>
      </c>
      <c r="CN15">
        <f t="shared" si="19"/>
        <v>1089776.6157286922</v>
      </c>
      <c r="CO15">
        <f t="shared" si="19"/>
        <v>1097017.7360241732</v>
      </c>
      <c r="CP15">
        <f t="shared" si="19"/>
        <v>1104211.3720271694</v>
      </c>
      <c r="CQ15">
        <f t="shared" si="19"/>
        <v>1111358.4458115413</v>
      </c>
      <c r="CR15">
        <f t="shared" si="19"/>
        <v>1118459.8499897819</v>
      </c>
      <c r="CS15">
        <f t="shared" si="19"/>
        <v>1125516.4490142679</v>
      </c>
      <c r="CT15">
        <f t="shared" si="19"/>
        <v>1132529.0804055354</v>
      </c>
      <c r="CU15">
        <f t="shared" si="19"/>
        <v>1139498.5559125247</v>
      </c>
      <c r="CV15">
        <f t="shared" si="19"/>
        <v>1146425.6626093339</v>
      </c>
      <c r="CW15">
        <f t="shared" si="19"/>
        <v>1153311.1639326878</v>
      </c>
      <c r="CX15">
        <f t="shared" si="19"/>
        <v>1160155.8006639851</v>
      </c>
      <c r="CY15">
        <f t="shared" si="19"/>
        <v>1166960.2918595015</v>
      </c>
      <c r="CZ15">
        <f t="shared" si="19"/>
        <v>1173725.3357320591</v>
      </c>
      <c r="DA15">
        <f t="shared" si="19"/>
        <v>1180451.6104872134</v>
      </c>
      <c r="DB15">
        <f t="shared" si="19"/>
        <v>1187139.7751168041</v>
      </c>
      <c r="DC15">
        <f t="shared" si="19"/>
        <v>1193790.4701524877</v>
      </c>
      <c r="DD15">
        <f t="shared" si="19"/>
        <v>1200404.3183816937</v>
      </c>
      <c r="DE15">
        <f t="shared" si="19"/>
        <v>1206981.9255282739</v>
      </c>
      <c r="DF15">
        <f t="shared" si="19"/>
        <v>1213523.8808999439</v>
      </c>
      <c r="DG15">
        <f t="shared" si="19"/>
        <v>1220030.7580044782</v>
      </c>
      <c r="DH15">
        <f t="shared" si="19"/>
        <v>1226503.1151364855</v>
      </c>
      <c r="DI15">
        <f t="shared" si="19"/>
        <v>1232941.4959364552</v>
      </c>
      <c r="DJ15">
        <f t="shared" si="19"/>
        <v>1239346.4299236694</v>
      </c>
      <c r="DK15">
        <f t="shared" si="19"/>
        <v>1245718.4330044514</v>
      </c>
      <c r="DL15">
        <f t="shared" si="19"/>
        <v>1252058.0079571344</v>
      </c>
      <c r="DM15">
        <f t="shared" si="19"/>
        <v>1258365.6448950395</v>
      </c>
    </row>
    <row r="16" spans="3:117" x14ac:dyDescent="0.3">
      <c r="C16">
        <v>3580.040039</v>
      </c>
      <c r="D16">
        <f t="shared" si="4"/>
        <v>2.0909235810123196E-3</v>
      </c>
      <c r="F16">
        <v>337.25</v>
      </c>
      <c r="G16">
        <f t="shared" si="5"/>
        <v>-1.1026098618043566E-2</v>
      </c>
      <c r="I16">
        <f>I15*1000000</f>
        <v>2000000</v>
      </c>
      <c r="J16">
        <f>I15*1000000</f>
        <v>2000000</v>
      </c>
      <c r="L16" t="s">
        <v>26</v>
      </c>
    </row>
    <row r="17" spans="3:117" x14ac:dyDescent="0.3">
      <c r="C17">
        <v>3580.4099120000001</v>
      </c>
      <c r="D17">
        <f t="shared" si="4"/>
        <v>1.0331532496027982E-4</v>
      </c>
      <c r="F17">
        <v>341.05999800000001</v>
      </c>
      <c r="G17">
        <f t="shared" si="5"/>
        <v>1.129725129725725E-2</v>
      </c>
      <c r="I17" s="11" t="s">
        <v>23</v>
      </c>
      <c r="J17" s="11"/>
      <c r="L17" t="s">
        <v>24</v>
      </c>
      <c r="M17" t="s">
        <v>27</v>
      </c>
      <c r="N17" t="s">
        <v>16</v>
      </c>
      <c r="O17" t="s">
        <v>17</v>
      </c>
      <c r="Q17" t="s">
        <v>30</v>
      </c>
    </row>
    <row r="18" spans="3:117" x14ac:dyDescent="0.3">
      <c r="C18">
        <v>3504.5600589999999</v>
      </c>
      <c r="D18">
        <f t="shared" si="4"/>
        <v>-2.1184684118369785E-2</v>
      </c>
      <c r="F18">
        <v>333.11999500000002</v>
      </c>
      <c r="G18">
        <f t="shared" si="5"/>
        <v>-2.3280370159387588E-2</v>
      </c>
      <c r="I18">
        <f t="shared" ref="I18:I34" si="20">L18/($I$15*C4)</f>
        <v>568.34489603080681</v>
      </c>
      <c r="J18">
        <f t="shared" ref="J18:J34" si="21">L18/($I$15*F4)</f>
        <v>5862.867442575156</v>
      </c>
      <c r="L18">
        <f>4000000</f>
        <v>4000000</v>
      </c>
      <c r="N18">
        <f>I18*C4</f>
        <v>2000000</v>
      </c>
      <c r="O18">
        <f>F4*J18</f>
        <v>2000000</v>
      </c>
      <c r="Q18" s="3">
        <v>0.995</v>
      </c>
      <c r="R18">
        <f>R8+R13</f>
        <v>345079.166437493</v>
      </c>
      <c r="S18">
        <f t="shared" ref="S18:CD19" si="22">S8+S13</f>
        <v>488015.63726830517</v>
      </c>
      <c r="T18">
        <f t="shared" si="22"/>
        <v>597694.64890325477</v>
      </c>
      <c r="U18">
        <f t="shared" si="22"/>
        <v>690158.33287498599</v>
      </c>
      <c r="V18">
        <f t="shared" si="22"/>
        <v>771620.47377319832</v>
      </c>
      <c r="W18">
        <f t="shared" si="22"/>
        <v>845267.87863680813</v>
      </c>
      <c r="X18">
        <f t="shared" si="22"/>
        <v>912993.65702307317</v>
      </c>
      <c r="Y18">
        <f t="shared" si="22"/>
        <v>976031.27453661035</v>
      </c>
      <c r="Z18">
        <f t="shared" si="22"/>
        <v>1035237.4993124789</v>
      </c>
      <c r="AA18">
        <f t="shared" si="22"/>
        <v>1091236.1390148101</v>
      </c>
      <c r="AB18">
        <f t="shared" si="22"/>
        <v>1144498.1180417663</v>
      </c>
      <c r="AC18">
        <f t="shared" si="22"/>
        <v>1195389.2978065095</v>
      </c>
      <c r="AD18">
        <f t="shared" si="22"/>
        <v>1244200.6286847531</v>
      </c>
      <c r="AE18">
        <f t="shared" si="22"/>
        <v>1291168.0121226399</v>
      </c>
      <c r="AF18">
        <f t="shared" si="22"/>
        <v>1336485.8647355479</v>
      </c>
      <c r="AG18">
        <f t="shared" si="22"/>
        <v>1380316.665749972</v>
      </c>
      <c r="AH18">
        <f t="shared" si="22"/>
        <v>1422797.8524218802</v>
      </c>
      <c r="AI18">
        <f t="shared" si="22"/>
        <v>1464046.9118049154</v>
      </c>
      <c r="AJ18">
        <f t="shared" si="22"/>
        <v>1504165.2140222844</v>
      </c>
      <c r="AK18">
        <f t="shared" si="22"/>
        <v>1543240.9475463966</v>
      </c>
      <c r="AL18">
        <f t="shared" si="22"/>
        <v>1581351.4009520765</v>
      </c>
      <c r="AM18">
        <f t="shared" si="22"/>
        <v>1618564.7606451493</v>
      </c>
      <c r="AN18">
        <f t="shared" si="22"/>
        <v>1654941.5444394052</v>
      </c>
      <c r="AO18">
        <f t="shared" si="22"/>
        <v>1690535.7572736163</v>
      </c>
      <c r="AP18">
        <f t="shared" si="22"/>
        <v>1725395.8321874652</v>
      </c>
      <c r="AQ18">
        <f t="shared" si="22"/>
        <v>1759565.4033991089</v>
      </c>
      <c r="AR18">
        <f t="shared" si="22"/>
        <v>1793083.9467097642</v>
      </c>
      <c r="AS18">
        <f t="shared" si="22"/>
        <v>1825987.3140461463</v>
      </c>
      <c r="AT18">
        <f t="shared" si="22"/>
        <v>1858308.182774497</v>
      </c>
      <c r="AU18">
        <f t="shared" si="22"/>
        <v>1890076.4358289456</v>
      </c>
      <c r="AV18">
        <f t="shared" si="22"/>
        <v>1921319.4852457631</v>
      </c>
      <c r="AW18">
        <f t="shared" si="22"/>
        <v>1952062.5490732207</v>
      </c>
      <c r="AX18">
        <f t="shared" si="22"/>
        <v>1982328.8896153015</v>
      </c>
      <c r="AY18">
        <f t="shared" si="22"/>
        <v>2012140.0194103369</v>
      </c>
      <c r="AZ18">
        <f t="shared" si="22"/>
        <v>2041515.8801297201</v>
      </c>
      <c r="BA18">
        <f t="shared" si="22"/>
        <v>2070474.9986249579</v>
      </c>
      <c r="BB18">
        <f t="shared" si="22"/>
        <v>2099034.6235925253</v>
      </c>
      <c r="BC18">
        <f t="shared" si="22"/>
        <v>2127210.845720144</v>
      </c>
      <c r="BD18">
        <f t="shared" si="22"/>
        <v>2155018.7036911314</v>
      </c>
      <c r="BE18">
        <f t="shared" si="22"/>
        <v>2182472.2780296202</v>
      </c>
      <c r="BF18">
        <f t="shared" si="22"/>
        <v>2209584.7744490355</v>
      </c>
      <c r="BG18">
        <f t="shared" si="22"/>
        <v>2236368.5981041207</v>
      </c>
      <c r="BH18">
        <f t="shared" si="22"/>
        <v>2262835.4199312385</v>
      </c>
      <c r="BI18">
        <f t="shared" si="22"/>
        <v>2288996.2360835327</v>
      </c>
      <c r="BJ18">
        <f t="shared" si="22"/>
        <v>2314861.4213195951</v>
      </c>
      <c r="BK18">
        <f t="shared" si="22"/>
        <v>2340440.7770808833</v>
      </c>
      <c r="BL18">
        <f t="shared" si="22"/>
        <v>2365743.5748897567</v>
      </c>
      <c r="BM18">
        <f t="shared" si="22"/>
        <v>2390778.5956130191</v>
      </c>
      <c r="BN18">
        <f t="shared" si="22"/>
        <v>2415554.1650624508</v>
      </c>
      <c r="BO18">
        <f t="shared" si="22"/>
        <v>2440078.186341526</v>
      </c>
      <c r="BP18">
        <f t="shared" si="22"/>
        <v>2464358.1692945827</v>
      </c>
      <c r="BQ18">
        <f t="shared" si="22"/>
        <v>2488401.2573695062</v>
      </c>
      <c r="BR18">
        <f t="shared" si="22"/>
        <v>2512214.2521662712</v>
      </c>
      <c r="BS18">
        <f t="shared" si="22"/>
        <v>2535803.6359104249</v>
      </c>
      <c r="BT18">
        <f t="shared" si="22"/>
        <v>2559175.5920619681</v>
      </c>
      <c r="BU18">
        <f t="shared" si="22"/>
        <v>2582336.0242452798</v>
      </c>
      <c r="BV18">
        <f t="shared" si="22"/>
        <v>2605290.5736643113</v>
      </c>
      <c r="BW18">
        <f t="shared" si="22"/>
        <v>2628044.6351485946</v>
      </c>
      <c r="BX18">
        <f t="shared" si="22"/>
        <v>2650603.3719593929</v>
      </c>
      <c r="BY18">
        <f t="shared" si="22"/>
        <v>2672971.7294710958</v>
      </c>
      <c r="BZ18">
        <f t="shared" si="22"/>
        <v>2695154.4478305681</v>
      </c>
      <c r="CA18">
        <f t="shared" si="22"/>
        <v>2717156.0736862519</v>
      </c>
      <c r="CB18">
        <f t="shared" si="22"/>
        <v>2738980.9710692195</v>
      </c>
      <c r="CC18">
        <f t="shared" si="22"/>
        <v>2760633.331499944</v>
      </c>
      <c r="CD18">
        <f t="shared" si="22"/>
        <v>2782117.1833870825</v>
      </c>
      <c r="CE18">
        <f t="shared" ref="CE18:DM20" si="23">CE8+CE13</f>
        <v>2803436.4007779579</v>
      </c>
      <c r="CF18">
        <f t="shared" si="23"/>
        <v>2824594.711514568</v>
      </c>
      <c r="CG18">
        <f t="shared" si="23"/>
        <v>2845595.7048437605</v>
      </c>
      <c r="CH18">
        <f t="shared" si="23"/>
        <v>2866442.838525557</v>
      </c>
      <c r="CI18">
        <f t="shared" si="23"/>
        <v>2887139.4454794955</v>
      </c>
      <c r="CJ18">
        <f t="shared" si="23"/>
        <v>2907688.7400051691</v>
      </c>
      <c r="CK18">
        <f t="shared" si="23"/>
        <v>2928093.8236098308</v>
      </c>
      <c r="CL18">
        <f t="shared" si="23"/>
        <v>2948357.6904729912</v>
      </c>
      <c r="CM18">
        <f t="shared" si="23"/>
        <v>2968483.232575254</v>
      </c>
      <c r="CN18">
        <f t="shared" si="23"/>
        <v>2988473.244516274</v>
      </c>
      <c r="CO18">
        <f t="shared" si="23"/>
        <v>3008330.4280445687</v>
      </c>
      <c r="CP18">
        <f t="shared" si="23"/>
        <v>3028057.3963199602</v>
      </c>
      <c r="CQ18">
        <f t="shared" si="23"/>
        <v>3047656.6779276845</v>
      </c>
      <c r="CR18">
        <f t="shared" si="23"/>
        <v>3067130.720661642</v>
      </c>
      <c r="CS18">
        <f t="shared" si="23"/>
        <v>3086481.8950927933</v>
      </c>
      <c r="CT18">
        <f t="shared" si="23"/>
        <v>3105712.4979374371</v>
      </c>
      <c r="CU18">
        <f t="shared" si="23"/>
        <v>3124824.7552389223</v>
      </c>
      <c r="CV18">
        <f t="shared" si="23"/>
        <v>3143820.8253752608</v>
      </c>
      <c r="CW18">
        <f t="shared" si="23"/>
        <v>3162702.8019041531</v>
      </c>
      <c r="CX18">
        <f t="shared" si="23"/>
        <v>3181472.7162560383</v>
      </c>
      <c r="CY18">
        <f t="shared" si="23"/>
        <v>3200132.540284975</v>
      </c>
      <c r="CZ18">
        <f t="shared" si="23"/>
        <v>3218684.1886864211</v>
      </c>
      <c r="DA18">
        <f t="shared" si="23"/>
        <v>3237129.5212902986</v>
      </c>
      <c r="DB18">
        <f t="shared" si="23"/>
        <v>3255470.3452371294</v>
      </c>
      <c r="DC18">
        <f t="shared" si="23"/>
        <v>3273708.4170444305</v>
      </c>
      <c r="DD18">
        <f t="shared" si="23"/>
        <v>3291845.4445700729</v>
      </c>
      <c r="DE18">
        <f t="shared" si="23"/>
        <v>3309883.0888788104</v>
      </c>
      <c r="DF18">
        <f t="shared" si="23"/>
        <v>3327822.966017744</v>
      </c>
      <c r="DG18">
        <f t="shared" si="23"/>
        <v>3345666.6487061037</v>
      </c>
      <c r="DH18">
        <f t="shared" si="23"/>
        <v>3363415.6679443475</v>
      </c>
      <c r="DI18">
        <f t="shared" si="23"/>
        <v>3381071.5145472325</v>
      </c>
      <c r="DJ18">
        <f t="shared" si="23"/>
        <v>3398635.6406051992</v>
      </c>
      <c r="DK18">
        <f t="shared" si="23"/>
        <v>3416109.4608781361</v>
      </c>
      <c r="DL18">
        <f t="shared" si="23"/>
        <v>3433494.3541252986</v>
      </c>
      <c r="DM18">
        <f t="shared" si="23"/>
        <v>3450791.6643749303</v>
      </c>
    </row>
    <row r="19" spans="3:117" x14ac:dyDescent="0.3">
      <c r="C19">
        <v>3561.570068</v>
      </c>
      <c r="D19">
        <f t="shared" si="4"/>
        <v>1.6267379654000696E-2</v>
      </c>
      <c r="F19">
        <v>338.02999899999998</v>
      </c>
      <c r="G19">
        <f t="shared" si="5"/>
        <v>1.4739445466189917E-2</v>
      </c>
      <c r="I19">
        <f t="shared" si="20"/>
        <v>568.68026340425263</v>
      </c>
      <c r="J19">
        <f t="shared" si="21"/>
        <v>5859.411976066458</v>
      </c>
      <c r="L19">
        <f t="shared" ref="L19:L34" si="24">I18*C5+J18*F5</f>
        <v>3968228.1080771284</v>
      </c>
      <c r="M19">
        <f>(L19-L18)/L18</f>
        <v>-7.9429729807178953E-3</v>
      </c>
      <c r="N19">
        <f t="shared" ref="N19:N82" si="25">I19*C5</f>
        <v>1984114.0540385642</v>
      </c>
      <c r="O19">
        <f t="shared" ref="O19:O82" si="26">F5*J19</f>
        <v>1984114.0540385642</v>
      </c>
      <c r="Q19" s="4">
        <v>0.99</v>
      </c>
      <c r="R19">
        <f t="shared" ref="R19:AG20" si="27">R9+R14</f>
        <v>311641.26271292975</v>
      </c>
      <c r="S19">
        <f t="shared" si="27"/>
        <v>440727.30032370193</v>
      </c>
      <c r="T19">
        <f t="shared" si="27"/>
        <v>539778.50075371459</v>
      </c>
      <c r="U19">
        <f t="shared" si="27"/>
        <v>623282.52542585949</v>
      </c>
      <c r="V19">
        <f t="shared" si="27"/>
        <v>696851.04801998148</v>
      </c>
      <c r="W19">
        <f t="shared" si="27"/>
        <v>763362.07644331898</v>
      </c>
      <c r="X19">
        <f t="shared" si="27"/>
        <v>824525.27940455836</v>
      </c>
      <c r="Y19">
        <f t="shared" si="27"/>
        <v>881454.60064740386</v>
      </c>
      <c r="Z19">
        <f t="shared" si="27"/>
        <v>934923.78813878912</v>
      </c>
      <c r="AA19">
        <f t="shared" si="27"/>
        <v>985496.20306376263</v>
      </c>
      <c r="AB19">
        <f t="shared" si="27"/>
        <v>1033597.1376113626</v>
      </c>
      <c r="AC19">
        <f t="shared" si="27"/>
        <v>1079557.0015074292</v>
      </c>
      <c r="AD19">
        <f t="shared" si="27"/>
        <v>1123638.5522618119</v>
      </c>
      <c r="AE19">
        <f t="shared" si="27"/>
        <v>1166054.8326533919</v>
      </c>
      <c r="AF19">
        <f t="shared" si="27"/>
        <v>1206981.4204782273</v>
      </c>
      <c r="AG19">
        <f t="shared" si="27"/>
        <v>1246565.050851719</v>
      </c>
      <c r="AH19">
        <f t="shared" si="22"/>
        <v>1284929.8434662716</v>
      </c>
      <c r="AI19">
        <f t="shared" si="22"/>
        <v>1322181.9009711058</v>
      </c>
      <c r="AJ19">
        <f t="shared" si="22"/>
        <v>1358412.7708030711</v>
      </c>
      <c r="AK19">
        <f t="shared" si="22"/>
        <v>1393702.096039963</v>
      </c>
      <c r="AL19">
        <f t="shared" si="22"/>
        <v>1428119.6760536195</v>
      </c>
      <c r="AM19">
        <f t="shared" si="22"/>
        <v>1461727.0900399992</v>
      </c>
      <c r="AN19">
        <f t="shared" si="22"/>
        <v>1494578.9916836491</v>
      </c>
      <c r="AO19">
        <f t="shared" si="22"/>
        <v>1526724.152886638</v>
      </c>
      <c r="AP19">
        <f t="shared" si="22"/>
        <v>1558206.3135646486</v>
      </c>
      <c r="AQ19">
        <f t="shared" si="22"/>
        <v>1589064.879813924</v>
      </c>
      <c r="AR19">
        <f t="shared" si="22"/>
        <v>1619335.5022611436</v>
      </c>
      <c r="AS19">
        <f t="shared" si="22"/>
        <v>1649050.5588091167</v>
      </c>
      <c r="AT19">
        <f t="shared" si="22"/>
        <v>1678239.5604126272</v>
      </c>
      <c r="AU19">
        <f t="shared" si="22"/>
        <v>1706929.4943726524</v>
      </c>
      <c r="AV19">
        <f t="shared" si="22"/>
        <v>1735145.1165203983</v>
      </c>
      <c r="AW19">
        <f t="shared" si="22"/>
        <v>1762909.2012948077</v>
      </c>
      <c r="AX19">
        <f t="shared" si="22"/>
        <v>1790242.7569006407</v>
      </c>
      <c r="AY19">
        <f t="shared" si="22"/>
        <v>1817165.2113279398</v>
      </c>
      <c r="AZ19">
        <f t="shared" si="22"/>
        <v>1843694.5739155998</v>
      </c>
      <c r="BA19">
        <f t="shared" si="22"/>
        <v>1869847.5762775782</v>
      </c>
      <c r="BB19">
        <f t="shared" si="22"/>
        <v>1895639.7957250325</v>
      </c>
      <c r="BC19">
        <f t="shared" si="22"/>
        <v>1921085.7637705174</v>
      </c>
      <c r="BD19">
        <f t="shared" si="22"/>
        <v>1946199.0618605954</v>
      </c>
      <c r="BE19">
        <f t="shared" si="22"/>
        <v>1970992.4061275253</v>
      </c>
      <c r="BF19">
        <f t="shared" si="22"/>
        <v>1995477.7226613383</v>
      </c>
      <c r="BG19">
        <f t="shared" si="22"/>
        <v>2019666.2145668999</v>
      </c>
      <c r="BH19">
        <f t="shared" si="22"/>
        <v>2043568.4218758862</v>
      </c>
      <c r="BI19">
        <f t="shared" si="22"/>
        <v>2067194.2752227252</v>
      </c>
      <c r="BJ19">
        <f t="shared" si="22"/>
        <v>2090553.1440599444</v>
      </c>
      <c r="BK19">
        <f t="shared" si="22"/>
        <v>2113653.8800769215</v>
      </c>
      <c r="BL19">
        <f t="shared" si="22"/>
        <v>2136504.8563926872</v>
      </c>
      <c r="BM19">
        <f t="shared" si="22"/>
        <v>2159114.0030148583</v>
      </c>
      <c r="BN19">
        <f t="shared" si="22"/>
        <v>2181488.8389905081</v>
      </c>
      <c r="BO19">
        <f t="shared" si="22"/>
        <v>2203636.5016185101</v>
      </c>
      <c r="BP19">
        <f t="shared" si="22"/>
        <v>2225563.7730451077</v>
      </c>
      <c r="BQ19">
        <f t="shared" si="22"/>
        <v>2247277.1045236238</v>
      </c>
      <c r="BR19">
        <f t="shared" si="22"/>
        <v>2268782.6385842678</v>
      </c>
      <c r="BS19">
        <f t="shared" si="22"/>
        <v>2290086.2293299572</v>
      </c>
      <c r="BT19">
        <f t="shared" si="22"/>
        <v>2311193.4610482114</v>
      </c>
      <c r="BU19">
        <f t="shared" si="22"/>
        <v>2332109.6653067837</v>
      </c>
      <c r="BV19">
        <f t="shared" si="22"/>
        <v>2352839.9366813349</v>
      </c>
      <c r="BW19">
        <f t="shared" si="22"/>
        <v>2373389.1472465992</v>
      </c>
      <c r="BX19">
        <f t="shared" si="22"/>
        <v>2393761.9599478245</v>
      </c>
      <c r="BY19">
        <f t="shared" si="22"/>
        <v>2413962.8409564546</v>
      </c>
      <c r="BZ19">
        <f t="shared" si="22"/>
        <v>2433996.0711027998</v>
      </c>
      <c r="CA19">
        <f t="shared" si="22"/>
        <v>2453865.7564685917</v>
      </c>
      <c r="CB19">
        <f t="shared" si="22"/>
        <v>2473575.8382136747</v>
      </c>
      <c r="CC19">
        <f t="shared" si="22"/>
        <v>2493130.101703438</v>
      </c>
      <c r="CD19">
        <f t="shared" si="22"/>
        <v>2512532.1849968615</v>
      </c>
      <c r="CE19">
        <f t="shared" si="23"/>
        <v>2531785.5867490862</v>
      </c>
      <c r="CF19">
        <f t="shared" si="23"/>
        <v>2550893.6735771098</v>
      </c>
      <c r="CG19">
        <f t="shared" si="23"/>
        <v>2569859.6869325433</v>
      </c>
      <c r="CH19">
        <f t="shared" si="23"/>
        <v>2588686.7495211428</v>
      </c>
      <c r="CI19">
        <f t="shared" si="23"/>
        <v>2607377.8713051258</v>
      </c>
      <c r="CJ19">
        <f t="shared" si="23"/>
        <v>2625935.9551209472</v>
      </c>
      <c r="CK19">
        <f t="shared" si="23"/>
        <v>2644363.8019422116</v>
      </c>
      <c r="CL19">
        <f t="shared" si="23"/>
        <v>2662664.1158147557</v>
      </c>
      <c r="CM19">
        <f t="shared" si="23"/>
        <v>2680839.5084885047</v>
      </c>
      <c r="CN19">
        <f t="shared" si="23"/>
        <v>2698892.503768573</v>
      </c>
      <c r="CO19">
        <f t="shared" si="23"/>
        <v>2716825.5416061422</v>
      </c>
      <c r="CP19">
        <f t="shared" si="23"/>
        <v>2734640.9819478709</v>
      </c>
      <c r="CQ19">
        <f t="shared" si="23"/>
        <v>2752341.1083610486</v>
      </c>
      <c r="CR19">
        <f t="shared" si="23"/>
        <v>2769928.1314502424</v>
      </c>
      <c r="CS19">
        <f t="shared" si="23"/>
        <v>2787404.1920799259</v>
      </c>
      <c r="CT19">
        <f t="shared" si="23"/>
        <v>2804771.3644163674</v>
      </c>
      <c r="CU19">
        <f t="shared" si="23"/>
        <v>2822031.6588010425</v>
      </c>
      <c r="CV19">
        <f t="shared" si="23"/>
        <v>2839187.0244668052</v>
      </c>
      <c r="CW19">
        <f t="shared" si="23"/>
        <v>2856239.352107239</v>
      </c>
      <c r="CX19">
        <f t="shared" si="23"/>
        <v>2873190.4763087477</v>
      </c>
      <c r="CY19">
        <f t="shared" si="23"/>
        <v>2890042.1778542604</v>
      </c>
      <c r="CZ19">
        <f t="shared" si="23"/>
        <v>2906796.1859067292</v>
      </c>
      <c r="DA19">
        <f t="shared" si="23"/>
        <v>2923454.1800799984</v>
      </c>
      <c r="DB19">
        <f t="shared" si="23"/>
        <v>2940017.7924040742</v>
      </c>
      <c r="DC19">
        <f t="shared" si="23"/>
        <v>2956488.6091912882</v>
      </c>
      <c r="DD19">
        <f t="shared" si="23"/>
        <v>2972868.1728094071</v>
      </c>
      <c r="DE19">
        <f t="shared" si="23"/>
        <v>2989157.9833672983</v>
      </c>
      <c r="DF19">
        <f t="shared" si="23"/>
        <v>3005359.5003183503</v>
      </c>
      <c r="DG19">
        <f t="shared" si="23"/>
        <v>3021474.1439865199</v>
      </c>
      <c r="DH19">
        <f t="shared" si="23"/>
        <v>3037503.2970195077</v>
      </c>
      <c r="DI19">
        <f t="shared" si="23"/>
        <v>3053448.3057732759</v>
      </c>
      <c r="DJ19">
        <f t="shared" si="23"/>
        <v>3069310.4816318275</v>
      </c>
      <c r="DK19">
        <f t="shared" si="23"/>
        <v>3085091.1022659135</v>
      </c>
      <c r="DL19">
        <f t="shared" si="23"/>
        <v>3100791.4128340874</v>
      </c>
      <c r="DM19">
        <f t="shared" si="23"/>
        <v>3116412.6271292972</v>
      </c>
    </row>
    <row r="20" spans="3:117" x14ac:dyDescent="0.3">
      <c r="C20">
        <v>3507.070068</v>
      </c>
      <c r="D20">
        <f t="shared" si="4"/>
        <v>-1.5302240011974404E-2</v>
      </c>
      <c r="F20">
        <v>324.459991</v>
      </c>
      <c r="G20">
        <f t="shared" si="5"/>
        <v>-4.014438966998303E-2</v>
      </c>
      <c r="I20">
        <f t="shared" si="20"/>
        <v>559.0807071273606</v>
      </c>
      <c r="J20">
        <f t="shared" si="21"/>
        <v>5961.7771890072236</v>
      </c>
      <c r="L20">
        <f t="shared" si="24"/>
        <v>3998802.3721369337</v>
      </c>
      <c r="M20">
        <f t="shared" ref="M20:M83" si="28">(L20-L19)/L19</f>
        <v>7.7047647532088532E-3</v>
      </c>
      <c r="N20">
        <f t="shared" si="25"/>
        <v>1999401.1860684666</v>
      </c>
      <c r="O20">
        <f t="shared" si="26"/>
        <v>1999401.1860684666</v>
      </c>
      <c r="Q20" s="4">
        <v>0.95</v>
      </c>
      <c r="R20">
        <f t="shared" si="27"/>
        <v>219352.64843313507</v>
      </c>
      <c r="S20">
        <f t="shared" ref="S20:CD20" si="29">S10+S15</f>
        <v>310211.490356597</v>
      </c>
      <c r="T20">
        <f t="shared" si="29"/>
        <v>379929.9318609836</v>
      </c>
      <c r="U20">
        <f t="shared" si="29"/>
        <v>438705.29686627013</v>
      </c>
      <c r="V20">
        <f t="shared" si="29"/>
        <v>490487.43294110277</v>
      </c>
      <c r="W20">
        <f t="shared" si="29"/>
        <v>537302.06238928891</v>
      </c>
      <c r="X20">
        <f t="shared" si="29"/>
        <v>580352.55717745726</v>
      </c>
      <c r="Y20">
        <f t="shared" si="29"/>
        <v>620422.980713194</v>
      </c>
      <c r="Z20">
        <f t="shared" si="29"/>
        <v>658057.94529940514</v>
      </c>
      <c r="AA20">
        <f t="shared" si="29"/>
        <v>693653.9798388714</v>
      </c>
      <c r="AB20">
        <f t="shared" si="29"/>
        <v>727510.43162344838</v>
      </c>
      <c r="AC20">
        <f t="shared" si="29"/>
        <v>759859.86372196721</v>
      </c>
      <c r="AD20">
        <f t="shared" si="29"/>
        <v>790887.22133449418</v>
      </c>
      <c r="AE20">
        <f t="shared" si="29"/>
        <v>820742.45731826732</v>
      </c>
      <c r="AF20">
        <f t="shared" si="29"/>
        <v>849549.15432802262</v>
      </c>
      <c r="AG20">
        <f t="shared" si="29"/>
        <v>877410.59373254026</v>
      </c>
      <c r="AH20">
        <f t="shared" si="29"/>
        <v>904414.138748792</v>
      </c>
      <c r="AI20">
        <f t="shared" si="29"/>
        <v>930634.471069791</v>
      </c>
      <c r="AJ20">
        <f t="shared" si="29"/>
        <v>956136.0275180412</v>
      </c>
      <c r="AK20">
        <f t="shared" si="29"/>
        <v>980974.86588220554</v>
      </c>
      <c r="AL20">
        <f t="shared" si="29"/>
        <v>1005200.115333878</v>
      </c>
      <c r="AM20">
        <f t="shared" si="29"/>
        <v>1028855.1191697848</v>
      </c>
      <c r="AN20">
        <f t="shared" si="29"/>
        <v>1051978.3460777616</v>
      </c>
      <c r="AO20">
        <f t="shared" si="29"/>
        <v>1074604.1247785778</v>
      </c>
      <c r="AP20">
        <f t="shared" si="29"/>
        <v>1096763.2421656754</v>
      </c>
      <c r="AQ20">
        <f t="shared" si="29"/>
        <v>1118483.4347188133</v>
      </c>
      <c r="AR20">
        <f t="shared" si="29"/>
        <v>1139789.7955829508</v>
      </c>
      <c r="AS20">
        <f t="shared" si="29"/>
        <v>1160705.1143549145</v>
      </c>
      <c r="AT20">
        <f t="shared" si="29"/>
        <v>1181250.1626938663</v>
      </c>
      <c r="AU20">
        <f t="shared" si="29"/>
        <v>1201443.935953283</v>
      </c>
      <c r="AV20">
        <f t="shared" si="29"/>
        <v>1221303.858838392</v>
      </c>
      <c r="AW20">
        <f t="shared" si="29"/>
        <v>1240845.961426388</v>
      </c>
      <c r="AX20">
        <f t="shared" si="29"/>
        <v>1260085.0306081763</v>
      </c>
      <c r="AY20">
        <f t="shared" si="29"/>
        <v>1279034.7410205239</v>
      </c>
      <c r="AZ20">
        <f t="shared" si="29"/>
        <v>1297707.7687646281</v>
      </c>
      <c r="BA20">
        <f t="shared" si="29"/>
        <v>1316115.8905988103</v>
      </c>
      <c r="BB20">
        <f t="shared" si="29"/>
        <v>1334270.0708107525</v>
      </c>
      <c r="BC20">
        <f t="shared" si="29"/>
        <v>1352180.5375895486</v>
      </c>
      <c r="BD20">
        <f t="shared" si="29"/>
        <v>1369856.8504083161</v>
      </c>
      <c r="BE20">
        <f t="shared" si="29"/>
        <v>1387307.9596777428</v>
      </c>
      <c r="BF20">
        <f t="shared" si="29"/>
        <v>1404542.2597272936</v>
      </c>
      <c r="BG20">
        <f t="shared" si="29"/>
        <v>1421567.6360041697</v>
      </c>
      <c r="BH20">
        <f t="shared" si="29"/>
        <v>1438391.5072431127</v>
      </c>
      <c r="BI20">
        <f t="shared" si="29"/>
        <v>1455020.8632468968</v>
      </c>
      <c r="BJ20">
        <f t="shared" si="29"/>
        <v>1471462.2988233082</v>
      </c>
      <c r="BK20">
        <f t="shared" si="29"/>
        <v>1487722.0443459877</v>
      </c>
      <c r="BL20">
        <f t="shared" si="29"/>
        <v>1503805.9933407754</v>
      </c>
      <c r="BM20">
        <f t="shared" si="29"/>
        <v>1519719.7274439344</v>
      </c>
      <c r="BN20">
        <f t="shared" si="29"/>
        <v>1535468.5390319454</v>
      </c>
      <c r="BO20">
        <f t="shared" si="29"/>
        <v>1551057.4517829854</v>
      </c>
      <c r="BP20">
        <f t="shared" si="29"/>
        <v>1566491.2393965563</v>
      </c>
      <c r="BQ20">
        <f t="shared" si="29"/>
        <v>1581774.4426689884</v>
      </c>
      <c r="BR20">
        <f t="shared" si="29"/>
        <v>1596911.3850979395</v>
      </c>
      <c r="BS20">
        <f t="shared" si="29"/>
        <v>1611906.1871678666</v>
      </c>
      <c r="BT20">
        <f t="shared" si="29"/>
        <v>1626762.7794502431</v>
      </c>
      <c r="BU20">
        <f t="shared" si="29"/>
        <v>1641484.9146365346</v>
      </c>
      <c r="BV20">
        <f t="shared" si="29"/>
        <v>1656076.1786083216</v>
      </c>
      <c r="BW20">
        <f t="shared" si="29"/>
        <v>1670540.0006370912</v>
      </c>
      <c r="BX20">
        <f t="shared" si="29"/>
        <v>1684879.6627958934</v>
      </c>
      <c r="BY20">
        <f t="shared" si="29"/>
        <v>1699098.3086560452</v>
      </c>
      <c r="BZ20">
        <f t="shared" si="29"/>
        <v>1713198.9513341594</v>
      </c>
      <c r="CA20">
        <f t="shared" si="29"/>
        <v>1727184.4809478498</v>
      </c>
      <c r="CB20">
        <f t="shared" si="29"/>
        <v>1741057.671532372</v>
      </c>
      <c r="CC20">
        <f t="shared" si="29"/>
        <v>1754821.1874650805</v>
      </c>
      <c r="CD20">
        <f t="shared" si="29"/>
        <v>1768477.5894398508</v>
      </c>
      <c r="CE20">
        <f t="shared" si="23"/>
        <v>1782029.3400293994</v>
      </c>
      <c r="CF20">
        <f t="shared" si="23"/>
        <v>1795478.8088697251</v>
      </c>
      <c r="CG20">
        <f t="shared" si="23"/>
        <v>1808828.277497584</v>
      </c>
      <c r="CH20">
        <f t="shared" si="23"/>
        <v>1822079.9438689589</v>
      </c>
      <c r="CI20">
        <f t="shared" si="23"/>
        <v>1835235.9265838652</v>
      </c>
      <c r="CJ20">
        <f t="shared" si="23"/>
        <v>1848298.2688404946</v>
      </c>
      <c r="CK20">
        <f t="shared" si="23"/>
        <v>1861268.942139582</v>
      </c>
      <c r="CL20">
        <f t="shared" si="23"/>
        <v>1874149.8497580253</v>
      </c>
      <c r="CM20">
        <f t="shared" si="23"/>
        <v>1886942.830009076</v>
      </c>
      <c r="CN20">
        <f t="shared" si="23"/>
        <v>1899649.6593049183</v>
      </c>
      <c r="CO20">
        <f t="shared" si="23"/>
        <v>1912272.0550360824</v>
      </c>
      <c r="CP20">
        <f t="shared" si="23"/>
        <v>1924811.6782809049</v>
      </c>
      <c r="CQ20">
        <f t="shared" si="23"/>
        <v>1937270.1363571326</v>
      </c>
      <c r="CR20">
        <f t="shared" si="23"/>
        <v>1949648.9852267797</v>
      </c>
      <c r="CS20">
        <f t="shared" si="23"/>
        <v>1961949.7317644111</v>
      </c>
      <c r="CT20">
        <f t="shared" si="23"/>
        <v>1974173.8358982154</v>
      </c>
      <c r="CU20">
        <f t="shared" si="23"/>
        <v>1986322.7126324931</v>
      </c>
      <c r="CV20">
        <f t="shared" si="23"/>
        <v>1998397.7339594678</v>
      </c>
      <c r="CW20">
        <f t="shared" si="23"/>
        <v>2010400.2306677559</v>
      </c>
      <c r="CX20">
        <f t="shared" si="23"/>
        <v>2022331.4940542257</v>
      </c>
      <c r="CY20">
        <f t="shared" si="23"/>
        <v>2034192.777545488</v>
      </c>
      <c r="CZ20">
        <f t="shared" si="23"/>
        <v>2045985.2982347794</v>
      </c>
      <c r="DA20">
        <f t="shared" si="23"/>
        <v>2057710.2383395697</v>
      </c>
      <c r="DB20">
        <f t="shared" si="23"/>
        <v>2069368.7465848415</v>
      </c>
      <c r="DC20">
        <f t="shared" si="23"/>
        <v>2080961.9395166147</v>
      </c>
      <c r="DD20">
        <f t="shared" si="23"/>
        <v>2092490.9027499687</v>
      </c>
      <c r="DE20">
        <f t="shared" si="23"/>
        <v>2103956.6921555232</v>
      </c>
      <c r="DF20">
        <f t="shared" si="23"/>
        <v>2115360.3349880232</v>
      </c>
      <c r="DG20">
        <f t="shared" si="23"/>
        <v>2126702.8309604684</v>
      </c>
      <c r="DH20">
        <f t="shared" si="23"/>
        <v>2137985.1532669496</v>
      </c>
      <c r="DI20">
        <f t="shared" si="23"/>
        <v>2149208.2495571557</v>
      </c>
      <c r="DJ20">
        <f t="shared" si="23"/>
        <v>2160373.0428653201</v>
      </c>
      <c r="DK20">
        <f t="shared" si="23"/>
        <v>2171480.4324961794</v>
      </c>
      <c r="DL20">
        <f t="shared" si="23"/>
        <v>2182531.2948703449</v>
      </c>
      <c r="DM20">
        <f t="shared" si="23"/>
        <v>2193526.4843313508</v>
      </c>
    </row>
    <row r="21" spans="3:117" x14ac:dyDescent="0.3">
      <c r="C21">
        <v>3443.719971</v>
      </c>
      <c r="D21">
        <f t="shared" si="4"/>
        <v>-1.8063539014527612E-2</v>
      </c>
      <c r="F21">
        <v>310.60000600000001</v>
      </c>
      <c r="G21">
        <f t="shared" si="5"/>
        <v>-4.2717084954859638E-2</v>
      </c>
      <c r="I21">
        <f t="shared" si="20"/>
        <v>560.02408299685601</v>
      </c>
      <c r="J21">
        <f t="shared" si="21"/>
        <v>5951.7513013188654</v>
      </c>
      <c r="L21">
        <f t="shared" si="24"/>
        <v>3900063.7712807651</v>
      </c>
      <c r="M21">
        <f t="shared" si="28"/>
        <v>-2.4692043183770395E-2</v>
      </c>
      <c r="N21">
        <f t="shared" si="25"/>
        <v>1950031.8856403825</v>
      </c>
      <c r="O21">
        <f t="shared" si="26"/>
        <v>1950031.8856403825</v>
      </c>
    </row>
    <row r="22" spans="3:117" x14ac:dyDescent="0.3">
      <c r="C22">
        <v>3437.360107</v>
      </c>
      <c r="D22">
        <f t="shared" si="4"/>
        <v>-1.8468005684426237E-3</v>
      </c>
      <c r="F22">
        <v>310.39001500000001</v>
      </c>
      <c r="G22">
        <f t="shared" si="5"/>
        <v>-6.7608176414524039E-4</v>
      </c>
      <c r="I22">
        <f t="shared" si="20"/>
        <v>560.87984739860531</v>
      </c>
      <c r="J22">
        <f t="shared" si="21"/>
        <v>5942.6842299337877</v>
      </c>
      <c r="L22">
        <f t="shared" si="24"/>
        <v>3895310.5401833141</v>
      </c>
      <c r="M22">
        <f t="shared" si="28"/>
        <v>-1.2187572758303909E-3</v>
      </c>
      <c r="N22">
        <f t="shared" si="25"/>
        <v>1947655.2700916568</v>
      </c>
      <c r="O22">
        <f t="shared" si="26"/>
        <v>1947655.2700916571</v>
      </c>
    </row>
    <row r="23" spans="3:117" x14ac:dyDescent="0.3">
      <c r="C23">
        <v>3389.790039</v>
      </c>
      <c r="D23">
        <f t="shared" si="4"/>
        <v>-1.3839128435547412E-2</v>
      </c>
      <c r="F23">
        <v>306.83999599999999</v>
      </c>
      <c r="G23">
        <f t="shared" si="5"/>
        <v>-1.1437284797966263E-2</v>
      </c>
      <c r="I23">
        <f t="shared" si="20"/>
        <v>567.7754658181002</v>
      </c>
      <c r="J23">
        <f t="shared" si="21"/>
        <v>5871.3765132917733</v>
      </c>
      <c r="L23">
        <f t="shared" si="24"/>
        <v>4002987.2553733606</v>
      </c>
      <c r="M23">
        <f t="shared" si="28"/>
        <v>2.7642652384007149E-2</v>
      </c>
      <c r="N23">
        <f t="shared" si="25"/>
        <v>2001493.6276866803</v>
      </c>
      <c r="O23">
        <f t="shared" si="26"/>
        <v>2001493.6276866803</v>
      </c>
    </row>
    <row r="24" spans="3:117" x14ac:dyDescent="0.3">
      <c r="C24">
        <v>3427.3701169999999</v>
      </c>
      <c r="D24">
        <f t="shared" si="4"/>
        <v>1.1086255363204209E-2</v>
      </c>
      <c r="F24">
        <v>317.86999500000002</v>
      </c>
      <c r="G24">
        <f t="shared" si="5"/>
        <v>3.5947070602882006E-2</v>
      </c>
      <c r="I24">
        <f t="shared" si="20"/>
        <v>571.65420483448838</v>
      </c>
      <c r="J24">
        <f t="shared" si="21"/>
        <v>5831.807037025771</v>
      </c>
      <c r="L24">
        <f t="shared" si="24"/>
        <v>4053805.6842501257</v>
      </c>
      <c r="M24">
        <f t="shared" si="28"/>
        <v>1.2695126323110217E-2</v>
      </c>
      <c r="N24">
        <f t="shared" si="25"/>
        <v>2026902.8421250628</v>
      </c>
      <c r="O24">
        <f t="shared" si="26"/>
        <v>2026902.8421250628</v>
      </c>
      <c r="P24">
        <f>AVERAGE(M19:M140)</f>
        <v>-2.7679825987339309E-3</v>
      </c>
    </row>
    <row r="25" spans="3:117" x14ac:dyDescent="0.3">
      <c r="C25">
        <v>3523.290039</v>
      </c>
      <c r="D25">
        <f t="shared" si="4"/>
        <v>2.79864498801079E-2</v>
      </c>
      <c r="F25">
        <v>322.80999800000001</v>
      </c>
      <c r="G25">
        <f t="shared" si="5"/>
        <v>1.5540954093512317E-2</v>
      </c>
      <c r="I25">
        <f t="shared" si="20"/>
        <v>568.267935672151</v>
      </c>
      <c r="J25">
        <f t="shared" si="21"/>
        <v>5866.7666922969338</v>
      </c>
      <c r="L25">
        <f t="shared" si="24"/>
        <v>4024132.5039785122</v>
      </c>
      <c r="M25">
        <f t="shared" si="28"/>
        <v>-7.3198329132794547E-3</v>
      </c>
      <c r="N25">
        <f t="shared" si="25"/>
        <v>2012066.2519892561</v>
      </c>
      <c r="O25">
        <f t="shared" si="26"/>
        <v>2012066.2519892561</v>
      </c>
    </row>
    <row r="26" spans="3:117" x14ac:dyDescent="0.3">
      <c r="C26">
        <v>3523.1599120000001</v>
      </c>
      <c r="D26">
        <f t="shared" si="4"/>
        <v>-3.6933377201280756E-5</v>
      </c>
      <c r="F26">
        <v>330.55999800000001</v>
      </c>
      <c r="G26">
        <f t="shared" si="5"/>
        <v>2.4007930510256376E-2</v>
      </c>
      <c r="I26">
        <f t="shared" si="20"/>
        <v>565.79331148211566</v>
      </c>
      <c r="J26">
        <f t="shared" si="21"/>
        <v>5892.5390359126613</v>
      </c>
      <c r="L26">
        <f t="shared" si="24"/>
        <v>4016000.9249000568</v>
      </c>
      <c r="M26">
        <f t="shared" si="28"/>
        <v>-2.0207036101361131E-3</v>
      </c>
      <c r="N26">
        <f t="shared" si="25"/>
        <v>2008000.4624500284</v>
      </c>
      <c r="O26">
        <f t="shared" si="26"/>
        <v>2008000.4624500282</v>
      </c>
    </row>
    <row r="27" spans="3:117" x14ac:dyDescent="0.3">
      <c r="C27">
        <v>3483.419922</v>
      </c>
      <c r="D27">
        <f t="shared" si="4"/>
        <v>-1.1279644124197798E-2</v>
      </c>
      <c r="F27">
        <v>329.82000699999998</v>
      </c>
      <c r="G27">
        <f t="shared" si="5"/>
        <v>-2.2385981500400174E-3</v>
      </c>
      <c r="I27">
        <f t="shared" si="20"/>
        <v>552.87928941047699</v>
      </c>
      <c r="J27">
        <f t="shared" si="21"/>
        <v>6033.4673210647825</v>
      </c>
      <c r="L27">
        <f t="shared" si="24"/>
        <v>4086950.1180767315</v>
      </c>
      <c r="M27">
        <f t="shared" si="28"/>
        <v>1.766662769840879E-2</v>
      </c>
      <c r="N27">
        <f t="shared" si="25"/>
        <v>2043475.0590383655</v>
      </c>
      <c r="O27">
        <f t="shared" si="26"/>
        <v>2043475.0590383657</v>
      </c>
    </row>
    <row r="28" spans="3:117" x14ac:dyDescent="0.3">
      <c r="C28">
        <v>3444.23999</v>
      </c>
      <c r="D28">
        <f t="shared" si="4"/>
        <v>-1.1247547776986047E-2</v>
      </c>
      <c r="F28">
        <v>329.75</v>
      </c>
      <c r="G28">
        <f t="shared" si="5"/>
        <v>-2.1225819693823338E-4</v>
      </c>
      <c r="I28">
        <f t="shared" si="20"/>
        <v>559.76842057913018</v>
      </c>
      <c r="J28">
        <f t="shared" si="21"/>
        <v>5960.1155274667008</v>
      </c>
      <c r="L28">
        <f t="shared" si="24"/>
        <v>4116055.6402257308</v>
      </c>
      <c r="M28">
        <f t="shared" si="28"/>
        <v>7.1215750885396389E-3</v>
      </c>
      <c r="N28">
        <f t="shared" si="25"/>
        <v>2058027.8201128652</v>
      </c>
      <c r="O28">
        <f t="shared" si="26"/>
        <v>2058027.8201128654</v>
      </c>
    </row>
    <row r="29" spans="3:117" x14ac:dyDescent="0.3">
      <c r="C29">
        <v>3391.3500979999999</v>
      </c>
      <c r="D29">
        <f t="shared" si="4"/>
        <v>-1.5356041435428588E-2</v>
      </c>
      <c r="F29">
        <v>334.48998999999998</v>
      </c>
      <c r="G29">
        <f t="shared" si="5"/>
        <v>1.4374495830174307E-2</v>
      </c>
      <c r="I29">
        <f t="shared" si="20"/>
        <v>564.33756136972863</v>
      </c>
      <c r="J29">
        <f t="shared" si="21"/>
        <v>5912.2472093930774</v>
      </c>
      <c r="L29">
        <f t="shared" si="24"/>
        <v>4032270.9599952111</v>
      </c>
      <c r="M29">
        <f t="shared" si="28"/>
        <v>-2.0355575228794734E-2</v>
      </c>
      <c r="N29">
        <f t="shared" si="25"/>
        <v>2016135.4799976056</v>
      </c>
      <c r="O29">
        <f t="shared" si="26"/>
        <v>2016135.4799976056</v>
      </c>
    </row>
    <row r="30" spans="3:117" x14ac:dyDescent="0.3">
      <c r="C30">
        <v>3381.830078</v>
      </c>
      <c r="D30">
        <f t="shared" si="4"/>
        <v>-2.8071475149717591E-3</v>
      </c>
      <c r="F30">
        <v>333.73998999999998</v>
      </c>
      <c r="G30">
        <f t="shared" si="5"/>
        <v>-2.2422195653747368E-3</v>
      </c>
      <c r="I30">
        <f t="shared" si="20"/>
        <v>560.64407001776885</v>
      </c>
      <c r="J30">
        <f t="shared" si="21"/>
        <v>5951.4550579437564</v>
      </c>
      <c r="L30">
        <f t="shared" si="24"/>
        <v>4014256.4365830636</v>
      </c>
      <c r="M30">
        <f t="shared" si="28"/>
        <v>-4.467587518515604E-3</v>
      </c>
      <c r="N30">
        <f t="shared" si="25"/>
        <v>2007128.218291532</v>
      </c>
      <c r="O30">
        <f t="shared" si="26"/>
        <v>2007128.2182915318</v>
      </c>
    </row>
    <row r="31" spans="3:117" x14ac:dyDescent="0.3">
      <c r="C31">
        <v>3466.3000489999999</v>
      </c>
      <c r="D31">
        <f t="shared" si="4"/>
        <v>2.4977591733395182E-2</v>
      </c>
      <c r="F31">
        <v>341.66000400000001</v>
      </c>
      <c r="G31">
        <f t="shared" si="5"/>
        <v>2.3731090781179798E-2</v>
      </c>
      <c r="I31">
        <f t="shared" si="20"/>
        <v>563.7816527689007</v>
      </c>
      <c r="J31">
        <f t="shared" si="21"/>
        <v>5918.5170633159814</v>
      </c>
      <c r="L31">
        <f t="shared" si="24"/>
        <v>4037138.8355550291</v>
      </c>
      <c r="M31">
        <f t="shared" si="28"/>
        <v>5.7002833111088049E-3</v>
      </c>
      <c r="N31">
        <f t="shared" si="25"/>
        <v>2018569.4177775143</v>
      </c>
      <c r="O31">
        <f t="shared" si="26"/>
        <v>2018569.4177775146</v>
      </c>
    </row>
    <row r="32" spans="3:117" x14ac:dyDescent="0.3">
      <c r="C32">
        <v>3377.419922</v>
      </c>
      <c r="D32">
        <f t="shared" si="4"/>
        <v>-2.5641209861691321E-2</v>
      </c>
      <c r="F32">
        <v>334.89999399999999</v>
      </c>
      <c r="G32">
        <f t="shared" si="5"/>
        <v>-1.9785780954331495E-2</v>
      </c>
      <c r="I32">
        <f t="shared" si="20"/>
        <v>563.17811228443986</v>
      </c>
      <c r="J32">
        <f t="shared" si="21"/>
        <v>5924.866558715772</v>
      </c>
      <c r="L32">
        <f t="shared" si="24"/>
        <v>3947383.0368301305</v>
      </c>
      <c r="M32">
        <f t="shared" si="28"/>
        <v>-2.2232527138878765E-2</v>
      </c>
      <c r="N32">
        <f t="shared" si="25"/>
        <v>1973691.5184150652</v>
      </c>
      <c r="O32">
        <f t="shared" si="26"/>
        <v>1973691.5184150652</v>
      </c>
    </row>
    <row r="33" spans="3:15" x14ac:dyDescent="0.3">
      <c r="C33">
        <v>3400.3500979999999</v>
      </c>
      <c r="D33">
        <f t="shared" si="4"/>
        <v>6.7892582295249002E-3</v>
      </c>
      <c r="F33">
        <v>333.790009</v>
      </c>
      <c r="G33">
        <f t="shared" si="5"/>
        <v>-3.3143774854770369E-3</v>
      </c>
      <c r="I33">
        <f t="shared" si="20"/>
        <v>562.75474973792234</v>
      </c>
      <c r="J33">
        <f t="shared" si="21"/>
        <v>5929.3272142139531</v>
      </c>
      <c r="L33">
        <f t="shared" si="24"/>
        <v>4008580.9445828302</v>
      </c>
      <c r="M33">
        <f t="shared" si="28"/>
        <v>1.5503412560095379E-2</v>
      </c>
      <c r="N33">
        <f t="shared" si="25"/>
        <v>2004290.4722914151</v>
      </c>
      <c r="O33">
        <f t="shared" si="26"/>
        <v>2004290.4722914151</v>
      </c>
    </row>
    <row r="34" spans="3:15" x14ac:dyDescent="0.3">
      <c r="C34">
        <v>3341.580078</v>
      </c>
      <c r="D34">
        <f t="shared" si="4"/>
        <v>-1.7283520315913049E-2</v>
      </c>
      <c r="F34">
        <v>325.45001200000002</v>
      </c>
      <c r="G34">
        <f t="shared" si="5"/>
        <v>-2.498575983441129E-2</v>
      </c>
      <c r="I34">
        <f t="shared" si="20"/>
        <v>555.65610572662968</v>
      </c>
      <c r="J34">
        <f t="shared" si="21"/>
        <v>6006.0560640751128</v>
      </c>
      <c r="L34">
        <f t="shared" si="24"/>
        <v>3897449.7929906128</v>
      </c>
      <c r="M34">
        <f t="shared" si="28"/>
        <v>-2.772331484097865E-2</v>
      </c>
      <c r="N34">
        <f t="shared" si="25"/>
        <v>1948724.8964953064</v>
      </c>
      <c r="O34">
        <f t="shared" si="26"/>
        <v>1948724.8964953066</v>
      </c>
    </row>
    <row r="35" spans="3:15" x14ac:dyDescent="0.3">
      <c r="C35">
        <v>3408.3400879999999</v>
      </c>
      <c r="D35">
        <f t="shared" si="4"/>
        <v>1.9978575536623716E-2</v>
      </c>
      <c r="F35">
        <v>334.20001200000002</v>
      </c>
      <c r="G35">
        <f t="shared" si="5"/>
        <v>2.6885849369702897E-2</v>
      </c>
      <c r="I35">
        <f t="shared" ref="I35:I98" si="30">L35/($I$15*C21)</f>
        <v>548.68065778582854</v>
      </c>
      <c r="J35">
        <f t="shared" ref="J35:J98" si="31">L35/($I$15*F21)</f>
        <v>6083.395049639742</v>
      </c>
      <c r="L35">
        <f t="shared" ref="L35:L98" si="32">I34*C21+J34*F21</f>
        <v>3779005.0778369484</v>
      </c>
      <c r="M35">
        <f t="shared" si="28"/>
        <v>-3.0390311984693635E-2</v>
      </c>
      <c r="N35">
        <f t="shared" si="25"/>
        <v>1889502.5389184745</v>
      </c>
      <c r="O35">
        <f t="shared" si="26"/>
        <v>1889502.5389184742</v>
      </c>
    </row>
    <row r="36" spans="3:15" x14ac:dyDescent="0.3">
      <c r="C36">
        <v>3420.73999</v>
      </c>
      <c r="D36">
        <f t="shared" si="4"/>
        <v>3.638105846202784E-3</v>
      </c>
      <c r="F36">
        <v>330.45001200000002</v>
      </c>
      <c r="G36">
        <f t="shared" si="5"/>
        <v>-1.1220825449880593E-2</v>
      </c>
      <c r="I36">
        <f t="shared" si="30"/>
        <v>549.00242741196905</v>
      </c>
      <c r="J36">
        <f t="shared" si="31"/>
        <v>6079.8316680131147</v>
      </c>
      <c r="L36">
        <f t="shared" si="32"/>
        <v>3774238.0852641314</v>
      </c>
      <c r="M36">
        <f t="shared" si="28"/>
        <v>-1.2614411662938496E-3</v>
      </c>
      <c r="N36">
        <f t="shared" si="25"/>
        <v>1887119.0426320657</v>
      </c>
      <c r="O36">
        <f t="shared" si="26"/>
        <v>1887119.0426320657</v>
      </c>
    </row>
    <row r="37" spans="3:15" x14ac:dyDescent="0.3">
      <c r="C37">
        <v>3421.3701169999999</v>
      </c>
      <c r="D37">
        <f t="shared" si="4"/>
        <v>1.8420780352847052E-4</v>
      </c>
      <c r="F37">
        <v>335.23998999999998</v>
      </c>
      <c r="G37">
        <f t="shared" si="5"/>
        <v>1.4495317978684056E-2</v>
      </c>
      <c r="I37">
        <f t="shared" si="30"/>
        <v>549.67098871130565</v>
      </c>
      <c r="J37">
        <f t="shared" si="31"/>
        <v>6072.445791131041</v>
      </c>
      <c r="L37">
        <f t="shared" si="32"/>
        <v>3726538.4845217308</v>
      </c>
      <c r="M37">
        <f t="shared" si="28"/>
        <v>-1.2638206616756791E-2</v>
      </c>
      <c r="N37">
        <f t="shared" si="25"/>
        <v>1863269.2422608654</v>
      </c>
      <c r="O37">
        <f t="shared" si="26"/>
        <v>1863269.2422608654</v>
      </c>
    </row>
    <row r="38" spans="3:15" x14ac:dyDescent="0.3">
      <c r="C38">
        <v>3393.389893</v>
      </c>
      <c r="D38">
        <f t="shared" si="4"/>
        <v>-8.1780757542052E-3</v>
      </c>
      <c r="F38">
        <v>346.17999300000002</v>
      </c>
      <c r="G38">
        <f t="shared" si="5"/>
        <v>3.2633347232828777E-2</v>
      </c>
      <c r="I38">
        <f t="shared" si="30"/>
        <v>556.42870538506952</v>
      </c>
      <c r="J38">
        <f t="shared" si="31"/>
        <v>5999.5820526494927</v>
      </c>
      <c r="L38">
        <f t="shared" si="32"/>
        <v>3814174.2341555683</v>
      </c>
      <c r="M38">
        <f t="shared" si="28"/>
        <v>2.351666298304304E-2</v>
      </c>
      <c r="N38">
        <f t="shared" si="25"/>
        <v>1907087.1170777841</v>
      </c>
      <c r="O38">
        <f t="shared" si="26"/>
        <v>1907087.1170777841</v>
      </c>
    </row>
    <row r="39" spans="3:15" x14ac:dyDescent="0.3">
      <c r="C39">
        <v>3413.219971</v>
      </c>
      <c r="D39">
        <f t="shared" si="4"/>
        <v>5.8437369784433311E-3</v>
      </c>
      <c r="F39">
        <v>346.22000100000002</v>
      </c>
      <c r="G39">
        <f t="shared" si="5"/>
        <v>1.1556993705294882E-4</v>
      </c>
      <c r="I39">
        <f t="shared" si="30"/>
        <v>553.06045519596512</v>
      </c>
      <c r="J39">
        <f t="shared" si="31"/>
        <v>6036.3446139507423</v>
      </c>
      <c r="L39">
        <f t="shared" si="32"/>
        <v>3897184.7855134998</v>
      </c>
      <c r="M39">
        <f t="shared" si="28"/>
        <v>2.1763701986810106E-2</v>
      </c>
      <c r="N39">
        <f t="shared" si="25"/>
        <v>1948592.3927567496</v>
      </c>
      <c r="O39">
        <f t="shared" si="26"/>
        <v>1948592.3927567499</v>
      </c>
    </row>
    <row r="40" spans="3:15" x14ac:dyDescent="0.3">
      <c r="C40">
        <v>3384.0200199999999</v>
      </c>
      <c r="D40">
        <f t="shared" si="4"/>
        <v>-8.5549572685305417E-3</v>
      </c>
      <c r="F40">
        <v>342.94000199999999</v>
      </c>
      <c r="G40">
        <f t="shared" si="5"/>
        <v>-9.4737421019186925E-3</v>
      </c>
      <c r="I40">
        <f t="shared" si="30"/>
        <v>559.70983246328512</v>
      </c>
      <c r="J40">
        <f t="shared" si="31"/>
        <v>5965.4745160268376</v>
      </c>
      <c r="L40">
        <f t="shared" si="32"/>
        <v>3943894.4881737647</v>
      </c>
      <c r="M40">
        <f t="shared" si="28"/>
        <v>1.198549856652752E-2</v>
      </c>
      <c r="N40">
        <f t="shared" si="25"/>
        <v>1971947.2440868823</v>
      </c>
      <c r="O40">
        <f t="shared" si="26"/>
        <v>1971947.2440868823</v>
      </c>
    </row>
    <row r="41" spans="3:15" x14ac:dyDescent="0.3">
      <c r="C41">
        <v>3372.889893</v>
      </c>
      <c r="D41">
        <f t="shared" si="4"/>
        <v>-3.289025163627697E-3</v>
      </c>
      <c r="F41">
        <v>344.35998499999999</v>
      </c>
      <c r="G41">
        <f t="shared" si="5"/>
        <v>4.1406164102139415E-3</v>
      </c>
      <c r="I41">
        <f t="shared" si="30"/>
        <v>562.26887875853731</v>
      </c>
      <c r="J41">
        <f t="shared" si="31"/>
        <v>5938.4469474833631</v>
      </c>
      <c r="L41">
        <f t="shared" si="32"/>
        <v>3917237.2275761827</v>
      </c>
      <c r="M41">
        <f t="shared" si="28"/>
        <v>-6.759121137118889E-3</v>
      </c>
      <c r="N41">
        <f t="shared" si="25"/>
        <v>1958618.6137880916</v>
      </c>
      <c r="O41">
        <f t="shared" si="26"/>
        <v>1958618.6137880913</v>
      </c>
    </row>
    <row r="42" spans="3:15" x14ac:dyDescent="0.3">
      <c r="C42">
        <v>3334.3400879999999</v>
      </c>
      <c r="D42">
        <f t="shared" si="4"/>
        <v>-1.1429310242236273E-2</v>
      </c>
      <c r="F42">
        <v>336.35000600000001</v>
      </c>
      <c r="G42">
        <f t="shared" si="5"/>
        <v>-2.3260481324506931E-2</v>
      </c>
      <c r="I42">
        <f t="shared" si="30"/>
        <v>565.40657004061654</v>
      </c>
      <c r="J42">
        <f t="shared" si="31"/>
        <v>5905.6737502429942</v>
      </c>
      <c r="L42">
        <f t="shared" si="32"/>
        <v>3894791.8382852548</v>
      </c>
      <c r="M42">
        <f t="shared" si="28"/>
        <v>-5.7299029869621008E-3</v>
      </c>
      <c r="N42">
        <f t="shared" si="25"/>
        <v>1947395.9191426274</v>
      </c>
      <c r="O42">
        <f t="shared" si="26"/>
        <v>1947395.9191426274</v>
      </c>
    </row>
    <row r="43" spans="3:15" x14ac:dyDescent="0.3">
      <c r="C43">
        <v>3408.0900879999999</v>
      </c>
      <c r="D43">
        <f t="shared" si="4"/>
        <v>2.2118319683531933E-2</v>
      </c>
      <c r="F43">
        <v>338.540009</v>
      </c>
      <c r="G43">
        <f t="shared" si="5"/>
        <v>6.511083576433741E-3</v>
      </c>
      <c r="I43">
        <f t="shared" si="30"/>
        <v>573.94256975634869</v>
      </c>
      <c r="J43">
        <f t="shared" si="31"/>
        <v>5819.1283696996888</v>
      </c>
      <c r="L43">
        <f t="shared" si="32"/>
        <v>3892880.3803791301</v>
      </c>
      <c r="M43">
        <f t="shared" si="28"/>
        <v>-4.9077280262716124E-4</v>
      </c>
      <c r="N43">
        <f t="shared" si="25"/>
        <v>1946440.1901895648</v>
      </c>
      <c r="O43">
        <f t="shared" si="26"/>
        <v>1946440.1901895651</v>
      </c>
    </row>
    <row r="44" spans="3:15" x14ac:dyDescent="0.3">
      <c r="C44">
        <v>3350.4399410000001</v>
      </c>
      <c r="D44">
        <f t="shared" si="4"/>
        <v>-1.6915675792429297E-2</v>
      </c>
      <c r="F44">
        <v>336.52999899999998</v>
      </c>
      <c r="G44">
        <f t="shared" si="5"/>
        <v>-5.9372893795841498E-3</v>
      </c>
      <c r="I44">
        <f t="shared" si="30"/>
        <v>574.10514422642791</v>
      </c>
      <c r="J44">
        <f t="shared" si="31"/>
        <v>5817.4809817650621</v>
      </c>
      <c r="L44">
        <f t="shared" si="32"/>
        <v>3883052.0893589235</v>
      </c>
      <c r="M44">
        <f t="shared" si="28"/>
        <v>-2.5246835401732683E-3</v>
      </c>
      <c r="N44">
        <f t="shared" si="25"/>
        <v>1941526.044679462</v>
      </c>
      <c r="O44">
        <f t="shared" si="26"/>
        <v>1941526.044679462</v>
      </c>
    </row>
    <row r="45" spans="3:15" x14ac:dyDescent="0.3">
      <c r="C45">
        <v>3287.139893</v>
      </c>
      <c r="D45">
        <f t="shared" si="4"/>
        <v>-1.8893055573205413E-2</v>
      </c>
      <c r="F45">
        <v>324.17001299999998</v>
      </c>
      <c r="G45">
        <f t="shared" si="5"/>
        <v>-3.6727739092288152E-2</v>
      </c>
      <c r="I45">
        <f t="shared" si="30"/>
        <v>573.75605239519098</v>
      </c>
      <c r="J45">
        <f t="shared" si="31"/>
        <v>5821.0226811666753</v>
      </c>
      <c r="L45">
        <f t="shared" si="32"/>
        <v>3977621.2650629943</v>
      </c>
      <c r="M45">
        <f t="shared" si="28"/>
        <v>2.4354341257287596E-2</v>
      </c>
      <c r="N45">
        <f t="shared" si="25"/>
        <v>1988810.6325314969</v>
      </c>
      <c r="O45">
        <f t="shared" si="26"/>
        <v>1988810.6325314972</v>
      </c>
    </row>
    <row r="46" spans="3:15" x14ac:dyDescent="0.3">
      <c r="C46">
        <v>3265.080078</v>
      </c>
      <c r="D46">
        <f t="shared" si="4"/>
        <v>-6.7109449911081321E-3</v>
      </c>
      <c r="F46">
        <v>332.459991</v>
      </c>
      <c r="G46">
        <f t="shared" si="5"/>
        <v>2.5572932928870321E-2</v>
      </c>
      <c r="I46">
        <f t="shared" si="30"/>
        <v>575.48005171093098</v>
      </c>
      <c r="J46">
        <f t="shared" si="31"/>
        <v>5803.6363875303286</v>
      </c>
      <c r="L46">
        <f t="shared" si="32"/>
        <v>3887275.5827241773</v>
      </c>
      <c r="M46">
        <f t="shared" si="28"/>
        <v>-2.2713495408011458E-2</v>
      </c>
      <c r="N46">
        <f t="shared" si="25"/>
        <v>1943637.7913620884</v>
      </c>
      <c r="O46">
        <f t="shared" si="26"/>
        <v>1943637.7913620886</v>
      </c>
    </row>
    <row r="47" spans="3:15" x14ac:dyDescent="0.3">
      <c r="C47">
        <v>3251.080078</v>
      </c>
      <c r="D47">
        <f t="shared" si="4"/>
        <v>-4.287796827505558E-3</v>
      </c>
      <c r="F47">
        <v>331.790009</v>
      </c>
      <c r="G47">
        <f t="shared" si="5"/>
        <v>-2.0152259463906575E-3</v>
      </c>
      <c r="I47">
        <f t="shared" si="30"/>
        <v>572.59243607726671</v>
      </c>
      <c r="J47">
        <f t="shared" si="31"/>
        <v>5833.0527985617227</v>
      </c>
      <c r="L47">
        <f t="shared" si="32"/>
        <v>3894029.4922587853</v>
      </c>
      <c r="M47">
        <f t="shared" si="28"/>
        <v>1.7374403720239763E-3</v>
      </c>
      <c r="N47">
        <f t="shared" si="25"/>
        <v>1947014.7461293926</v>
      </c>
      <c r="O47">
        <f t="shared" si="26"/>
        <v>1947014.7461293926</v>
      </c>
    </row>
    <row r="48" spans="3:15" x14ac:dyDescent="0.3">
      <c r="C48">
        <v>3229.719971</v>
      </c>
      <c r="D48">
        <f t="shared" si="4"/>
        <v>-6.5701571439422323E-3</v>
      </c>
      <c r="F48">
        <v>328.07000699999998</v>
      </c>
      <c r="G48">
        <f t="shared" si="5"/>
        <v>-1.1211916872397512E-2</v>
      </c>
      <c r="I48">
        <f t="shared" si="30"/>
        <v>570.34853146168257</v>
      </c>
      <c r="J48">
        <f t="shared" si="31"/>
        <v>5856.0922414374181</v>
      </c>
      <c r="L48">
        <f t="shared" si="32"/>
        <v>3811730.5804978292</v>
      </c>
      <c r="M48">
        <f t="shared" si="28"/>
        <v>-2.1134640075162203E-2</v>
      </c>
      <c r="N48">
        <f t="shared" si="25"/>
        <v>1905865.2902489146</v>
      </c>
      <c r="O48">
        <f t="shared" si="26"/>
        <v>1905865.2902489146</v>
      </c>
    </row>
    <row r="49" spans="3:15" x14ac:dyDescent="0.3">
      <c r="C49">
        <v>3307.23999</v>
      </c>
      <c r="D49">
        <f t="shared" si="4"/>
        <v>2.4002086774104432E-2</v>
      </c>
      <c r="F49">
        <v>334.36999500000002</v>
      </c>
      <c r="G49">
        <f t="shared" si="5"/>
        <v>1.9203181837954612E-2</v>
      </c>
      <c r="I49">
        <f t="shared" si="30"/>
        <v>572.27972569535939</v>
      </c>
      <c r="J49">
        <f t="shared" si="31"/>
        <v>5836.3969497318176</v>
      </c>
      <c r="L49">
        <f t="shared" si="32"/>
        <v>3901047.8612742741</v>
      </c>
      <c r="M49">
        <f t="shared" si="28"/>
        <v>2.3432212453163355E-2</v>
      </c>
      <c r="N49">
        <f t="shared" si="25"/>
        <v>1950523.930637137</v>
      </c>
      <c r="O49">
        <f t="shared" si="26"/>
        <v>1950523.930637137</v>
      </c>
    </row>
    <row r="50" spans="3:15" x14ac:dyDescent="0.3">
      <c r="C50">
        <v>3304.139893</v>
      </c>
      <c r="D50">
        <f t="shared" si="4"/>
        <v>-9.3736681020236616E-4</v>
      </c>
      <c r="F50">
        <v>333.26001000000002</v>
      </c>
      <c r="G50">
        <f t="shared" si="5"/>
        <v>-3.3196309973925579E-3</v>
      </c>
      <c r="I50">
        <f t="shared" si="30"/>
        <v>568.04340531418006</v>
      </c>
      <c r="J50">
        <f t="shared" si="31"/>
        <v>5880.2503315206241</v>
      </c>
      <c r="L50">
        <f t="shared" si="32"/>
        <v>3886257.5852279887</v>
      </c>
      <c r="M50">
        <f t="shared" si="28"/>
        <v>-3.7913598018390307E-3</v>
      </c>
      <c r="N50">
        <f t="shared" si="25"/>
        <v>1943128.7926139943</v>
      </c>
      <c r="O50">
        <f t="shared" si="26"/>
        <v>1943128.7926139943</v>
      </c>
    </row>
    <row r="51" spans="3:15" x14ac:dyDescent="0.3">
      <c r="C51">
        <v>3224.280029</v>
      </c>
      <c r="D51">
        <f t="shared" si="4"/>
        <v>-2.4169637662493491E-2</v>
      </c>
      <c r="F51">
        <v>326.48001099999999</v>
      </c>
      <c r="G51">
        <f t="shared" si="5"/>
        <v>-2.0344472173544109E-2</v>
      </c>
      <c r="I51">
        <f t="shared" si="30"/>
        <v>572.10732258776625</v>
      </c>
      <c r="J51">
        <f t="shared" si="31"/>
        <v>5838.7750733993953</v>
      </c>
      <c r="L51">
        <f t="shared" si="32"/>
        <v>3914781.7944373251</v>
      </c>
      <c r="M51">
        <f t="shared" si="28"/>
        <v>7.3397628911062137E-3</v>
      </c>
      <c r="N51">
        <f t="shared" si="25"/>
        <v>1957390.8972186625</v>
      </c>
      <c r="O51">
        <f t="shared" si="26"/>
        <v>1957390.8972186623</v>
      </c>
    </row>
    <row r="52" spans="3:15" x14ac:dyDescent="0.3">
      <c r="C52">
        <v>3242.76001</v>
      </c>
      <c r="D52">
        <f t="shared" si="4"/>
        <v>5.7315062072109966E-3</v>
      </c>
      <c r="F52">
        <v>331.89999399999999</v>
      </c>
      <c r="G52">
        <f t="shared" si="5"/>
        <v>1.6601270575183857E-2</v>
      </c>
      <c r="I52">
        <f t="shared" si="30"/>
        <v>583.87783973673106</v>
      </c>
      <c r="J52">
        <f t="shared" si="31"/>
        <v>5723.3959216970024</v>
      </c>
      <c r="L52">
        <f t="shared" si="32"/>
        <v>3962650.3202185938</v>
      </c>
      <c r="M52">
        <f t="shared" si="28"/>
        <v>1.2227635739311724E-2</v>
      </c>
      <c r="N52">
        <f t="shared" si="25"/>
        <v>1981325.1601092969</v>
      </c>
      <c r="O52">
        <f t="shared" si="26"/>
        <v>1981325.1601092969</v>
      </c>
    </row>
    <row r="53" spans="3:15" x14ac:dyDescent="0.3">
      <c r="C53">
        <v>3178.3500979999999</v>
      </c>
      <c r="D53">
        <f t="shared" si="4"/>
        <v>-1.9862682345092839E-2</v>
      </c>
      <c r="F53">
        <v>318.14999399999999</v>
      </c>
      <c r="G53">
        <f t="shared" si="5"/>
        <v>-4.1428141755254146E-2</v>
      </c>
      <c r="I53">
        <f t="shared" si="30"/>
        <v>582.21528039733244</v>
      </c>
      <c r="J53">
        <f t="shared" si="31"/>
        <v>5739.7863114024422</v>
      </c>
      <c r="L53">
        <f t="shared" si="32"/>
        <v>3974457.6449470799</v>
      </c>
      <c r="M53">
        <f t="shared" si="28"/>
        <v>2.9796534577481455E-3</v>
      </c>
      <c r="N53">
        <f t="shared" si="25"/>
        <v>1987228.82247354</v>
      </c>
      <c r="O53">
        <f t="shared" si="26"/>
        <v>1987228.82247354</v>
      </c>
    </row>
    <row r="54" spans="3:15" x14ac:dyDescent="0.3">
      <c r="C54">
        <v>3125.9799800000001</v>
      </c>
      <c r="D54">
        <f t="shared" si="4"/>
        <v>-1.6477139517435194E-2</v>
      </c>
      <c r="F54">
        <v>319.58999599999999</v>
      </c>
      <c r="G54">
        <f t="shared" si="5"/>
        <v>4.5261732741066554E-3</v>
      </c>
      <c r="I54">
        <f t="shared" si="30"/>
        <v>581.94550721458393</v>
      </c>
      <c r="J54">
        <f t="shared" si="31"/>
        <v>5742.4483451283304</v>
      </c>
      <c r="L54">
        <f t="shared" si="32"/>
        <v>3938630.4939264124</v>
      </c>
      <c r="M54">
        <f t="shared" si="28"/>
        <v>-9.0143496852246752E-3</v>
      </c>
      <c r="N54">
        <f t="shared" si="25"/>
        <v>1969315.2469632064</v>
      </c>
      <c r="O54">
        <f t="shared" si="26"/>
        <v>1969315.2469632062</v>
      </c>
    </row>
    <row r="55" spans="3:15" x14ac:dyDescent="0.3">
      <c r="C55">
        <v>3033.3500979999999</v>
      </c>
      <c r="D55">
        <f t="shared" si="4"/>
        <v>-2.963226974985303E-2</v>
      </c>
      <c r="F55">
        <v>316.55999800000001</v>
      </c>
      <c r="G55">
        <f t="shared" si="5"/>
        <v>-9.4808912604385093E-3</v>
      </c>
      <c r="I55">
        <f t="shared" si="30"/>
        <v>584.11446423586165</v>
      </c>
      <c r="J55">
        <f t="shared" si="31"/>
        <v>5721.2041427410559</v>
      </c>
      <c r="L55">
        <f t="shared" si="32"/>
        <v>3940307.5455524954</v>
      </c>
      <c r="M55">
        <f t="shared" si="28"/>
        <v>4.257956232931935E-4</v>
      </c>
      <c r="N55">
        <f t="shared" si="25"/>
        <v>1970153.7727762477</v>
      </c>
      <c r="O55">
        <f t="shared" si="26"/>
        <v>1970153.7727762479</v>
      </c>
    </row>
    <row r="56" spans="3:15" x14ac:dyDescent="0.3">
      <c r="C56">
        <v>2852.860107</v>
      </c>
      <c r="D56">
        <f t="shared" si="4"/>
        <v>-5.9501865979467272E-2</v>
      </c>
      <c r="F56">
        <v>303.17001299999998</v>
      </c>
      <c r="G56">
        <f t="shared" si="5"/>
        <v>-4.2298411310957941E-2</v>
      </c>
      <c r="I56">
        <f t="shared" si="30"/>
        <v>580.61913596566137</v>
      </c>
      <c r="J56">
        <f t="shared" si="31"/>
        <v>5755.8543968339554</v>
      </c>
      <c r="L56">
        <f t="shared" si="32"/>
        <v>3871963.3218204547</v>
      </c>
      <c r="M56">
        <f t="shared" si="28"/>
        <v>-1.7344895783371589E-2</v>
      </c>
      <c r="N56">
        <f t="shared" si="25"/>
        <v>1935981.6609102273</v>
      </c>
      <c r="O56">
        <f t="shared" si="26"/>
        <v>1935981.6609102273</v>
      </c>
    </row>
    <row r="57" spans="3:15" x14ac:dyDescent="0.3">
      <c r="C57">
        <v>2890.8798830000001</v>
      </c>
      <c r="D57">
        <f t="shared" si="4"/>
        <v>1.3326898121191364E-2</v>
      </c>
      <c r="F57">
        <v>308.709991</v>
      </c>
      <c r="G57">
        <f t="shared" si="5"/>
        <v>1.8273502531399831E-2</v>
      </c>
      <c r="I57">
        <f t="shared" si="30"/>
        <v>576.18625389672377</v>
      </c>
      <c r="J57">
        <f t="shared" si="31"/>
        <v>5800.4803229838508</v>
      </c>
      <c r="L57">
        <f t="shared" si="32"/>
        <v>3927389.3214945514</v>
      </c>
      <c r="M57">
        <f t="shared" si="28"/>
        <v>1.4314701629982754E-2</v>
      </c>
      <c r="N57">
        <f t="shared" si="25"/>
        <v>1963694.6607472757</v>
      </c>
      <c r="O57">
        <f t="shared" si="26"/>
        <v>1963694.6607472757</v>
      </c>
    </row>
    <row r="58" spans="3:15" x14ac:dyDescent="0.3">
      <c r="C58">
        <v>2799.719971</v>
      </c>
      <c r="D58">
        <f t="shared" si="4"/>
        <v>-3.1533621488762521E-2</v>
      </c>
      <c r="F58">
        <v>300.14999399999999</v>
      </c>
      <c r="G58">
        <f t="shared" si="5"/>
        <v>-2.7728279775694108E-2</v>
      </c>
      <c r="I58">
        <f t="shared" si="30"/>
        <v>579.40347300259589</v>
      </c>
      <c r="J58">
        <f t="shared" si="31"/>
        <v>5768.4501936542438</v>
      </c>
      <c r="L58">
        <f t="shared" si="32"/>
        <v>3882513.0758040249</v>
      </c>
      <c r="M58">
        <f t="shared" si="28"/>
        <v>-1.1426482586006771E-2</v>
      </c>
      <c r="N58">
        <f t="shared" si="25"/>
        <v>1941256.5379020125</v>
      </c>
      <c r="O58">
        <f t="shared" si="26"/>
        <v>1941256.5379020122</v>
      </c>
    </row>
    <row r="59" spans="3:15" x14ac:dyDescent="0.3">
      <c r="C59">
        <v>2777.4499510000001</v>
      </c>
      <c r="D59">
        <f t="shared" si="4"/>
        <v>-7.9543740912222573E-3</v>
      </c>
      <c r="F59">
        <v>294.63000499999998</v>
      </c>
      <c r="G59">
        <f t="shared" si="5"/>
        <v>-1.8390768316990238E-2</v>
      </c>
      <c r="I59">
        <f t="shared" si="30"/>
        <v>574.13723896482952</v>
      </c>
      <c r="J59">
        <f t="shared" si="31"/>
        <v>5821.8507159024766</v>
      </c>
      <c r="L59">
        <f t="shared" si="32"/>
        <v>3774538.8445163304</v>
      </c>
      <c r="M59">
        <f t="shared" si="28"/>
        <v>-2.7810397332746723E-2</v>
      </c>
      <c r="N59">
        <f t="shared" si="25"/>
        <v>1887269.4222581652</v>
      </c>
      <c r="O59">
        <f t="shared" si="26"/>
        <v>1887269.422258165</v>
      </c>
    </row>
    <row r="60" spans="3:15" x14ac:dyDescent="0.3">
      <c r="C60">
        <v>2792.75</v>
      </c>
      <c r="D60">
        <f t="shared" si="4"/>
        <v>5.5086677599685552E-3</v>
      </c>
      <c r="F60">
        <v>294.64001500000001</v>
      </c>
      <c r="G60">
        <f t="shared" si="5"/>
        <v>3.3974815294262037E-5</v>
      </c>
      <c r="I60">
        <f t="shared" si="30"/>
        <v>583.46754238385199</v>
      </c>
      <c r="J60">
        <f t="shared" si="31"/>
        <v>5730.2180724571326</v>
      </c>
      <c r="L60">
        <f t="shared" si="32"/>
        <v>3810136.4975942713</v>
      </c>
      <c r="M60">
        <f t="shared" si="28"/>
        <v>9.4309939688810938E-3</v>
      </c>
      <c r="N60">
        <f t="shared" si="25"/>
        <v>1905068.2487971357</v>
      </c>
      <c r="O60">
        <f t="shared" si="26"/>
        <v>1905068.2487971357</v>
      </c>
    </row>
    <row r="61" spans="3:15" x14ac:dyDescent="0.3">
      <c r="C61">
        <v>2879.5600589999999</v>
      </c>
      <c r="D61">
        <f t="shared" si="4"/>
        <v>3.1084078059260552E-2</v>
      </c>
      <c r="F61">
        <v>301.709991</v>
      </c>
      <c r="G61">
        <f t="shared" si="5"/>
        <v>2.3995301520738779E-2</v>
      </c>
      <c r="I61">
        <f t="shared" si="30"/>
        <v>584.13338304678268</v>
      </c>
      <c r="J61">
        <f t="shared" si="31"/>
        <v>5723.6937611287085</v>
      </c>
      <c r="L61">
        <f t="shared" si="32"/>
        <v>3798128.8090362763</v>
      </c>
      <c r="M61">
        <f t="shared" si="28"/>
        <v>-3.1515113869481312E-3</v>
      </c>
      <c r="N61">
        <f t="shared" si="25"/>
        <v>1899064.4045181382</v>
      </c>
      <c r="O61">
        <f t="shared" si="26"/>
        <v>1899064.4045181379</v>
      </c>
    </row>
    <row r="62" spans="3:15" x14ac:dyDescent="0.3">
      <c r="C62">
        <v>2991.469971</v>
      </c>
      <c r="D62">
        <f t="shared" si="4"/>
        <v>3.8863545023215672E-2</v>
      </c>
      <c r="F62">
        <v>313.26001000000002</v>
      </c>
      <c r="G62">
        <f t="shared" si="5"/>
        <v>3.8281857891805847E-2</v>
      </c>
      <c r="I62">
        <f t="shared" si="30"/>
        <v>582.76871354698301</v>
      </c>
      <c r="J62">
        <f t="shared" si="31"/>
        <v>5737.1283947229877</v>
      </c>
      <c r="L62">
        <f t="shared" si="32"/>
        <v>3764359.5052333386</v>
      </c>
      <c r="M62">
        <f t="shared" si="28"/>
        <v>-8.8910370081698824E-3</v>
      </c>
      <c r="N62">
        <f t="shared" si="25"/>
        <v>1882179.7526166693</v>
      </c>
      <c r="O62">
        <f t="shared" si="26"/>
        <v>1882179.7526166693</v>
      </c>
    </row>
    <row r="63" spans="3:15" x14ac:dyDescent="0.3">
      <c r="C63">
        <v>3023.8701169999999</v>
      </c>
      <c r="D63">
        <f t="shared" si="4"/>
        <v>1.0830844472481569E-2</v>
      </c>
      <c r="F63">
        <v>319</v>
      </c>
      <c r="G63">
        <f t="shared" si="5"/>
        <v>1.8323404892951312E-2</v>
      </c>
      <c r="I63">
        <f t="shared" si="30"/>
        <v>581.40316376334704</v>
      </c>
      <c r="J63">
        <f t="shared" si="31"/>
        <v>5750.634991966489</v>
      </c>
      <c r="L63">
        <f t="shared" si="32"/>
        <v>3845679.5870213201</v>
      </c>
      <c r="M63">
        <f t="shared" si="28"/>
        <v>2.1602634306029395E-2</v>
      </c>
      <c r="N63">
        <f t="shared" si="25"/>
        <v>1922839.7935106603</v>
      </c>
      <c r="O63">
        <f t="shared" si="26"/>
        <v>1922839.7935106601</v>
      </c>
    </row>
    <row r="64" spans="3:15" x14ac:dyDescent="0.3">
      <c r="C64">
        <v>3012.25</v>
      </c>
      <c r="D64">
        <f t="shared" si="4"/>
        <v>-3.8427963339669911E-3</v>
      </c>
      <c r="F64">
        <v>323</v>
      </c>
      <c r="G64">
        <f t="shared" si="5"/>
        <v>1.2539184952978056E-2</v>
      </c>
      <c r="I64">
        <f t="shared" si="30"/>
        <v>580.70998603387363</v>
      </c>
      <c r="J64">
        <f t="shared" si="31"/>
        <v>5757.5075722946613</v>
      </c>
      <c r="L64">
        <f t="shared" si="32"/>
        <v>3837494.0622359891</v>
      </c>
      <c r="M64">
        <f t="shared" si="28"/>
        <v>-2.1284989037974175E-3</v>
      </c>
      <c r="N64">
        <f t="shared" si="25"/>
        <v>1918747.0311179948</v>
      </c>
      <c r="O64">
        <f t="shared" si="26"/>
        <v>1918747.0311179946</v>
      </c>
    </row>
    <row r="65" spans="3:15" x14ac:dyDescent="0.3">
      <c r="C65">
        <v>2776.9099120000001</v>
      </c>
      <c r="D65">
        <f t="shared" si="4"/>
        <v>-7.8127674661797639E-2</v>
      </c>
      <c r="F65">
        <v>237.759995</v>
      </c>
      <c r="G65">
        <f t="shared" si="5"/>
        <v>-0.26390094427244581</v>
      </c>
      <c r="I65">
        <f t="shared" si="30"/>
        <v>581.84815096673344</v>
      </c>
      <c r="J65">
        <f t="shared" si="31"/>
        <v>5746.2671828708553</v>
      </c>
      <c r="L65">
        <f t="shared" si="32"/>
        <v>3752082.7461452316</v>
      </c>
      <c r="M65">
        <f t="shared" si="28"/>
        <v>-2.2257054918018809E-2</v>
      </c>
      <c r="N65">
        <f t="shared" si="25"/>
        <v>1876041.3730726156</v>
      </c>
      <c r="O65">
        <f t="shared" si="26"/>
        <v>1876041.3730726158</v>
      </c>
    </row>
    <row r="66" spans="3:15" x14ac:dyDescent="0.3">
      <c r="C66">
        <v>3152.790039</v>
      </c>
      <c r="D66">
        <f t="shared" si="4"/>
        <v>0.13535913620232701</v>
      </c>
      <c r="F66">
        <v>237.08999600000001</v>
      </c>
      <c r="G66">
        <f t="shared" si="5"/>
        <v>-2.817963551858209E-3</v>
      </c>
      <c r="I66">
        <f t="shared" si="30"/>
        <v>584.99240580011337</v>
      </c>
      <c r="J66">
        <f t="shared" si="31"/>
        <v>5715.5468935690906</v>
      </c>
      <c r="L66">
        <f t="shared" si="32"/>
        <v>3793979.9593645995</v>
      </c>
      <c r="M66">
        <f t="shared" si="28"/>
        <v>1.1166388391197326E-2</v>
      </c>
      <c r="N66">
        <f t="shared" si="25"/>
        <v>1896989.9796822998</v>
      </c>
      <c r="O66">
        <f t="shared" si="26"/>
        <v>1896989.9796822998</v>
      </c>
    </row>
    <row r="67" spans="3:15" x14ac:dyDescent="0.3">
      <c r="C67">
        <v>3158.709961</v>
      </c>
      <c r="D67">
        <f t="shared" si="4"/>
        <v>1.8776772086852062E-3</v>
      </c>
      <c r="F67">
        <v>224.91000399999999</v>
      </c>
      <c r="G67">
        <f t="shared" si="5"/>
        <v>-5.1372863492730528E-2</v>
      </c>
      <c r="I67">
        <f t="shared" si="30"/>
        <v>578.55676165347506</v>
      </c>
      <c r="J67">
        <f t="shared" si="31"/>
        <v>5779.8396189813702</v>
      </c>
      <c r="L67">
        <f t="shared" si="32"/>
        <v>3677711.8801997704</v>
      </c>
      <c r="M67">
        <f t="shared" si="28"/>
        <v>-3.0645412050173616E-2</v>
      </c>
      <c r="N67">
        <f t="shared" si="25"/>
        <v>1838855.940099885</v>
      </c>
      <c r="O67">
        <f t="shared" si="26"/>
        <v>1838855.9400998852</v>
      </c>
    </row>
    <row r="68" spans="3:15" x14ac:dyDescent="0.3">
      <c r="C68">
        <v>3228.2700199999999</v>
      </c>
      <c r="D68">
        <f t="shared" si="4"/>
        <v>2.2021667028263095E-2</v>
      </c>
      <c r="F68">
        <v>220.179993</v>
      </c>
      <c r="G68">
        <f t="shared" si="5"/>
        <v>-2.1030683010436434E-2</v>
      </c>
      <c r="I68">
        <f t="shared" si="30"/>
        <v>584.73435503788676</v>
      </c>
      <c r="J68">
        <f t="shared" si="31"/>
        <v>5719.4152205773244</v>
      </c>
      <c r="L68">
        <f t="shared" si="32"/>
        <v>3655735.7749332925</v>
      </c>
      <c r="M68">
        <f t="shared" si="28"/>
        <v>-5.9754831216642743E-3</v>
      </c>
      <c r="N68">
        <f t="shared" si="25"/>
        <v>1827867.8874666463</v>
      </c>
      <c r="O68">
        <f t="shared" si="26"/>
        <v>1827867.887466646</v>
      </c>
    </row>
    <row r="69" spans="3:15" x14ac:dyDescent="0.3">
      <c r="C69">
        <v>3223.790039</v>
      </c>
      <c r="D69">
        <f t="shared" ref="D69:D126" si="33">(C69-C68)/C68</f>
        <v>-1.3877342887197374E-3</v>
      </c>
      <c r="F69">
        <v>232</v>
      </c>
      <c r="G69">
        <f t="shared" ref="G69:G126" si="34">(F69-F68)/F68</f>
        <v>5.36833834852561E-2</v>
      </c>
      <c r="I69">
        <f t="shared" si="30"/>
        <v>590.80586944258289</v>
      </c>
      <c r="J69">
        <f t="shared" si="31"/>
        <v>5661.2365848341769</v>
      </c>
      <c r="L69">
        <f t="shared" si="32"/>
        <v>3584242.0839452678</v>
      </c>
      <c r="M69">
        <f t="shared" si="28"/>
        <v>-1.9556580505145853E-2</v>
      </c>
      <c r="N69">
        <f t="shared" si="25"/>
        <v>1792121.0419726339</v>
      </c>
      <c r="O69">
        <f t="shared" si="26"/>
        <v>1792121.0419726339</v>
      </c>
    </row>
    <row r="70" spans="3:15" x14ac:dyDescent="0.3">
      <c r="C70">
        <v>3180.070068</v>
      </c>
      <c r="D70">
        <f t="shared" si="33"/>
        <v>-1.3561668244859288E-2</v>
      </c>
      <c r="F70">
        <v>228.070007</v>
      </c>
      <c r="G70">
        <f t="shared" si="34"/>
        <v>-1.6939624999999982E-2</v>
      </c>
      <c r="I70">
        <f t="shared" si="30"/>
        <v>596.20933683139901</v>
      </c>
      <c r="J70">
        <f t="shared" si="31"/>
        <v>5610.3894169349269</v>
      </c>
      <c r="L70">
        <f t="shared" si="32"/>
        <v>3401803.664934448</v>
      </c>
      <c r="M70">
        <f t="shared" si="28"/>
        <v>-5.0900138645212596E-2</v>
      </c>
      <c r="N70">
        <f t="shared" si="25"/>
        <v>1700901.832467224</v>
      </c>
      <c r="O70">
        <f t="shared" si="26"/>
        <v>1700901.8324672242</v>
      </c>
    </row>
    <row r="71" spans="3:15" x14ac:dyDescent="0.3">
      <c r="C71">
        <v>3065.8701169999999</v>
      </c>
      <c r="D71">
        <f t="shared" si="33"/>
        <v>-3.5911143011959593E-2</v>
      </c>
      <c r="F71">
        <v>219.550003</v>
      </c>
      <c r="G71">
        <f t="shared" si="34"/>
        <v>-3.7356968204942442E-2</v>
      </c>
      <c r="I71">
        <f t="shared" si="30"/>
        <v>597.66454923148717</v>
      </c>
      <c r="J71">
        <f t="shared" si="31"/>
        <v>5596.7622445869247</v>
      </c>
      <c r="L71">
        <f t="shared" si="32"/>
        <v>3455552.8443111386</v>
      </c>
      <c r="M71">
        <f t="shared" si="28"/>
        <v>1.5800200326295546E-2</v>
      </c>
      <c r="N71">
        <f t="shared" si="25"/>
        <v>1727776.4221555693</v>
      </c>
      <c r="O71">
        <f t="shared" si="26"/>
        <v>1727776.4221555693</v>
      </c>
    </row>
    <row r="72" spans="3:15" x14ac:dyDescent="0.3">
      <c r="C72">
        <v>3103.3400879999999</v>
      </c>
      <c r="D72">
        <f t="shared" si="33"/>
        <v>1.2221643308446778E-2</v>
      </c>
      <c r="F72">
        <v>217.699997</v>
      </c>
      <c r="G72">
        <f t="shared" si="34"/>
        <v>-8.4263537905759339E-3</v>
      </c>
      <c r="I72">
        <f t="shared" si="30"/>
        <v>598.8387344639724</v>
      </c>
      <c r="J72">
        <f t="shared" si="31"/>
        <v>5585.8097544627954</v>
      </c>
      <c r="L72">
        <f t="shared" si="32"/>
        <v>3353161.5285742991</v>
      </c>
      <c r="M72">
        <f t="shared" si="28"/>
        <v>-2.9630950632228332E-2</v>
      </c>
      <c r="N72">
        <f t="shared" si="25"/>
        <v>1676580.7642871495</v>
      </c>
      <c r="O72">
        <f t="shared" si="26"/>
        <v>1676580.7642871495</v>
      </c>
    </row>
    <row r="73" spans="3:15" x14ac:dyDescent="0.3">
      <c r="C73">
        <v>3130.209961</v>
      </c>
      <c r="D73">
        <f t="shared" si="33"/>
        <v>8.6583720243554874E-3</v>
      </c>
      <c r="F73">
        <v>221</v>
      </c>
      <c r="G73">
        <f t="shared" si="34"/>
        <v>1.5158488954871248E-2</v>
      </c>
      <c r="I73">
        <f t="shared" si="30"/>
        <v>595.6888203131989</v>
      </c>
      <c r="J73">
        <f t="shared" si="31"/>
        <v>5615.503705368169</v>
      </c>
      <c r="L73">
        <f t="shared" si="32"/>
        <v>3308991.7695802841</v>
      </c>
      <c r="M73">
        <f t="shared" si="28"/>
        <v>-1.3172571204106318E-2</v>
      </c>
      <c r="N73">
        <f t="shared" si="25"/>
        <v>1654495.8847901421</v>
      </c>
      <c r="O73">
        <f t="shared" si="26"/>
        <v>1654495.8847901421</v>
      </c>
    </row>
    <row r="74" spans="3:15" x14ac:dyDescent="0.3">
      <c r="C74">
        <v>3162.01001</v>
      </c>
      <c r="D74">
        <f t="shared" si="33"/>
        <v>1.0159078590958437E-2</v>
      </c>
      <c r="F74">
        <v>216.53999300000001</v>
      </c>
      <c r="G74">
        <f t="shared" si="34"/>
        <v>-2.0181027149321223E-2</v>
      </c>
      <c r="I74">
        <f t="shared" si="30"/>
        <v>594.06714688244904</v>
      </c>
      <c r="J74">
        <f t="shared" si="31"/>
        <v>5630.8747623976305</v>
      </c>
      <c r="L74">
        <f t="shared" si="32"/>
        <v>3318162.0489119189</v>
      </c>
      <c r="M74">
        <f t="shared" si="28"/>
        <v>2.7713212876313439E-3</v>
      </c>
      <c r="N74">
        <f t="shared" si="25"/>
        <v>1659081.0244559594</v>
      </c>
      <c r="O74">
        <f t="shared" si="26"/>
        <v>1659081.0244559594</v>
      </c>
    </row>
    <row r="75" spans="3:15" x14ac:dyDescent="0.3">
      <c r="C75">
        <v>3093.0500489999999</v>
      </c>
      <c r="D75">
        <f t="shared" si="33"/>
        <v>-2.1808900282387158E-2</v>
      </c>
      <c r="F75">
        <v>207.71000699999999</v>
      </c>
      <c r="G75">
        <f t="shared" si="34"/>
        <v>-4.077762208110914E-2</v>
      </c>
      <c r="I75">
        <f t="shared" si="30"/>
        <v>592.0250198907039</v>
      </c>
      <c r="J75">
        <f t="shared" si="31"/>
        <v>5650.3650925035208</v>
      </c>
      <c r="L75">
        <f t="shared" si="32"/>
        <v>3409543.2024119031</v>
      </c>
      <c r="M75">
        <f t="shared" si="28"/>
        <v>2.7539689789999738E-2</v>
      </c>
      <c r="N75">
        <f t="shared" si="25"/>
        <v>1704771.6012059515</v>
      </c>
      <c r="O75">
        <f t="shared" si="26"/>
        <v>1704771.6012059515</v>
      </c>
    </row>
    <row r="76" spans="3:15" x14ac:dyDescent="0.3">
      <c r="C76">
        <v>3052.030029</v>
      </c>
      <c r="D76">
        <f t="shared" si="33"/>
        <v>-1.3261996847824021E-2</v>
      </c>
      <c r="F76">
        <v>206.16000399999999</v>
      </c>
      <c r="G76">
        <f t="shared" si="34"/>
        <v>-7.4623414749584206E-3</v>
      </c>
      <c r="I76">
        <f t="shared" si="30"/>
        <v>591.85927466978785</v>
      </c>
      <c r="J76">
        <f t="shared" si="31"/>
        <v>5651.9478730544351</v>
      </c>
      <c r="L76">
        <f t="shared" si="32"/>
        <v>3541058.4944650223</v>
      </c>
      <c r="M76">
        <f t="shared" si="28"/>
        <v>3.857270145751069E-2</v>
      </c>
      <c r="N76">
        <f t="shared" si="25"/>
        <v>1770529.2472325112</v>
      </c>
      <c r="O76">
        <f t="shared" si="26"/>
        <v>1770529.2472325112</v>
      </c>
    </row>
    <row r="77" spans="3:15" x14ac:dyDescent="0.3">
      <c r="C77">
        <v>3003.9499510000001</v>
      </c>
      <c r="D77">
        <f t="shared" si="33"/>
        <v>-1.5753474750624729E-2</v>
      </c>
      <c r="F77">
        <v>202.08000200000001</v>
      </c>
      <c r="G77">
        <f t="shared" si="34"/>
        <v>-1.9790463333518266E-2</v>
      </c>
      <c r="I77">
        <f t="shared" si="30"/>
        <v>594.05278775861382</v>
      </c>
      <c r="J77">
        <f t="shared" si="31"/>
        <v>5631.1550872219923</v>
      </c>
      <c r="L77">
        <f t="shared" si="32"/>
        <v>3592676.9456476313</v>
      </c>
      <c r="M77">
        <f t="shared" si="28"/>
        <v>1.4577124682716486E-2</v>
      </c>
      <c r="N77">
        <f t="shared" si="25"/>
        <v>1796338.4728238157</v>
      </c>
      <c r="O77">
        <f t="shared" si="26"/>
        <v>1796338.4728238157</v>
      </c>
    </row>
    <row r="78" spans="3:15" x14ac:dyDescent="0.3">
      <c r="C78">
        <v>2896.540039</v>
      </c>
      <c r="D78">
        <f t="shared" si="33"/>
        <v>-3.5756225553705993E-2</v>
      </c>
      <c r="F78">
        <v>198.449997</v>
      </c>
      <c r="G78">
        <f t="shared" si="34"/>
        <v>-1.7963207462755326E-2</v>
      </c>
      <c r="I78">
        <f t="shared" si="30"/>
        <v>598.93743930593212</v>
      </c>
      <c r="J78">
        <f t="shared" si="31"/>
        <v>5585.6015527841919</v>
      </c>
      <c r="L78">
        <f t="shared" si="32"/>
        <v>3608298.6030985881</v>
      </c>
      <c r="M78">
        <f t="shared" si="28"/>
        <v>4.3481943095055355E-3</v>
      </c>
      <c r="N78">
        <f t="shared" si="25"/>
        <v>1804149.301549294</v>
      </c>
      <c r="O78">
        <f t="shared" si="26"/>
        <v>1804149.301549294</v>
      </c>
    </row>
    <row r="79" spans="3:15" x14ac:dyDescent="0.3">
      <c r="C79">
        <v>3027.1599120000001</v>
      </c>
      <c r="D79">
        <f t="shared" si="33"/>
        <v>4.5095138075527945E-2</v>
      </c>
      <c r="F79">
        <v>207.60000600000001</v>
      </c>
      <c r="G79">
        <f t="shared" si="34"/>
        <v>4.6107377870104035E-2</v>
      </c>
      <c r="I79">
        <f t="shared" si="30"/>
        <v>538.58929600351087</v>
      </c>
      <c r="J79">
        <f t="shared" si="31"/>
        <v>6290.4356747200109</v>
      </c>
      <c r="L79">
        <f t="shared" si="32"/>
        <v>2991227.909138503</v>
      </c>
      <c r="M79">
        <f t="shared" si="28"/>
        <v>-0.17101430946712176</v>
      </c>
      <c r="N79">
        <f t="shared" si="25"/>
        <v>1495613.9545692513</v>
      </c>
      <c r="O79">
        <f t="shared" si="26"/>
        <v>1495613.9545692515</v>
      </c>
    </row>
    <row r="80" spans="3:15" x14ac:dyDescent="0.3">
      <c r="C80">
        <v>3075.7700199999999</v>
      </c>
      <c r="D80">
        <f t="shared" si="33"/>
        <v>1.6057991455061212E-2</v>
      </c>
      <c r="F80">
        <v>210.479996</v>
      </c>
      <c r="G80">
        <f t="shared" si="34"/>
        <v>1.3872783799437811E-2</v>
      </c>
      <c r="I80">
        <f t="shared" si="30"/>
        <v>505.81521399394342</v>
      </c>
      <c r="J80">
        <f t="shared" si="31"/>
        <v>6726.260893162098</v>
      </c>
      <c r="L80">
        <f t="shared" si="32"/>
        <v>3189458.3365095165</v>
      </c>
      <c r="M80">
        <f t="shared" si="28"/>
        <v>6.627058632523436E-2</v>
      </c>
      <c r="N80">
        <f t="shared" si="25"/>
        <v>1594729.1682547582</v>
      </c>
      <c r="O80">
        <f t="shared" si="26"/>
        <v>1594729.1682547582</v>
      </c>
    </row>
    <row r="81" spans="3:15" x14ac:dyDescent="0.3">
      <c r="C81">
        <v>3071.26001</v>
      </c>
      <c r="D81">
        <f t="shared" si="33"/>
        <v>-1.4663027374198691E-3</v>
      </c>
      <c r="F81">
        <v>211.029999</v>
      </c>
      <c r="G81">
        <f t="shared" si="34"/>
        <v>2.6130891792681514E-3</v>
      </c>
      <c r="I81">
        <f t="shared" si="30"/>
        <v>492.3729873364822</v>
      </c>
      <c r="J81">
        <f t="shared" si="31"/>
        <v>6915.0479390284181</v>
      </c>
      <c r="L81">
        <f t="shared" si="32"/>
        <v>3110526.9192541465</v>
      </c>
      <c r="M81">
        <f t="shared" si="28"/>
        <v>-2.474759314202267E-2</v>
      </c>
      <c r="N81">
        <f t="shared" si="25"/>
        <v>1555263.4596270733</v>
      </c>
      <c r="O81">
        <f t="shared" si="26"/>
        <v>1555263.4596270733</v>
      </c>
    </row>
    <row r="82" spans="3:15" x14ac:dyDescent="0.3">
      <c r="C82">
        <v>3022.8400879999999</v>
      </c>
      <c r="D82">
        <f t="shared" si="33"/>
        <v>-1.5765490984919913E-2</v>
      </c>
      <c r="F82">
        <v>203.490005</v>
      </c>
      <c r="G82">
        <f t="shared" si="34"/>
        <v>-3.5729488867599371E-2</v>
      </c>
      <c r="I82">
        <f t="shared" si="30"/>
        <v>482.00245661082386</v>
      </c>
      <c r="J82">
        <f t="shared" si="31"/>
        <v>7067.1002348659058</v>
      </c>
      <c r="L82">
        <f t="shared" si="32"/>
        <v>3112068.1604861468</v>
      </c>
      <c r="M82">
        <f t="shared" si="28"/>
        <v>4.9549200891335025E-4</v>
      </c>
      <c r="N82">
        <f t="shared" si="25"/>
        <v>1556034.0802430734</v>
      </c>
      <c r="O82">
        <f t="shared" si="26"/>
        <v>1556034.0802430734</v>
      </c>
    </row>
    <row r="83" spans="3:15" x14ac:dyDescent="0.3">
      <c r="C83">
        <v>3041.0500489999999</v>
      </c>
      <c r="D83">
        <f t="shared" si="33"/>
        <v>6.0241231655916898E-3</v>
      </c>
      <c r="F83">
        <v>208.11000100000001</v>
      </c>
      <c r="G83">
        <f t="shared" si="34"/>
        <v>2.2703798154607224E-2</v>
      </c>
      <c r="I83">
        <f t="shared" si="30"/>
        <v>495.2931075305047</v>
      </c>
      <c r="J83">
        <f t="shared" si="31"/>
        <v>6882.4180450094691</v>
      </c>
      <c r="L83">
        <f t="shared" si="32"/>
        <v>3193441.9728843938</v>
      </c>
      <c r="M83">
        <f t="shared" si="28"/>
        <v>2.6147824598268206E-2</v>
      </c>
      <c r="N83">
        <f t="shared" ref="N83:N114" si="35">I83*C69</f>
        <v>1596720.9864421969</v>
      </c>
      <c r="O83">
        <f t="shared" ref="O83:O140" si="36">F69*J83</f>
        <v>1596720.9864421969</v>
      </c>
    </row>
    <row r="84" spans="3:15" x14ac:dyDescent="0.3">
      <c r="C84">
        <v>2957.969971</v>
      </c>
      <c r="D84">
        <f t="shared" si="33"/>
        <v>-2.7319536561826563E-2</v>
      </c>
      <c r="F84">
        <v>202.970001</v>
      </c>
      <c r="G84">
        <f t="shared" si="34"/>
        <v>-2.4698476648414482E-2</v>
      </c>
      <c r="I84">
        <f t="shared" si="30"/>
        <v>494.44506734162616</v>
      </c>
      <c r="J84">
        <f t="shared" si="31"/>
        <v>6894.242603865705</v>
      </c>
      <c r="L84">
        <f t="shared" si="32"/>
        <v>3144739.9178466992</v>
      </c>
      <c r="M84">
        <f t="shared" ref="M84:M140" si="37">(L84-L83)/L83</f>
        <v>-1.5250646622429668E-2</v>
      </c>
      <c r="N84">
        <f t="shared" si="35"/>
        <v>1572369.9589233496</v>
      </c>
      <c r="O84">
        <f t="shared" si="36"/>
        <v>1572369.9589233496</v>
      </c>
    </row>
    <row r="85" spans="3:15" x14ac:dyDescent="0.3">
      <c r="C85">
        <v>2912.820068</v>
      </c>
      <c r="D85">
        <f t="shared" si="33"/>
        <v>-1.5263813846202158E-2</v>
      </c>
      <c r="F85">
        <v>200.05999800000001</v>
      </c>
      <c r="G85">
        <f t="shared" si="34"/>
        <v>-1.4337108861717891E-2</v>
      </c>
      <c r="I85">
        <f t="shared" si="30"/>
        <v>494.07431254567194</v>
      </c>
      <c r="J85">
        <f t="shared" si="31"/>
        <v>6899.4199485895424</v>
      </c>
      <c r="L85">
        <f t="shared" si="32"/>
        <v>3029535.3408221877</v>
      </c>
      <c r="M85">
        <f t="shared" si="37"/>
        <v>-3.6634055608450976E-2</v>
      </c>
      <c r="N85">
        <f t="shared" si="35"/>
        <v>1514767.6704110939</v>
      </c>
      <c r="O85">
        <f t="shared" si="36"/>
        <v>1514767.6704110939</v>
      </c>
    </row>
    <row r="86" spans="3:15" x14ac:dyDescent="0.3">
      <c r="C86">
        <v>2749.0600589999999</v>
      </c>
      <c r="D86">
        <f t="shared" si="33"/>
        <v>-5.6220434210493803E-2</v>
      </c>
      <c r="F86">
        <v>187.470001</v>
      </c>
      <c r="G86">
        <f t="shared" si="34"/>
        <v>-6.2931106297421893E-2</v>
      </c>
      <c r="I86">
        <f t="shared" si="30"/>
        <v>489.03507778933908</v>
      </c>
      <c r="J86">
        <f t="shared" si="31"/>
        <v>6971.2548564796462</v>
      </c>
      <c r="L86">
        <f t="shared" si="32"/>
        <v>3035284.3226837087</v>
      </c>
      <c r="M86">
        <f t="shared" si="37"/>
        <v>1.8976447589354756E-3</v>
      </c>
      <c r="N86">
        <f t="shared" si="35"/>
        <v>1517642.1613418544</v>
      </c>
      <c r="O86">
        <f t="shared" si="36"/>
        <v>1517642.1613418544</v>
      </c>
    </row>
    <row r="87" spans="3:15" x14ac:dyDescent="0.3">
      <c r="C87">
        <v>2720.290039</v>
      </c>
      <c r="D87">
        <f t="shared" si="33"/>
        <v>-1.0465402494867767E-2</v>
      </c>
      <c r="F87">
        <v>190.28999300000001</v>
      </c>
      <c r="G87">
        <f t="shared" si="34"/>
        <v>1.504236403135248E-2</v>
      </c>
      <c r="I87">
        <f t="shared" si="30"/>
        <v>490.61082696116961</v>
      </c>
      <c r="J87">
        <f t="shared" si="31"/>
        <v>6948.9361879108619</v>
      </c>
      <c r="L87">
        <f t="shared" si="32"/>
        <v>3071429.7950566011</v>
      </c>
      <c r="M87">
        <f t="shared" si="37"/>
        <v>1.1908430489613426E-2</v>
      </c>
      <c r="N87">
        <f t="shared" si="35"/>
        <v>1535714.8975283005</v>
      </c>
      <c r="O87">
        <f t="shared" si="36"/>
        <v>1535714.8975283005</v>
      </c>
    </row>
    <row r="88" spans="3:15" x14ac:dyDescent="0.3">
      <c r="C88">
        <v>2785.580078</v>
      </c>
      <c r="D88">
        <f t="shared" si="33"/>
        <v>2.4001131520520184E-2</v>
      </c>
      <c r="F88">
        <v>198.5</v>
      </c>
      <c r="G88">
        <f t="shared" si="34"/>
        <v>4.3144712291833393E-2</v>
      </c>
      <c r="I88">
        <f t="shared" si="30"/>
        <v>483.24308425469866</v>
      </c>
      <c r="J88">
        <f t="shared" si="31"/>
        <v>7056.5231323187054</v>
      </c>
      <c r="L88">
        <f t="shared" si="32"/>
        <v>3056038.9393532611</v>
      </c>
      <c r="M88">
        <f t="shared" si="37"/>
        <v>-5.0109742791813626E-3</v>
      </c>
      <c r="N88">
        <f t="shared" si="35"/>
        <v>1528019.4696766306</v>
      </c>
      <c r="O88">
        <f t="shared" si="36"/>
        <v>1528019.4696766306</v>
      </c>
    </row>
    <row r="89" spans="3:15" x14ac:dyDescent="0.3">
      <c r="C89">
        <v>2936.3500979999999</v>
      </c>
      <c r="D89">
        <f t="shared" si="33"/>
        <v>5.4125178877733174E-2</v>
      </c>
      <c r="F89">
        <v>195.21000699999999</v>
      </c>
      <c r="G89">
        <f t="shared" si="34"/>
        <v>-1.6574272040302315E-2</v>
      </c>
      <c r="I89">
        <f t="shared" si="30"/>
        <v>478.55764823456423</v>
      </c>
      <c r="J89">
        <f t="shared" si="31"/>
        <v>7126.2948699493509</v>
      </c>
      <c r="L89">
        <f t="shared" si="32"/>
        <v>2960405.5146424873</v>
      </c>
      <c r="M89">
        <f t="shared" si="37"/>
        <v>-3.1293261181748043E-2</v>
      </c>
      <c r="N89">
        <f t="shared" si="35"/>
        <v>1480202.7573212436</v>
      </c>
      <c r="O89">
        <f t="shared" si="36"/>
        <v>1480202.7573212436</v>
      </c>
    </row>
    <row r="90" spans="3:15" x14ac:dyDescent="0.3">
      <c r="C90">
        <v>2910.48999</v>
      </c>
      <c r="D90">
        <f t="shared" si="33"/>
        <v>-8.8068885306331942E-3</v>
      </c>
      <c r="F90">
        <v>187.61000100000001</v>
      </c>
      <c r="G90">
        <f t="shared" si="34"/>
        <v>-3.8932461080235396E-2</v>
      </c>
      <c r="I90">
        <f t="shared" si="30"/>
        <v>479.96403444191776</v>
      </c>
      <c r="J90">
        <f t="shared" si="31"/>
        <v>7105.474473878664</v>
      </c>
      <c r="L90">
        <f t="shared" si="32"/>
        <v>2929729.2919134465</v>
      </c>
      <c r="M90">
        <f t="shared" si="37"/>
        <v>-1.0362169161391183E-2</v>
      </c>
      <c r="N90">
        <f t="shared" si="35"/>
        <v>1464864.6459567233</v>
      </c>
      <c r="O90">
        <f t="shared" si="36"/>
        <v>1464864.6459567233</v>
      </c>
    </row>
    <row r="91" spans="3:15" x14ac:dyDescent="0.3">
      <c r="C91">
        <v>2837.0600589999999</v>
      </c>
      <c r="D91">
        <f t="shared" si="33"/>
        <v>-2.5229405100960379E-2</v>
      </c>
      <c r="F91">
        <v>186.63000500000001</v>
      </c>
      <c r="G91">
        <f t="shared" si="34"/>
        <v>-5.2235808047354565E-3</v>
      </c>
      <c r="I91">
        <f t="shared" si="30"/>
        <v>478.97972346009817</v>
      </c>
      <c r="J91">
        <f t="shared" si="31"/>
        <v>7120.1064062635714</v>
      </c>
      <c r="L91">
        <f t="shared" si="32"/>
        <v>2877662.2336359108</v>
      </c>
      <c r="M91">
        <f t="shared" si="37"/>
        <v>-1.7771969042071463E-2</v>
      </c>
      <c r="N91">
        <f t="shared" si="35"/>
        <v>1438831.1168179554</v>
      </c>
      <c r="O91">
        <f t="shared" si="36"/>
        <v>1438831.1168179554</v>
      </c>
    </row>
    <row r="92" spans="3:15" x14ac:dyDescent="0.3">
      <c r="C92">
        <v>2947.330078</v>
      </c>
      <c r="D92">
        <f t="shared" si="33"/>
        <v>3.8867706959600901E-2</v>
      </c>
      <c r="F92">
        <v>192.029999</v>
      </c>
      <c r="G92">
        <f t="shared" si="34"/>
        <v>2.8934222018586947E-2</v>
      </c>
      <c r="I92">
        <f t="shared" si="30"/>
        <v>483.39898708957713</v>
      </c>
      <c r="J92">
        <f t="shared" si="31"/>
        <v>7055.6036386183678</v>
      </c>
      <c r="L92">
        <f t="shared" si="32"/>
        <v>2800369.0418340084</v>
      </c>
      <c r="M92">
        <f t="shared" si="37"/>
        <v>-2.6859716508230654E-2</v>
      </c>
      <c r="N92">
        <f t="shared" si="35"/>
        <v>1400184.5209170042</v>
      </c>
      <c r="O92">
        <f t="shared" si="36"/>
        <v>1400184.5209170042</v>
      </c>
    </row>
    <row r="93" spans="3:15" x14ac:dyDescent="0.3">
      <c r="C93">
        <v>3062.080078</v>
      </c>
      <c r="D93">
        <f t="shared" si="33"/>
        <v>3.893354221046972E-2</v>
      </c>
      <c r="F93">
        <v>203.63000500000001</v>
      </c>
      <c r="G93">
        <f t="shared" si="34"/>
        <v>6.0407259596975821E-2</v>
      </c>
      <c r="I93">
        <f t="shared" si="30"/>
        <v>483.6330881171117</v>
      </c>
      <c r="J93">
        <f t="shared" si="31"/>
        <v>7052.1900489005002</v>
      </c>
      <c r="L93">
        <f t="shared" si="32"/>
        <v>2928069.3929297682</v>
      </c>
      <c r="M93">
        <f t="shared" si="37"/>
        <v>4.5601257972815855E-2</v>
      </c>
      <c r="N93">
        <f t="shared" si="35"/>
        <v>1464034.6964648841</v>
      </c>
      <c r="O93">
        <f t="shared" si="36"/>
        <v>1464034.6964648841</v>
      </c>
    </row>
    <row r="94" spans="3:15" x14ac:dyDescent="0.3">
      <c r="C94">
        <v>3144.780029</v>
      </c>
      <c r="D94">
        <f t="shared" si="33"/>
        <v>2.7007768867369268E-2</v>
      </c>
      <c r="F94">
        <v>207.83999600000001</v>
      </c>
      <c r="G94">
        <f t="shared" si="34"/>
        <v>2.0674708523432006E-2</v>
      </c>
      <c r="I94">
        <f t="shared" si="30"/>
        <v>483.11302000310923</v>
      </c>
      <c r="J94">
        <f t="shared" si="31"/>
        <v>7059.7898680938006</v>
      </c>
      <c r="L94">
        <f t="shared" si="32"/>
        <v>2971889.0863944474</v>
      </c>
      <c r="M94">
        <f t="shared" si="37"/>
        <v>1.4965387627249523E-2</v>
      </c>
      <c r="N94">
        <f t="shared" si="35"/>
        <v>1485944.5431972237</v>
      </c>
      <c r="O94">
        <f t="shared" si="36"/>
        <v>1485944.5431972237</v>
      </c>
    </row>
    <row r="95" spans="3:15" x14ac:dyDescent="0.3">
      <c r="C95">
        <v>3225.01001</v>
      </c>
      <c r="D95">
        <f t="shared" si="33"/>
        <v>2.5512112217754086E-2</v>
      </c>
      <c r="F95">
        <v>216.490005</v>
      </c>
      <c r="G95">
        <f t="shared" si="34"/>
        <v>4.1618596836385538E-2</v>
      </c>
      <c r="I95">
        <f t="shared" si="30"/>
        <v>484.09987069931026</v>
      </c>
      <c r="J95">
        <f t="shared" si="31"/>
        <v>7045.4275731904936</v>
      </c>
      <c r="L95">
        <f t="shared" si="32"/>
        <v>2973593.1474499246</v>
      </c>
      <c r="M95">
        <f t="shared" si="37"/>
        <v>5.7339322092421767E-4</v>
      </c>
      <c r="N95">
        <f t="shared" si="35"/>
        <v>1486796.5737249623</v>
      </c>
      <c r="O95">
        <f t="shared" si="36"/>
        <v>1486796.5737249623</v>
      </c>
    </row>
    <row r="96" spans="3:15" x14ac:dyDescent="0.3">
      <c r="C96">
        <v>3229.830078</v>
      </c>
      <c r="D96">
        <f t="shared" si="33"/>
        <v>1.4945900896599052E-3</v>
      </c>
      <c r="F96">
        <v>211.490005</v>
      </c>
      <c r="G96">
        <f t="shared" si="34"/>
        <v>-2.3095754466817071E-2</v>
      </c>
      <c r="I96">
        <f t="shared" si="30"/>
        <v>479.19018265996402</v>
      </c>
      <c r="J96">
        <f t="shared" si="31"/>
        <v>7118.3608940428385</v>
      </c>
      <c r="L96">
        <f t="shared" si="32"/>
        <v>2897030.5878411634</v>
      </c>
      <c r="M96">
        <f t="shared" si="37"/>
        <v>-2.5747489926259502E-2</v>
      </c>
      <c r="N96">
        <f t="shared" si="35"/>
        <v>1448515.2939205817</v>
      </c>
      <c r="O96">
        <f t="shared" si="36"/>
        <v>1448515.2939205817</v>
      </c>
    </row>
    <row r="97" spans="3:15" x14ac:dyDescent="0.3">
      <c r="C97">
        <v>3297.780029</v>
      </c>
      <c r="D97">
        <f t="shared" si="33"/>
        <v>2.1038243300426671E-2</v>
      </c>
      <c r="F97">
        <v>216.64999399999999</v>
      </c>
      <c r="G97">
        <f t="shared" si="34"/>
        <v>2.4398264116547712E-2</v>
      </c>
      <c r="I97">
        <f t="shared" si="30"/>
        <v>483.16262045775011</v>
      </c>
      <c r="J97">
        <f t="shared" si="31"/>
        <v>7060.3128324333111</v>
      </c>
      <c r="L97">
        <f t="shared" si="32"/>
        <v>2938643.4212360187</v>
      </c>
      <c r="M97">
        <f t="shared" si="37"/>
        <v>1.4363960660099453E-2</v>
      </c>
      <c r="N97">
        <f t="shared" si="35"/>
        <v>1469321.7106180093</v>
      </c>
      <c r="O97">
        <f t="shared" si="36"/>
        <v>1469321.7106180093</v>
      </c>
    </row>
    <row r="98" spans="3:15" x14ac:dyDescent="0.3">
      <c r="C98">
        <v>3268.1599120000001</v>
      </c>
      <c r="D98">
        <f t="shared" si="33"/>
        <v>-8.9818352769216597E-3</v>
      </c>
      <c r="F98">
        <v>213.46000699999999</v>
      </c>
      <c r="G98">
        <f t="shared" si="34"/>
        <v>-1.472414995774245E-2</v>
      </c>
      <c r="I98">
        <f t="shared" si="30"/>
        <v>483.81360411772033</v>
      </c>
      <c r="J98">
        <f t="shared" si="31"/>
        <v>7050.82576484541</v>
      </c>
      <c r="L98">
        <f t="shared" si="32"/>
        <v>2862212.2250829972</v>
      </c>
      <c r="M98">
        <f t="shared" si="37"/>
        <v>-2.6009006605120469E-2</v>
      </c>
      <c r="N98">
        <f t="shared" si="35"/>
        <v>1431106.1125414986</v>
      </c>
      <c r="O98">
        <f t="shared" si="36"/>
        <v>1431106.1125414986</v>
      </c>
    </row>
    <row r="99" spans="3:15" x14ac:dyDescent="0.3">
      <c r="C99">
        <v>3272.98999</v>
      </c>
      <c r="D99">
        <f t="shared" si="33"/>
        <v>1.4779197254898456E-3</v>
      </c>
      <c r="F99">
        <v>219.570007</v>
      </c>
      <c r="G99">
        <f t="shared" si="34"/>
        <v>2.862362878119841E-2</v>
      </c>
      <c r="I99">
        <f t="shared" ref="I99:I140" si="38">L99/($I$15*C85)</f>
        <v>484.04125518041178</v>
      </c>
      <c r="J99">
        <f t="shared" ref="J99:J140" si="39">L99/($I$15*F85)</f>
        <v>7047.511226254298</v>
      </c>
      <c r="L99">
        <f t="shared" ref="L99:L140" si="40">I98*C85+J98*F85</f>
        <v>2819850.1636588247</v>
      </c>
      <c r="M99">
        <f t="shared" si="37"/>
        <v>-1.4800461353959902E-2</v>
      </c>
      <c r="N99">
        <f t="shared" si="35"/>
        <v>1409925.0818294124</v>
      </c>
      <c r="O99">
        <f t="shared" si="36"/>
        <v>1409925.0818294124</v>
      </c>
    </row>
    <row r="100" spans="3:15" x14ac:dyDescent="0.3">
      <c r="C100">
        <v>3295.469971</v>
      </c>
      <c r="D100">
        <f t="shared" si="33"/>
        <v>6.8683317299115696E-3</v>
      </c>
      <c r="F100">
        <v>221.820007</v>
      </c>
      <c r="G100">
        <f t="shared" si="34"/>
        <v>1.0247301217237744E-2</v>
      </c>
      <c r="I100">
        <f t="shared" si="38"/>
        <v>482.32038610366732</v>
      </c>
      <c r="J100">
        <f t="shared" si="39"/>
        <v>7072.746050068301</v>
      </c>
      <c r="L100">
        <f t="shared" si="40"/>
        <v>2651855.4181581009</v>
      </c>
      <c r="M100">
        <f t="shared" si="37"/>
        <v>-5.9575770253957938E-2</v>
      </c>
      <c r="N100">
        <f t="shared" si="35"/>
        <v>1325927.7090790505</v>
      </c>
      <c r="O100">
        <f t="shared" si="36"/>
        <v>1325927.7090790505</v>
      </c>
    </row>
    <row r="101" spans="3:15" x14ac:dyDescent="0.3">
      <c r="C101">
        <v>3379.8100589999999</v>
      </c>
      <c r="D101">
        <f t="shared" si="33"/>
        <v>2.5592734493771519E-2</v>
      </c>
      <c r="F101">
        <v>223.58999600000001</v>
      </c>
      <c r="G101">
        <f t="shared" si="34"/>
        <v>7.9793929498884631E-3</v>
      </c>
      <c r="I101">
        <f t="shared" si="38"/>
        <v>488.53690234806521</v>
      </c>
      <c r="J101">
        <f t="shared" si="39"/>
        <v>6983.8778602580396</v>
      </c>
      <c r="L101">
        <f t="shared" si="40"/>
        <v>2657924.1382827149</v>
      </c>
      <c r="M101">
        <f t="shared" si="37"/>
        <v>2.2884807682423012E-3</v>
      </c>
      <c r="N101">
        <f t="shared" si="35"/>
        <v>1328962.0691413574</v>
      </c>
      <c r="O101">
        <f t="shared" si="36"/>
        <v>1328962.0691413574</v>
      </c>
    </row>
    <row r="102" spans="3:15" x14ac:dyDescent="0.3">
      <c r="C102">
        <v>3386.3000489999999</v>
      </c>
      <c r="D102">
        <f t="shared" si="33"/>
        <v>1.9202232926427403E-3</v>
      </c>
      <c r="F102">
        <v>229.86000100000001</v>
      </c>
      <c r="G102">
        <f t="shared" si="34"/>
        <v>2.8042421897981507E-2</v>
      </c>
      <c r="I102">
        <f t="shared" si="38"/>
        <v>493.10347232635229</v>
      </c>
      <c r="J102">
        <f t="shared" si="39"/>
        <v>6919.7945032993011</v>
      </c>
      <c r="L102">
        <f t="shared" si="40"/>
        <v>2747158.4178098226</v>
      </c>
      <c r="M102">
        <f t="shared" si="37"/>
        <v>3.357292190617675E-2</v>
      </c>
      <c r="N102">
        <f t="shared" si="35"/>
        <v>1373579.2089049113</v>
      </c>
      <c r="O102">
        <f t="shared" si="36"/>
        <v>1373579.2089049113</v>
      </c>
    </row>
    <row r="103" spans="3:15" x14ac:dyDescent="0.3">
      <c r="C103">
        <v>3326.0200199999999</v>
      </c>
      <c r="D103">
        <f t="shared" si="33"/>
        <v>-1.7801148193527967E-2</v>
      </c>
      <c r="F103">
        <v>227.85000600000001</v>
      </c>
      <c r="G103">
        <f t="shared" si="34"/>
        <v>-8.7444313549794317E-3</v>
      </c>
      <c r="I103">
        <f t="shared" si="38"/>
        <v>476.56741691386065</v>
      </c>
      <c r="J103">
        <f t="shared" si="39"/>
        <v>7168.52994815282</v>
      </c>
      <c r="L103">
        <f t="shared" si="40"/>
        <v>2798737.5627172431</v>
      </c>
      <c r="M103">
        <f t="shared" si="37"/>
        <v>1.8775453418715501E-2</v>
      </c>
      <c r="N103">
        <f t="shared" si="35"/>
        <v>1399368.7813586215</v>
      </c>
      <c r="O103">
        <f t="shared" si="36"/>
        <v>1399368.7813586215</v>
      </c>
    </row>
    <row r="104" spans="3:15" x14ac:dyDescent="0.3">
      <c r="C104">
        <v>3259.9499510000001</v>
      </c>
      <c r="D104">
        <f t="shared" si="33"/>
        <v>-1.9864603520937277E-2</v>
      </c>
      <c r="F104">
        <v>222.36000100000001</v>
      </c>
      <c r="G104">
        <f t="shared" si="34"/>
        <v>-2.4094820519776489E-2</v>
      </c>
      <c r="I104">
        <f t="shared" si="38"/>
        <v>469.32520239133828</v>
      </c>
      <c r="J104">
        <f t="shared" si="39"/>
        <v>7280.8821295977395</v>
      </c>
      <c r="L104">
        <f t="shared" si="40"/>
        <v>2731932.6072294284</v>
      </c>
      <c r="M104">
        <f t="shared" si="37"/>
        <v>-2.3869674805434428E-2</v>
      </c>
      <c r="N104">
        <f t="shared" si="35"/>
        <v>1365966.3036147142</v>
      </c>
      <c r="O104">
        <f t="shared" si="36"/>
        <v>1365966.3036147142</v>
      </c>
    </row>
    <row r="105" spans="3:15" x14ac:dyDescent="0.3">
      <c r="C105">
        <v>3271.1999510000001</v>
      </c>
      <c r="D105">
        <f t="shared" si="33"/>
        <v>3.4509732263064427E-3</v>
      </c>
      <c r="F105">
        <v>224.85000600000001</v>
      </c>
      <c r="G105">
        <f t="shared" si="34"/>
        <v>1.1198079640231682E-2</v>
      </c>
      <c r="I105">
        <f t="shared" si="38"/>
        <v>474.14132917335507</v>
      </c>
      <c r="J105">
        <f t="shared" si="39"/>
        <v>7207.6696741174983</v>
      </c>
      <c r="L105">
        <f t="shared" si="40"/>
        <v>2690334.8546377942</v>
      </c>
      <c r="M105">
        <f t="shared" si="37"/>
        <v>-1.5226492952847859E-2</v>
      </c>
      <c r="N105">
        <f t="shared" si="35"/>
        <v>1345167.4273188971</v>
      </c>
      <c r="O105">
        <f t="shared" si="36"/>
        <v>1345167.4273188971</v>
      </c>
    </row>
    <row r="106" spans="3:15" x14ac:dyDescent="0.3">
      <c r="C106">
        <v>3366.929932</v>
      </c>
      <c r="D106">
        <f t="shared" si="33"/>
        <v>2.9264484725470684E-2</v>
      </c>
      <c r="F106">
        <v>233.88999899999999</v>
      </c>
      <c r="G106">
        <f t="shared" si="34"/>
        <v>4.0204548626963259E-2</v>
      </c>
      <c r="I106">
        <f t="shared" si="38"/>
        <v>471.87449783299121</v>
      </c>
      <c r="J106">
        <f t="shared" si="39"/>
        <v>7242.4616348840418</v>
      </c>
      <c r="L106">
        <f t="shared" si="40"/>
        <v>2781539.8010086417</v>
      </c>
      <c r="M106">
        <f t="shared" si="37"/>
        <v>3.3900964489093924E-2</v>
      </c>
      <c r="N106">
        <f t="shared" si="35"/>
        <v>1390769.9005043209</v>
      </c>
      <c r="O106">
        <f t="shared" si="36"/>
        <v>1390769.9005043209</v>
      </c>
    </row>
    <row r="107" spans="3:15" x14ac:dyDescent="0.3">
      <c r="C107">
        <v>3281.1000979999999</v>
      </c>
      <c r="D107">
        <f t="shared" si="33"/>
        <v>-2.5492016683880347E-2</v>
      </c>
      <c r="F107">
        <v>231.83999600000001</v>
      </c>
      <c r="G107">
        <f t="shared" si="34"/>
        <v>-8.7648168316934987E-3</v>
      </c>
      <c r="I107">
        <f t="shared" si="38"/>
        <v>476.75108483142714</v>
      </c>
      <c r="J107">
        <f t="shared" si="39"/>
        <v>7169.1301045108794</v>
      </c>
      <c r="L107">
        <f t="shared" si="40"/>
        <v>2919699.9980544019</v>
      </c>
      <c r="M107">
        <f t="shared" si="37"/>
        <v>4.9670400903722677E-2</v>
      </c>
      <c r="N107">
        <f t="shared" si="35"/>
        <v>1459849.999027201</v>
      </c>
      <c r="O107">
        <f t="shared" si="36"/>
        <v>1459849.999027201</v>
      </c>
    </row>
    <row r="108" spans="3:15" x14ac:dyDescent="0.3">
      <c r="C108">
        <v>3175.1201169999999</v>
      </c>
      <c r="D108">
        <f t="shared" si="33"/>
        <v>-3.2300136489161128E-2</v>
      </c>
      <c r="F108">
        <v>223.300003</v>
      </c>
      <c r="G108">
        <f t="shared" si="34"/>
        <v>-3.6835719234570762E-2</v>
      </c>
      <c r="I108">
        <f t="shared" si="38"/>
        <v>475.28113811787654</v>
      </c>
      <c r="J108">
        <f t="shared" si="39"/>
        <v>7191.3715361767463</v>
      </c>
      <c r="L108">
        <f t="shared" si="40"/>
        <v>2989309.2626269776</v>
      </c>
      <c r="M108">
        <f t="shared" si="37"/>
        <v>2.3841238695400609E-2</v>
      </c>
      <c r="N108">
        <f t="shared" si="35"/>
        <v>1494654.6313134888</v>
      </c>
      <c r="O108">
        <f t="shared" si="36"/>
        <v>1494654.6313134888</v>
      </c>
    </row>
    <row r="109" spans="3:15" x14ac:dyDescent="0.3">
      <c r="C109">
        <v>3155.6899410000001</v>
      </c>
      <c r="D109">
        <f t="shared" si="33"/>
        <v>-6.1195089584070205E-3</v>
      </c>
      <c r="F109">
        <v>222.949997</v>
      </c>
      <c r="G109">
        <f t="shared" si="34"/>
        <v>-1.5674249677462278E-3</v>
      </c>
      <c r="I109">
        <f t="shared" si="38"/>
        <v>479.0134725532381</v>
      </c>
      <c r="J109">
        <f t="shared" si="39"/>
        <v>7135.7716671910703</v>
      </c>
      <c r="L109">
        <f t="shared" si="40"/>
        <v>3089646.4878181061</v>
      </c>
      <c r="M109">
        <f t="shared" si="37"/>
        <v>3.3565354527069907E-2</v>
      </c>
      <c r="N109">
        <f t="shared" si="35"/>
        <v>1544823.243909053</v>
      </c>
      <c r="O109">
        <f t="shared" si="36"/>
        <v>1544823.243909053</v>
      </c>
    </row>
    <row r="110" spans="3:15" x14ac:dyDescent="0.3">
      <c r="C110">
        <v>3089.209961</v>
      </c>
      <c r="D110">
        <f t="shared" si="33"/>
        <v>-2.1066702129466295E-2</v>
      </c>
      <c r="F110">
        <v>222.33000200000001</v>
      </c>
      <c r="G110">
        <f t="shared" si="34"/>
        <v>-2.7808701876770544E-3</v>
      </c>
      <c r="I110">
        <f t="shared" si="38"/>
        <v>473.1327087159496</v>
      </c>
      <c r="J110">
        <f t="shared" si="39"/>
        <v>7225.5814334884844</v>
      </c>
      <c r="L110">
        <f t="shared" si="40"/>
        <v>3056276.5069927736</v>
      </c>
      <c r="M110">
        <f t="shared" si="37"/>
        <v>-1.0800582188578533E-2</v>
      </c>
      <c r="N110">
        <f t="shared" si="35"/>
        <v>1528138.2534963868</v>
      </c>
      <c r="O110">
        <f t="shared" si="36"/>
        <v>1528138.2534963868</v>
      </c>
    </row>
    <row r="111" spans="3:15" x14ac:dyDescent="0.3">
      <c r="C111">
        <v>3022.4399410000001</v>
      </c>
      <c r="D111">
        <f t="shared" si="33"/>
        <v>-2.1613946880575895E-2</v>
      </c>
      <c r="F111">
        <v>216.46000699999999</v>
      </c>
      <c r="G111">
        <f t="shared" si="34"/>
        <v>-2.640217220885923E-2</v>
      </c>
      <c r="I111">
        <f t="shared" si="38"/>
        <v>473.91119853281225</v>
      </c>
      <c r="J111">
        <f t="shared" si="39"/>
        <v>7213.7314993000291</v>
      </c>
      <c r="L111">
        <f t="shared" si="40"/>
        <v>3125709.7720819246</v>
      </c>
      <c r="M111">
        <f t="shared" si="37"/>
        <v>2.2718253708487231E-2</v>
      </c>
      <c r="N111">
        <f t="shared" si="35"/>
        <v>1562854.8860409623</v>
      </c>
      <c r="O111">
        <f t="shared" si="36"/>
        <v>1562854.8860409623</v>
      </c>
    </row>
    <row r="112" spans="3:15" x14ac:dyDescent="0.3">
      <c r="C112">
        <v>3015.75</v>
      </c>
      <c r="D112">
        <f t="shared" si="33"/>
        <v>-2.2134239656013367E-3</v>
      </c>
      <c r="F112">
        <v>214.13999899999999</v>
      </c>
      <c r="G112">
        <f t="shared" si="34"/>
        <v>-1.0717952161943715E-2</v>
      </c>
      <c r="I112">
        <f t="shared" si="38"/>
        <v>472.53819280516194</v>
      </c>
      <c r="J112">
        <f t="shared" si="39"/>
        <v>7234.7527779044685</v>
      </c>
      <c r="L112">
        <f t="shared" si="40"/>
        <v>3088660.7572295144</v>
      </c>
      <c r="M112">
        <f t="shared" si="37"/>
        <v>-1.1852992617332206E-2</v>
      </c>
      <c r="N112">
        <f t="shared" si="35"/>
        <v>1544330.3786147572</v>
      </c>
      <c r="O112">
        <f t="shared" si="36"/>
        <v>1544330.3786147572</v>
      </c>
    </row>
    <row r="113" spans="3:15" x14ac:dyDescent="0.3">
      <c r="C113">
        <v>3110.820068</v>
      </c>
      <c r="D113">
        <f t="shared" si="33"/>
        <v>3.1524518942220012E-2</v>
      </c>
      <c r="F113">
        <v>214.990005</v>
      </c>
      <c r="G113">
        <f t="shared" si="34"/>
        <v>3.9693938730241971E-3</v>
      </c>
      <c r="I113">
        <f t="shared" si="38"/>
        <v>478.94242002123235</v>
      </c>
      <c r="J113">
        <f t="shared" si="39"/>
        <v>7139.2890492364431</v>
      </c>
      <c r="L113">
        <f t="shared" si="40"/>
        <v>3135147.4930317383</v>
      </c>
      <c r="M113">
        <f t="shared" si="37"/>
        <v>1.5050774253343982E-2</v>
      </c>
      <c r="N113">
        <f t="shared" si="35"/>
        <v>1567573.7465158692</v>
      </c>
      <c r="O113">
        <f t="shared" si="36"/>
        <v>1567573.7465158692</v>
      </c>
    </row>
    <row r="114" spans="3:15" x14ac:dyDescent="0.3">
      <c r="C114">
        <v>3034.1298830000001</v>
      </c>
      <c r="D114">
        <f t="shared" si="33"/>
        <v>-2.4652722858800824E-2</v>
      </c>
      <c r="F114">
        <v>210.179993</v>
      </c>
      <c r="G114">
        <f t="shared" si="34"/>
        <v>-2.2373188930341206E-2</v>
      </c>
      <c r="I114">
        <f t="shared" si="38"/>
        <v>479.74606622423556</v>
      </c>
      <c r="J114">
        <f t="shared" si="39"/>
        <v>7127.3496756644936</v>
      </c>
      <c r="L114">
        <f t="shared" si="40"/>
        <v>3161977.5098946914</v>
      </c>
      <c r="M114">
        <f t="shared" si="37"/>
        <v>8.5578164735745886E-3</v>
      </c>
      <c r="N114">
        <f t="shared" si="35"/>
        <v>1580988.7549473457</v>
      </c>
      <c r="O114">
        <f t="shared" si="36"/>
        <v>1580988.7549473457</v>
      </c>
    </row>
    <row r="115" spans="3:15" x14ac:dyDescent="0.3">
      <c r="C115">
        <v>3055.6999510000001</v>
      </c>
      <c r="D115">
        <f t="shared" si="33"/>
        <v>7.1091445757992923E-3</v>
      </c>
      <c r="F115">
        <v>210.770004</v>
      </c>
      <c r="G115">
        <f t="shared" si="34"/>
        <v>2.8071701382157916E-3</v>
      </c>
      <c r="I115">
        <f t="shared" si="38"/>
        <v>475.62653074268172</v>
      </c>
      <c r="J115">
        <f t="shared" si="39"/>
        <v>7189.6210102861141</v>
      </c>
      <c r="L115">
        <f t="shared" si="40"/>
        <v>3215054.6658627768</v>
      </c>
      <c r="M115">
        <f t="shared" si="37"/>
        <v>1.6786063721829923E-2</v>
      </c>
      <c r="N115">
        <f t="shared" ref="N115:N140" si="41">I115*C101</f>
        <v>1607527.3329313884</v>
      </c>
      <c r="O115">
        <f t="shared" si="36"/>
        <v>1607527.3329313884</v>
      </c>
    </row>
    <row r="116" spans="3:15" x14ac:dyDescent="0.3">
      <c r="C116">
        <v>3162.3100589999999</v>
      </c>
      <c r="D116">
        <f t="shared" si="33"/>
        <v>3.4888932064521233E-2</v>
      </c>
      <c r="F116">
        <v>217.30999800000001</v>
      </c>
      <c r="G116">
        <f t="shared" si="34"/>
        <v>3.1029054779540675E-2</v>
      </c>
      <c r="I116">
        <f t="shared" si="38"/>
        <v>481.82683013238653</v>
      </c>
      <c r="J116">
        <f t="shared" si="39"/>
        <v>7098.2781318565085</v>
      </c>
      <c r="L116">
        <f t="shared" si="40"/>
        <v>3263220.4369736305</v>
      </c>
      <c r="M116">
        <f t="shared" si="37"/>
        <v>1.498132259531211E-2</v>
      </c>
      <c r="N116">
        <f t="shared" si="41"/>
        <v>1631610.2184868152</v>
      </c>
      <c r="O116">
        <f t="shared" si="36"/>
        <v>1631610.2184868152</v>
      </c>
    </row>
    <row r="117" spans="3:15" x14ac:dyDescent="0.3">
      <c r="C117">
        <v>3079.959961</v>
      </c>
      <c r="D117">
        <f t="shared" si="33"/>
        <v>-2.6041120719845229E-2</v>
      </c>
      <c r="F117">
        <v>200.41999799999999</v>
      </c>
      <c r="G117">
        <f t="shared" si="34"/>
        <v>-7.7723069142911744E-2</v>
      </c>
      <c r="I117">
        <f t="shared" si="38"/>
        <v>484.04825869428038</v>
      </c>
      <c r="J117">
        <f t="shared" si="39"/>
        <v>7065.8510277296873</v>
      </c>
      <c r="L117">
        <f t="shared" si="40"/>
        <v>3219908.398126631</v>
      </c>
      <c r="M117">
        <f t="shared" si="37"/>
        <v>-1.3272789774253734E-2</v>
      </c>
      <c r="N117">
        <f t="shared" si="41"/>
        <v>1609954.1990633155</v>
      </c>
      <c r="O117">
        <f t="shared" si="36"/>
        <v>1609954.1990633155</v>
      </c>
    </row>
    <row r="118" spans="3:15" x14ac:dyDescent="0.3">
      <c r="C118">
        <v>2965.919922</v>
      </c>
      <c r="D118">
        <f t="shared" si="33"/>
        <v>-3.7026468020374369E-2</v>
      </c>
      <c r="F118">
        <v>188.070007</v>
      </c>
      <c r="G118">
        <f t="shared" si="34"/>
        <v>-6.1620552456047771E-2</v>
      </c>
      <c r="I118">
        <f t="shared" si="38"/>
        <v>483.00369424964208</v>
      </c>
      <c r="J118">
        <f t="shared" si="39"/>
        <v>7081.1650581074591</v>
      </c>
      <c r="L118">
        <f t="shared" si="40"/>
        <v>3149135.7388038794</v>
      </c>
      <c r="M118">
        <f t="shared" si="37"/>
        <v>-2.1979712020356788E-2</v>
      </c>
      <c r="N118">
        <f t="shared" si="41"/>
        <v>1574567.8694019397</v>
      </c>
      <c r="O118">
        <f t="shared" si="36"/>
        <v>1574567.8694019397</v>
      </c>
    </row>
    <row r="119" spans="3:15" x14ac:dyDescent="0.3">
      <c r="C119">
        <v>2887</v>
      </c>
      <c r="D119">
        <f t="shared" si="33"/>
        <v>-2.6608918674642504E-2</v>
      </c>
      <c r="F119">
        <v>184.11000100000001</v>
      </c>
      <c r="G119">
        <f t="shared" si="34"/>
        <v>-2.1056020910341079E-2</v>
      </c>
      <c r="I119">
        <f t="shared" si="38"/>
        <v>484.86820039768043</v>
      </c>
      <c r="J119">
        <f t="shared" si="39"/>
        <v>7054.0395421752864</v>
      </c>
      <c r="L119">
        <f t="shared" si="40"/>
        <v>3172201.6667647008</v>
      </c>
      <c r="M119">
        <f t="shared" si="37"/>
        <v>7.324526433269099E-3</v>
      </c>
      <c r="N119">
        <f t="shared" si="41"/>
        <v>1586100.8333823504</v>
      </c>
      <c r="O119">
        <f t="shared" si="36"/>
        <v>1586100.8333823504</v>
      </c>
    </row>
    <row r="120" spans="3:15" x14ac:dyDescent="0.3">
      <c r="C120">
        <v>2921.4799800000001</v>
      </c>
      <c r="D120">
        <f t="shared" si="33"/>
        <v>1.1943186698995521E-2</v>
      </c>
      <c r="F120">
        <v>186.990005</v>
      </c>
      <c r="G120">
        <f t="shared" si="34"/>
        <v>1.5642843867020483E-2</v>
      </c>
      <c r="I120">
        <f t="shared" si="38"/>
        <v>487.44503520295746</v>
      </c>
      <c r="J120">
        <f t="shared" si="39"/>
        <v>7016.9450863507473</v>
      </c>
      <c r="L120">
        <f t="shared" si="40"/>
        <v>3282386.5584592624</v>
      </c>
      <c r="M120">
        <f t="shared" si="37"/>
        <v>3.4734516676216909E-2</v>
      </c>
      <c r="N120">
        <f t="shared" si="41"/>
        <v>1641193.2792296312</v>
      </c>
      <c r="O120">
        <f t="shared" si="36"/>
        <v>1641193.2792296312</v>
      </c>
    </row>
    <row r="121" spans="3:15" x14ac:dyDescent="0.3">
      <c r="C121">
        <v>2787.820068</v>
      </c>
      <c r="D121">
        <f t="shared" si="33"/>
        <v>-4.5750754040765347E-2</v>
      </c>
      <c r="F121">
        <v>180.949997</v>
      </c>
      <c r="G121">
        <f t="shared" si="34"/>
        <v>-3.2301234496464132E-2</v>
      </c>
      <c r="I121">
        <f t="shared" si="38"/>
        <v>491.62847477471479</v>
      </c>
      <c r="J121">
        <f t="shared" si="39"/>
        <v>6957.7392365159767</v>
      </c>
      <c r="L121">
        <f t="shared" si="40"/>
        <v>3226164.4735258142</v>
      </c>
      <c r="M121">
        <f t="shared" si="37"/>
        <v>-1.7128416757786907E-2</v>
      </c>
      <c r="N121">
        <f t="shared" si="41"/>
        <v>1613082.2367629071</v>
      </c>
      <c r="O121">
        <f t="shared" si="36"/>
        <v>1613082.2367629071</v>
      </c>
    </row>
    <row r="122" spans="3:15" x14ac:dyDescent="0.3">
      <c r="C122">
        <v>2763.3400879999999</v>
      </c>
      <c r="D122">
        <f t="shared" si="33"/>
        <v>-8.7810473426867056E-3</v>
      </c>
      <c r="F122">
        <v>174.949997</v>
      </c>
      <c r="G122">
        <f t="shared" si="34"/>
        <v>-3.3158331580408922E-2</v>
      </c>
      <c r="I122">
        <f t="shared" si="38"/>
        <v>490.47635017936227</v>
      </c>
      <c r="J122">
        <f t="shared" si="39"/>
        <v>6974.121385780858</v>
      </c>
      <c r="L122">
        <f t="shared" si="40"/>
        <v>3114642.6527344594</v>
      </c>
      <c r="M122">
        <f t="shared" si="37"/>
        <v>-3.4567927861865883E-2</v>
      </c>
      <c r="N122">
        <f t="shared" si="41"/>
        <v>1557321.3263672297</v>
      </c>
      <c r="O122">
        <f t="shared" si="36"/>
        <v>1557321.3263672297</v>
      </c>
    </row>
    <row r="123" spans="3:15" x14ac:dyDescent="0.3">
      <c r="C123">
        <v>2891.929932</v>
      </c>
      <c r="D123">
        <f t="shared" si="33"/>
        <v>4.6534208568250642E-2</v>
      </c>
      <c r="F123">
        <v>205.729996</v>
      </c>
      <c r="G123">
        <f t="shared" si="34"/>
        <v>0.17593597901004826</v>
      </c>
      <c r="I123">
        <f t="shared" si="38"/>
        <v>491.59956849462935</v>
      </c>
      <c r="J123">
        <f t="shared" si="39"/>
        <v>6958.2230732142261</v>
      </c>
      <c r="L123">
        <f t="shared" si="40"/>
        <v>3102671.6265968848</v>
      </c>
      <c r="M123">
        <f t="shared" si="37"/>
        <v>-3.8434669630767341E-3</v>
      </c>
      <c r="N123">
        <f t="shared" si="41"/>
        <v>1551335.8132984424</v>
      </c>
      <c r="O123">
        <f t="shared" si="36"/>
        <v>1551335.8132984424</v>
      </c>
    </row>
    <row r="124" spans="3:15" x14ac:dyDescent="0.3">
      <c r="C124">
        <v>2485.6298830000001</v>
      </c>
      <c r="D124">
        <f t="shared" si="33"/>
        <v>-0.14049443055455049</v>
      </c>
      <c r="F124">
        <v>200.470001</v>
      </c>
      <c r="G124">
        <f t="shared" si="34"/>
        <v>-2.5567467565595071E-2</v>
      </c>
      <c r="I124">
        <f t="shared" si="38"/>
        <v>496.19094724929187</v>
      </c>
      <c r="J124">
        <f t="shared" si="39"/>
        <v>6894.4272163526448</v>
      </c>
      <c r="L124">
        <f t="shared" si="40"/>
        <v>3065676.0336010759</v>
      </c>
      <c r="M124">
        <f t="shared" si="37"/>
        <v>-1.1923786158571651E-2</v>
      </c>
      <c r="N124">
        <f t="shared" si="41"/>
        <v>1532838.0168005379</v>
      </c>
      <c r="O124">
        <f t="shared" si="36"/>
        <v>1532838.0168005379</v>
      </c>
    </row>
    <row r="125" spans="3:15" x14ac:dyDescent="0.3">
      <c r="C125">
        <v>2490</v>
      </c>
      <c r="D125">
        <f t="shared" si="33"/>
        <v>1.7581527442555036E-3</v>
      </c>
      <c r="F125">
        <v>211.13000500000001</v>
      </c>
      <c r="G125">
        <f t="shared" si="34"/>
        <v>5.3175058347009314E-2</v>
      </c>
      <c r="I125">
        <f t="shared" si="38"/>
        <v>494.97676699104471</v>
      </c>
      <c r="J125">
        <f t="shared" si="39"/>
        <v>6911.3808650148658</v>
      </c>
      <c r="L125">
        <f t="shared" si="40"/>
        <v>2992075.1008415679</v>
      </c>
      <c r="M125">
        <f t="shared" si="37"/>
        <v>-2.4008059544717509E-2</v>
      </c>
      <c r="N125">
        <f t="shared" si="41"/>
        <v>1496037.5504207839</v>
      </c>
      <c r="O125">
        <f t="shared" si="36"/>
        <v>1496037.5504207839</v>
      </c>
    </row>
    <row r="126" spans="3:15" x14ac:dyDescent="0.3">
      <c r="C126">
        <v>2485.070068</v>
      </c>
      <c r="D126">
        <f t="shared" si="33"/>
        <v>-1.9798923694779149E-3</v>
      </c>
      <c r="F126">
        <v>212.029999</v>
      </c>
      <c r="G126">
        <f t="shared" si="34"/>
        <v>4.26274796895871E-3</v>
      </c>
      <c r="I126">
        <f t="shared" si="38"/>
        <v>492.86732596802545</v>
      </c>
      <c r="J126">
        <f t="shared" si="39"/>
        <v>6941.0882844361686</v>
      </c>
      <c r="L126">
        <f t="shared" si="40"/>
        <v>2972729.2765761456</v>
      </c>
      <c r="M126">
        <f t="shared" si="37"/>
        <v>-6.4656880637725253E-3</v>
      </c>
      <c r="N126">
        <f t="shared" si="41"/>
        <v>1486364.6382880728</v>
      </c>
      <c r="O126">
        <f t="shared" si="36"/>
        <v>1486364.6382880728</v>
      </c>
    </row>
    <row r="127" spans="3:15" x14ac:dyDescent="0.3">
      <c r="I127">
        <f t="shared" si="38"/>
        <v>486.28434099763632</v>
      </c>
      <c r="J127">
        <f t="shared" si="39"/>
        <v>7036.3414649420665</v>
      </c>
      <c r="L127">
        <f t="shared" si="40"/>
        <v>3025486.1734592044</v>
      </c>
      <c r="M127">
        <f t="shared" si="37"/>
        <v>1.7746956407622097E-2</v>
      </c>
      <c r="N127">
        <f t="shared" si="41"/>
        <v>1512743.0867296022</v>
      </c>
      <c r="O127">
        <f t="shared" si="36"/>
        <v>1512743.0867296022</v>
      </c>
    </row>
    <row r="128" spans="3:15" x14ac:dyDescent="0.3">
      <c r="I128">
        <f t="shared" si="38"/>
        <v>486.85260098059945</v>
      </c>
      <c r="J128">
        <f t="shared" si="39"/>
        <v>7028.1381408720099</v>
      </c>
      <c r="L128">
        <f t="shared" si="40"/>
        <v>2954348.0505030239</v>
      </c>
      <c r="M128">
        <f t="shared" si="37"/>
        <v>-2.351295589457094E-2</v>
      </c>
      <c r="N128">
        <f t="shared" si="41"/>
        <v>1477174.025251512</v>
      </c>
      <c r="O128">
        <f t="shared" si="36"/>
        <v>1477174.025251512</v>
      </c>
    </row>
    <row r="129" spans="9:15" x14ac:dyDescent="0.3">
      <c r="I129">
        <f t="shared" si="38"/>
        <v>485.81277949969547</v>
      </c>
      <c r="J129">
        <f t="shared" si="39"/>
        <v>7043.2132577669508</v>
      </c>
      <c r="L129">
        <f t="shared" si="40"/>
        <v>2968996.1730247866</v>
      </c>
      <c r="M129">
        <f t="shared" si="37"/>
        <v>4.9581573570076365E-3</v>
      </c>
      <c r="N129">
        <f t="shared" si="41"/>
        <v>1484498.0865123933</v>
      </c>
      <c r="O129">
        <f t="shared" si="36"/>
        <v>1484498.0865123933</v>
      </c>
    </row>
    <row r="130" spans="9:15" x14ac:dyDescent="0.3">
      <c r="I130">
        <f t="shared" si="38"/>
        <v>484.90679932431408</v>
      </c>
      <c r="J130">
        <f t="shared" si="39"/>
        <v>7056.3971436821448</v>
      </c>
      <c r="L130">
        <f t="shared" si="40"/>
        <v>3066851.2983615454</v>
      </c>
      <c r="M130">
        <f t="shared" si="37"/>
        <v>3.2958993422030874E-2</v>
      </c>
      <c r="N130">
        <f t="shared" si="41"/>
        <v>1533425.6491807727</v>
      </c>
      <c r="O130">
        <f t="shared" si="36"/>
        <v>1533425.6491807727</v>
      </c>
    </row>
    <row r="131" spans="9:15" x14ac:dyDescent="0.3">
      <c r="I131">
        <f t="shared" si="38"/>
        <v>472.04130329269731</v>
      </c>
      <c r="J131">
        <f t="shared" si="39"/>
        <v>7254.1080161060836</v>
      </c>
      <c r="L131">
        <f t="shared" si="40"/>
        <v>2907736.6281595305</v>
      </c>
      <c r="M131">
        <f t="shared" si="37"/>
        <v>-5.1882094931378457E-2</v>
      </c>
      <c r="N131">
        <f t="shared" si="41"/>
        <v>1453868.3140797652</v>
      </c>
      <c r="O131">
        <f t="shared" si="36"/>
        <v>1453868.3140797652</v>
      </c>
    </row>
    <row r="132" spans="9:15" x14ac:dyDescent="0.3">
      <c r="I132">
        <f t="shared" si="38"/>
        <v>466.01339946940112</v>
      </c>
      <c r="J132">
        <f t="shared" si="39"/>
        <v>7349.1698514438885</v>
      </c>
      <c r="L132">
        <f t="shared" si="40"/>
        <v>2764316.8508104822</v>
      </c>
      <c r="M132">
        <f t="shared" si="37"/>
        <v>-4.9323510238211195E-2</v>
      </c>
      <c r="N132">
        <f t="shared" si="41"/>
        <v>1382158.4254052411</v>
      </c>
      <c r="O132">
        <f t="shared" si="36"/>
        <v>1382158.4254052411</v>
      </c>
    </row>
    <row r="133" spans="9:15" x14ac:dyDescent="0.3">
      <c r="I133">
        <f t="shared" si="38"/>
        <v>467.34263127237017</v>
      </c>
      <c r="J133">
        <f t="shared" si="39"/>
        <v>7328.3263763782861</v>
      </c>
      <c r="L133">
        <f t="shared" si="40"/>
        <v>2698436.3529666653</v>
      </c>
      <c r="M133">
        <f t="shared" si="37"/>
        <v>-2.38324697924918E-2</v>
      </c>
      <c r="N133">
        <f t="shared" si="41"/>
        <v>1349218.1764833326</v>
      </c>
      <c r="O133">
        <f t="shared" si="36"/>
        <v>1349218.1764833326</v>
      </c>
    </row>
    <row r="134" spans="9:15" x14ac:dyDescent="0.3">
      <c r="I134">
        <f t="shared" si="38"/>
        <v>468.1969319576441</v>
      </c>
      <c r="J134">
        <f t="shared" si="39"/>
        <v>7314.979019395606</v>
      </c>
      <c r="L134">
        <f t="shared" si="40"/>
        <v>2735655.926823359</v>
      </c>
      <c r="M134">
        <f t="shared" si="37"/>
        <v>1.3793015283008039E-2</v>
      </c>
      <c r="N134">
        <f t="shared" si="41"/>
        <v>1367827.9634116795</v>
      </c>
      <c r="O134">
        <f t="shared" si="36"/>
        <v>1367827.9634116795</v>
      </c>
    </row>
    <row r="135" spans="9:15" x14ac:dyDescent="0.3">
      <c r="I135">
        <f t="shared" si="38"/>
        <v>471.49639685825105</v>
      </c>
      <c r="J135">
        <f t="shared" si="39"/>
        <v>7264.145559234933</v>
      </c>
      <c r="L135">
        <f t="shared" si="40"/>
        <v>2628894.2343022488</v>
      </c>
      <c r="M135">
        <f t="shared" si="37"/>
        <v>-3.9025994268614674E-2</v>
      </c>
      <c r="N135">
        <f t="shared" si="41"/>
        <v>1314447.1171511244</v>
      </c>
      <c r="O135">
        <f t="shared" si="36"/>
        <v>1314447.1171511244</v>
      </c>
    </row>
    <row r="136" spans="9:15" x14ac:dyDescent="0.3">
      <c r="I136">
        <f t="shared" si="38"/>
        <v>465.6985851575858</v>
      </c>
      <c r="J136">
        <f t="shared" si="39"/>
        <v>7355.7221569477288</v>
      </c>
      <c r="L136">
        <f t="shared" si="40"/>
        <v>2573767.1385816773</v>
      </c>
      <c r="M136">
        <f t="shared" si="37"/>
        <v>-2.0969689461547734E-2</v>
      </c>
      <c r="N136">
        <f t="shared" si="41"/>
        <v>1286883.5692908387</v>
      </c>
      <c r="O136">
        <f t="shared" si="36"/>
        <v>1286883.5692908387</v>
      </c>
    </row>
    <row r="137" spans="9:15" x14ac:dyDescent="0.3">
      <c r="I137">
        <f t="shared" si="38"/>
        <v>494.48991415488439</v>
      </c>
      <c r="J137">
        <f t="shared" si="39"/>
        <v>6951.0047714025168</v>
      </c>
      <c r="L137">
        <f t="shared" si="40"/>
        <v>2860060.3676332412</v>
      </c>
      <c r="M137">
        <f t="shared" si="37"/>
        <v>0.11123509378914953</v>
      </c>
      <c r="N137">
        <f t="shared" si="41"/>
        <v>1430030.1838166206</v>
      </c>
      <c r="O137">
        <f t="shared" si="36"/>
        <v>1430030.1838166206</v>
      </c>
    </row>
    <row r="138" spans="9:15" x14ac:dyDescent="0.3">
      <c r="I138">
        <f t="shared" si="38"/>
        <v>527.54974883353384</v>
      </c>
      <c r="J138">
        <f t="shared" si="39"/>
        <v>6541.0954952296142</v>
      </c>
      <c r="L138">
        <f t="shared" si="40"/>
        <v>2622586.8409395525</v>
      </c>
      <c r="M138">
        <f t="shared" si="37"/>
        <v>-8.3030949060072787E-2</v>
      </c>
      <c r="N138">
        <f t="shared" si="41"/>
        <v>1311293.420469776</v>
      </c>
      <c r="O138">
        <f t="shared" si="36"/>
        <v>1311293.4204697763</v>
      </c>
    </row>
    <row r="139" spans="9:15" x14ac:dyDescent="0.3">
      <c r="I139">
        <f t="shared" si="38"/>
        <v>541.08843357606531</v>
      </c>
      <c r="J139">
        <f t="shared" si="39"/>
        <v>6381.4245616316011</v>
      </c>
      <c r="L139">
        <f t="shared" si="40"/>
        <v>2694620.3992088055</v>
      </c>
      <c r="M139">
        <f t="shared" si="37"/>
        <v>2.7466605545632451E-2</v>
      </c>
      <c r="N139">
        <f t="shared" si="41"/>
        <v>1347310.1996044025</v>
      </c>
      <c r="O139">
        <f t="shared" si="36"/>
        <v>1347310.1996044028</v>
      </c>
    </row>
    <row r="140" spans="9:15" x14ac:dyDescent="0.3">
      <c r="I140">
        <f t="shared" si="38"/>
        <v>542.78069431123379</v>
      </c>
      <c r="J140">
        <f t="shared" si="39"/>
        <v>6361.5906394505282</v>
      </c>
      <c r="L140">
        <f t="shared" si="40"/>
        <v>2697696.1138422098</v>
      </c>
      <c r="M140">
        <f t="shared" si="37"/>
        <v>1.1414277997403154E-3</v>
      </c>
      <c r="N140">
        <f t="shared" si="41"/>
        <v>1348848.0569211049</v>
      </c>
      <c r="O140">
        <f t="shared" si="36"/>
        <v>1348848.0569211049</v>
      </c>
    </row>
  </sheetData>
  <mergeCells count="10">
    <mergeCell ref="I4:J4"/>
    <mergeCell ref="I7:J7"/>
    <mergeCell ref="I8:J8"/>
    <mergeCell ref="I10:J10"/>
    <mergeCell ref="I11:J11"/>
    <mergeCell ref="I14:J14"/>
    <mergeCell ref="I15:J15"/>
    <mergeCell ref="I17:J17"/>
    <mergeCell ref="L12:M12"/>
    <mergeCell ref="L13:M13"/>
  </mergeCells>
  <pageMargins left="0.7" right="0.7" top="0.75" bottom="0.75" header="0.3" footer="0.3"/>
  <ignoredErrors>
    <ignoredError sqref="R9 R14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57CD-9C86-4D27-85B1-7707712229A5}">
  <dimension ref="B2:M153"/>
  <sheetViews>
    <sheetView workbookViewId="0">
      <selection activeCell="C16" sqref="C16"/>
    </sheetView>
  </sheetViews>
  <sheetFormatPr defaultRowHeight="14.4" x14ac:dyDescent="0.3"/>
  <sheetData>
    <row r="2" spans="2:13" x14ac:dyDescent="0.3">
      <c r="I2" t="s">
        <v>57</v>
      </c>
      <c r="K2" t="s">
        <v>57</v>
      </c>
      <c r="M2" t="s">
        <v>57</v>
      </c>
    </row>
    <row r="3" spans="2:13" x14ac:dyDescent="0.3">
      <c r="B3" t="s">
        <v>33</v>
      </c>
      <c r="C3">
        <v>4000000</v>
      </c>
      <c r="H3" t="s">
        <v>56</v>
      </c>
      <c r="I3">
        <f ca="1">EXP((C6-0.5*C7^2)*C10/252+C7*SQRT(C10/252)*_xlfn.NORM.S.INV(RAND()))</f>
        <v>1.1162594050559087</v>
      </c>
      <c r="K3">
        <f ca="1">EXP((C6-0.5*C8^2)*C10/252+C8*SQRT(C10/252)*_xlfn.NORM.S.INV(RAND()))</f>
        <v>0.94887341768398192</v>
      </c>
      <c r="M3">
        <f ca="1">EXP((C6-0.5*C9^2)*C10/252+C9*SQRT(C10/252)*_xlfn.NORM.S.INV(RAND()))</f>
        <v>1.0385730677832563</v>
      </c>
    </row>
    <row r="4" spans="2:13" x14ac:dyDescent="0.3">
      <c r="B4" t="s">
        <v>16</v>
      </c>
      <c r="C4">
        <v>0.5</v>
      </c>
      <c r="H4">
        <v>1</v>
      </c>
      <c r="I4">
        <f t="dataTable" ref="I4:I153" dt2D="0" dtr="0" r1="I1" ca="1"/>
        <v>0.93241135066493386</v>
      </c>
      <c r="J4">
        <v>1</v>
      </c>
      <c r="K4">
        <f t="dataTable" ref="K4:K153" dt2D="0" dtr="0" r1="K1" ca="1"/>
        <v>1.0073171524619051</v>
      </c>
      <c r="L4">
        <v>1</v>
      </c>
      <c r="M4">
        <f t="dataTable" ref="M4:M153" dt2D="0" dtr="0" r1="M1" ca="1"/>
        <v>0.92437908566389826</v>
      </c>
    </row>
    <row r="5" spans="2:13" x14ac:dyDescent="0.3">
      <c r="B5" t="s">
        <v>17</v>
      </c>
      <c r="C5">
        <v>0.5</v>
      </c>
      <c r="H5">
        <v>2</v>
      </c>
      <c r="I5">
        <v>0.95163711541305951</v>
      </c>
      <c r="J5">
        <v>2</v>
      </c>
      <c r="K5">
        <v>0.88531099201900354</v>
      </c>
      <c r="L5">
        <v>2</v>
      </c>
      <c r="M5">
        <v>0.99564478515551491</v>
      </c>
    </row>
    <row r="6" spans="2:13" x14ac:dyDescent="0.3">
      <c r="B6" t="s">
        <v>54</v>
      </c>
      <c r="C6">
        <v>0</v>
      </c>
      <c r="H6">
        <v>3</v>
      </c>
      <c r="I6">
        <v>0.97722718646917528</v>
      </c>
      <c r="J6">
        <v>3</v>
      </c>
      <c r="K6">
        <v>1.0762243474983109</v>
      </c>
      <c r="L6">
        <v>3</v>
      </c>
      <c r="M6">
        <v>0.96757226663669182</v>
      </c>
    </row>
    <row r="7" spans="2:13" x14ac:dyDescent="0.3">
      <c r="B7" t="s">
        <v>59</v>
      </c>
      <c r="C7">
        <f>0.0297410882347636*SQRT(252)</f>
        <v>0.47212513913768078</v>
      </c>
      <c r="E7">
        <v>3.8364806246799998E-2</v>
      </c>
      <c r="H7">
        <v>4</v>
      </c>
      <c r="I7">
        <v>0.92768090379242463</v>
      </c>
      <c r="J7">
        <v>4</v>
      </c>
      <c r="K7">
        <v>0.9399539849103713</v>
      </c>
      <c r="L7">
        <v>4</v>
      </c>
      <c r="M7">
        <v>0.99260945725748939</v>
      </c>
    </row>
    <row r="8" spans="2:13" x14ac:dyDescent="0.3">
      <c r="B8" t="s">
        <v>60</v>
      </c>
      <c r="C8">
        <f>0.0285110012023266*SQRT(252)</f>
        <v>0.45259811286491836</v>
      </c>
      <c r="H8">
        <v>5</v>
      </c>
      <c r="I8">
        <v>0.97271236322012855</v>
      </c>
      <c r="J8">
        <v>5</v>
      </c>
      <c r="K8">
        <v>0.9139102513968751</v>
      </c>
      <c r="L8">
        <v>5</v>
      </c>
      <c r="M8">
        <v>0.84033527969968314</v>
      </c>
    </row>
    <row r="9" spans="2:13" x14ac:dyDescent="0.3">
      <c r="B9" t="s">
        <v>61</v>
      </c>
      <c r="C9">
        <f>0.0383648062468*SQRT(252)</f>
        <v>0.60902241855726058</v>
      </c>
      <c r="H9">
        <v>6</v>
      </c>
      <c r="I9">
        <v>1.0682955754979606</v>
      </c>
      <c r="J9">
        <v>6</v>
      </c>
      <c r="K9">
        <v>1.0280500730967799</v>
      </c>
      <c r="L9">
        <v>6</v>
      </c>
      <c r="M9">
        <v>1.0092327562606105</v>
      </c>
    </row>
    <row r="10" spans="2:13" x14ac:dyDescent="0.3">
      <c r="B10" t="s">
        <v>55</v>
      </c>
      <c r="C10">
        <v>5</v>
      </c>
      <c r="H10">
        <v>7</v>
      </c>
      <c r="I10">
        <v>1.1063759005184104</v>
      </c>
      <c r="J10">
        <v>7</v>
      </c>
      <c r="K10">
        <v>1.0546467356137748</v>
      </c>
      <c r="L10">
        <v>7</v>
      </c>
      <c r="M10">
        <v>0.98883012589056718</v>
      </c>
    </row>
    <row r="11" spans="2:13" x14ac:dyDescent="0.3">
      <c r="E11" t="s">
        <v>86</v>
      </c>
      <c r="H11">
        <v>8</v>
      </c>
      <c r="I11">
        <v>1.0147715678585882</v>
      </c>
      <c r="J11">
        <v>8</v>
      </c>
      <c r="K11">
        <v>1.0602926591187052</v>
      </c>
      <c r="L11">
        <v>8</v>
      </c>
      <c r="M11">
        <v>0.84261735393633941</v>
      </c>
    </row>
    <row r="12" spans="2:13" x14ac:dyDescent="0.3">
      <c r="H12">
        <v>9</v>
      </c>
      <c r="I12">
        <v>0.92687552853294808</v>
      </c>
      <c r="J12">
        <v>9</v>
      </c>
      <c r="K12">
        <v>0.95504004699489342</v>
      </c>
      <c r="L12">
        <v>9</v>
      </c>
      <c r="M12">
        <v>1.0082057201573678</v>
      </c>
    </row>
    <row r="13" spans="2:13" x14ac:dyDescent="0.3">
      <c r="B13" t="s">
        <v>24</v>
      </c>
      <c r="C13" t="s">
        <v>58</v>
      </c>
      <c r="H13">
        <v>10</v>
      </c>
      <c r="I13">
        <v>1.1326089184383394</v>
      </c>
      <c r="J13">
        <v>10</v>
      </c>
      <c r="K13">
        <v>1.0083270167734206</v>
      </c>
      <c r="L13">
        <v>10</v>
      </c>
      <c r="M13">
        <v>0.99972899431154361</v>
      </c>
    </row>
    <row r="14" spans="2:13" x14ac:dyDescent="0.3">
      <c r="B14" s="4">
        <v>0.95</v>
      </c>
      <c r="C14">
        <f ca="1">1-_xlfn.PERCENTILE.EXC(I3:I153,1-B14)</f>
        <v>0.11803566625610995</v>
      </c>
      <c r="D14">
        <f ca="1">C14*C3</f>
        <v>472142.6650244398</v>
      </c>
      <c r="H14">
        <v>11</v>
      </c>
      <c r="I14">
        <v>0.86554140973232518</v>
      </c>
      <c r="J14">
        <v>11</v>
      </c>
      <c r="K14">
        <v>0.93178603154219952</v>
      </c>
      <c r="L14">
        <v>11</v>
      </c>
      <c r="M14">
        <v>1.0608648825368541</v>
      </c>
    </row>
    <row r="15" spans="2:13" x14ac:dyDescent="0.3">
      <c r="B15" s="4">
        <v>0.99</v>
      </c>
      <c r="C15">
        <f ca="1">1-_xlfn.PERCENTILE.EXC(I3:I153,1-B15)</f>
        <v>0.14217763553936469</v>
      </c>
      <c r="D15">
        <f ca="1">C15*C3</f>
        <v>568710.54215745872</v>
      </c>
      <c r="H15">
        <v>12</v>
      </c>
      <c r="I15">
        <v>0.89455469986101932</v>
      </c>
      <c r="J15">
        <v>12</v>
      </c>
      <c r="K15">
        <v>1.0741128683441938</v>
      </c>
      <c r="L15">
        <v>12</v>
      </c>
      <c r="M15">
        <v>1.2399066745996914</v>
      </c>
    </row>
    <row r="16" spans="2:13" x14ac:dyDescent="0.3">
      <c r="B16" s="3">
        <v>0.995</v>
      </c>
      <c r="C16" t="s">
        <v>70</v>
      </c>
      <c r="H16">
        <v>13</v>
      </c>
      <c r="I16">
        <v>1.0331618044468691</v>
      </c>
      <c r="J16">
        <v>13</v>
      </c>
      <c r="K16">
        <v>0.91346325010711549</v>
      </c>
      <c r="L16">
        <v>13</v>
      </c>
      <c r="M16">
        <v>0.92308166735515973</v>
      </c>
    </row>
    <row r="17" spans="2:13" x14ac:dyDescent="0.3">
      <c r="B17" t="s">
        <v>16</v>
      </c>
      <c r="C17" t="s">
        <v>58</v>
      </c>
      <c r="H17">
        <v>14</v>
      </c>
      <c r="I17">
        <v>1.0669863344002302</v>
      </c>
      <c r="J17">
        <v>14</v>
      </c>
      <c r="K17">
        <v>0.92193695912186191</v>
      </c>
      <c r="L17">
        <v>14</v>
      </c>
      <c r="M17">
        <v>1.001489001936694</v>
      </c>
    </row>
    <row r="18" spans="2:13" x14ac:dyDescent="0.3">
      <c r="B18" s="4">
        <v>0.95</v>
      </c>
      <c r="C18">
        <f ca="1">1-_xlfn.PERCENTILE.EXC(K3:K153,1-B18)</f>
        <v>0.11121578106988383</v>
      </c>
      <c r="D18">
        <f ca="1">(C3/2)*C18</f>
        <v>222431.56213976766</v>
      </c>
      <c r="H18">
        <v>15</v>
      </c>
      <c r="I18">
        <v>1.0166533803717108</v>
      </c>
      <c r="J18">
        <v>15</v>
      </c>
      <c r="K18">
        <v>1.0053106869951112</v>
      </c>
      <c r="L18">
        <v>15</v>
      </c>
      <c r="M18">
        <v>1.1492699500450361</v>
      </c>
    </row>
    <row r="19" spans="2:13" x14ac:dyDescent="0.3">
      <c r="B19" s="4">
        <v>0.99</v>
      </c>
      <c r="C19">
        <f ca="1">1-_xlfn.PERCENTILE.EXC(K3:K153,1-B19)</f>
        <v>0.17565018373211094</v>
      </c>
      <c r="D19">
        <f ca="1">(C3/2)*C19</f>
        <v>351300.3674642219</v>
      </c>
      <c r="H19">
        <v>16</v>
      </c>
      <c r="I19">
        <v>0.95226003661048331</v>
      </c>
      <c r="J19">
        <v>16</v>
      </c>
      <c r="K19">
        <v>0.89721175136308751</v>
      </c>
      <c r="L19">
        <v>16</v>
      </c>
      <c r="M19">
        <v>1.0332553307417858</v>
      </c>
    </row>
    <row r="20" spans="2:13" x14ac:dyDescent="0.3">
      <c r="B20" s="3">
        <v>0.995</v>
      </c>
      <c r="H20">
        <v>17</v>
      </c>
      <c r="I20">
        <v>0.91647986024866179</v>
      </c>
      <c r="J20">
        <v>17</v>
      </c>
      <c r="K20">
        <v>0.90813867767231249</v>
      </c>
      <c r="L20">
        <v>17</v>
      </c>
      <c r="M20">
        <v>1.1868127951774547</v>
      </c>
    </row>
    <row r="21" spans="2:13" x14ac:dyDescent="0.3">
      <c r="B21" t="s">
        <v>17</v>
      </c>
      <c r="C21" t="s">
        <v>58</v>
      </c>
      <c r="H21">
        <v>18</v>
      </c>
      <c r="I21">
        <v>0.90653891433982015</v>
      </c>
      <c r="J21">
        <v>18</v>
      </c>
      <c r="K21">
        <v>0.9659105757222044</v>
      </c>
      <c r="L21">
        <v>18</v>
      </c>
      <c r="M21">
        <v>1.1235694843019475</v>
      </c>
    </row>
    <row r="22" spans="2:13" x14ac:dyDescent="0.3">
      <c r="B22" s="4">
        <v>0.95</v>
      </c>
      <c r="C22">
        <f ca="1">1-_xlfn.PERCENTILE.EXC(M3:M153,1-B22)</f>
        <v>0.12648920886723969</v>
      </c>
      <c r="D22">
        <f ca="1">(C3/2)*C22</f>
        <v>252978.41773447939</v>
      </c>
      <c r="H22">
        <v>19</v>
      </c>
      <c r="I22">
        <v>1.0199720201349163</v>
      </c>
      <c r="J22">
        <v>19</v>
      </c>
      <c r="K22">
        <v>0.96915655272689116</v>
      </c>
      <c r="L22">
        <v>19</v>
      </c>
      <c r="M22">
        <v>0.95366863960875115</v>
      </c>
    </row>
    <row r="23" spans="2:13" x14ac:dyDescent="0.3">
      <c r="B23" s="4">
        <v>0.99</v>
      </c>
      <c r="C23">
        <f ca="1">1-_xlfn.PERCENTILE.EXC(M3:M153,1-B23)</f>
        <v>0.1683609178880876</v>
      </c>
      <c r="D23">
        <f ca="1">(C3/2)*C23</f>
        <v>336721.8357761752</v>
      </c>
      <c r="H23">
        <v>20</v>
      </c>
      <c r="I23">
        <v>0.97880439141814868</v>
      </c>
      <c r="J23">
        <v>20</v>
      </c>
      <c r="K23">
        <v>0.94981833591687725</v>
      </c>
      <c r="L23">
        <v>20</v>
      </c>
      <c r="M23">
        <v>0.91064847756196321</v>
      </c>
    </row>
    <row r="24" spans="2:13" x14ac:dyDescent="0.3">
      <c r="B24" s="3">
        <v>0.995</v>
      </c>
      <c r="H24">
        <v>21</v>
      </c>
      <c r="I24">
        <v>0.95508520938614316</v>
      </c>
      <c r="J24">
        <v>21</v>
      </c>
      <c r="K24">
        <v>1.0754443213480009</v>
      </c>
      <c r="L24">
        <v>21</v>
      </c>
      <c r="M24">
        <v>1.0581200405845423</v>
      </c>
    </row>
    <row r="25" spans="2:13" x14ac:dyDescent="0.3">
      <c r="H25">
        <v>22</v>
      </c>
      <c r="I25">
        <v>0.91089506262894659</v>
      </c>
      <c r="J25">
        <v>22</v>
      </c>
      <c r="K25">
        <v>0.90363950693165784</v>
      </c>
      <c r="L25">
        <v>22</v>
      </c>
      <c r="M25">
        <v>0.87234747927755996</v>
      </c>
    </row>
    <row r="26" spans="2:13" x14ac:dyDescent="0.3">
      <c r="H26">
        <v>23</v>
      </c>
      <c r="I26">
        <v>1.0605135464767357</v>
      </c>
      <c r="J26">
        <v>23</v>
      </c>
      <c r="K26">
        <v>0.9563078638197946</v>
      </c>
      <c r="L26">
        <v>23</v>
      </c>
      <c r="M26">
        <v>1.0902548209528806</v>
      </c>
    </row>
    <row r="27" spans="2:13" x14ac:dyDescent="0.3">
      <c r="H27">
        <v>24</v>
      </c>
      <c r="I27">
        <v>0.95688806329422604</v>
      </c>
      <c r="J27">
        <v>24</v>
      </c>
      <c r="K27">
        <v>1.0651392452686403</v>
      </c>
      <c r="L27">
        <v>24</v>
      </c>
      <c r="M27">
        <v>0.92778264373796704</v>
      </c>
    </row>
    <row r="28" spans="2:13" x14ac:dyDescent="0.3">
      <c r="H28">
        <v>25</v>
      </c>
      <c r="I28">
        <v>1.1228796734449302</v>
      </c>
      <c r="J28">
        <v>25</v>
      </c>
      <c r="K28">
        <v>0.91052219615162466</v>
      </c>
      <c r="L28">
        <v>25</v>
      </c>
      <c r="M28">
        <v>0.90719023902995821</v>
      </c>
    </row>
    <row r="29" spans="2:13" x14ac:dyDescent="0.3">
      <c r="H29">
        <v>26</v>
      </c>
      <c r="I29">
        <v>1.0318401814691145</v>
      </c>
      <c r="J29">
        <v>26</v>
      </c>
      <c r="K29">
        <v>0.90988546302663231</v>
      </c>
      <c r="L29">
        <v>26</v>
      </c>
      <c r="M29">
        <v>1.066486679174232</v>
      </c>
    </row>
    <row r="30" spans="2:13" x14ac:dyDescent="0.3">
      <c r="H30">
        <v>27</v>
      </c>
      <c r="I30">
        <v>1.1344863449864377</v>
      </c>
      <c r="J30">
        <v>27</v>
      </c>
      <c r="K30">
        <v>0.93875790552522842</v>
      </c>
      <c r="L30">
        <v>27</v>
      </c>
      <c r="M30">
        <v>0.99264636787768779</v>
      </c>
    </row>
    <row r="31" spans="2:13" x14ac:dyDescent="0.3">
      <c r="H31">
        <v>28</v>
      </c>
      <c r="I31">
        <v>0.90712696106777246</v>
      </c>
      <c r="J31">
        <v>28</v>
      </c>
      <c r="K31">
        <v>0.93560198089986391</v>
      </c>
      <c r="L31">
        <v>28</v>
      </c>
      <c r="M31">
        <v>1.2116483068589239</v>
      </c>
    </row>
    <row r="32" spans="2:13" x14ac:dyDescent="0.3">
      <c r="H32">
        <v>29</v>
      </c>
      <c r="I32">
        <v>1.0382895167586235</v>
      </c>
      <c r="J32">
        <v>29</v>
      </c>
      <c r="K32">
        <v>1.0510331808360909</v>
      </c>
      <c r="L32">
        <v>29</v>
      </c>
      <c r="M32">
        <v>0.98262317096131757</v>
      </c>
    </row>
    <row r="33" spans="8:13" x14ac:dyDescent="0.3">
      <c r="H33">
        <v>30</v>
      </c>
      <c r="I33">
        <v>0.99252161900669489</v>
      </c>
      <c r="J33">
        <v>30</v>
      </c>
      <c r="K33">
        <v>0.93824708910037158</v>
      </c>
      <c r="L33">
        <v>30</v>
      </c>
      <c r="M33">
        <v>0.98282272451067265</v>
      </c>
    </row>
    <row r="34" spans="8:13" x14ac:dyDescent="0.3">
      <c r="H34">
        <v>31</v>
      </c>
      <c r="I34">
        <v>1.0348841643177438</v>
      </c>
      <c r="J34">
        <v>31</v>
      </c>
      <c r="K34">
        <v>1.0954078595260037</v>
      </c>
      <c r="L34">
        <v>31</v>
      </c>
      <c r="M34">
        <v>1.1226248183961351</v>
      </c>
    </row>
    <row r="35" spans="8:13" x14ac:dyDescent="0.3">
      <c r="H35">
        <v>32</v>
      </c>
      <c r="I35">
        <v>1.0546736727143486</v>
      </c>
      <c r="J35">
        <v>32</v>
      </c>
      <c r="K35">
        <v>0.85652714225434512</v>
      </c>
      <c r="L35">
        <v>32</v>
      </c>
      <c r="M35">
        <v>1.0343437939180817</v>
      </c>
    </row>
    <row r="36" spans="8:13" x14ac:dyDescent="0.3">
      <c r="H36">
        <v>33</v>
      </c>
      <c r="I36">
        <v>1.0826876778642565</v>
      </c>
      <c r="J36">
        <v>33</v>
      </c>
      <c r="K36">
        <v>0.95649048975273232</v>
      </c>
      <c r="L36">
        <v>33</v>
      </c>
      <c r="M36">
        <v>0.87428633236956055</v>
      </c>
    </row>
    <row r="37" spans="8:13" x14ac:dyDescent="0.3">
      <c r="H37">
        <v>34</v>
      </c>
      <c r="I37">
        <v>1.0664142356814195</v>
      </c>
      <c r="J37">
        <v>34</v>
      </c>
      <c r="K37">
        <v>0.95986089516828588</v>
      </c>
      <c r="L37">
        <v>34</v>
      </c>
      <c r="M37">
        <v>1.0158020688994469</v>
      </c>
    </row>
    <row r="38" spans="8:13" x14ac:dyDescent="0.3">
      <c r="H38">
        <v>35</v>
      </c>
      <c r="I38">
        <v>1.010693317608895</v>
      </c>
      <c r="J38">
        <v>35</v>
      </c>
      <c r="K38">
        <v>1.0154654349341554</v>
      </c>
      <c r="L38">
        <v>35</v>
      </c>
      <c r="M38">
        <v>1.0129839698013852</v>
      </c>
    </row>
    <row r="39" spans="8:13" x14ac:dyDescent="0.3">
      <c r="H39">
        <v>36</v>
      </c>
      <c r="I39">
        <v>1.0104654859275899</v>
      </c>
      <c r="J39">
        <v>36</v>
      </c>
      <c r="K39">
        <v>0.97808774643088403</v>
      </c>
      <c r="L39">
        <v>36</v>
      </c>
      <c r="M39">
        <v>1.0735384514260706</v>
      </c>
    </row>
    <row r="40" spans="8:13" x14ac:dyDescent="0.3">
      <c r="H40">
        <v>37</v>
      </c>
      <c r="I40">
        <v>1.1131479563045339</v>
      </c>
      <c r="J40">
        <v>37</v>
      </c>
      <c r="K40">
        <v>1.1086653309209884</v>
      </c>
      <c r="L40">
        <v>37</v>
      </c>
      <c r="M40">
        <v>0.99091185255093517</v>
      </c>
    </row>
    <row r="41" spans="8:13" x14ac:dyDescent="0.3">
      <c r="H41">
        <v>38</v>
      </c>
      <c r="I41">
        <v>0.90957950411209831</v>
      </c>
      <c r="J41">
        <v>38</v>
      </c>
      <c r="K41">
        <v>0.9843063166105529</v>
      </c>
      <c r="L41">
        <v>38</v>
      </c>
      <c r="M41">
        <v>0.95522059886762123</v>
      </c>
    </row>
    <row r="42" spans="8:13" x14ac:dyDescent="0.3">
      <c r="H42">
        <v>39</v>
      </c>
      <c r="I42">
        <v>1.1150061932378212</v>
      </c>
      <c r="J42">
        <v>39</v>
      </c>
      <c r="K42">
        <v>0.96684775466111628</v>
      </c>
      <c r="L42">
        <v>39</v>
      </c>
      <c r="M42">
        <v>1.2117456331946321</v>
      </c>
    </row>
    <row r="43" spans="8:13" x14ac:dyDescent="0.3">
      <c r="H43">
        <v>40</v>
      </c>
      <c r="I43">
        <v>1.0223674811884185</v>
      </c>
      <c r="J43">
        <v>40</v>
      </c>
      <c r="K43">
        <v>0.90941699728503456</v>
      </c>
      <c r="L43">
        <v>40</v>
      </c>
      <c r="M43">
        <v>1.0355525170014481</v>
      </c>
    </row>
    <row r="44" spans="8:13" x14ac:dyDescent="0.3">
      <c r="H44">
        <v>41</v>
      </c>
      <c r="I44">
        <v>1.007649110079867</v>
      </c>
      <c r="J44">
        <v>41</v>
      </c>
      <c r="K44">
        <v>1.0589485346463807</v>
      </c>
      <c r="L44">
        <v>41</v>
      </c>
      <c r="M44">
        <v>0.99749335267631867</v>
      </c>
    </row>
    <row r="45" spans="8:13" x14ac:dyDescent="0.3">
      <c r="H45">
        <v>42</v>
      </c>
      <c r="I45">
        <v>1.1414737009894995</v>
      </c>
      <c r="J45">
        <v>42</v>
      </c>
      <c r="K45">
        <v>1.0463910135358727</v>
      </c>
      <c r="L45">
        <v>42</v>
      </c>
      <c r="M45">
        <v>0.97762040928806948</v>
      </c>
    </row>
    <row r="46" spans="8:13" x14ac:dyDescent="0.3">
      <c r="H46">
        <v>43</v>
      </c>
      <c r="I46">
        <v>1.0645867137087546</v>
      </c>
      <c r="J46">
        <v>43</v>
      </c>
      <c r="K46">
        <v>0.97026458000320392</v>
      </c>
      <c r="L46">
        <v>43</v>
      </c>
      <c r="M46">
        <v>0.82221820139182744</v>
      </c>
    </row>
    <row r="47" spans="8:13" x14ac:dyDescent="0.3">
      <c r="H47">
        <v>44</v>
      </c>
      <c r="I47">
        <v>0.91033461977177144</v>
      </c>
      <c r="J47">
        <v>44</v>
      </c>
      <c r="K47">
        <v>1.1152954219389972</v>
      </c>
      <c r="L47">
        <v>44</v>
      </c>
      <c r="M47">
        <v>1.0152353999386017</v>
      </c>
    </row>
    <row r="48" spans="8:13" x14ac:dyDescent="0.3">
      <c r="H48">
        <v>45</v>
      </c>
      <c r="I48">
        <v>1.0139174022626374</v>
      </c>
      <c r="J48">
        <v>45</v>
      </c>
      <c r="K48">
        <v>1.001038958178349</v>
      </c>
      <c r="L48">
        <v>45</v>
      </c>
      <c r="M48">
        <v>1.1186359730992026</v>
      </c>
    </row>
    <row r="49" spans="8:13" x14ac:dyDescent="0.3">
      <c r="H49">
        <v>46</v>
      </c>
      <c r="I49">
        <v>1.0085000619159943</v>
      </c>
      <c r="J49">
        <v>46</v>
      </c>
      <c r="K49">
        <v>1.042688969995152</v>
      </c>
      <c r="L49">
        <v>46</v>
      </c>
      <c r="M49">
        <v>0.93065365058266214</v>
      </c>
    </row>
    <row r="50" spans="8:13" x14ac:dyDescent="0.3">
      <c r="H50">
        <v>47</v>
      </c>
      <c r="I50">
        <v>1.0397655052768597</v>
      </c>
      <c r="J50">
        <v>47</v>
      </c>
      <c r="K50">
        <v>1.0142876710158912</v>
      </c>
      <c r="L50">
        <v>47</v>
      </c>
      <c r="M50">
        <v>0.9658539333387185</v>
      </c>
    </row>
    <row r="51" spans="8:13" x14ac:dyDescent="0.3">
      <c r="H51">
        <v>48</v>
      </c>
      <c r="I51">
        <v>1.0026128087141988</v>
      </c>
      <c r="J51">
        <v>48</v>
      </c>
      <c r="K51">
        <v>1.0635474974127086</v>
      </c>
      <c r="L51">
        <v>48</v>
      </c>
      <c r="M51">
        <v>0.97523541361740951</v>
      </c>
    </row>
    <row r="52" spans="8:13" x14ac:dyDescent="0.3">
      <c r="H52">
        <v>49</v>
      </c>
      <c r="I52">
        <v>1.0054766163712436</v>
      </c>
      <c r="J52">
        <v>49</v>
      </c>
      <c r="K52">
        <v>0.97067207986153559</v>
      </c>
      <c r="L52">
        <v>49</v>
      </c>
      <c r="M52">
        <v>0.9939276828949809</v>
      </c>
    </row>
    <row r="53" spans="8:13" x14ac:dyDescent="0.3">
      <c r="H53">
        <v>50</v>
      </c>
      <c r="I53">
        <v>1.01246987600996</v>
      </c>
      <c r="J53">
        <v>50</v>
      </c>
      <c r="K53">
        <v>1.0823280802694462</v>
      </c>
      <c r="L53">
        <v>50</v>
      </c>
      <c r="M53">
        <v>1.134340814942856</v>
      </c>
    </row>
    <row r="54" spans="8:13" x14ac:dyDescent="0.3">
      <c r="H54">
        <v>51</v>
      </c>
      <c r="I54">
        <v>1.0604748351567947</v>
      </c>
      <c r="J54">
        <v>51</v>
      </c>
      <c r="K54">
        <v>1.0523852032555427</v>
      </c>
      <c r="L54">
        <v>51</v>
      </c>
      <c r="M54">
        <v>0.98515331427914166</v>
      </c>
    </row>
    <row r="55" spans="8:13" x14ac:dyDescent="0.3">
      <c r="H55">
        <v>52</v>
      </c>
      <c r="I55">
        <v>0.95911499913986098</v>
      </c>
      <c r="J55">
        <v>52</v>
      </c>
      <c r="K55">
        <v>0.96879390228632911</v>
      </c>
      <c r="L55">
        <v>52</v>
      </c>
      <c r="M55">
        <v>0.90558371588282094</v>
      </c>
    </row>
    <row r="56" spans="8:13" x14ac:dyDescent="0.3">
      <c r="H56">
        <v>53</v>
      </c>
      <c r="I56">
        <v>1.0581896189692626</v>
      </c>
      <c r="J56">
        <v>53</v>
      </c>
      <c r="K56">
        <v>1.0058343456397953</v>
      </c>
      <c r="L56">
        <v>53</v>
      </c>
      <c r="M56">
        <v>1.0553841197266491</v>
      </c>
    </row>
    <row r="57" spans="8:13" x14ac:dyDescent="0.3">
      <c r="H57">
        <v>54</v>
      </c>
      <c r="I57">
        <v>0.94594567421704745</v>
      </c>
      <c r="J57">
        <v>54</v>
      </c>
      <c r="K57">
        <v>1.0976844669778409</v>
      </c>
      <c r="L57">
        <v>54</v>
      </c>
      <c r="M57">
        <v>1.0341740567650173</v>
      </c>
    </row>
    <row r="58" spans="8:13" x14ac:dyDescent="0.3">
      <c r="H58">
        <v>55</v>
      </c>
      <c r="I58">
        <v>0.96268859811777019</v>
      </c>
      <c r="J58">
        <v>55</v>
      </c>
      <c r="K58">
        <v>1.1041007341264595</v>
      </c>
      <c r="L58">
        <v>55</v>
      </c>
      <c r="M58">
        <v>1.0881148637574285</v>
      </c>
    </row>
    <row r="59" spans="8:13" x14ac:dyDescent="0.3">
      <c r="H59">
        <v>56</v>
      </c>
      <c r="I59">
        <v>1.049142467819361</v>
      </c>
      <c r="J59">
        <v>56</v>
      </c>
      <c r="K59">
        <v>0.92378350938794829</v>
      </c>
      <c r="L59">
        <v>56</v>
      </c>
      <c r="M59">
        <v>1.0484679883884591</v>
      </c>
    </row>
    <row r="60" spans="8:13" x14ac:dyDescent="0.3">
      <c r="H60">
        <v>57</v>
      </c>
      <c r="I60">
        <v>1.1737604850953478</v>
      </c>
      <c r="J60">
        <v>57</v>
      </c>
      <c r="K60">
        <v>0.9739466064797152</v>
      </c>
      <c r="L60">
        <v>57</v>
      </c>
      <c r="M60">
        <v>1.1248841813003123</v>
      </c>
    </row>
    <row r="61" spans="8:13" x14ac:dyDescent="0.3">
      <c r="H61">
        <v>58</v>
      </c>
      <c r="I61">
        <v>0.94132189628027496</v>
      </c>
      <c r="J61">
        <v>58</v>
      </c>
      <c r="K61">
        <v>1.0473169798198296</v>
      </c>
      <c r="L61">
        <v>58</v>
      </c>
      <c r="M61">
        <v>0.89214756026172592</v>
      </c>
    </row>
    <row r="62" spans="8:13" x14ac:dyDescent="0.3">
      <c r="H62">
        <v>59</v>
      </c>
      <c r="I62">
        <v>1.0320867594088838</v>
      </c>
      <c r="J62">
        <v>59</v>
      </c>
      <c r="K62">
        <v>0.94934635514183319</v>
      </c>
      <c r="L62">
        <v>59</v>
      </c>
      <c r="M62">
        <v>1.0441125195918526</v>
      </c>
    </row>
    <row r="63" spans="8:13" x14ac:dyDescent="0.3">
      <c r="H63">
        <v>60</v>
      </c>
      <c r="I63">
        <v>1.0974756583964493</v>
      </c>
      <c r="J63">
        <v>60</v>
      </c>
      <c r="K63">
        <v>1.0062644011596007</v>
      </c>
      <c r="L63">
        <v>60</v>
      </c>
      <c r="M63">
        <v>1.1390320603577946</v>
      </c>
    </row>
    <row r="64" spans="8:13" x14ac:dyDescent="0.3">
      <c r="H64">
        <v>61</v>
      </c>
      <c r="I64">
        <v>1.0099889606014989</v>
      </c>
      <c r="J64">
        <v>61</v>
      </c>
      <c r="K64">
        <v>0.84829730371637568</v>
      </c>
      <c r="L64">
        <v>61</v>
      </c>
      <c r="M64">
        <v>0.85786818860385639</v>
      </c>
    </row>
    <row r="65" spans="8:13" x14ac:dyDescent="0.3">
      <c r="H65">
        <v>62</v>
      </c>
      <c r="I65">
        <v>1.0564591574990569</v>
      </c>
      <c r="J65">
        <v>62</v>
      </c>
      <c r="K65">
        <v>0.99848913416063334</v>
      </c>
      <c r="L65">
        <v>62</v>
      </c>
      <c r="M65">
        <v>0.93257353778106922</v>
      </c>
    </row>
    <row r="66" spans="8:13" x14ac:dyDescent="0.3">
      <c r="H66">
        <v>63</v>
      </c>
      <c r="I66">
        <v>0.95982903456417856</v>
      </c>
      <c r="J66">
        <v>63</v>
      </c>
      <c r="K66">
        <v>0.91082625344410639</v>
      </c>
      <c r="L66">
        <v>63</v>
      </c>
      <c r="M66">
        <v>0.84809125754958847</v>
      </c>
    </row>
    <row r="67" spans="8:13" x14ac:dyDescent="0.3">
      <c r="H67">
        <v>64</v>
      </c>
      <c r="I67">
        <v>0.8676775972186509</v>
      </c>
      <c r="J67">
        <v>64</v>
      </c>
      <c r="K67">
        <v>0.93682951743973431</v>
      </c>
      <c r="L67">
        <v>64</v>
      </c>
      <c r="M67">
        <v>1.1548910919047364</v>
      </c>
    </row>
    <row r="68" spans="8:13" x14ac:dyDescent="0.3">
      <c r="H68">
        <v>65</v>
      </c>
      <c r="I68">
        <v>1.0218242860593982</v>
      </c>
      <c r="J68">
        <v>65</v>
      </c>
      <c r="K68">
        <v>1.006438599051463</v>
      </c>
      <c r="L68">
        <v>65</v>
      </c>
      <c r="M68">
        <v>1.0900550704879421</v>
      </c>
    </row>
    <row r="69" spans="8:13" x14ac:dyDescent="0.3">
      <c r="H69">
        <v>66</v>
      </c>
      <c r="I69">
        <v>0.95272868579109027</v>
      </c>
      <c r="J69">
        <v>66</v>
      </c>
      <c r="K69">
        <v>0.96453151371454238</v>
      </c>
      <c r="L69">
        <v>66</v>
      </c>
      <c r="M69">
        <v>1.1402228502660041</v>
      </c>
    </row>
    <row r="70" spans="8:13" x14ac:dyDescent="0.3">
      <c r="H70">
        <v>67</v>
      </c>
      <c r="I70">
        <v>1.0243277370762787</v>
      </c>
      <c r="J70">
        <v>67</v>
      </c>
      <c r="K70">
        <v>1.1122892029125533</v>
      </c>
      <c r="L70">
        <v>67</v>
      </c>
      <c r="M70">
        <v>1.0756618665722819</v>
      </c>
    </row>
    <row r="71" spans="8:13" x14ac:dyDescent="0.3">
      <c r="H71">
        <v>68</v>
      </c>
      <c r="I71">
        <v>0.90758407382725781</v>
      </c>
      <c r="J71">
        <v>68</v>
      </c>
      <c r="K71">
        <v>1.0283108630791524</v>
      </c>
      <c r="L71">
        <v>68</v>
      </c>
      <c r="M71">
        <v>1.0692347805419022</v>
      </c>
    </row>
    <row r="72" spans="8:13" x14ac:dyDescent="0.3">
      <c r="H72">
        <v>69</v>
      </c>
      <c r="I72">
        <v>0.95229928430150923</v>
      </c>
      <c r="J72">
        <v>69</v>
      </c>
      <c r="K72">
        <v>0.98287815644442966</v>
      </c>
      <c r="L72">
        <v>69</v>
      </c>
      <c r="M72">
        <v>1.1058841195131441</v>
      </c>
    </row>
    <row r="73" spans="8:13" x14ac:dyDescent="0.3">
      <c r="H73">
        <v>70</v>
      </c>
      <c r="I73">
        <v>0.85475525599280266</v>
      </c>
      <c r="J73">
        <v>70</v>
      </c>
      <c r="K73">
        <v>0.99108709169441023</v>
      </c>
      <c r="L73">
        <v>70</v>
      </c>
      <c r="M73">
        <v>1.0694858900609372</v>
      </c>
    </row>
    <row r="74" spans="8:13" x14ac:dyDescent="0.3">
      <c r="H74">
        <v>71</v>
      </c>
      <c r="I74">
        <v>0.99507632901246834</v>
      </c>
      <c r="J74">
        <v>71</v>
      </c>
      <c r="K74">
        <v>0.95861679746258466</v>
      </c>
      <c r="L74">
        <v>71</v>
      </c>
      <c r="M74">
        <v>0.88353795735110652</v>
      </c>
    </row>
    <row r="75" spans="8:13" x14ac:dyDescent="0.3">
      <c r="H75">
        <v>72</v>
      </c>
      <c r="I75">
        <v>0.93692748610487275</v>
      </c>
      <c r="J75">
        <v>72</v>
      </c>
      <c r="K75">
        <v>1.0820736952542684</v>
      </c>
      <c r="L75">
        <v>72</v>
      </c>
      <c r="M75">
        <v>0.97582738292242488</v>
      </c>
    </row>
    <row r="76" spans="8:13" x14ac:dyDescent="0.3">
      <c r="H76">
        <v>73</v>
      </c>
      <c r="I76">
        <v>0.99848727731925691</v>
      </c>
      <c r="J76">
        <v>73</v>
      </c>
      <c r="K76">
        <v>1.0197076406213774</v>
      </c>
      <c r="L76">
        <v>73</v>
      </c>
      <c r="M76">
        <v>1.0072068129957095</v>
      </c>
    </row>
    <row r="77" spans="8:13" x14ac:dyDescent="0.3">
      <c r="H77">
        <v>74</v>
      </c>
      <c r="I77">
        <v>0.87681639054531046</v>
      </c>
      <c r="J77">
        <v>74</v>
      </c>
      <c r="K77">
        <v>1.0100666615595852</v>
      </c>
      <c r="L77">
        <v>74</v>
      </c>
      <c r="M77">
        <v>1.0155031790892195</v>
      </c>
    </row>
    <row r="78" spans="8:13" x14ac:dyDescent="0.3">
      <c r="H78">
        <v>75</v>
      </c>
      <c r="I78">
        <v>0.90402267938222902</v>
      </c>
      <c r="J78">
        <v>75</v>
      </c>
      <c r="K78">
        <v>1.0205456461565445</v>
      </c>
      <c r="L78">
        <v>75</v>
      </c>
      <c r="M78">
        <v>0.94254531487821969</v>
      </c>
    </row>
    <row r="79" spans="8:13" x14ac:dyDescent="0.3">
      <c r="H79">
        <v>76</v>
      </c>
      <c r="I79">
        <v>0.95535932148144553</v>
      </c>
      <c r="J79">
        <v>76</v>
      </c>
      <c r="K79">
        <v>0.87891611461536601</v>
      </c>
      <c r="L79">
        <v>76</v>
      </c>
      <c r="M79">
        <v>1.0382484686149722</v>
      </c>
    </row>
    <row r="80" spans="8:13" x14ac:dyDescent="0.3">
      <c r="H80">
        <v>77</v>
      </c>
      <c r="I80">
        <v>1.0508307864307496</v>
      </c>
      <c r="J80">
        <v>77</v>
      </c>
      <c r="K80">
        <v>1.0516979798112278</v>
      </c>
      <c r="L80">
        <v>77</v>
      </c>
      <c r="M80">
        <v>0.99708847048276561</v>
      </c>
    </row>
    <row r="81" spans="8:13" x14ac:dyDescent="0.3">
      <c r="H81">
        <v>78</v>
      </c>
      <c r="I81">
        <v>1.0811284564149091</v>
      </c>
      <c r="J81">
        <v>78</v>
      </c>
      <c r="K81">
        <v>0.89109970353752443</v>
      </c>
      <c r="L81">
        <v>78</v>
      </c>
      <c r="M81">
        <v>1.0697581149493438</v>
      </c>
    </row>
    <row r="82" spans="8:13" x14ac:dyDescent="0.3">
      <c r="H82">
        <v>79</v>
      </c>
      <c r="I82">
        <v>1.0711812484855259</v>
      </c>
      <c r="J82">
        <v>79</v>
      </c>
      <c r="K82">
        <v>0.9447853791326003</v>
      </c>
      <c r="L82">
        <v>79</v>
      </c>
      <c r="M82">
        <v>1.011590372416231</v>
      </c>
    </row>
    <row r="83" spans="8:13" x14ac:dyDescent="0.3">
      <c r="H83">
        <v>80</v>
      </c>
      <c r="I83">
        <v>0.92768831127450979</v>
      </c>
      <c r="J83">
        <v>80</v>
      </c>
      <c r="K83">
        <v>0.92951345695238008</v>
      </c>
      <c r="L83">
        <v>80</v>
      </c>
      <c r="M83">
        <v>1.0442378787769984</v>
      </c>
    </row>
    <row r="84" spans="8:13" x14ac:dyDescent="0.3">
      <c r="H84">
        <v>81</v>
      </c>
      <c r="I84">
        <v>1.0900965306336916</v>
      </c>
      <c r="J84">
        <v>81</v>
      </c>
      <c r="K84">
        <v>0.9436683035749398</v>
      </c>
      <c r="L84">
        <v>81</v>
      </c>
      <c r="M84">
        <v>0.93654003732811519</v>
      </c>
    </row>
    <row r="85" spans="8:13" x14ac:dyDescent="0.3">
      <c r="H85">
        <v>82</v>
      </c>
      <c r="I85">
        <v>0.9946430717233693</v>
      </c>
      <c r="J85">
        <v>82</v>
      </c>
      <c r="K85">
        <v>0.95843687453267068</v>
      </c>
      <c r="L85">
        <v>82</v>
      </c>
      <c r="M85">
        <v>0.95371301476081194</v>
      </c>
    </row>
    <row r="86" spans="8:13" x14ac:dyDescent="0.3">
      <c r="H86">
        <v>83</v>
      </c>
      <c r="I86">
        <v>1.0568802291808566</v>
      </c>
      <c r="J86">
        <v>83</v>
      </c>
      <c r="K86">
        <v>0.99493327408252852</v>
      </c>
      <c r="L86">
        <v>83</v>
      </c>
      <c r="M86">
        <v>0.91705476275068154</v>
      </c>
    </row>
    <row r="87" spans="8:13" x14ac:dyDescent="0.3">
      <c r="H87">
        <v>84</v>
      </c>
      <c r="I87">
        <v>1.1342636787647644</v>
      </c>
      <c r="J87">
        <v>84</v>
      </c>
      <c r="K87">
        <v>1.0363789289515408</v>
      </c>
      <c r="L87">
        <v>84</v>
      </c>
      <c r="M87">
        <v>1.1036065387650238</v>
      </c>
    </row>
    <row r="88" spans="8:13" x14ac:dyDescent="0.3">
      <c r="H88">
        <v>85</v>
      </c>
      <c r="I88">
        <v>0.88157373217221258</v>
      </c>
      <c r="J88">
        <v>85</v>
      </c>
      <c r="K88">
        <v>1.1025547200405379</v>
      </c>
      <c r="L88">
        <v>85</v>
      </c>
      <c r="M88">
        <v>0.93075144283233147</v>
      </c>
    </row>
    <row r="89" spans="8:13" x14ac:dyDescent="0.3">
      <c r="H89">
        <v>86</v>
      </c>
      <c r="I89">
        <v>0.96603336771447379</v>
      </c>
      <c r="J89">
        <v>86</v>
      </c>
      <c r="K89">
        <v>1.0089953152117468</v>
      </c>
      <c r="L89">
        <v>86</v>
      </c>
      <c r="M89">
        <v>0.9067051600355962</v>
      </c>
    </row>
    <row r="90" spans="8:13" x14ac:dyDescent="0.3">
      <c r="H90">
        <v>87</v>
      </c>
      <c r="I90">
        <v>1.023228998882435</v>
      </c>
      <c r="J90">
        <v>87</v>
      </c>
      <c r="K90">
        <v>0.9465053933479799</v>
      </c>
      <c r="L90">
        <v>87</v>
      </c>
      <c r="M90">
        <v>0.94162706214625957</v>
      </c>
    </row>
    <row r="91" spans="8:13" x14ac:dyDescent="0.3">
      <c r="H91">
        <v>88</v>
      </c>
      <c r="I91">
        <v>1.0083019902110049</v>
      </c>
      <c r="J91">
        <v>88</v>
      </c>
      <c r="K91">
        <v>1.0077822983335682</v>
      </c>
      <c r="L91">
        <v>88</v>
      </c>
      <c r="M91">
        <v>1.0482127576073399</v>
      </c>
    </row>
    <row r="92" spans="8:13" x14ac:dyDescent="0.3">
      <c r="H92">
        <v>89</v>
      </c>
      <c r="I92">
        <v>0.98914389528288715</v>
      </c>
      <c r="J92">
        <v>89</v>
      </c>
      <c r="K92">
        <v>1.0626872235886142</v>
      </c>
      <c r="L92">
        <v>89</v>
      </c>
      <c r="M92">
        <v>1.0568297631277352</v>
      </c>
    </row>
    <row r="93" spans="8:13" x14ac:dyDescent="0.3">
      <c r="H93">
        <v>90</v>
      </c>
      <c r="I93">
        <v>1.0117535713435037</v>
      </c>
      <c r="J93">
        <v>90</v>
      </c>
      <c r="K93">
        <v>0.91401433077397365</v>
      </c>
      <c r="L93">
        <v>90</v>
      </c>
      <c r="M93">
        <v>1.0159362654924438</v>
      </c>
    </row>
    <row r="94" spans="8:13" x14ac:dyDescent="0.3">
      <c r="H94">
        <v>91</v>
      </c>
      <c r="I94">
        <v>1.0753563378811462</v>
      </c>
      <c r="J94">
        <v>91</v>
      </c>
      <c r="K94">
        <v>1.0214094191097638</v>
      </c>
      <c r="L94">
        <v>91</v>
      </c>
      <c r="M94">
        <v>0.9924157985754446</v>
      </c>
    </row>
    <row r="95" spans="8:13" x14ac:dyDescent="0.3">
      <c r="H95">
        <v>92</v>
      </c>
      <c r="I95">
        <v>0.8758446807090885</v>
      </c>
      <c r="J95">
        <v>92</v>
      </c>
      <c r="K95">
        <v>0.95714201174945501</v>
      </c>
      <c r="L95">
        <v>92</v>
      </c>
      <c r="M95">
        <v>0.93719117076039293</v>
      </c>
    </row>
    <row r="96" spans="8:13" x14ac:dyDescent="0.3">
      <c r="H96">
        <v>93</v>
      </c>
      <c r="I96">
        <v>0.94094349672699895</v>
      </c>
      <c r="J96">
        <v>93</v>
      </c>
      <c r="K96">
        <v>0.97721857306136251</v>
      </c>
      <c r="L96">
        <v>93</v>
      </c>
      <c r="M96">
        <v>0.97429156150919372</v>
      </c>
    </row>
    <row r="97" spans="8:13" x14ac:dyDescent="0.3">
      <c r="H97">
        <v>94</v>
      </c>
      <c r="I97">
        <v>1.0758019198490398</v>
      </c>
      <c r="J97">
        <v>94</v>
      </c>
      <c r="K97">
        <v>0.97179069355370706</v>
      </c>
      <c r="L97">
        <v>94</v>
      </c>
      <c r="M97">
        <v>1.1729720136241903</v>
      </c>
    </row>
    <row r="98" spans="8:13" x14ac:dyDescent="0.3">
      <c r="H98">
        <v>95</v>
      </c>
      <c r="I98">
        <v>1.0094399126450944</v>
      </c>
      <c r="J98">
        <v>95</v>
      </c>
      <c r="K98">
        <v>1.0712729747599896</v>
      </c>
      <c r="L98">
        <v>95</v>
      </c>
      <c r="M98">
        <v>1.0152515161878348</v>
      </c>
    </row>
    <row r="99" spans="8:13" x14ac:dyDescent="0.3">
      <c r="H99">
        <v>96</v>
      </c>
      <c r="I99">
        <v>0.93972613376010672</v>
      </c>
      <c r="J99">
        <v>96</v>
      </c>
      <c r="K99">
        <v>1.1249002219981639</v>
      </c>
      <c r="L99">
        <v>96</v>
      </c>
      <c r="M99">
        <v>0.89693338558232194</v>
      </c>
    </row>
    <row r="100" spans="8:13" x14ac:dyDescent="0.3">
      <c r="H100">
        <v>97</v>
      </c>
      <c r="I100">
        <v>1.1204009267502351</v>
      </c>
      <c r="J100">
        <v>97</v>
      </c>
      <c r="K100">
        <v>1.021192790738332</v>
      </c>
      <c r="L100">
        <v>97</v>
      </c>
      <c r="M100">
        <v>0.96130233498782525</v>
      </c>
    </row>
    <row r="101" spans="8:13" x14ac:dyDescent="0.3">
      <c r="H101">
        <v>98</v>
      </c>
      <c r="I101">
        <v>1.059832839298458</v>
      </c>
      <c r="J101">
        <v>98</v>
      </c>
      <c r="K101">
        <v>0.97930671209452158</v>
      </c>
      <c r="L101">
        <v>98</v>
      </c>
      <c r="M101">
        <v>0.94451450177243446</v>
      </c>
    </row>
    <row r="102" spans="8:13" x14ac:dyDescent="0.3">
      <c r="H102">
        <v>99</v>
      </c>
      <c r="I102">
        <v>1.0393367503039546</v>
      </c>
      <c r="J102">
        <v>99</v>
      </c>
      <c r="K102">
        <v>1.0085305981006238</v>
      </c>
      <c r="L102">
        <v>99</v>
      </c>
      <c r="M102">
        <v>1.0646743333700439</v>
      </c>
    </row>
    <row r="103" spans="8:13" x14ac:dyDescent="0.3">
      <c r="H103">
        <v>100</v>
      </c>
      <c r="I103">
        <v>1.0627202566447531</v>
      </c>
      <c r="J103">
        <v>100</v>
      </c>
      <c r="K103">
        <v>1.0605030429440365</v>
      </c>
      <c r="L103">
        <v>100</v>
      </c>
      <c r="M103">
        <v>1.0186423280072041</v>
      </c>
    </row>
    <row r="104" spans="8:13" x14ac:dyDescent="0.3">
      <c r="H104">
        <v>101</v>
      </c>
      <c r="I104">
        <v>0.95393423255966836</v>
      </c>
      <c r="J104">
        <v>101</v>
      </c>
      <c r="K104">
        <v>0.91913631378874927</v>
      </c>
      <c r="L104">
        <v>101</v>
      </c>
      <c r="M104">
        <v>1.0132113061727772</v>
      </c>
    </row>
    <row r="105" spans="8:13" x14ac:dyDescent="0.3">
      <c r="H105">
        <v>102</v>
      </c>
      <c r="I105">
        <v>1.0021460520836456</v>
      </c>
      <c r="J105">
        <v>102</v>
      </c>
      <c r="K105">
        <v>1.0433989984371832</v>
      </c>
      <c r="L105">
        <v>102</v>
      </c>
      <c r="M105">
        <v>1.0290426344051258</v>
      </c>
    </row>
    <row r="106" spans="8:13" x14ac:dyDescent="0.3">
      <c r="H106">
        <v>103</v>
      </c>
      <c r="I106">
        <v>1.0925699044897934</v>
      </c>
      <c r="J106">
        <v>103</v>
      </c>
      <c r="K106">
        <v>1.0270991896641943</v>
      </c>
      <c r="L106">
        <v>103</v>
      </c>
      <c r="M106">
        <v>1.0142303029296813</v>
      </c>
    </row>
    <row r="107" spans="8:13" x14ac:dyDescent="0.3">
      <c r="H107">
        <v>104</v>
      </c>
      <c r="I107">
        <v>0.97622233434990491</v>
      </c>
      <c r="J107">
        <v>104</v>
      </c>
      <c r="K107">
        <v>1.0335233179076089</v>
      </c>
      <c r="L107">
        <v>104</v>
      </c>
      <c r="M107">
        <v>0.9510948924993281</v>
      </c>
    </row>
    <row r="108" spans="8:13" x14ac:dyDescent="0.3">
      <c r="H108">
        <v>105</v>
      </c>
      <c r="I108">
        <v>1.0797969779402687</v>
      </c>
      <c r="J108">
        <v>105</v>
      </c>
      <c r="K108">
        <v>1.0655085130597424</v>
      </c>
      <c r="L108">
        <v>105</v>
      </c>
      <c r="M108">
        <v>1.0230157559388047</v>
      </c>
    </row>
    <row r="109" spans="8:13" x14ac:dyDescent="0.3">
      <c r="H109">
        <v>106</v>
      </c>
      <c r="I109">
        <v>1.0997457800057944</v>
      </c>
      <c r="J109">
        <v>106</v>
      </c>
      <c r="K109">
        <v>0.96191928701289731</v>
      </c>
      <c r="L109">
        <v>106</v>
      </c>
      <c r="M109">
        <v>0.96227602018229563</v>
      </c>
    </row>
    <row r="110" spans="8:13" x14ac:dyDescent="0.3">
      <c r="H110">
        <v>107</v>
      </c>
      <c r="I110">
        <v>1.1194568765343775</v>
      </c>
      <c r="J110">
        <v>107</v>
      </c>
      <c r="K110">
        <v>0.97553161713994652</v>
      </c>
      <c r="L110">
        <v>107</v>
      </c>
      <c r="M110">
        <v>1.1048283733419704</v>
      </c>
    </row>
    <row r="111" spans="8:13" x14ac:dyDescent="0.3">
      <c r="H111">
        <v>108</v>
      </c>
      <c r="I111">
        <v>1.1182356761700443</v>
      </c>
      <c r="J111">
        <v>108</v>
      </c>
      <c r="K111">
        <v>0.96130023682584942</v>
      </c>
      <c r="L111">
        <v>108</v>
      </c>
      <c r="M111">
        <v>0.89306092677356597</v>
      </c>
    </row>
    <row r="112" spans="8:13" x14ac:dyDescent="0.3">
      <c r="H112">
        <v>109</v>
      </c>
      <c r="I112">
        <v>0.93741945440377505</v>
      </c>
      <c r="J112">
        <v>109</v>
      </c>
      <c r="K112">
        <v>0.9807680028581236</v>
      </c>
      <c r="L112">
        <v>109</v>
      </c>
      <c r="M112">
        <v>0.93273140880366578</v>
      </c>
    </row>
    <row r="113" spans="8:13" x14ac:dyDescent="0.3">
      <c r="H113">
        <v>110</v>
      </c>
      <c r="I113">
        <v>1.0309901855313797</v>
      </c>
      <c r="J113">
        <v>110</v>
      </c>
      <c r="K113">
        <v>0.96230112844383864</v>
      </c>
      <c r="L113">
        <v>110</v>
      </c>
      <c r="M113">
        <v>1.1385543552374859</v>
      </c>
    </row>
    <row r="114" spans="8:13" x14ac:dyDescent="0.3">
      <c r="H114">
        <v>111</v>
      </c>
      <c r="I114">
        <v>1.0531239534597465</v>
      </c>
      <c r="J114">
        <v>111</v>
      </c>
      <c r="K114">
        <v>0.92682107554775994</v>
      </c>
      <c r="L114">
        <v>111</v>
      </c>
      <c r="M114">
        <v>1.0060370443235875</v>
      </c>
    </row>
    <row r="115" spans="8:13" x14ac:dyDescent="0.3">
      <c r="H115">
        <v>112</v>
      </c>
      <c r="I115">
        <v>1.0200753037898465</v>
      </c>
      <c r="J115">
        <v>112</v>
      </c>
      <c r="K115">
        <v>1.032926475954409</v>
      </c>
      <c r="L115">
        <v>112</v>
      </c>
      <c r="M115">
        <v>1.0854047901182764</v>
      </c>
    </row>
    <row r="116" spans="8:13" x14ac:dyDescent="0.3">
      <c r="H116">
        <v>113</v>
      </c>
      <c r="I116">
        <v>0.96454211330261397</v>
      </c>
      <c r="J116">
        <v>113</v>
      </c>
      <c r="K116">
        <v>0.95871141974203</v>
      </c>
      <c r="L116">
        <v>113</v>
      </c>
      <c r="M116">
        <v>0.95951516672014181</v>
      </c>
    </row>
    <row r="117" spans="8:13" x14ac:dyDescent="0.3">
      <c r="H117">
        <v>114</v>
      </c>
      <c r="I117">
        <v>0.97966823013585447</v>
      </c>
      <c r="J117">
        <v>114</v>
      </c>
      <c r="K117">
        <v>0.96022968881477333</v>
      </c>
      <c r="L117">
        <v>114</v>
      </c>
      <c r="M117">
        <v>0.97690084435687141</v>
      </c>
    </row>
    <row r="118" spans="8:13" x14ac:dyDescent="0.3">
      <c r="H118">
        <v>115</v>
      </c>
      <c r="I118">
        <v>0.97299610676943304</v>
      </c>
      <c r="J118">
        <v>115</v>
      </c>
      <c r="K118">
        <v>0.96814809166290838</v>
      </c>
      <c r="L118">
        <v>115</v>
      </c>
      <c r="M118">
        <v>0.88710266657165071</v>
      </c>
    </row>
    <row r="119" spans="8:13" x14ac:dyDescent="0.3">
      <c r="H119">
        <v>116</v>
      </c>
      <c r="I119">
        <v>1.0051039537596034</v>
      </c>
      <c r="J119">
        <v>116</v>
      </c>
      <c r="K119">
        <v>1.0621566057880203</v>
      </c>
      <c r="L119">
        <v>116</v>
      </c>
      <c r="M119">
        <v>0.9398327925995521</v>
      </c>
    </row>
    <row r="120" spans="8:13" x14ac:dyDescent="0.3">
      <c r="H120">
        <v>117</v>
      </c>
      <c r="I120">
        <v>0.93844881078690712</v>
      </c>
      <c r="J120">
        <v>117</v>
      </c>
      <c r="K120">
        <v>1.0041847981081009</v>
      </c>
      <c r="L120">
        <v>117</v>
      </c>
      <c r="M120">
        <v>1.013912980601724</v>
      </c>
    </row>
    <row r="121" spans="8:13" x14ac:dyDescent="0.3">
      <c r="H121">
        <v>118</v>
      </c>
      <c r="I121">
        <v>0.92302268033308432</v>
      </c>
      <c r="J121">
        <v>118</v>
      </c>
      <c r="K121">
        <v>1.0965381755329631</v>
      </c>
      <c r="L121">
        <v>118</v>
      </c>
      <c r="M121">
        <v>1.1922906770809856</v>
      </c>
    </row>
    <row r="122" spans="8:13" x14ac:dyDescent="0.3">
      <c r="H122">
        <v>119</v>
      </c>
      <c r="I122">
        <v>0.965632284704108</v>
      </c>
      <c r="J122">
        <v>119</v>
      </c>
      <c r="K122">
        <v>0.99797387055052811</v>
      </c>
      <c r="L122">
        <v>119</v>
      </c>
      <c r="M122">
        <v>0.88781629258798089</v>
      </c>
    </row>
    <row r="123" spans="8:13" x14ac:dyDescent="0.3">
      <c r="H123">
        <v>120</v>
      </c>
      <c r="I123">
        <v>0.97925383938979915</v>
      </c>
      <c r="J123">
        <v>120</v>
      </c>
      <c r="K123">
        <v>1.0395695577335735</v>
      </c>
      <c r="L123">
        <v>120</v>
      </c>
      <c r="M123">
        <v>0.92914312727375592</v>
      </c>
    </row>
    <row r="124" spans="8:13" x14ac:dyDescent="0.3">
      <c r="H124">
        <v>121</v>
      </c>
      <c r="I124">
        <v>0.89867412539414415</v>
      </c>
      <c r="J124">
        <v>121</v>
      </c>
      <c r="K124">
        <v>0.92666032629864659</v>
      </c>
      <c r="L124">
        <v>121</v>
      </c>
      <c r="M124">
        <v>1.0136910705928239</v>
      </c>
    </row>
    <row r="125" spans="8:13" x14ac:dyDescent="0.3">
      <c r="H125">
        <v>122</v>
      </c>
      <c r="I125">
        <v>0.91334531864559942</v>
      </c>
      <c r="J125">
        <v>122</v>
      </c>
      <c r="K125">
        <v>1.070008837475023</v>
      </c>
      <c r="L125">
        <v>122</v>
      </c>
      <c r="M125">
        <v>0.90038095155664355</v>
      </c>
    </row>
    <row r="126" spans="8:13" x14ac:dyDescent="0.3">
      <c r="H126">
        <v>123</v>
      </c>
      <c r="I126">
        <v>0.95771280153445071</v>
      </c>
      <c r="J126">
        <v>123</v>
      </c>
      <c r="K126">
        <v>0.93253675173871331</v>
      </c>
      <c r="L126">
        <v>123</v>
      </c>
      <c r="M126">
        <v>0.97129090498556681</v>
      </c>
    </row>
    <row r="127" spans="8:13" x14ac:dyDescent="0.3">
      <c r="H127">
        <v>124</v>
      </c>
      <c r="I127">
        <v>0.96464618872717556</v>
      </c>
      <c r="J127">
        <v>124</v>
      </c>
      <c r="K127">
        <v>1.0098120881779107</v>
      </c>
      <c r="L127">
        <v>124</v>
      </c>
      <c r="M127">
        <v>0.98079179535250272</v>
      </c>
    </row>
    <row r="128" spans="8:13" x14ac:dyDescent="0.3">
      <c r="H128">
        <v>125</v>
      </c>
      <c r="I128">
        <v>0.90624951770972539</v>
      </c>
      <c r="J128">
        <v>125</v>
      </c>
      <c r="K128">
        <v>0.9274032904869266</v>
      </c>
      <c r="L128">
        <v>125</v>
      </c>
      <c r="M128">
        <v>0.97079851839164799</v>
      </c>
    </row>
    <row r="129" spans="8:13" x14ac:dyDescent="0.3">
      <c r="H129">
        <v>126</v>
      </c>
      <c r="I129">
        <v>0.97645567267294453</v>
      </c>
      <c r="J129">
        <v>126</v>
      </c>
      <c r="K129">
        <v>0.98921468697547699</v>
      </c>
      <c r="L129">
        <v>126</v>
      </c>
      <c r="M129">
        <v>1.0155188444054977</v>
      </c>
    </row>
    <row r="130" spans="8:13" x14ac:dyDescent="0.3">
      <c r="H130">
        <v>127</v>
      </c>
      <c r="I130">
        <v>0.95248413788508091</v>
      </c>
      <c r="J130">
        <v>127</v>
      </c>
      <c r="K130">
        <v>0.90807205633735555</v>
      </c>
      <c r="L130">
        <v>127</v>
      </c>
      <c r="M130">
        <v>1.0444772830997395</v>
      </c>
    </row>
    <row r="131" spans="8:13" x14ac:dyDescent="0.3">
      <c r="H131">
        <v>128</v>
      </c>
      <c r="I131">
        <v>0.93074019012585674</v>
      </c>
      <c r="J131">
        <v>128</v>
      </c>
      <c r="K131">
        <v>0.92554011559023397</v>
      </c>
      <c r="L131">
        <v>128</v>
      </c>
      <c r="M131">
        <v>0.93944784454283636</v>
      </c>
    </row>
    <row r="132" spans="8:13" x14ac:dyDescent="0.3">
      <c r="H132">
        <v>129</v>
      </c>
      <c r="I132">
        <v>1.02406490542992</v>
      </c>
      <c r="J132">
        <v>129</v>
      </c>
      <c r="K132">
        <v>1.0784963496186797</v>
      </c>
      <c r="L132">
        <v>129</v>
      </c>
      <c r="M132">
        <v>0.95404235319885478</v>
      </c>
    </row>
    <row r="133" spans="8:13" x14ac:dyDescent="0.3">
      <c r="H133">
        <v>130</v>
      </c>
      <c r="I133">
        <v>1.0263903501597753</v>
      </c>
      <c r="J133">
        <v>130</v>
      </c>
      <c r="K133">
        <v>0.86645348488405027</v>
      </c>
      <c r="L133">
        <v>130</v>
      </c>
      <c r="M133">
        <v>0.90300379495226202</v>
      </c>
    </row>
    <row r="134" spans="8:13" x14ac:dyDescent="0.3">
      <c r="H134">
        <v>131</v>
      </c>
      <c r="I134">
        <v>1.1668447343142176</v>
      </c>
      <c r="J134">
        <v>131</v>
      </c>
      <c r="K134">
        <v>0.87927770579248465</v>
      </c>
      <c r="L134">
        <v>131</v>
      </c>
      <c r="M134">
        <v>0.94547929876954773</v>
      </c>
    </row>
    <row r="135" spans="8:13" x14ac:dyDescent="0.3">
      <c r="H135">
        <v>132</v>
      </c>
      <c r="I135">
        <v>0.96902616986398638</v>
      </c>
      <c r="J135">
        <v>132</v>
      </c>
      <c r="K135">
        <v>0.99418108757811463</v>
      </c>
      <c r="L135">
        <v>132</v>
      </c>
      <c r="M135">
        <v>0.88278825557939844</v>
      </c>
    </row>
    <row r="136" spans="8:13" x14ac:dyDescent="0.3">
      <c r="H136">
        <v>133</v>
      </c>
      <c r="I136">
        <v>0.95720559211159062</v>
      </c>
      <c r="J136">
        <v>133</v>
      </c>
      <c r="K136">
        <v>0.9893530106406655</v>
      </c>
      <c r="L136">
        <v>133</v>
      </c>
      <c r="M136">
        <v>1.0328973171735247</v>
      </c>
    </row>
    <row r="137" spans="8:13" x14ac:dyDescent="0.3">
      <c r="H137">
        <v>134</v>
      </c>
      <c r="I137">
        <v>1.0819822313684981</v>
      </c>
      <c r="J137">
        <v>134</v>
      </c>
      <c r="K137">
        <v>0.95023438120966752</v>
      </c>
      <c r="L137">
        <v>134</v>
      </c>
      <c r="M137">
        <v>1.2936754122447751</v>
      </c>
    </row>
    <row r="138" spans="8:13" x14ac:dyDescent="0.3">
      <c r="H138">
        <v>135</v>
      </c>
      <c r="I138">
        <v>1.0724134056066836</v>
      </c>
      <c r="J138">
        <v>135</v>
      </c>
      <c r="K138">
        <v>1.0098440696143871</v>
      </c>
      <c r="L138">
        <v>135</v>
      </c>
      <c r="M138">
        <v>1.0841157031569144</v>
      </c>
    </row>
    <row r="139" spans="8:13" x14ac:dyDescent="0.3">
      <c r="H139">
        <v>136</v>
      </c>
      <c r="I139">
        <v>1.0372390627840493</v>
      </c>
      <c r="J139">
        <v>136</v>
      </c>
      <c r="K139">
        <v>0.7984067048653618</v>
      </c>
      <c r="L139">
        <v>136</v>
      </c>
      <c r="M139">
        <v>1.1545720582213523</v>
      </c>
    </row>
    <row r="140" spans="8:13" x14ac:dyDescent="0.3">
      <c r="H140">
        <v>137</v>
      </c>
      <c r="I140">
        <v>1.113813395824619</v>
      </c>
      <c r="J140">
        <v>137</v>
      </c>
      <c r="K140">
        <v>1.1842274412651688</v>
      </c>
      <c r="L140">
        <v>137</v>
      </c>
      <c r="M140">
        <v>1.0572531174683972</v>
      </c>
    </row>
    <row r="141" spans="8:13" x14ac:dyDescent="0.3">
      <c r="H141">
        <v>138</v>
      </c>
      <c r="I141">
        <v>0.986745544743863</v>
      </c>
      <c r="J141">
        <v>138</v>
      </c>
      <c r="K141">
        <v>0.91301511800196378</v>
      </c>
      <c r="L141">
        <v>138</v>
      </c>
      <c r="M141">
        <v>0.94067806353403149</v>
      </c>
    </row>
    <row r="142" spans="8:13" x14ac:dyDescent="0.3">
      <c r="H142">
        <v>139</v>
      </c>
      <c r="I142">
        <v>1.0384063286617971</v>
      </c>
      <c r="J142">
        <v>139</v>
      </c>
      <c r="K142">
        <v>0.99694310091031424</v>
      </c>
      <c r="L142">
        <v>139</v>
      </c>
      <c r="M142">
        <v>0.96562412873628034</v>
      </c>
    </row>
    <row r="143" spans="8:13" x14ac:dyDescent="0.3">
      <c r="H143">
        <v>140</v>
      </c>
      <c r="I143">
        <v>0.99216245236429512</v>
      </c>
      <c r="J143">
        <v>140</v>
      </c>
      <c r="K143">
        <v>1.0338571985202583</v>
      </c>
      <c r="L143">
        <v>140</v>
      </c>
      <c r="M143">
        <v>0.98115634117182537</v>
      </c>
    </row>
    <row r="144" spans="8:13" x14ac:dyDescent="0.3">
      <c r="H144">
        <v>141</v>
      </c>
      <c r="I144">
        <v>1.0560752269209523</v>
      </c>
      <c r="J144">
        <v>141</v>
      </c>
      <c r="K144">
        <v>0.95185579474651505</v>
      </c>
      <c r="L144">
        <v>141</v>
      </c>
      <c r="M144">
        <v>0.85831436343719936</v>
      </c>
    </row>
    <row r="145" spans="8:13" x14ac:dyDescent="0.3">
      <c r="H145">
        <v>142</v>
      </c>
      <c r="I145">
        <v>0.89793313846139056</v>
      </c>
      <c r="J145">
        <v>142</v>
      </c>
      <c r="K145">
        <v>1.0173001497745378</v>
      </c>
      <c r="L145">
        <v>142</v>
      </c>
      <c r="M145">
        <v>1.0163814248857339</v>
      </c>
    </row>
    <row r="146" spans="8:13" x14ac:dyDescent="0.3">
      <c r="H146">
        <v>143</v>
      </c>
      <c r="I146">
        <v>0.96715678909584879</v>
      </c>
      <c r="J146">
        <v>143</v>
      </c>
      <c r="K146">
        <v>1.064340974326802</v>
      </c>
      <c r="L146">
        <v>143</v>
      </c>
      <c r="M146">
        <v>1.0461850645587802</v>
      </c>
    </row>
    <row r="147" spans="8:13" x14ac:dyDescent="0.3">
      <c r="H147">
        <v>144</v>
      </c>
      <c r="I147">
        <v>0.88222473479167496</v>
      </c>
      <c r="J147">
        <v>144</v>
      </c>
      <c r="K147">
        <v>1.0734529963115562</v>
      </c>
      <c r="L147">
        <v>144</v>
      </c>
      <c r="M147">
        <v>0.99624080673484572</v>
      </c>
    </row>
    <row r="148" spans="8:13" x14ac:dyDescent="0.3">
      <c r="H148">
        <v>145</v>
      </c>
      <c r="I148">
        <v>1.0243587577977997</v>
      </c>
      <c r="J148">
        <v>145</v>
      </c>
      <c r="K148">
        <v>1.065839302458871</v>
      </c>
      <c r="L148">
        <v>145</v>
      </c>
      <c r="M148">
        <v>0.95810409472888425</v>
      </c>
    </row>
    <row r="149" spans="8:13" x14ac:dyDescent="0.3">
      <c r="H149">
        <v>146</v>
      </c>
      <c r="I149">
        <v>0.98721278043873539</v>
      </c>
      <c r="J149">
        <v>146</v>
      </c>
      <c r="K149">
        <v>1.0906602069389566</v>
      </c>
      <c r="L149">
        <v>146</v>
      </c>
      <c r="M149">
        <v>1.0340562748023649</v>
      </c>
    </row>
    <row r="150" spans="8:13" x14ac:dyDescent="0.3">
      <c r="H150">
        <v>147</v>
      </c>
      <c r="I150">
        <v>0.98520622528695334</v>
      </c>
      <c r="J150">
        <v>147</v>
      </c>
      <c r="K150">
        <v>1.0106800113955572</v>
      </c>
      <c r="L150">
        <v>147</v>
      </c>
      <c r="M150">
        <v>0.98181508367790715</v>
      </c>
    </row>
    <row r="151" spans="8:13" x14ac:dyDescent="0.3">
      <c r="H151">
        <v>148</v>
      </c>
      <c r="I151">
        <v>0.86065354150786533</v>
      </c>
      <c r="J151">
        <v>148</v>
      </c>
      <c r="K151">
        <v>1.0071281952981235</v>
      </c>
      <c r="L151">
        <v>148</v>
      </c>
      <c r="M151">
        <v>0.99128347220456947</v>
      </c>
    </row>
    <row r="152" spans="8:13" x14ac:dyDescent="0.3">
      <c r="H152">
        <v>149</v>
      </c>
      <c r="I152">
        <v>1.0776452436784654</v>
      </c>
      <c r="J152">
        <v>149</v>
      </c>
      <c r="K152">
        <v>0.97871417434930974</v>
      </c>
      <c r="L152">
        <v>149</v>
      </c>
      <c r="M152">
        <v>0.95894675827231635</v>
      </c>
    </row>
    <row r="153" spans="8:13" x14ac:dyDescent="0.3">
      <c r="H153">
        <v>150</v>
      </c>
      <c r="I153">
        <v>1.0511983361410269</v>
      </c>
      <c r="J153">
        <v>150</v>
      </c>
      <c r="K153">
        <v>1.0434569530959621</v>
      </c>
      <c r="L153">
        <v>150</v>
      </c>
      <c r="M153">
        <v>0.9587323252153076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8182-7F81-40FC-A097-78E3A6A08DD5}">
  <dimension ref="A1:R126"/>
  <sheetViews>
    <sheetView workbookViewId="0">
      <selection activeCell="J113" sqref="J113"/>
    </sheetView>
  </sheetViews>
  <sheetFormatPr defaultRowHeight="14.4" x14ac:dyDescent="0.3"/>
  <cols>
    <col min="1" max="1" width="11.21875" customWidth="1"/>
    <col min="12" max="12" width="10.6640625" customWidth="1"/>
  </cols>
  <sheetData>
    <row r="1" spans="1:18" x14ac:dyDescent="0.3">
      <c r="A1" s="11" t="s">
        <v>16</v>
      </c>
      <c r="B1" s="11"/>
      <c r="C1" s="11"/>
      <c r="D1" s="11"/>
      <c r="E1" s="11"/>
      <c r="F1" s="11"/>
      <c r="G1" s="11"/>
      <c r="L1" s="11" t="s">
        <v>25</v>
      </c>
      <c r="M1" s="11"/>
      <c r="N1" s="11"/>
      <c r="O1" s="11"/>
      <c r="P1" s="11"/>
      <c r="Q1" s="11"/>
      <c r="R1" s="11"/>
    </row>
    <row r="2" spans="1:18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</row>
    <row r="3" spans="1:18" x14ac:dyDescent="0.3">
      <c r="A3" s="1">
        <v>44504</v>
      </c>
      <c r="B3">
        <v>3370</v>
      </c>
      <c r="C3">
        <v>3498.6298830000001</v>
      </c>
      <c r="D3">
        <v>3365</v>
      </c>
      <c r="E3">
        <v>3477</v>
      </c>
      <c r="F3">
        <v>3477</v>
      </c>
      <c r="G3">
        <v>5353000</v>
      </c>
      <c r="L3" s="1">
        <v>44504</v>
      </c>
      <c r="M3">
        <v>334.01001000000002</v>
      </c>
      <c r="N3">
        <v>337.26998900000001</v>
      </c>
      <c r="O3">
        <v>332.64999399999999</v>
      </c>
      <c r="P3">
        <v>335.85000600000001</v>
      </c>
      <c r="Q3">
        <v>335.85000600000001</v>
      </c>
      <c r="R3">
        <v>22495300</v>
      </c>
    </row>
    <row r="4" spans="1:18" x14ac:dyDescent="0.3">
      <c r="A4" s="1">
        <v>44505</v>
      </c>
      <c r="B4">
        <v>3477</v>
      </c>
      <c r="C4">
        <v>3566.25</v>
      </c>
      <c r="D4">
        <v>3476.9799800000001</v>
      </c>
      <c r="E4">
        <v>3518.98999</v>
      </c>
      <c r="F4">
        <v>3518.98999</v>
      </c>
      <c r="G4">
        <v>4997000</v>
      </c>
      <c r="L4" s="1">
        <v>44505</v>
      </c>
      <c r="M4">
        <v>340.30999800000001</v>
      </c>
      <c r="N4">
        <v>346.790009</v>
      </c>
      <c r="O4">
        <v>339.64001500000001</v>
      </c>
      <c r="P4">
        <v>341.13000499999998</v>
      </c>
      <c r="Q4">
        <v>341.13000499999998</v>
      </c>
      <c r="R4">
        <v>26872800</v>
      </c>
    </row>
    <row r="5" spans="1:18" x14ac:dyDescent="0.3">
      <c r="A5" s="1">
        <v>44508</v>
      </c>
      <c r="B5">
        <v>3523.23999</v>
      </c>
      <c r="C5">
        <v>3579</v>
      </c>
      <c r="D5">
        <v>3487.860107</v>
      </c>
      <c r="E5">
        <v>3488.9799800000001</v>
      </c>
      <c r="F5">
        <v>3488.9799800000001</v>
      </c>
      <c r="G5">
        <v>3074000</v>
      </c>
      <c r="L5" s="1">
        <v>44508</v>
      </c>
      <c r="M5">
        <v>344.42001299999998</v>
      </c>
      <c r="N5">
        <v>344.790009</v>
      </c>
      <c r="O5">
        <v>338.33999599999999</v>
      </c>
      <c r="P5">
        <v>338.61999500000002</v>
      </c>
      <c r="Q5">
        <v>338.61999500000002</v>
      </c>
      <c r="R5">
        <v>18342500</v>
      </c>
    </row>
    <row r="6" spans="1:18" x14ac:dyDescent="0.3">
      <c r="A6" s="1">
        <v>44509</v>
      </c>
      <c r="B6">
        <v>3515.25</v>
      </c>
      <c r="C6">
        <v>3593.7700199999999</v>
      </c>
      <c r="D6">
        <v>3501.429932</v>
      </c>
      <c r="E6">
        <v>3576.2299800000001</v>
      </c>
      <c r="F6">
        <v>3576.2299800000001</v>
      </c>
      <c r="G6">
        <v>4294900</v>
      </c>
      <c r="L6" s="1">
        <v>44509</v>
      </c>
      <c r="M6">
        <v>340</v>
      </c>
      <c r="N6">
        <v>341.30999800000001</v>
      </c>
      <c r="O6">
        <v>334.47000100000002</v>
      </c>
      <c r="P6">
        <v>335.36999500000002</v>
      </c>
      <c r="Q6">
        <v>335.36999500000002</v>
      </c>
      <c r="R6">
        <v>17556700</v>
      </c>
    </row>
    <row r="7" spans="1:18" x14ac:dyDescent="0.3">
      <c r="A7" s="1">
        <v>44510</v>
      </c>
      <c r="B7">
        <v>3563.8701169999999</v>
      </c>
      <c r="C7">
        <v>3605.4499510000001</v>
      </c>
      <c r="D7">
        <v>3463.0900879999999</v>
      </c>
      <c r="E7">
        <v>3482.0500489999999</v>
      </c>
      <c r="F7">
        <v>3482.0500489999999</v>
      </c>
      <c r="G7">
        <v>4027400</v>
      </c>
      <c r="L7" s="1">
        <v>44510</v>
      </c>
      <c r="M7">
        <v>332.48998999999998</v>
      </c>
      <c r="N7">
        <v>333.19000199999999</v>
      </c>
      <c r="O7">
        <v>325.51001000000002</v>
      </c>
      <c r="P7">
        <v>327.64001500000001</v>
      </c>
      <c r="Q7">
        <v>327.64001500000001</v>
      </c>
      <c r="R7">
        <v>21872600</v>
      </c>
    </row>
    <row r="8" spans="1:18" x14ac:dyDescent="0.3">
      <c r="A8" s="1">
        <v>44511</v>
      </c>
      <c r="B8">
        <v>3513</v>
      </c>
      <c r="C8">
        <v>3543.23999</v>
      </c>
      <c r="D8">
        <v>3467.469971</v>
      </c>
      <c r="E8">
        <v>3472.5</v>
      </c>
      <c r="F8">
        <v>3472.5</v>
      </c>
      <c r="G8">
        <v>2264400</v>
      </c>
      <c r="L8" s="1">
        <v>44511</v>
      </c>
      <c r="M8">
        <v>329.82000699999998</v>
      </c>
      <c r="N8">
        <v>332.459991</v>
      </c>
      <c r="O8">
        <v>327</v>
      </c>
      <c r="P8">
        <v>327.73998999999998</v>
      </c>
      <c r="Q8">
        <v>327.73998999999998</v>
      </c>
      <c r="R8">
        <v>12376600</v>
      </c>
    </row>
    <row r="9" spans="1:18" x14ac:dyDescent="0.3">
      <c r="A9" s="1">
        <v>44512</v>
      </c>
      <c r="B9">
        <v>3485</v>
      </c>
      <c r="C9">
        <v>3540.7299800000001</v>
      </c>
      <c r="D9">
        <v>3447.0500489999999</v>
      </c>
      <c r="E9">
        <v>3525.1499020000001</v>
      </c>
      <c r="F9">
        <v>3525.1499020000001</v>
      </c>
      <c r="G9">
        <v>2689400</v>
      </c>
      <c r="L9" s="1">
        <v>44512</v>
      </c>
      <c r="M9">
        <v>330.17999300000002</v>
      </c>
      <c r="N9">
        <v>341.85998499999999</v>
      </c>
      <c r="O9">
        <v>329.77999899999998</v>
      </c>
      <c r="P9">
        <v>340.89001500000001</v>
      </c>
      <c r="Q9">
        <v>340.89001500000001</v>
      </c>
      <c r="R9">
        <v>25414300</v>
      </c>
    </row>
    <row r="10" spans="1:18" x14ac:dyDescent="0.3">
      <c r="A10" s="1">
        <v>44515</v>
      </c>
      <c r="B10">
        <v>3537</v>
      </c>
      <c r="C10">
        <v>3593.8798830000001</v>
      </c>
      <c r="D10">
        <v>3525.8100589999999</v>
      </c>
      <c r="E10">
        <v>3545.679932</v>
      </c>
      <c r="F10">
        <v>3545.679932</v>
      </c>
      <c r="G10">
        <v>2929700</v>
      </c>
      <c r="L10" s="1">
        <v>44515</v>
      </c>
      <c r="M10">
        <v>344.33999599999999</v>
      </c>
      <c r="N10">
        <v>353.64999399999999</v>
      </c>
      <c r="O10">
        <v>343.20001200000002</v>
      </c>
      <c r="P10">
        <v>347.55999800000001</v>
      </c>
      <c r="Q10">
        <v>347.55999800000001</v>
      </c>
      <c r="R10">
        <v>25076600</v>
      </c>
    </row>
    <row r="11" spans="1:18" x14ac:dyDescent="0.3">
      <c r="A11" s="1">
        <v>44516</v>
      </c>
      <c r="B11">
        <v>3539</v>
      </c>
      <c r="C11">
        <v>3576.5</v>
      </c>
      <c r="D11">
        <v>3525.1499020000001</v>
      </c>
      <c r="E11">
        <v>3540.6999510000001</v>
      </c>
      <c r="F11">
        <v>3540.6999510000001</v>
      </c>
      <c r="G11">
        <v>2217100</v>
      </c>
      <c r="L11" s="1">
        <v>44516</v>
      </c>
      <c r="M11">
        <v>343.82998700000002</v>
      </c>
      <c r="N11">
        <v>346.64999399999999</v>
      </c>
      <c r="O11">
        <v>340.86999500000002</v>
      </c>
      <c r="P11">
        <v>342.959991</v>
      </c>
      <c r="Q11">
        <v>342.959991</v>
      </c>
      <c r="R11">
        <v>18181100</v>
      </c>
    </row>
    <row r="12" spans="1:18" x14ac:dyDescent="0.3">
      <c r="A12" s="1">
        <v>44517</v>
      </c>
      <c r="B12">
        <v>3564.719971</v>
      </c>
      <c r="C12">
        <v>3587.25</v>
      </c>
      <c r="D12">
        <v>3545.3500979999999</v>
      </c>
      <c r="E12">
        <v>3549</v>
      </c>
      <c r="F12">
        <v>3549</v>
      </c>
      <c r="G12">
        <v>2560300</v>
      </c>
      <c r="L12" s="1">
        <v>44517</v>
      </c>
      <c r="M12">
        <v>344.23998999999998</v>
      </c>
      <c r="N12">
        <v>347.29998799999998</v>
      </c>
      <c r="O12">
        <v>340.10000600000001</v>
      </c>
      <c r="P12">
        <v>340.76998900000001</v>
      </c>
      <c r="Q12">
        <v>340.76998900000001</v>
      </c>
      <c r="R12">
        <v>13602800</v>
      </c>
    </row>
    <row r="13" spans="1:18" x14ac:dyDescent="0.3">
      <c r="A13" s="1">
        <v>44518</v>
      </c>
      <c r="B13">
        <v>3566.3500979999999</v>
      </c>
      <c r="C13">
        <v>3704.1999510000001</v>
      </c>
      <c r="D13">
        <v>3561</v>
      </c>
      <c r="E13">
        <v>3696.0600589999999</v>
      </c>
      <c r="F13">
        <v>3696.0600589999999</v>
      </c>
      <c r="G13">
        <v>5703500</v>
      </c>
      <c r="L13" s="1">
        <v>44518</v>
      </c>
      <c r="M13">
        <v>339.72000100000002</v>
      </c>
      <c r="N13">
        <v>342.459991</v>
      </c>
      <c r="O13">
        <v>335.29998799999998</v>
      </c>
      <c r="P13">
        <v>338.69000199999999</v>
      </c>
      <c r="Q13">
        <v>338.69000199999999</v>
      </c>
      <c r="R13">
        <v>17487200</v>
      </c>
    </row>
    <row r="14" spans="1:18" x14ac:dyDescent="0.3">
      <c r="A14" s="1">
        <v>44519</v>
      </c>
      <c r="B14">
        <v>3712.6899410000001</v>
      </c>
      <c r="C14">
        <v>3762.1499020000001</v>
      </c>
      <c r="D14">
        <v>3675.719971</v>
      </c>
      <c r="E14">
        <v>3676.570068</v>
      </c>
      <c r="F14">
        <v>3676.570068</v>
      </c>
      <c r="G14">
        <v>4936700</v>
      </c>
      <c r="L14" s="1">
        <v>44519</v>
      </c>
      <c r="M14">
        <v>342.20001200000002</v>
      </c>
      <c r="N14">
        <v>352.10000600000001</v>
      </c>
      <c r="O14">
        <v>339.89999399999999</v>
      </c>
      <c r="P14">
        <v>345.29998799999998</v>
      </c>
      <c r="Q14">
        <v>345.29998799999998</v>
      </c>
      <c r="R14">
        <v>26488500</v>
      </c>
    </row>
    <row r="15" spans="1:18" x14ac:dyDescent="0.3">
      <c r="A15" s="1">
        <v>44522</v>
      </c>
      <c r="B15">
        <v>3676.3798830000001</v>
      </c>
      <c r="C15">
        <v>3713.459961</v>
      </c>
      <c r="D15">
        <v>3567.5</v>
      </c>
      <c r="E15">
        <v>3572.570068</v>
      </c>
      <c r="F15">
        <v>3572.570068</v>
      </c>
      <c r="G15">
        <v>4842200</v>
      </c>
      <c r="L15" s="1">
        <v>44522</v>
      </c>
      <c r="M15">
        <v>349.04998799999998</v>
      </c>
      <c r="N15">
        <v>353.82998700000002</v>
      </c>
      <c r="O15">
        <v>340.51001000000002</v>
      </c>
      <c r="P15">
        <v>341.01001000000002</v>
      </c>
      <c r="Q15">
        <v>341.01001000000002</v>
      </c>
      <c r="R15">
        <v>27116800</v>
      </c>
    </row>
    <row r="16" spans="1:18" x14ac:dyDescent="0.3">
      <c r="A16" s="1">
        <v>44523</v>
      </c>
      <c r="B16">
        <v>3585.040039</v>
      </c>
      <c r="C16">
        <v>3621.0500489999999</v>
      </c>
      <c r="D16">
        <v>3527.709961</v>
      </c>
      <c r="E16">
        <v>3580.040039</v>
      </c>
      <c r="F16">
        <v>3580.040039</v>
      </c>
      <c r="G16">
        <v>3690200</v>
      </c>
      <c r="L16" s="1">
        <v>44523</v>
      </c>
      <c r="M16">
        <v>338.92999300000002</v>
      </c>
      <c r="N16">
        <v>341.39999399999999</v>
      </c>
      <c r="O16">
        <v>333.5</v>
      </c>
      <c r="P16">
        <v>337.25</v>
      </c>
      <c r="Q16">
        <v>337.25</v>
      </c>
      <c r="R16">
        <v>17225000</v>
      </c>
    </row>
    <row r="17" spans="1:18" x14ac:dyDescent="0.3">
      <c r="A17" s="1">
        <v>44524</v>
      </c>
      <c r="B17">
        <v>3562.669922</v>
      </c>
      <c r="C17">
        <v>3613.639893</v>
      </c>
      <c r="D17">
        <v>3536.8500979999999</v>
      </c>
      <c r="E17">
        <v>3580.4099120000001</v>
      </c>
      <c r="F17">
        <v>3580.4099120000001</v>
      </c>
      <c r="G17">
        <v>2328000</v>
      </c>
      <c r="L17" s="1">
        <v>44524</v>
      </c>
      <c r="M17">
        <v>336</v>
      </c>
      <c r="N17">
        <v>341.77999899999998</v>
      </c>
      <c r="O17">
        <v>332.80999800000001</v>
      </c>
      <c r="P17">
        <v>341.05999800000001</v>
      </c>
      <c r="Q17">
        <v>341.05999800000001</v>
      </c>
      <c r="R17">
        <v>13566200</v>
      </c>
    </row>
    <row r="18" spans="1:18" x14ac:dyDescent="0.3">
      <c r="A18" s="1">
        <v>44526</v>
      </c>
      <c r="B18">
        <v>3602.1000979999999</v>
      </c>
      <c r="C18">
        <v>3633.5</v>
      </c>
      <c r="D18">
        <v>3504.1499020000001</v>
      </c>
      <c r="E18">
        <v>3504.5600589999999</v>
      </c>
      <c r="F18">
        <v>3504.5600589999999</v>
      </c>
      <c r="G18">
        <v>2991300</v>
      </c>
      <c r="L18" s="1">
        <v>44526</v>
      </c>
      <c r="M18">
        <v>335.79998799999998</v>
      </c>
      <c r="N18">
        <v>337.75</v>
      </c>
      <c r="O18">
        <v>331.89999399999999</v>
      </c>
      <c r="P18">
        <v>333.11999500000002</v>
      </c>
      <c r="Q18">
        <v>333.11999500000002</v>
      </c>
      <c r="R18">
        <v>14750700</v>
      </c>
    </row>
    <row r="19" spans="1:18" x14ac:dyDescent="0.3">
      <c r="A19" s="1">
        <v>44529</v>
      </c>
      <c r="B19">
        <v>3547.639893</v>
      </c>
      <c r="C19">
        <v>3596</v>
      </c>
      <c r="D19">
        <v>3531.5</v>
      </c>
      <c r="E19">
        <v>3561.570068</v>
      </c>
      <c r="F19">
        <v>3561.570068</v>
      </c>
      <c r="G19">
        <v>3265600</v>
      </c>
      <c r="L19" s="1">
        <v>44529</v>
      </c>
      <c r="M19">
        <v>336.89001500000001</v>
      </c>
      <c r="N19">
        <v>340.67001299999998</v>
      </c>
      <c r="O19">
        <v>335.30999800000001</v>
      </c>
      <c r="P19">
        <v>338.02999899999998</v>
      </c>
      <c r="Q19">
        <v>338.02999899999998</v>
      </c>
      <c r="R19">
        <v>16650900</v>
      </c>
    </row>
    <row r="20" spans="1:18" x14ac:dyDescent="0.3">
      <c r="A20" s="1">
        <v>44530</v>
      </c>
      <c r="B20">
        <v>3563.5</v>
      </c>
      <c r="C20">
        <v>3585.7700199999999</v>
      </c>
      <c r="D20">
        <v>3492.01001</v>
      </c>
      <c r="E20">
        <v>3507.070068</v>
      </c>
      <c r="F20">
        <v>3507.070068</v>
      </c>
      <c r="G20">
        <v>4001100</v>
      </c>
      <c r="L20" s="1">
        <v>44530</v>
      </c>
      <c r="M20">
        <v>335</v>
      </c>
      <c r="N20">
        <v>335.80999800000001</v>
      </c>
      <c r="O20">
        <v>323.42999300000002</v>
      </c>
      <c r="P20">
        <v>324.459991</v>
      </c>
      <c r="Q20">
        <v>324.459991</v>
      </c>
      <c r="R20">
        <v>25390000</v>
      </c>
    </row>
    <row r="21" spans="1:18" x14ac:dyDescent="0.3">
      <c r="A21" s="1">
        <v>44531</v>
      </c>
      <c r="B21">
        <v>3545</v>
      </c>
      <c r="C21">
        <v>3559.8798830000001</v>
      </c>
      <c r="D21">
        <v>3441.6000979999999</v>
      </c>
      <c r="E21">
        <v>3443.719971</v>
      </c>
      <c r="F21">
        <v>3443.719971</v>
      </c>
      <c r="G21">
        <v>3745800</v>
      </c>
      <c r="L21" s="1">
        <v>44531</v>
      </c>
      <c r="M21">
        <v>330.290009</v>
      </c>
      <c r="N21">
        <v>330.5</v>
      </c>
      <c r="O21">
        <v>310.290009</v>
      </c>
      <c r="P21">
        <v>310.60000600000001</v>
      </c>
      <c r="Q21">
        <v>310.60000600000001</v>
      </c>
      <c r="R21">
        <v>30329600</v>
      </c>
    </row>
    <row r="22" spans="1:18" x14ac:dyDescent="0.3">
      <c r="A22" s="1">
        <v>44532</v>
      </c>
      <c r="B22">
        <v>3460</v>
      </c>
      <c r="C22">
        <v>3492.6999510000001</v>
      </c>
      <c r="D22">
        <v>3423.75</v>
      </c>
      <c r="E22">
        <v>3437.360107</v>
      </c>
      <c r="F22">
        <v>3437.360107</v>
      </c>
      <c r="G22">
        <v>3236300</v>
      </c>
      <c r="L22" s="1">
        <v>44532</v>
      </c>
      <c r="M22">
        <v>311.39999399999999</v>
      </c>
      <c r="N22">
        <v>314.60000600000001</v>
      </c>
      <c r="O22">
        <v>307.20001200000002</v>
      </c>
      <c r="P22">
        <v>310.39001500000001</v>
      </c>
      <c r="Q22">
        <v>310.39001500000001</v>
      </c>
      <c r="R22">
        <v>24396200</v>
      </c>
    </row>
    <row r="23" spans="1:18" x14ac:dyDescent="0.3">
      <c r="A23" s="1">
        <v>44533</v>
      </c>
      <c r="B23">
        <v>3455</v>
      </c>
      <c r="C23">
        <v>3469.8701169999999</v>
      </c>
      <c r="D23">
        <v>3338.6000979999999</v>
      </c>
      <c r="E23">
        <v>3389.790039</v>
      </c>
      <c r="F23">
        <v>3389.790039</v>
      </c>
      <c r="G23">
        <v>4035600</v>
      </c>
      <c r="L23" s="1">
        <v>44533</v>
      </c>
      <c r="M23">
        <v>313.73001099999999</v>
      </c>
      <c r="N23">
        <v>313.75</v>
      </c>
      <c r="O23">
        <v>299.5</v>
      </c>
      <c r="P23">
        <v>306.83999599999999</v>
      </c>
      <c r="Q23">
        <v>306.83999599999999</v>
      </c>
      <c r="R23">
        <v>27471000</v>
      </c>
    </row>
    <row r="24" spans="1:18" x14ac:dyDescent="0.3">
      <c r="A24" s="1">
        <v>44536</v>
      </c>
      <c r="B24">
        <v>3393</v>
      </c>
      <c r="C24">
        <v>3473.9099120000001</v>
      </c>
      <c r="D24">
        <v>3338.6899410000001</v>
      </c>
      <c r="E24">
        <v>3427.3701169999999</v>
      </c>
      <c r="F24">
        <v>3427.3701169999999</v>
      </c>
      <c r="G24">
        <v>3443000</v>
      </c>
      <c r="L24" s="1">
        <v>44536</v>
      </c>
      <c r="M24">
        <v>308.13000499999998</v>
      </c>
      <c r="N24">
        <v>320.10000600000001</v>
      </c>
      <c r="O24">
        <v>306.33999599999999</v>
      </c>
      <c r="P24">
        <v>317.86999500000002</v>
      </c>
      <c r="Q24">
        <v>317.86999500000002</v>
      </c>
      <c r="R24">
        <v>21758300</v>
      </c>
    </row>
    <row r="25" spans="1:18" x14ac:dyDescent="0.3">
      <c r="A25" s="1">
        <v>44537</v>
      </c>
      <c r="B25">
        <v>3492</v>
      </c>
      <c r="C25">
        <v>3549.98999</v>
      </c>
      <c r="D25">
        <v>3466.6899410000001</v>
      </c>
      <c r="E25">
        <v>3523.290039</v>
      </c>
      <c r="F25">
        <v>3523.290039</v>
      </c>
      <c r="G25">
        <v>3320500</v>
      </c>
      <c r="L25" s="1">
        <v>44537</v>
      </c>
      <c r="M25">
        <v>321.57000699999998</v>
      </c>
      <c r="N25">
        <v>326.540009</v>
      </c>
      <c r="O25">
        <v>321</v>
      </c>
      <c r="P25">
        <v>322.80999800000001</v>
      </c>
      <c r="Q25">
        <v>322.80999800000001</v>
      </c>
      <c r="R25">
        <v>18794000</v>
      </c>
    </row>
    <row r="26" spans="1:18" x14ac:dyDescent="0.3">
      <c r="A26" s="1">
        <v>44538</v>
      </c>
      <c r="B26">
        <v>3523.01001</v>
      </c>
      <c r="C26">
        <v>3543.6000979999999</v>
      </c>
      <c r="D26">
        <v>3495.01001</v>
      </c>
      <c r="E26">
        <v>3523.1599120000001</v>
      </c>
      <c r="F26">
        <v>3523.1599120000001</v>
      </c>
      <c r="G26">
        <v>2262700</v>
      </c>
      <c r="L26" s="1">
        <v>44538</v>
      </c>
      <c r="M26">
        <v>325</v>
      </c>
      <c r="N26">
        <v>332.75</v>
      </c>
      <c r="O26">
        <v>323.07000699999998</v>
      </c>
      <c r="P26">
        <v>330.55999800000001</v>
      </c>
      <c r="Q26">
        <v>330.55999800000001</v>
      </c>
      <c r="R26">
        <v>19937700</v>
      </c>
    </row>
    <row r="27" spans="1:18" x14ac:dyDescent="0.3">
      <c r="A27" s="1">
        <v>44539</v>
      </c>
      <c r="B27">
        <v>3515</v>
      </c>
      <c r="C27">
        <v>3539.389893</v>
      </c>
      <c r="D27">
        <v>3482.790039</v>
      </c>
      <c r="E27">
        <v>3483.419922</v>
      </c>
      <c r="F27">
        <v>3483.419922</v>
      </c>
      <c r="G27">
        <v>2303100</v>
      </c>
      <c r="L27" s="1">
        <v>44539</v>
      </c>
      <c r="M27">
        <v>329.540009</v>
      </c>
      <c r="N27">
        <v>336.13000499999998</v>
      </c>
      <c r="O27">
        <v>328</v>
      </c>
      <c r="P27">
        <v>329.82000699999998</v>
      </c>
      <c r="Q27">
        <v>329.82000699999998</v>
      </c>
      <c r="R27">
        <v>16879200</v>
      </c>
    </row>
    <row r="28" spans="1:18" x14ac:dyDescent="0.3">
      <c r="A28" s="1">
        <v>44540</v>
      </c>
      <c r="B28">
        <v>3508.3400879999999</v>
      </c>
      <c r="C28">
        <v>3518.540039</v>
      </c>
      <c r="D28">
        <v>3410</v>
      </c>
      <c r="E28">
        <v>3444.23999</v>
      </c>
      <c r="F28">
        <v>3444.23999</v>
      </c>
      <c r="G28">
        <v>3034500</v>
      </c>
      <c r="L28" s="1">
        <v>44540</v>
      </c>
      <c r="M28">
        <v>332.55999800000001</v>
      </c>
      <c r="N28">
        <v>335.02999899999998</v>
      </c>
      <c r="O28">
        <v>326.36999500000002</v>
      </c>
      <c r="P28">
        <v>329.75</v>
      </c>
      <c r="Q28">
        <v>329.75</v>
      </c>
      <c r="R28">
        <v>14528000</v>
      </c>
    </row>
    <row r="29" spans="1:18" x14ac:dyDescent="0.3">
      <c r="A29" s="1">
        <v>44543</v>
      </c>
      <c r="B29">
        <v>3440</v>
      </c>
      <c r="C29">
        <v>3442</v>
      </c>
      <c r="D29">
        <v>3382.6000979999999</v>
      </c>
      <c r="E29">
        <v>3391.3500979999999</v>
      </c>
      <c r="F29">
        <v>3391.3500979999999</v>
      </c>
      <c r="G29">
        <v>3108500</v>
      </c>
      <c r="L29" s="1">
        <v>44543</v>
      </c>
      <c r="M29">
        <v>330.95001200000002</v>
      </c>
      <c r="N29">
        <v>341.08999599999999</v>
      </c>
      <c r="O29">
        <v>329.58999599999999</v>
      </c>
      <c r="P29">
        <v>334.48998999999998</v>
      </c>
      <c r="Q29">
        <v>334.48998999999998</v>
      </c>
      <c r="R29">
        <v>22948700</v>
      </c>
    </row>
    <row r="30" spans="1:18" x14ac:dyDescent="0.3">
      <c r="A30" s="1">
        <v>44544</v>
      </c>
      <c r="B30">
        <v>3351</v>
      </c>
      <c r="C30">
        <v>3389.9799800000001</v>
      </c>
      <c r="D30">
        <v>3328.8000489999999</v>
      </c>
      <c r="E30">
        <v>3381.830078</v>
      </c>
      <c r="F30">
        <v>3381.830078</v>
      </c>
      <c r="G30">
        <v>2798800</v>
      </c>
      <c r="L30" s="1">
        <v>44544</v>
      </c>
      <c r="M30">
        <v>328.04998799999998</v>
      </c>
      <c r="N30">
        <v>335.70001200000002</v>
      </c>
      <c r="O30">
        <v>327.64999399999999</v>
      </c>
      <c r="P30">
        <v>333.73998999999998</v>
      </c>
      <c r="Q30">
        <v>333.73998999999998</v>
      </c>
      <c r="R30">
        <v>20461000</v>
      </c>
    </row>
    <row r="31" spans="1:18" x14ac:dyDescent="0.3">
      <c r="A31" s="1">
        <v>44545</v>
      </c>
      <c r="B31">
        <v>3371.959961</v>
      </c>
      <c r="C31">
        <v>3472</v>
      </c>
      <c r="D31">
        <v>3303.8999020000001</v>
      </c>
      <c r="E31">
        <v>3466.3000489999999</v>
      </c>
      <c r="F31">
        <v>3466.3000489999999</v>
      </c>
      <c r="G31">
        <v>3789700</v>
      </c>
      <c r="L31" s="1">
        <v>44545</v>
      </c>
      <c r="M31">
        <v>332.48998999999998</v>
      </c>
      <c r="N31">
        <v>342.10998499999999</v>
      </c>
      <c r="O31">
        <v>323.98001099999999</v>
      </c>
      <c r="P31">
        <v>341.66000400000001</v>
      </c>
      <c r="Q31">
        <v>341.66000400000001</v>
      </c>
      <c r="R31">
        <v>24681300</v>
      </c>
    </row>
    <row r="32" spans="1:18" x14ac:dyDescent="0.3">
      <c r="A32" s="1">
        <v>44546</v>
      </c>
      <c r="B32">
        <v>3467.3701169999999</v>
      </c>
      <c r="C32">
        <v>3483.320068</v>
      </c>
      <c r="D32">
        <v>3363.209961</v>
      </c>
      <c r="E32">
        <v>3377.419922</v>
      </c>
      <c r="F32">
        <v>3377.419922</v>
      </c>
      <c r="G32">
        <v>3043800</v>
      </c>
      <c r="L32" s="1">
        <v>44546</v>
      </c>
      <c r="M32">
        <v>338.98001099999999</v>
      </c>
      <c r="N32">
        <v>344.459991</v>
      </c>
      <c r="O32">
        <v>333.73998999999998</v>
      </c>
      <c r="P32">
        <v>334.89999399999999</v>
      </c>
      <c r="Q32">
        <v>334.89999399999999</v>
      </c>
      <c r="R32">
        <v>22635000</v>
      </c>
    </row>
    <row r="33" spans="1:18" x14ac:dyDescent="0.3">
      <c r="A33" s="1">
        <v>44547</v>
      </c>
      <c r="B33">
        <v>3354.209961</v>
      </c>
      <c r="C33">
        <v>3417.969971</v>
      </c>
      <c r="D33">
        <v>3312.2700199999999</v>
      </c>
      <c r="E33">
        <v>3400.3500979999999</v>
      </c>
      <c r="F33">
        <v>3400.3500979999999</v>
      </c>
      <c r="G33">
        <v>4277100</v>
      </c>
      <c r="L33" s="1">
        <v>44547</v>
      </c>
      <c r="M33">
        <v>332.79998799999998</v>
      </c>
      <c r="N33">
        <v>337.10998499999999</v>
      </c>
      <c r="O33">
        <v>330.75</v>
      </c>
      <c r="P33">
        <v>333.790009</v>
      </c>
      <c r="Q33">
        <v>333.790009</v>
      </c>
      <c r="R33">
        <v>40012600</v>
      </c>
    </row>
    <row r="34" spans="1:18" x14ac:dyDescent="0.3">
      <c r="A34" s="1">
        <v>44550</v>
      </c>
      <c r="B34">
        <v>3337</v>
      </c>
      <c r="C34">
        <v>3357.48999</v>
      </c>
      <c r="D34">
        <v>3312</v>
      </c>
      <c r="E34">
        <v>3341.580078</v>
      </c>
      <c r="F34">
        <v>3341.580078</v>
      </c>
      <c r="G34">
        <v>2868600</v>
      </c>
      <c r="L34" s="1">
        <v>44550</v>
      </c>
      <c r="M34">
        <v>329.77999899999998</v>
      </c>
      <c r="N34">
        <v>329.89999399999999</v>
      </c>
      <c r="O34">
        <v>322.52999899999998</v>
      </c>
      <c r="P34">
        <v>325.45001200000002</v>
      </c>
      <c r="Q34">
        <v>325.45001200000002</v>
      </c>
      <c r="R34">
        <v>17901800</v>
      </c>
    </row>
    <row r="35" spans="1:18" x14ac:dyDescent="0.3">
      <c r="A35" s="1">
        <v>44551</v>
      </c>
      <c r="B35">
        <v>3357.01001</v>
      </c>
      <c r="C35">
        <v>3414.330078</v>
      </c>
      <c r="D35">
        <v>3312.9499510000001</v>
      </c>
      <c r="E35">
        <v>3408.3400879999999</v>
      </c>
      <c r="F35">
        <v>3408.3400879999999</v>
      </c>
      <c r="G35">
        <v>2797800</v>
      </c>
      <c r="L35" s="1">
        <v>44551</v>
      </c>
      <c r="M35">
        <v>326.41000400000001</v>
      </c>
      <c r="N35">
        <v>336</v>
      </c>
      <c r="O35">
        <v>323.75</v>
      </c>
      <c r="P35">
        <v>334.20001200000002</v>
      </c>
      <c r="Q35">
        <v>334.20001200000002</v>
      </c>
      <c r="R35">
        <v>16116800</v>
      </c>
    </row>
    <row r="36" spans="1:18" x14ac:dyDescent="0.3">
      <c r="A36" s="1">
        <v>44552</v>
      </c>
      <c r="B36">
        <v>3385.3999020000001</v>
      </c>
      <c r="C36">
        <v>3441</v>
      </c>
      <c r="D36">
        <v>3370.01001</v>
      </c>
      <c r="E36">
        <v>3420.73999</v>
      </c>
      <c r="F36">
        <v>3420.73999</v>
      </c>
      <c r="G36">
        <v>2751800</v>
      </c>
      <c r="L36" s="1">
        <v>44552</v>
      </c>
      <c r="M36">
        <v>333.79998799999998</v>
      </c>
      <c r="N36">
        <v>334.51001000000002</v>
      </c>
      <c r="O36">
        <v>328.26001000000002</v>
      </c>
      <c r="P36">
        <v>330.45001200000002</v>
      </c>
      <c r="Q36">
        <v>330.45001200000002</v>
      </c>
      <c r="R36">
        <v>16764600</v>
      </c>
    </row>
    <row r="37" spans="1:18" x14ac:dyDescent="0.3">
      <c r="A37" s="1">
        <v>44553</v>
      </c>
      <c r="B37">
        <v>3408.5600589999999</v>
      </c>
      <c r="C37">
        <v>3439.5</v>
      </c>
      <c r="D37">
        <v>3403</v>
      </c>
      <c r="E37">
        <v>3421.3701169999999</v>
      </c>
      <c r="F37">
        <v>3421.3701169999999</v>
      </c>
      <c r="G37">
        <v>1839400</v>
      </c>
      <c r="L37" s="1">
        <v>44553</v>
      </c>
      <c r="M37">
        <v>330.10000600000001</v>
      </c>
      <c r="N37">
        <v>336.67001299999998</v>
      </c>
      <c r="O37">
        <v>328.35998499999999</v>
      </c>
      <c r="P37">
        <v>335.23998999999998</v>
      </c>
      <c r="Q37">
        <v>335.23998999999998</v>
      </c>
      <c r="R37">
        <v>13987700</v>
      </c>
    </row>
    <row r="38" spans="1:18" x14ac:dyDescent="0.3">
      <c r="A38" s="1">
        <v>44557</v>
      </c>
      <c r="B38">
        <v>3420.73999</v>
      </c>
      <c r="C38">
        <v>3458.860107</v>
      </c>
      <c r="D38">
        <v>3384.3100589999999</v>
      </c>
      <c r="E38">
        <v>3393.389893</v>
      </c>
      <c r="F38">
        <v>3393.389893</v>
      </c>
      <c r="G38">
        <v>2934400</v>
      </c>
      <c r="L38" s="1">
        <v>44557</v>
      </c>
      <c r="M38">
        <v>338.85000600000001</v>
      </c>
      <c r="N38">
        <v>347.86999500000002</v>
      </c>
      <c r="O38">
        <v>338.01001000000002</v>
      </c>
      <c r="P38">
        <v>346.17999300000002</v>
      </c>
      <c r="Q38">
        <v>346.17999300000002</v>
      </c>
      <c r="R38">
        <v>17795000</v>
      </c>
    </row>
    <row r="39" spans="1:18" x14ac:dyDescent="0.3">
      <c r="A39" s="1">
        <v>44558</v>
      </c>
      <c r="B39">
        <v>3403.6499020000001</v>
      </c>
      <c r="C39">
        <v>3443.5200199999999</v>
      </c>
      <c r="D39">
        <v>3382.709961</v>
      </c>
      <c r="E39">
        <v>3413.219971</v>
      </c>
      <c r="F39">
        <v>3413.219971</v>
      </c>
      <c r="G39">
        <v>2731900</v>
      </c>
      <c r="L39" s="1">
        <v>44558</v>
      </c>
      <c r="M39">
        <v>346.63000499999998</v>
      </c>
      <c r="N39">
        <v>352.709991</v>
      </c>
      <c r="O39">
        <v>345.20001200000002</v>
      </c>
      <c r="P39">
        <v>346.22000100000002</v>
      </c>
      <c r="Q39">
        <v>346.22000100000002</v>
      </c>
      <c r="R39">
        <v>16637600</v>
      </c>
    </row>
    <row r="40" spans="1:18" x14ac:dyDescent="0.3">
      <c r="A40" s="1">
        <v>44559</v>
      </c>
      <c r="B40">
        <v>3416.8000489999999</v>
      </c>
      <c r="C40">
        <v>3424.23999</v>
      </c>
      <c r="D40">
        <v>3372.01001</v>
      </c>
      <c r="E40">
        <v>3384.0200199999999</v>
      </c>
      <c r="F40">
        <v>3384.0200199999999</v>
      </c>
      <c r="G40">
        <v>1787700</v>
      </c>
      <c r="L40" s="1">
        <v>44559</v>
      </c>
      <c r="M40">
        <v>346.91000400000001</v>
      </c>
      <c r="N40">
        <v>349.69000199999999</v>
      </c>
      <c r="O40">
        <v>341.64001500000001</v>
      </c>
      <c r="P40">
        <v>342.94000199999999</v>
      </c>
      <c r="Q40">
        <v>342.94000199999999</v>
      </c>
      <c r="R40">
        <v>10747000</v>
      </c>
    </row>
    <row r="41" spans="1:18" x14ac:dyDescent="0.3">
      <c r="A41" s="1">
        <v>44560</v>
      </c>
      <c r="B41">
        <v>3394</v>
      </c>
      <c r="C41">
        <v>3417.76001</v>
      </c>
      <c r="D41">
        <v>3370.4799800000001</v>
      </c>
      <c r="E41">
        <v>3372.889893</v>
      </c>
      <c r="F41">
        <v>3372.889893</v>
      </c>
      <c r="G41">
        <v>1879200</v>
      </c>
      <c r="L41" s="1">
        <v>44560</v>
      </c>
      <c r="M41">
        <v>344</v>
      </c>
      <c r="N41">
        <v>347.23001099999999</v>
      </c>
      <c r="O41">
        <v>343.22000100000002</v>
      </c>
      <c r="P41">
        <v>344.35998499999999</v>
      </c>
      <c r="Q41">
        <v>344.35998499999999</v>
      </c>
      <c r="R41">
        <v>10593300</v>
      </c>
    </row>
    <row r="42" spans="1:18" x14ac:dyDescent="0.3">
      <c r="A42" s="1">
        <v>44561</v>
      </c>
      <c r="B42">
        <v>3379.1201169999999</v>
      </c>
      <c r="C42">
        <v>3387</v>
      </c>
      <c r="D42">
        <v>3331.169922</v>
      </c>
      <c r="E42">
        <v>3334.3400879999999</v>
      </c>
      <c r="F42">
        <v>3334.3400879999999</v>
      </c>
      <c r="G42">
        <v>2391500</v>
      </c>
      <c r="L42" s="1">
        <v>44561</v>
      </c>
      <c r="M42">
        <v>343.01998900000001</v>
      </c>
      <c r="N42">
        <v>343.44000199999999</v>
      </c>
      <c r="O42">
        <v>336.26998900000001</v>
      </c>
      <c r="P42">
        <v>336.35000600000001</v>
      </c>
      <c r="Q42">
        <v>336.35000600000001</v>
      </c>
      <c r="R42">
        <v>12870500</v>
      </c>
    </row>
    <row r="43" spans="1:18" x14ac:dyDescent="0.3">
      <c r="A43" s="1">
        <v>44564</v>
      </c>
      <c r="B43">
        <v>3351</v>
      </c>
      <c r="C43">
        <v>3414.070068</v>
      </c>
      <c r="D43">
        <v>3323.209961</v>
      </c>
      <c r="E43">
        <v>3408.0900879999999</v>
      </c>
      <c r="F43">
        <v>3408.0900879999999</v>
      </c>
      <c r="G43">
        <v>3176000</v>
      </c>
      <c r="L43" s="1">
        <v>44564</v>
      </c>
      <c r="M43">
        <v>338.29998799999998</v>
      </c>
      <c r="N43">
        <v>341.07998700000002</v>
      </c>
      <c r="O43">
        <v>337.19000199999999</v>
      </c>
      <c r="P43">
        <v>338.540009</v>
      </c>
      <c r="Q43">
        <v>338.540009</v>
      </c>
      <c r="R43">
        <v>14537900</v>
      </c>
    </row>
    <row r="44" spans="1:18" x14ac:dyDescent="0.3">
      <c r="A44" s="1">
        <v>44565</v>
      </c>
      <c r="B44">
        <v>3408.76001</v>
      </c>
      <c r="C44">
        <v>3428</v>
      </c>
      <c r="D44">
        <v>3326.98999</v>
      </c>
      <c r="E44">
        <v>3350.4399410000001</v>
      </c>
      <c r="F44">
        <v>3350.4399410000001</v>
      </c>
      <c r="G44">
        <v>3536300</v>
      </c>
      <c r="L44" s="1">
        <v>44565</v>
      </c>
      <c r="M44">
        <v>339.95001200000002</v>
      </c>
      <c r="N44">
        <v>343.08999599999999</v>
      </c>
      <c r="O44">
        <v>331.86999500000002</v>
      </c>
      <c r="P44">
        <v>336.52999899999998</v>
      </c>
      <c r="Q44">
        <v>336.52999899999998</v>
      </c>
      <c r="R44">
        <v>15998000</v>
      </c>
    </row>
    <row r="45" spans="1:18" x14ac:dyDescent="0.3">
      <c r="A45" s="1">
        <v>44566</v>
      </c>
      <c r="B45">
        <v>3337.6599120000001</v>
      </c>
      <c r="C45">
        <v>3342.530029</v>
      </c>
      <c r="D45">
        <v>3287.139893</v>
      </c>
      <c r="E45">
        <v>3287.139893</v>
      </c>
      <c r="F45">
        <v>3287.139893</v>
      </c>
      <c r="G45">
        <v>3215100</v>
      </c>
      <c r="L45" s="1">
        <v>44566</v>
      </c>
      <c r="M45">
        <v>333.01998900000001</v>
      </c>
      <c r="N45">
        <v>335.76001000000002</v>
      </c>
      <c r="O45">
        <v>323.83999599999999</v>
      </c>
      <c r="P45">
        <v>324.17001299999998</v>
      </c>
      <c r="Q45">
        <v>324.17001299999998</v>
      </c>
      <c r="R45">
        <v>20564500</v>
      </c>
    </row>
    <row r="46" spans="1:18" x14ac:dyDescent="0.3">
      <c r="A46" s="1">
        <v>44567</v>
      </c>
      <c r="B46">
        <v>3269.01001</v>
      </c>
      <c r="C46">
        <v>3296</v>
      </c>
      <c r="D46">
        <v>3238.73999</v>
      </c>
      <c r="E46">
        <v>3265.080078</v>
      </c>
      <c r="F46">
        <v>3265.080078</v>
      </c>
      <c r="G46">
        <v>2597900</v>
      </c>
      <c r="L46" s="1">
        <v>44567</v>
      </c>
      <c r="M46">
        <v>322.82000699999998</v>
      </c>
      <c r="N46">
        <v>339.17001299999998</v>
      </c>
      <c r="O46">
        <v>322.72000100000002</v>
      </c>
      <c r="P46">
        <v>332.459991</v>
      </c>
      <c r="Q46">
        <v>332.459991</v>
      </c>
      <c r="R46">
        <v>27962800</v>
      </c>
    </row>
    <row r="47" spans="1:18" x14ac:dyDescent="0.3">
      <c r="A47" s="1">
        <v>44568</v>
      </c>
      <c r="B47">
        <v>3276.780029</v>
      </c>
      <c r="C47">
        <v>3304.8701169999999</v>
      </c>
      <c r="D47">
        <v>3240.6201169999999</v>
      </c>
      <c r="E47">
        <v>3251.080078</v>
      </c>
      <c r="F47">
        <v>3251.080078</v>
      </c>
      <c r="G47">
        <v>2330300</v>
      </c>
      <c r="L47" s="1">
        <v>44568</v>
      </c>
      <c r="M47">
        <v>332.73998999999998</v>
      </c>
      <c r="N47">
        <v>337</v>
      </c>
      <c r="O47">
        <v>328.88000499999998</v>
      </c>
      <c r="P47">
        <v>331.790009</v>
      </c>
      <c r="Q47">
        <v>331.790009</v>
      </c>
      <c r="R47">
        <v>14722000</v>
      </c>
    </row>
    <row r="48" spans="1:18" x14ac:dyDescent="0.3">
      <c r="A48" s="1">
        <v>44571</v>
      </c>
      <c r="B48">
        <v>3211.709961</v>
      </c>
      <c r="C48">
        <v>3233.2299800000001</v>
      </c>
      <c r="D48">
        <v>3126.0900879999999</v>
      </c>
      <c r="E48">
        <v>3229.719971</v>
      </c>
      <c r="F48">
        <v>3229.719971</v>
      </c>
      <c r="G48">
        <v>4389900</v>
      </c>
      <c r="L48" s="1">
        <v>44571</v>
      </c>
      <c r="M48">
        <v>325.30999800000001</v>
      </c>
      <c r="N48">
        <v>328.33999599999999</v>
      </c>
      <c r="O48">
        <v>315.42999300000002</v>
      </c>
      <c r="P48">
        <v>328.07000699999998</v>
      </c>
      <c r="Q48">
        <v>328.07000699999998</v>
      </c>
      <c r="R48">
        <v>24942400</v>
      </c>
    </row>
    <row r="49" spans="1:18" x14ac:dyDescent="0.3">
      <c r="A49" s="1">
        <v>44572</v>
      </c>
      <c r="B49">
        <v>3230</v>
      </c>
      <c r="C49">
        <v>3327</v>
      </c>
      <c r="D49">
        <v>3214.030029</v>
      </c>
      <c r="E49">
        <v>3307.23999</v>
      </c>
      <c r="F49">
        <v>3307.23999</v>
      </c>
      <c r="G49">
        <v>3140300</v>
      </c>
      <c r="L49" s="1">
        <v>44572</v>
      </c>
      <c r="M49">
        <v>326.77999899999998</v>
      </c>
      <c r="N49">
        <v>334.63000499999998</v>
      </c>
      <c r="O49">
        <v>325.27999899999998</v>
      </c>
      <c r="P49">
        <v>334.36999500000002</v>
      </c>
      <c r="Q49">
        <v>334.36999500000002</v>
      </c>
      <c r="R49">
        <v>16226800</v>
      </c>
    </row>
    <row r="50" spans="1:18" x14ac:dyDescent="0.3">
      <c r="A50" s="1">
        <v>44573</v>
      </c>
      <c r="B50">
        <v>3331.5</v>
      </c>
      <c r="C50">
        <v>3337.5600589999999</v>
      </c>
      <c r="D50">
        <v>3288.3400879999999</v>
      </c>
      <c r="E50">
        <v>3304.139893</v>
      </c>
      <c r="F50">
        <v>3304.139893</v>
      </c>
      <c r="G50">
        <v>2501500</v>
      </c>
      <c r="L50" s="1">
        <v>44573</v>
      </c>
      <c r="M50">
        <v>335.17999300000002</v>
      </c>
      <c r="N50">
        <v>336.36999500000002</v>
      </c>
      <c r="O50">
        <v>330.02999899999998</v>
      </c>
      <c r="P50">
        <v>333.26001000000002</v>
      </c>
      <c r="Q50">
        <v>333.26001000000002</v>
      </c>
      <c r="R50">
        <v>14104900</v>
      </c>
    </row>
    <row r="51" spans="1:18" x14ac:dyDescent="0.3">
      <c r="A51" s="1">
        <v>44574</v>
      </c>
      <c r="B51">
        <v>3305.01001</v>
      </c>
      <c r="C51">
        <v>3324.429932</v>
      </c>
      <c r="D51">
        <v>3221.820068</v>
      </c>
      <c r="E51">
        <v>3224.280029</v>
      </c>
      <c r="F51">
        <v>3224.280029</v>
      </c>
      <c r="G51">
        <v>2609400</v>
      </c>
      <c r="L51" s="1">
        <v>44574</v>
      </c>
      <c r="M51">
        <v>334.98001099999999</v>
      </c>
      <c r="N51">
        <v>335.63000499999998</v>
      </c>
      <c r="O51">
        <v>325.76001000000002</v>
      </c>
      <c r="P51">
        <v>326.48001099999999</v>
      </c>
      <c r="Q51">
        <v>326.48001099999999</v>
      </c>
      <c r="R51">
        <v>14797100</v>
      </c>
    </row>
    <row r="52" spans="1:18" x14ac:dyDescent="0.3">
      <c r="A52" s="1">
        <v>44575</v>
      </c>
      <c r="B52">
        <v>3203</v>
      </c>
      <c r="C52">
        <v>3245</v>
      </c>
      <c r="D52">
        <v>3196.01001</v>
      </c>
      <c r="E52">
        <v>3242.76001</v>
      </c>
      <c r="F52">
        <v>3242.76001</v>
      </c>
      <c r="G52">
        <v>2298700</v>
      </c>
      <c r="L52" s="1">
        <v>44575</v>
      </c>
      <c r="M52">
        <v>321.790009</v>
      </c>
      <c r="N52">
        <v>332.73001099999999</v>
      </c>
      <c r="O52">
        <v>321.209991</v>
      </c>
      <c r="P52">
        <v>331.89999399999999</v>
      </c>
      <c r="Q52">
        <v>331.89999399999999</v>
      </c>
      <c r="R52">
        <v>16868500</v>
      </c>
    </row>
    <row r="53" spans="1:18" x14ac:dyDescent="0.3">
      <c r="A53" s="1">
        <v>44579</v>
      </c>
      <c r="B53">
        <v>3182.1000979999999</v>
      </c>
      <c r="C53">
        <v>3194.6899410000001</v>
      </c>
      <c r="D53">
        <v>3153.290039</v>
      </c>
      <c r="E53">
        <v>3178.3500979999999</v>
      </c>
      <c r="F53">
        <v>3178.3500979999999</v>
      </c>
      <c r="G53">
        <v>3364600</v>
      </c>
      <c r="L53" s="1">
        <v>44579</v>
      </c>
      <c r="M53">
        <v>323.290009</v>
      </c>
      <c r="N53">
        <v>324.209991</v>
      </c>
      <c r="O53">
        <v>317.64001500000001</v>
      </c>
      <c r="P53">
        <v>318.14999399999999</v>
      </c>
      <c r="Q53">
        <v>318.14999399999999</v>
      </c>
      <c r="R53">
        <v>22645600</v>
      </c>
    </row>
    <row r="54" spans="1:18" x14ac:dyDescent="0.3">
      <c r="A54" s="1">
        <v>44580</v>
      </c>
      <c r="B54">
        <v>3175.23999</v>
      </c>
      <c r="C54">
        <v>3185</v>
      </c>
      <c r="D54">
        <v>3125</v>
      </c>
      <c r="E54">
        <v>3125.9799800000001</v>
      </c>
      <c r="F54">
        <v>3125.9799800000001</v>
      </c>
      <c r="G54">
        <v>2662100</v>
      </c>
      <c r="L54" s="1">
        <v>44580</v>
      </c>
      <c r="M54">
        <v>319.57998700000002</v>
      </c>
      <c r="N54">
        <v>327.10000600000001</v>
      </c>
      <c r="O54">
        <v>319.32998700000002</v>
      </c>
      <c r="P54">
        <v>319.58999599999999</v>
      </c>
      <c r="Q54">
        <v>319.58999599999999</v>
      </c>
      <c r="R54">
        <v>20814700</v>
      </c>
    </row>
    <row r="55" spans="1:18" x14ac:dyDescent="0.3">
      <c r="A55" s="1">
        <v>44581</v>
      </c>
      <c r="B55">
        <v>3135.320068</v>
      </c>
      <c r="C55">
        <v>3160</v>
      </c>
      <c r="D55">
        <v>3027.0200199999999</v>
      </c>
      <c r="E55">
        <v>3033.3500979999999</v>
      </c>
      <c r="F55">
        <v>3033.3500979999999</v>
      </c>
      <c r="G55">
        <v>3598700</v>
      </c>
      <c r="L55" s="1">
        <v>44581</v>
      </c>
      <c r="M55">
        <v>323.89999399999999</v>
      </c>
      <c r="N55">
        <v>327.82000699999998</v>
      </c>
      <c r="O55">
        <v>315.98001099999999</v>
      </c>
      <c r="P55">
        <v>316.55999800000001</v>
      </c>
      <c r="Q55">
        <v>316.55999800000001</v>
      </c>
      <c r="R55">
        <v>16925000</v>
      </c>
    </row>
    <row r="56" spans="1:18" x14ac:dyDescent="0.3">
      <c r="A56" s="1">
        <v>44582</v>
      </c>
      <c r="B56">
        <v>2999</v>
      </c>
      <c r="C56">
        <v>3018</v>
      </c>
      <c r="D56">
        <v>2841.4099120000001</v>
      </c>
      <c r="E56">
        <v>2852.860107</v>
      </c>
      <c r="F56">
        <v>2852.860107</v>
      </c>
      <c r="G56">
        <v>8198600</v>
      </c>
      <c r="L56" s="1">
        <v>44582</v>
      </c>
      <c r="M56">
        <v>314.80999800000001</v>
      </c>
      <c r="N56">
        <v>318.30999800000001</v>
      </c>
      <c r="O56">
        <v>303.040009</v>
      </c>
      <c r="P56">
        <v>303.17001299999998</v>
      </c>
      <c r="Q56">
        <v>303.17001299999998</v>
      </c>
      <c r="R56">
        <v>28710700</v>
      </c>
    </row>
    <row r="57" spans="1:18" x14ac:dyDescent="0.3">
      <c r="A57" s="1">
        <v>44585</v>
      </c>
      <c r="B57">
        <v>2780</v>
      </c>
      <c r="C57">
        <v>2898.8999020000001</v>
      </c>
      <c r="D57">
        <v>2707.040039</v>
      </c>
      <c r="E57">
        <v>2890.8798830000001</v>
      </c>
      <c r="F57">
        <v>2890.8798830000001</v>
      </c>
      <c r="G57">
        <v>7781200</v>
      </c>
      <c r="L57" s="1">
        <v>44585</v>
      </c>
      <c r="M57">
        <v>297.83999599999999</v>
      </c>
      <c r="N57">
        <v>309.52999899999998</v>
      </c>
      <c r="O57">
        <v>289.01001000000002</v>
      </c>
      <c r="P57">
        <v>308.709991</v>
      </c>
      <c r="Q57">
        <v>308.709991</v>
      </c>
      <c r="R57">
        <v>38878100</v>
      </c>
    </row>
    <row r="58" spans="1:18" x14ac:dyDescent="0.3">
      <c r="A58" s="1">
        <v>44586</v>
      </c>
      <c r="B58">
        <v>2844.8500979999999</v>
      </c>
      <c r="C58">
        <v>2872</v>
      </c>
      <c r="D58">
        <v>2762.8999020000001</v>
      </c>
      <c r="E58">
        <v>2799.719971</v>
      </c>
      <c r="F58">
        <v>2799.719971</v>
      </c>
      <c r="G58">
        <v>4541200</v>
      </c>
      <c r="L58" s="1">
        <v>44586</v>
      </c>
      <c r="M58">
        <v>299.95001200000002</v>
      </c>
      <c r="N58">
        <v>306.23001099999999</v>
      </c>
      <c r="O58">
        <v>297.57998700000002</v>
      </c>
      <c r="P58">
        <v>300.14999399999999</v>
      </c>
      <c r="Q58">
        <v>300.14999399999999</v>
      </c>
      <c r="R58">
        <v>25108500</v>
      </c>
    </row>
    <row r="59" spans="1:18" x14ac:dyDescent="0.3">
      <c r="A59" s="1">
        <v>44587</v>
      </c>
      <c r="B59">
        <v>2895</v>
      </c>
      <c r="C59">
        <v>2903.6999510000001</v>
      </c>
      <c r="D59">
        <v>2746.3701169999999</v>
      </c>
      <c r="E59">
        <v>2777.4499510000001</v>
      </c>
      <c r="F59">
        <v>2777.4499510000001</v>
      </c>
      <c r="G59">
        <v>4780100</v>
      </c>
      <c r="L59" s="1">
        <v>44587</v>
      </c>
      <c r="M59">
        <v>307.01001000000002</v>
      </c>
      <c r="N59">
        <v>307.51001000000002</v>
      </c>
      <c r="O59">
        <v>290.85000600000001</v>
      </c>
      <c r="P59">
        <v>294.63000499999998</v>
      </c>
      <c r="Q59">
        <v>294.63000499999998</v>
      </c>
      <c r="R59">
        <v>28348800</v>
      </c>
    </row>
    <row r="60" spans="1:18" x14ac:dyDescent="0.3">
      <c r="A60" s="1">
        <v>44588</v>
      </c>
      <c r="B60">
        <v>2816</v>
      </c>
      <c r="C60">
        <v>2884.8701169999999</v>
      </c>
      <c r="D60">
        <v>2787</v>
      </c>
      <c r="E60">
        <v>2792.75</v>
      </c>
      <c r="F60">
        <v>2792.75</v>
      </c>
      <c r="G60">
        <v>3875800</v>
      </c>
      <c r="L60" s="1">
        <v>44588</v>
      </c>
      <c r="M60">
        <v>297.75</v>
      </c>
      <c r="N60">
        <v>301.709991</v>
      </c>
      <c r="O60">
        <v>294.26001000000002</v>
      </c>
      <c r="P60">
        <v>294.64001500000001</v>
      </c>
      <c r="Q60">
        <v>294.64001500000001</v>
      </c>
      <c r="R60">
        <v>21629900</v>
      </c>
    </row>
    <row r="61" spans="1:18" x14ac:dyDescent="0.3">
      <c r="A61" s="1">
        <v>44589</v>
      </c>
      <c r="B61">
        <v>2817.209961</v>
      </c>
      <c r="C61">
        <v>2879.959961</v>
      </c>
      <c r="D61">
        <v>2758.5900879999999</v>
      </c>
      <c r="E61">
        <v>2879.5600589999999</v>
      </c>
      <c r="F61">
        <v>2879.5600589999999</v>
      </c>
      <c r="G61">
        <v>3719600</v>
      </c>
      <c r="L61" s="1">
        <v>44589</v>
      </c>
      <c r="M61">
        <v>295.61999500000002</v>
      </c>
      <c r="N61">
        <v>301.89999399999999</v>
      </c>
      <c r="O61">
        <v>293.02999899999998</v>
      </c>
      <c r="P61">
        <v>301.709991</v>
      </c>
      <c r="Q61">
        <v>301.709991</v>
      </c>
      <c r="R61">
        <v>21871600</v>
      </c>
    </row>
    <row r="62" spans="1:18" x14ac:dyDescent="0.3">
      <c r="A62" s="1">
        <v>44592</v>
      </c>
      <c r="B62">
        <v>2895</v>
      </c>
      <c r="C62">
        <v>3007.209961</v>
      </c>
      <c r="D62">
        <v>2886.01001</v>
      </c>
      <c r="E62">
        <v>2991.469971</v>
      </c>
      <c r="F62">
        <v>2991.469971</v>
      </c>
      <c r="G62">
        <v>3915400</v>
      </c>
      <c r="L62" s="1">
        <v>44592</v>
      </c>
      <c r="M62">
        <v>300.67999300000002</v>
      </c>
      <c r="N62">
        <v>313.790009</v>
      </c>
      <c r="O62">
        <v>299.32000699999998</v>
      </c>
      <c r="P62">
        <v>313.26001000000002</v>
      </c>
      <c r="Q62">
        <v>313.26001000000002</v>
      </c>
      <c r="R62">
        <v>21579500</v>
      </c>
    </row>
    <row r="63" spans="1:18" x14ac:dyDescent="0.3">
      <c r="A63" s="1">
        <v>44593</v>
      </c>
      <c r="B63">
        <v>3000</v>
      </c>
      <c r="C63">
        <v>3034.1599120000001</v>
      </c>
      <c r="D63">
        <v>2952.5500489999999</v>
      </c>
      <c r="E63">
        <v>3023.8701169999999</v>
      </c>
      <c r="F63">
        <v>3023.8701169999999</v>
      </c>
      <c r="G63">
        <v>2961000</v>
      </c>
      <c r="L63" s="1">
        <v>44593</v>
      </c>
      <c r="M63">
        <v>314.55999800000001</v>
      </c>
      <c r="N63">
        <v>319.66000400000001</v>
      </c>
      <c r="O63">
        <v>312.11999500000002</v>
      </c>
      <c r="P63">
        <v>319</v>
      </c>
      <c r="Q63">
        <v>319</v>
      </c>
      <c r="R63">
        <v>18023800</v>
      </c>
    </row>
    <row r="64" spans="1:18" x14ac:dyDescent="0.3">
      <c r="A64" s="1">
        <v>44594</v>
      </c>
      <c r="B64">
        <v>3101.01001</v>
      </c>
      <c r="C64">
        <v>3101.5</v>
      </c>
      <c r="D64">
        <v>2977.2700199999999</v>
      </c>
      <c r="E64">
        <v>3012.25</v>
      </c>
      <c r="F64">
        <v>3012.25</v>
      </c>
      <c r="G64">
        <v>4366500</v>
      </c>
      <c r="L64" s="1">
        <v>44594</v>
      </c>
      <c r="M64">
        <v>327.82000699999998</v>
      </c>
      <c r="N64">
        <v>328</v>
      </c>
      <c r="O64">
        <v>316.86999500000002</v>
      </c>
      <c r="P64">
        <v>323</v>
      </c>
      <c r="Q64">
        <v>323</v>
      </c>
      <c r="R64">
        <v>58458300</v>
      </c>
    </row>
    <row r="65" spans="1:18" x14ac:dyDescent="0.3">
      <c r="A65" s="1">
        <v>44595</v>
      </c>
      <c r="B65">
        <v>2834.75</v>
      </c>
      <c r="C65">
        <v>2884.9499510000001</v>
      </c>
      <c r="D65">
        <v>2766.6599120000001</v>
      </c>
      <c r="E65">
        <v>2776.9099120000001</v>
      </c>
      <c r="F65">
        <v>2776.9099120000001</v>
      </c>
      <c r="G65">
        <v>11276600</v>
      </c>
      <c r="L65" s="1">
        <v>44595</v>
      </c>
      <c r="M65">
        <v>244.64999399999999</v>
      </c>
      <c r="N65">
        <v>248</v>
      </c>
      <c r="O65">
        <v>235.75</v>
      </c>
      <c r="P65">
        <v>237.759995</v>
      </c>
      <c r="Q65">
        <v>237.759995</v>
      </c>
      <c r="R65">
        <v>188119900</v>
      </c>
    </row>
    <row r="66" spans="1:18" x14ac:dyDescent="0.3">
      <c r="A66" s="1">
        <v>44596</v>
      </c>
      <c r="B66">
        <v>3112.1298830000001</v>
      </c>
      <c r="C66">
        <v>3224</v>
      </c>
      <c r="D66">
        <v>3012.1599120000001</v>
      </c>
      <c r="E66">
        <v>3152.790039</v>
      </c>
      <c r="F66">
        <v>3152.790039</v>
      </c>
      <c r="G66">
        <v>12672800</v>
      </c>
      <c r="L66" s="1">
        <v>44596</v>
      </c>
      <c r="M66">
        <v>234.970001</v>
      </c>
      <c r="N66">
        <v>242.61000100000001</v>
      </c>
      <c r="O66">
        <v>230.11000100000001</v>
      </c>
      <c r="P66">
        <v>237.08999600000001</v>
      </c>
      <c r="Q66">
        <v>237.08999600000001</v>
      </c>
      <c r="R66">
        <v>89342200</v>
      </c>
    </row>
    <row r="67" spans="1:18" x14ac:dyDescent="0.3">
      <c r="A67" s="1">
        <v>44599</v>
      </c>
      <c r="B67">
        <v>3170.3999020000001</v>
      </c>
      <c r="C67">
        <v>3253.820068</v>
      </c>
      <c r="D67">
        <v>3145</v>
      </c>
      <c r="E67">
        <v>3158.709961</v>
      </c>
      <c r="F67">
        <v>3158.709961</v>
      </c>
      <c r="G67">
        <v>5131200</v>
      </c>
      <c r="L67" s="1">
        <v>44599</v>
      </c>
      <c r="M67">
        <v>237.699997</v>
      </c>
      <c r="N67">
        <v>238.300003</v>
      </c>
      <c r="O67">
        <v>224.009995</v>
      </c>
      <c r="P67">
        <v>224.91000399999999</v>
      </c>
      <c r="Q67">
        <v>224.91000399999999</v>
      </c>
      <c r="R67">
        <v>88613800</v>
      </c>
    </row>
    <row r="68" spans="1:18" x14ac:dyDescent="0.3">
      <c r="A68" s="1">
        <v>44600</v>
      </c>
      <c r="B68">
        <v>3135.01001</v>
      </c>
      <c r="C68">
        <v>3235.8500979999999</v>
      </c>
      <c r="D68">
        <v>3111.01001</v>
      </c>
      <c r="E68">
        <v>3228.2700199999999</v>
      </c>
      <c r="F68">
        <v>3228.2700199999999</v>
      </c>
      <c r="G68">
        <v>3802000</v>
      </c>
      <c r="L68" s="1">
        <v>44600</v>
      </c>
      <c r="M68">
        <v>220.85000600000001</v>
      </c>
      <c r="N68">
        <v>225.770004</v>
      </c>
      <c r="O68">
        <v>216.14999399999999</v>
      </c>
      <c r="P68">
        <v>220.179993</v>
      </c>
      <c r="Q68">
        <v>220.179993</v>
      </c>
      <c r="R68">
        <v>94729700</v>
      </c>
    </row>
    <row r="69" spans="1:18" x14ac:dyDescent="0.3">
      <c r="A69" s="1">
        <v>44601</v>
      </c>
      <c r="B69">
        <v>3257.469971</v>
      </c>
      <c r="C69">
        <v>3276.6899410000001</v>
      </c>
      <c r="D69">
        <v>3205</v>
      </c>
      <c r="E69">
        <v>3223.790039</v>
      </c>
      <c r="F69">
        <v>3223.790039</v>
      </c>
      <c r="G69">
        <v>3439300</v>
      </c>
      <c r="L69" s="1">
        <v>44601</v>
      </c>
      <c r="M69">
        <v>224.199997</v>
      </c>
      <c r="N69">
        <v>233.36999499999999</v>
      </c>
      <c r="O69">
        <v>222.21000699999999</v>
      </c>
      <c r="P69">
        <v>232</v>
      </c>
      <c r="Q69">
        <v>232</v>
      </c>
      <c r="R69">
        <v>86563300</v>
      </c>
    </row>
    <row r="70" spans="1:18" x14ac:dyDescent="0.3">
      <c r="A70" s="1">
        <v>44602</v>
      </c>
      <c r="B70">
        <v>3167</v>
      </c>
      <c r="C70">
        <v>3214.330078</v>
      </c>
      <c r="D70">
        <v>3155</v>
      </c>
      <c r="E70">
        <v>3180.070068</v>
      </c>
      <c r="F70">
        <v>3180.070068</v>
      </c>
      <c r="G70">
        <v>3413400</v>
      </c>
      <c r="L70" s="1">
        <v>44602</v>
      </c>
      <c r="M70">
        <v>228.270004</v>
      </c>
      <c r="N70">
        <v>235</v>
      </c>
      <c r="O70">
        <v>226.699997</v>
      </c>
      <c r="P70">
        <v>228.070007</v>
      </c>
      <c r="Q70">
        <v>228.070007</v>
      </c>
      <c r="R70">
        <v>49310400</v>
      </c>
    </row>
    <row r="71" spans="1:18" x14ac:dyDescent="0.3">
      <c r="A71" s="1">
        <v>44603</v>
      </c>
      <c r="B71">
        <v>3162.6899410000001</v>
      </c>
      <c r="C71">
        <v>3180</v>
      </c>
      <c r="D71">
        <v>3054.679932</v>
      </c>
      <c r="E71">
        <v>3065.8701169999999</v>
      </c>
      <c r="F71">
        <v>3065.8701169999999</v>
      </c>
      <c r="G71">
        <v>3855000</v>
      </c>
      <c r="L71" s="1">
        <v>44603</v>
      </c>
      <c r="M71">
        <v>228.46000699999999</v>
      </c>
      <c r="N71">
        <v>230.41999799999999</v>
      </c>
      <c r="O71">
        <v>218.770004</v>
      </c>
      <c r="P71">
        <v>219.550003</v>
      </c>
      <c r="Q71">
        <v>219.550003</v>
      </c>
      <c r="R71">
        <v>46156900</v>
      </c>
    </row>
    <row r="72" spans="1:18" x14ac:dyDescent="0.3">
      <c r="A72" s="1">
        <v>44606</v>
      </c>
      <c r="B72">
        <v>3035.0200199999999</v>
      </c>
      <c r="C72">
        <v>3168.969971</v>
      </c>
      <c r="D72">
        <v>3033</v>
      </c>
      <c r="E72">
        <v>3103.3400879999999</v>
      </c>
      <c r="F72">
        <v>3103.3400879999999</v>
      </c>
      <c r="G72">
        <v>4161500</v>
      </c>
      <c r="L72" s="1">
        <v>44606</v>
      </c>
      <c r="M72">
        <v>219.30999800000001</v>
      </c>
      <c r="N72">
        <v>221</v>
      </c>
      <c r="O72">
        <v>214.779999</v>
      </c>
      <c r="P72">
        <v>217.699997</v>
      </c>
      <c r="Q72">
        <v>217.699997</v>
      </c>
      <c r="R72">
        <v>38184000</v>
      </c>
    </row>
    <row r="73" spans="1:18" x14ac:dyDescent="0.3">
      <c r="A73" s="1">
        <v>44607</v>
      </c>
      <c r="B73">
        <v>3152.110107</v>
      </c>
      <c r="C73">
        <v>3160.139893</v>
      </c>
      <c r="D73">
        <v>3092.75</v>
      </c>
      <c r="E73">
        <v>3130.209961</v>
      </c>
      <c r="F73">
        <v>3130.209961</v>
      </c>
      <c r="G73">
        <v>2822000</v>
      </c>
      <c r="L73" s="1">
        <v>44607</v>
      </c>
      <c r="M73">
        <v>220.470001</v>
      </c>
      <c r="N73">
        <v>221.14999399999999</v>
      </c>
      <c r="O73">
        <v>215.05999800000001</v>
      </c>
      <c r="P73">
        <v>221</v>
      </c>
      <c r="Q73">
        <v>221</v>
      </c>
      <c r="R73">
        <v>42685500</v>
      </c>
    </row>
    <row r="74" spans="1:18" x14ac:dyDescent="0.3">
      <c r="A74" s="1">
        <v>44608</v>
      </c>
      <c r="B74">
        <v>3115.8100589999999</v>
      </c>
      <c r="C74">
        <v>3176.679932</v>
      </c>
      <c r="D74">
        <v>3094.6899410000001</v>
      </c>
      <c r="E74">
        <v>3162.01001</v>
      </c>
      <c r="F74">
        <v>3162.01001</v>
      </c>
      <c r="G74">
        <v>2635200</v>
      </c>
      <c r="L74" s="1">
        <v>44608</v>
      </c>
      <c r="M74">
        <v>212.41000399999999</v>
      </c>
      <c r="N74">
        <v>217.46000699999999</v>
      </c>
      <c r="O74">
        <v>212.36000100000001</v>
      </c>
      <c r="P74">
        <v>216.53999300000001</v>
      </c>
      <c r="Q74">
        <v>216.53999300000001</v>
      </c>
      <c r="R74">
        <v>45817500</v>
      </c>
    </row>
    <row r="75" spans="1:18" x14ac:dyDescent="0.3">
      <c r="A75" s="1">
        <v>44609</v>
      </c>
      <c r="B75">
        <v>3162.919922</v>
      </c>
      <c r="C75">
        <v>3206.9799800000001</v>
      </c>
      <c r="D75">
        <v>3090</v>
      </c>
      <c r="E75">
        <v>3093.0500489999999</v>
      </c>
      <c r="F75">
        <v>3093.0500489999999</v>
      </c>
      <c r="G75">
        <v>3201600</v>
      </c>
      <c r="L75" s="1">
        <v>44609</v>
      </c>
      <c r="M75">
        <v>214.020004</v>
      </c>
      <c r="N75">
        <v>217.5</v>
      </c>
      <c r="O75">
        <v>207.16000399999999</v>
      </c>
      <c r="P75">
        <v>207.71000699999999</v>
      </c>
      <c r="Q75">
        <v>207.71000699999999</v>
      </c>
      <c r="R75">
        <v>38747500</v>
      </c>
    </row>
    <row r="76" spans="1:18" x14ac:dyDescent="0.3">
      <c r="A76" s="1">
        <v>44610</v>
      </c>
      <c r="B76">
        <v>3109.98999</v>
      </c>
      <c r="C76">
        <v>3109.98999</v>
      </c>
      <c r="D76">
        <v>3017.860107</v>
      </c>
      <c r="E76">
        <v>3052.030029</v>
      </c>
      <c r="F76">
        <v>3052.030029</v>
      </c>
      <c r="G76">
        <v>3180200</v>
      </c>
      <c r="L76" s="1">
        <v>44610</v>
      </c>
      <c r="M76">
        <v>209.38999899999999</v>
      </c>
      <c r="N76">
        <v>210.75</v>
      </c>
      <c r="O76">
        <v>205.179993</v>
      </c>
      <c r="P76">
        <v>206.16000399999999</v>
      </c>
      <c r="Q76">
        <v>206.16000399999999</v>
      </c>
      <c r="R76">
        <v>37128400</v>
      </c>
    </row>
    <row r="77" spans="1:18" x14ac:dyDescent="0.3">
      <c r="A77" s="1">
        <v>44614</v>
      </c>
      <c r="B77">
        <v>3009.570068</v>
      </c>
      <c r="C77">
        <v>3059.6499020000001</v>
      </c>
      <c r="D77">
        <v>2969.709961</v>
      </c>
      <c r="E77">
        <v>3003.9499510000001</v>
      </c>
      <c r="F77">
        <v>3003.9499510000001</v>
      </c>
      <c r="G77">
        <v>3306400</v>
      </c>
      <c r="L77" s="1">
        <v>44614</v>
      </c>
      <c r="M77">
        <v>202.33999600000001</v>
      </c>
      <c r="N77">
        <v>207.479996</v>
      </c>
      <c r="O77">
        <v>200.05999800000001</v>
      </c>
      <c r="P77">
        <v>202.08000200000001</v>
      </c>
      <c r="Q77">
        <v>202.08000200000001</v>
      </c>
      <c r="R77">
        <v>39852400</v>
      </c>
    </row>
    <row r="78" spans="1:18" x14ac:dyDescent="0.3">
      <c r="A78" s="1">
        <v>44615</v>
      </c>
      <c r="B78">
        <v>3033.01001</v>
      </c>
      <c r="C78">
        <v>3035.26001</v>
      </c>
      <c r="D78">
        <v>2893.0200199999999</v>
      </c>
      <c r="E78">
        <v>2896.540039</v>
      </c>
      <c r="F78">
        <v>2896.540039</v>
      </c>
      <c r="G78">
        <v>3212200</v>
      </c>
      <c r="L78" s="1">
        <v>44615</v>
      </c>
      <c r="M78">
        <v>204.16000399999999</v>
      </c>
      <c r="N78">
        <v>206.94000199999999</v>
      </c>
      <c r="O78">
        <v>198.050003</v>
      </c>
      <c r="P78">
        <v>198.449997</v>
      </c>
      <c r="Q78">
        <v>198.449997</v>
      </c>
      <c r="R78">
        <v>44481400</v>
      </c>
    </row>
    <row r="79" spans="1:18" x14ac:dyDescent="0.3">
      <c r="A79" s="1">
        <v>44616</v>
      </c>
      <c r="B79">
        <v>2796.75</v>
      </c>
      <c r="C79">
        <v>3034.9799800000001</v>
      </c>
      <c r="D79">
        <v>2790</v>
      </c>
      <c r="E79">
        <v>3027.1599120000001</v>
      </c>
      <c r="F79">
        <v>3027.1599120000001</v>
      </c>
      <c r="G79">
        <v>5039300</v>
      </c>
      <c r="L79" s="1">
        <v>44616</v>
      </c>
      <c r="M79">
        <v>191.05999800000001</v>
      </c>
      <c r="N79">
        <v>208.35000600000001</v>
      </c>
      <c r="O79">
        <v>190.220001</v>
      </c>
      <c r="P79">
        <v>207.60000600000001</v>
      </c>
      <c r="Q79">
        <v>207.60000600000001</v>
      </c>
      <c r="R79">
        <v>49957200</v>
      </c>
    </row>
    <row r="80" spans="1:18" x14ac:dyDescent="0.3">
      <c r="A80" s="1">
        <v>44617</v>
      </c>
      <c r="B80">
        <v>3011</v>
      </c>
      <c r="C80">
        <v>3079.8000489999999</v>
      </c>
      <c r="D80">
        <v>2984.2700199999999</v>
      </c>
      <c r="E80">
        <v>3075.7700199999999</v>
      </c>
      <c r="F80">
        <v>3075.7700199999999</v>
      </c>
      <c r="G80">
        <v>3119800</v>
      </c>
      <c r="L80" s="1">
        <v>44617</v>
      </c>
      <c r="M80">
        <v>204.94000199999999</v>
      </c>
      <c r="N80">
        <v>211.320007</v>
      </c>
      <c r="O80">
        <v>203.179993</v>
      </c>
      <c r="P80">
        <v>210.479996</v>
      </c>
      <c r="Q80">
        <v>210.479996</v>
      </c>
      <c r="R80">
        <v>37627600</v>
      </c>
    </row>
    <row r="81" spans="1:18" x14ac:dyDescent="0.3">
      <c r="A81" s="1">
        <v>44620</v>
      </c>
      <c r="B81">
        <v>3048.5</v>
      </c>
      <c r="C81">
        <v>3089</v>
      </c>
      <c r="D81">
        <v>3017</v>
      </c>
      <c r="E81">
        <v>3071.26001</v>
      </c>
      <c r="F81">
        <v>3071.26001</v>
      </c>
      <c r="G81">
        <v>2884200</v>
      </c>
      <c r="L81" s="1">
        <v>44620</v>
      </c>
      <c r="M81">
        <v>207.679993</v>
      </c>
      <c r="N81">
        <v>213.14999399999999</v>
      </c>
      <c r="O81">
        <v>206.83000200000001</v>
      </c>
      <c r="P81">
        <v>211.029999</v>
      </c>
      <c r="Q81">
        <v>211.029999</v>
      </c>
      <c r="R81">
        <v>34239800</v>
      </c>
    </row>
    <row r="82" spans="1:18" x14ac:dyDescent="0.3">
      <c r="A82" s="1">
        <v>44621</v>
      </c>
      <c r="B82">
        <v>3054.6499020000001</v>
      </c>
      <c r="C82">
        <v>3081.9799800000001</v>
      </c>
      <c r="D82">
        <v>2999.540039</v>
      </c>
      <c r="E82">
        <v>3022.8400879999999</v>
      </c>
      <c r="F82">
        <v>3022.8400879999999</v>
      </c>
      <c r="G82">
        <v>2243700</v>
      </c>
      <c r="L82" s="1">
        <v>44621</v>
      </c>
      <c r="M82">
        <v>209.86999499999999</v>
      </c>
      <c r="N82">
        <v>211.75</v>
      </c>
      <c r="O82">
        <v>202.220001</v>
      </c>
      <c r="P82">
        <v>203.490005</v>
      </c>
      <c r="Q82">
        <v>203.490005</v>
      </c>
      <c r="R82">
        <v>27094900</v>
      </c>
    </row>
    <row r="83" spans="1:18" x14ac:dyDescent="0.3">
      <c r="A83" s="1">
        <v>44622</v>
      </c>
      <c r="B83">
        <v>3016.9799800000001</v>
      </c>
      <c r="C83">
        <v>3059.98999</v>
      </c>
      <c r="D83">
        <v>2975</v>
      </c>
      <c r="E83">
        <v>3041.0500489999999</v>
      </c>
      <c r="F83">
        <v>3041.0500489999999</v>
      </c>
      <c r="G83">
        <v>2366700</v>
      </c>
      <c r="L83" s="1">
        <v>44622</v>
      </c>
      <c r="M83">
        <v>204.779999</v>
      </c>
      <c r="N83">
        <v>209.14999399999999</v>
      </c>
      <c r="O83">
        <v>202.020004</v>
      </c>
      <c r="P83">
        <v>208.11000100000001</v>
      </c>
      <c r="Q83">
        <v>208.11000100000001</v>
      </c>
      <c r="R83">
        <v>29452100</v>
      </c>
    </row>
    <row r="84" spans="1:18" x14ac:dyDescent="0.3">
      <c r="A84" s="1">
        <v>44623</v>
      </c>
      <c r="B84">
        <v>3070.6298830000001</v>
      </c>
      <c r="C84">
        <v>3078.580078</v>
      </c>
      <c r="D84">
        <v>2937.1201169999999</v>
      </c>
      <c r="E84">
        <v>2957.969971</v>
      </c>
      <c r="F84">
        <v>2957.969971</v>
      </c>
      <c r="G84">
        <v>3259900</v>
      </c>
      <c r="L84" s="1">
        <v>44623</v>
      </c>
      <c r="M84">
        <v>209.020004</v>
      </c>
      <c r="N84">
        <v>209.08000200000001</v>
      </c>
      <c r="O84">
        <v>201.41999799999999</v>
      </c>
      <c r="P84">
        <v>202.970001</v>
      </c>
      <c r="Q84">
        <v>202.970001</v>
      </c>
      <c r="R84">
        <v>27263500</v>
      </c>
    </row>
    <row r="85" spans="1:18" x14ac:dyDescent="0.3">
      <c r="A85" s="1">
        <v>44624</v>
      </c>
      <c r="B85">
        <v>2943.179932</v>
      </c>
      <c r="C85">
        <v>2957</v>
      </c>
      <c r="D85">
        <v>2876.139893</v>
      </c>
      <c r="E85">
        <v>2912.820068</v>
      </c>
      <c r="F85">
        <v>2912.820068</v>
      </c>
      <c r="G85">
        <v>3046700</v>
      </c>
      <c r="L85" s="1">
        <v>44624</v>
      </c>
      <c r="M85">
        <v>202.36999499999999</v>
      </c>
      <c r="N85">
        <v>205.88999899999999</v>
      </c>
      <c r="O85">
        <v>198.78999300000001</v>
      </c>
      <c r="P85">
        <v>200.05999800000001</v>
      </c>
      <c r="Q85">
        <v>200.05999800000001</v>
      </c>
      <c r="R85">
        <v>32130900</v>
      </c>
    </row>
    <row r="86" spans="1:18" x14ac:dyDescent="0.3">
      <c r="A86" s="1">
        <v>44627</v>
      </c>
      <c r="B86">
        <v>2908.8701169999999</v>
      </c>
      <c r="C86">
        <v>2921.889893</v>
      </c>
      <c r="D86">
        <v>2748.330078</v>
      </c>
      <c r="E86">
        <v>2749.0600589999999</v>
      </c>
      <c r="F86">
        <v>2749.0600589999999</v>
      </c>
      <c r="G86">
        <v>4346700</v>
      </c>
      <c r="L86" s="1">
        <v>44627</v>
      </c>
      <c r="M86">
        <v>200.78999300000001</v>
      </c>
      <c r="N86">
        <v>200.88999899999999</v>
      </c>
      <c r="O86">
        <v>187.279999</v>
      </c>
      <c r="P86">
        <v>187.470001</v>
      </c>
      <c r="Q86">
        <v>187.470001</v>
      </c>
      <c r="R86">
        <v>38560600</v>
      </c>
    </row>
    <row r="87" spans="1:18" x14ac:dyDescent="0.3">
      <c r="A87" s="1">
        <v>44628</v>
      </c>
      <c r="B87">
        <v>2733.669922</v>
      </c>
      <c r="C87">
        <v>2813.98999</v>
      </c>
      <c r="D87">
        <v>2671.4499510000001</v>
      </c>
      <c r="E87">
        <v>2720.290039</v>
      </c>
      <c r="F87">
        <v>2720.290039</v>
      </c>
      <c r="G87">
        <v>4583100</v>
      </c>
      <c r="L87" s="1">
        <v>44628</v>
      </c>
      <c r="M87">
        <v>187.85000600000001</v>
      </c>
      <c r="N87">
        <v>196.699997</v>
      </c>
      <c r="O87">
        <v>186.11000100000001</v>
      </c>
      <c r="P87">
        <v>190.28999300000001</v>
      </c>
      <c r="Q87">
        <v>190.28999300000001</v>
      </c>
      <c r="R87">
        <v>37508100</v>
      </c>
    </row>
    <row r="88" spans="1:18" x14ac:dyDescent="0.3">
      <c r="A88" s="1">
        <v>44629</v>
      </c>
      <c r="B88">
        <v>2790</v>
      </c>
      <c r="C88">
        <v>2805</v>
      </c>
      <c r="D88">
        <v>2736.5600589999999</v>
      </c>
      <c r="E88">
        <v>2785.580078</v>
      </c>
      <c r="F88">
        <v>2785.580078</v>
      </c>
      <c r="G88">
        <v>4132800</v>
      </c>
      <c r="L88" s="1">
        <v>44629</v>
      </c>
      <c r="M88">
        <v>195.740005</v>
      </c>
      <c r="N88">
        <v>199.10000600000001</v>
      </c>
      <c r="O88">
        <v>193.91999799999999</v>
      </c>
      <c r="P88">
        <v>198.5</v>
      </c>
      <c r="Q88">
        <v>198.5</v>
      </c>
      <c r="R88">
        <v>31894700</v>
      </c>
    </row>
    <row r="89" spans="1:18" x14ac:dyDescent="0.3">
      <c r="A89" s="1">
        <v>44630</v>
      </c>
      <c r="B89">
        <v>2913.6999510000001</v>
      </c>
      <c r="C89">
        <v>2973.48999</v>
      </c>
      <c r="D89">
        <v>2879.5600589999999</v>
      </c>
      <c r="E89">
        <v>2936.3500979999999</v>
      </c>
      <c r="F89">
        <v>2936.3500979999999</v>
      </c>
      <c r="G89">
        <v>6753100</v>
      </c>
      <c r="L89" s="1">
        <v>44630</v>
      </c>
      <c r="M89">
        <v>194.83999600000001</v>
      </c>
      <c r="N89">
        <v>196.279999</v>
      </c>
      <c r="O89">
        <v>191.070007</v>
      </c>
      <c r="P89">
        <v>195.21000699999999</v>
      </c>
      <c r="Q89">
        <v>195.21000699999999</v>
      </c>
      <c r="R89">
        <v>24853000</v>
      </c>
    </row>
    <row r="90" spans="1:18" x14ac:dyDescent="0.3">
      <c r="A90" s="1">
        <v>44631</v>
      </c>
      <c r="B90">
        <v>2991.48999</v>
      </c>
      <c r="C90">
        <v>2993.5</v>
      </c>
      <c r="D90">
        <v>2907.3798830000001</v>
      </c>
      <c r="E90">
        <v>2910.48999</v>
      </c>
      <c r="F90">
        <v>2910.48999</v>
      </c>
      <c r="G90">
        <v>3445000</v>
      </c>
      <c r="L90" s="1">
        <v>44631</v>
      </c>
      <c r="M90">
        <v>192.63999899999999</v>
      </c>
      <c r="N90">
        <v>193.55999800000001</v>
      </c>
      <c r="O90">
        <v>186.66999799999999</v>
      </c>
      <c r="P90">
        <v>187.61000100000001</v>
      </c>
      <c r="Q90">
        <v>187.61000100000001</v>
      </c>
      <c r="R90">
        <v>34694500</v>
      </c>
    </row>
    <row r="91" spans="1:18" x14ac:dyDescent="0.3">
      <c r="A91" s="1">
        <v>44634</v>
      </c>
      <c r="B91">
        <v>2919.6201169999999</v>
      </c>
      <c r="C91">
        <v>2949</v>
      </c>
      <c r="D91">
        <v>2817.679932</v>
      </c>
      <c r="E91">
        <v>2837.0600589999999</v>
      </c>
      <c r="F91">
        <v>2837.0600589999999</v>
      </c>
      <c r="G91">
        <v>3704300</v>
      </c>
      <c r="L91" s="1">
        <v>44634</v>
      </c>
      <c r="M91">
        <v>187.029999</v>
      </c>
      <c r="N91">
        <v>192.28999300000001</v>
      </c>
      <c r="O91">
        <v>185.820007</v>
      </c>
      <c r="P91">
        <v>186.63000500000001</v>
      </c>
      <c r="Q91">
        <v>186.63000500000001</v>
      </c>
      <c r="R91">
        <v>31010500</v>
      </c>
    </row>
    <row r="92" spans="1:18" x14ac:dyDescent="0.3">
      <c r="A92" s="1">
        <v>44635</v>
      </c>
      <c r="B92">
        <v>2857</v>
      </c>
      <c r="C92">
        <v>2959.6999510000001</v>
      </c>
      <c r="D92">
        <v>2840</v>
      </c>
      <c r="E92">
        <v>2947.330078</v>
      </c>
      <c r="F92">
        <v>2947.330078</v>
      </c>
      <c r="G92">
        <v>3779200</v>
      </c>
      <c r="L92" s="1">
        <v>44635</v>
      </c>
      <c r="M92">
        <v>190.800003</v>
      </c>
      <c r="N92">
        <v>192.279999</v>
      </c>
      <c r="O92">
        <v>185.91000399999999</v>
      </c>
      <c r="P92">
        <v>192.029999</v>
      </c>
      <c r="Q92">
        <v>192.029999</v>
      </c>
      <c r="R92">
        <v>31721700</v>
      </c>
    </row>
    <row r="93" spans="1:18" x14ac:dyDescent="0.3">
      <c r="A93" s="1">
        <v>44636</v>
      </c>
      <c r="B93">
        <v>2970</v>
      </c>
      <c r="C93">
        <v>3063</v>
      </c>
      <c r="D93">
        <v>2947.070068</v>
      </c>
      <c r="E93">
        <v>3062.080078</v>
      </c>
      <c r="F93">
        <v>3062.080078</v>
      </c>
      <c r="G93">
        <v>4247900</v>
      </c>
      <c r="L93" s="1">
        <v>44636</v>
      </c>
      <c r="M93">
        <v>194.699997</v>
      </c>
      <c r="N93">
        <v>203.729996</v>
      </c>
      <c r="O93">
        <v>194.520004</v>
      </c>
      <c r="P93">
        <v>203.63000500000001</v>
      </c>
      <c r="Q93">
        <v>203.63000500000001</v>
      </c>
      <c r="R93">
        <v>40640300</v>
      </c>
    </row>
    <row r="94" spans="1:18" x14ac:dyDescent="0.3">
      <c r="A94" s="1">
        <v>44637</v>
      </c>
      <c r="B94">
        <v>3052.8100589999999</v>
      </c>
      <c r="C94">
        <v>3149.969971</v>
      </c>
      <c r="D94">
        <v>3042.8000489999999</v>
      </c>
      <c r="E94">
        <v>3144.780029</v>
      </c>
      <c r="F94">
        <v>3144.780029</v>
      </c>
      <c r="G94">
        <v>3646700</v>
      </c>
      <c r="L94" s="1">
        <v>44637</v>
      </c>
      <c r="M94">
        <v>201.699997</v>
      </c>
      <c r="N94">
        <v>208.03999300000001</v>
      </c>
      <c r="O94">
        <v>201.11000100000001</v>
      </c>
      <c r="P94">
        <v>207.83999600000001</v>
      </c>
      <c r="Q94">
        <v>207.83999600000001</v>
      </c>
      <c r="R94">
        <v>29499700</v>
      </c>
    </row>
    <row r="95" spans="1:18" x14ac:dyDescent="0.3">
      <c r="A95" s="1">
        <v>44638</v>
      </c>
      <c r="B95">
        <v>3136.26001</v>
      </c>
      <c r="C95">
        <v>3231.8798830000001</v>
      </c>
      <c r="D95">
        <v>3120.219971</v>
      </c>
      <c r="E95">
        <v>3225.01001</v>
      </c>
      <c r="F95">
        <v>3225.01001</v>
      </c>
      <c r="G95">
        <v>5148100</v>
      </c>
      <c r="L95" s="1">
        <v>44638</v>
      </c>
      <c r="M95">
        <v>206.699997</v>
      </c>
      <c r="N95">
        <v>216.800003</v>
      </c>
      <c r="O95">
        <v>206</v>
      </c>
      <c r="P95">
        <v>216.490005</v>
      </c>
      <c r="Q95">
        <v>216.490005</v>
      </c>
      <c r="R95">
        <v>52128000</v>
      </c>
    </row>
    <row r="96" spans="1:18" x14ac:dyDescent="0.3">
      <c r="A96" s="1">
        <v>44641</v>
      </c>
      <c r="B96">
        <v>3222.419922</v>
      </c>
      <c r="C96">
        <v>3261.679932</v>
      </c>
      <c r="D96">
        <v>3191.0600589999999</v>
      </c>
      <c r="E96">
        <v>3229.830078</v>
      </c>
      <c r="F96">
        <v>3229.830078</v>
      </c>
      <c r="G96">
        <v>3326900</v>
      </c>
      <c r="L96" s="1">
        <v>44641</v>
      </c>
      <c r="M96">
        <v>214.5</v>
      </c>
      <c r="N96">
        <v>214.71000699999999</v>
      </c>
      <c r="O96">
        <v>207.63000500000001</v>
      </c>
      <c r="P96">
        <v>211.490005</v>
      </c>
      <c r="Q96">
        <v>211.490005</v>
      </c>
      <c r="R96">
        <v>30142300</v>
      </c>
    </row>
    <row r="97" spans="1:18" x14ac:dyDescent="0.3">
      <c r="A97" s="1">
        <v>44642</v>
      </c>
      <c r="B97">
        <v>3236.110107</v>
      </c>
      <c r="C97">
        <v>3323.3400879999999</v>
      </c>
      <c r="D97">
        <v>3233.9799800000001</v>
      </c>
      <c r="E97">
        <v>3297.780029</v>
      </c>
      <c r="F97">
        <v>3297.780029</v>
      </c>
      <c r="G97">
        <v>3204300</v>
      </c>
      <c r="L97" s="1">
        <v>44642</v>
      </c>
      <c r="M97">
        <v>211.36999499999999</v>
      </c>
      <c r="N97">
        <v>219.46000699999999</v>
      </c>
      <c r="O97">
        <v>210.179993</v>
      </c>
      <c r="P97">
        <v>216.64999399999999</v>
      </c>
      <c r="Q97">
        <v>216.64999399999999</v>
      </c>
      <c r="R97">
        <v>31998800</v>
      </c>
    </row>
    <row r="98" spans="1:18" x14ac:dyDescent="0.3">
      <c r="A98" s="1">
        <v>44643</v>
      </c>
      <c r="B98">
        <v>3274.1000979999999</v>
      </c>
      <c r="C98">
        <v>3327.3999020000001</v>
      </c>
      <c r="D98">
        <v>3253.73999</v>
      </c>
      <c r="E98">
        <v>3268.1599120000001</v>
      </c>
      <c r="F98">
        <v>3268.1599120000001</v>
      </c>
      <c r="G98">
        <v>2790600</v>
      </c>
      <c r="L98" s="1">
        <v>44643</v>
      </c>
      <c r="M98">
        <v>213.33000200000001</v>
      </c>
      <c r="N98">
        <v>216.800003</v>
      </c>
      <c r="O98">
        <v>212.16000399999999</v>
      </c>
      <c r="P98">
        <v>213.46000699999999</v>
      </c>
      <c r="Q98">
        <v>213.46000699999999</v>
      </c>
      <c r="R98">
        <v>23717300</v>
      </c>
    </row>
    <row r="99" spans="1:18" x14ac:dyDescent="0.3">
      <c r="A99" s="1">
        <v>44644</v>
      </c>
      <c r="B99">
        <v>3274.98999</v>
      </c>
      <c r="C99">
        <v>3282.3701169999999</v>
      </c>
      <c r="D99">
        <v>3201</v>
      </c>
      <c r="E99">
        <v>3272.98999</v>
      </c>
      <c r="F99">
        <v>3272.98999</v>
      </c>
      <c r="G99">
        <v>2839900</v>
      </c>
      <c r="L99" s="1">
        <v>44644</v>
      </c>
      <c r="M99">
        <v>215</v>
      </c>
      <c r="N99">
        <v>220.66999799999999</v>
      </c>
      <c r="O99">
        <v>214.78999300000001</v>
      </c>
      <c r="P99">
        <v>219.570007</v>
      </c>
      <c r="Q99">
        <v>219.570007</v>
      </c>
      <c r="R99">
        <v>31502300</v>
      </c>
    </row>
    <row r="100" spans="1:18" x14ac:dyDescent="0.3">
      <c r="A100" s="1">
        <v>44645</v>
      </c>
      <c r="B100">
        <v>3280</v>
      </c>
      <c r="C100">
        <v>3307.3701169999999</v>
      </c>
      <c r="D100">
        <v>3245</v>
      </c>
      <c r="E100">
        <v>3295.469971</v>
      </c>
      <c r="F100">
        <v>3295.469971</v>
      </c>
      <c r="G100">
        <v>2451600</v>
      </c>
      <c r="L100" s="1">
        <v>44645</v>
      </c>
      <c r="M100">
        <v>220.509995</v>
      </c>
      <c r="N100">
        <v>225.5</v>
      </c>
      <c r="O100">
        <v>218.88999899999999</v>
      </c>
      <c r="P100">
        <v>221.820007</v>
      </c>
      <c r="Q100">
        <v>221.820007</v>
      </c>
      <c r="R100">
        <v>40039000</v>
      </c>
    </row>
    <row r="101" spans="1:18" x14ac:dyDescent="0.3">
      <c r="A101" s="1">
        <v>44648</v>
      </c>
      <c r="B101">
        <v>3299.5</v>
      </c>
      <c r="C101">
        <v>3380.75</v>
      </c>
      <c r="D101">
        <v>3298</v>
      </c>
      <c r="E101">
        <v>3379.8100589999999</v>
      </c>
      <c r="F101">
        <v>3379.8100589999999</v>
      </c>
      <c r="G101">
        <v>2992700</v>
      </c>
      <c r="L101" s="1">
        <v>44648</v>
      </c>
      <c r="M101">
        <v>222.13000500000001</v>
      </c>
      <c r="N101">
        <v>224.03999300000001</v>
      </c>
      <c r="O101">
        <v>219.53999300000001</v>
      </c>
      <c r="P101">
        <v>223.58999600000001</v>
      </c>
      <c r="Q101">
        <v>223.58999600000001</v>
      </c>
      <c r="R101">
        <v>26224100</v>
      </c>
    </row>
    <row r="102" spans="1:18" x14ac:dyDescent="0.3">
      <c r="A102" s="1">
        <v>44649</v>
      </c>
      <c r="B102">
        <v>3407.679932</v>
      </c>
      <c r="C102">
        <v>3416.6298830000001</v>
      </c>
      <c r="D102">
        <v>3357.3701169999999</v>
      </c>
      <c r="E102">
        <v>3386.3000489999999</v>
      </c>
      <c r="F102">
        <v>3386.3000489999999</v>
      </c>
      <c r="G102">
        <v>3307700</v>
      </c>
      <c r="L102" s="1">
        <v>44649</v>
      </c>
      <c r="M102">
        <v>226.070007</v>
      </c>
      <c r="N102">
        <v>230.88999899999999</v>
      </c>
      <c r="O102">
        <v>225.28999300000001</v>
      </c>
      <c r="P102">
        <v>229.86000100000001</v>
      </c>
      <c r="Q102">
        <v>229.86000100000001</v>
      </c>
      <c r="R102">
        <v>31417900</v>
      </c>
    </row>
    <row r="103" spans="1:18" x14ac:dyDescent="0.3">
      <c r="A103" s="1">
        <v>44650</v>
      </c>
      <c r="B103">
        <v>3370.1899410000001</v>
      </c>
      <c r="C103">
        <v>3379.01001</v>
      </c>
      <c r="D103">
        <v>3310</v>
      </c>
      <c r="E103">
        <v>3326.0200199999999</v>
      </c>
      <c r="F103">
        <v>3326.0200199999999</v>
      </c>
      <c r="G103">
        <v>2808400</v>
      </c>
      <c r="L103" s="1">
        <v>44650</v>
      </c>
      <c r="M103">
        <v>228.91000399999999</v>
      </c>
      <c r="N103">
        <v>231.14999399999999</v>
      </c>
      <c r="O103">
        <v>226.71000699999999</v>
      </c>
      <c r="P103">
        <v>227.85000600000001</v>
      </c>
      <c r="Q103">
        <v>227.85000600000001</v>
      </c>
      <c r="R103">
        <v>25588000</v>
      </c>
    </row>
    <row r="104" spans="1:18" x14ac:dyDescent="0.3">
      <c r="A104" s="1">
        <v>44651</v>
      </c>
      <c r="B104">
        <v>3328.8999020000001</v>
      </c>
      <c r="C104">
        <v>3329.8999020000001</v>
      </c>
      <c r="D104">
        <v>3259.070068</v>
      </c>
      <c r="E104">
        <v>3259.9499510000001</v>
      </c>
      <c r="F104">
        <v>3259.9499510000001</v>
      </c>
      <c r="G104">
        <v>2998300</v>
      </c>
      <c r="L104" s="1">
        <v>44651</v>
      </c>
      <c r="M104">
        <v>228.449997</v>
      </c>
      <c r="N104">
        <v>228.490005</v>
      </c>
      <c r="O104">
        <v>222.259995</v>
      </c>
      <c r="P104">
        <v>222.36000100000001</v>
      </c>
      <c r="Q104">
        <v>222.36000100000001</v>
      </c>
      <c r="R104">
        <v>24192300</v>
      </c>
    </row>
    <row r="105" spans="1:18" x14ac:dyDescent="0.3">
      <c r="A105" s="1">
        <v>44652</v>
      </c>
      <c r="B105">
        <v>3282.98999</v>
      </c>
      <c r="C105">
        <v>3316.540039</v>
      </c>
      <c r="D105">
        <v>3246.389893</v>
      </c>
      <c r="E105">
        <v>3271.1999510000001</v>
      </c>
      <c r="F105">
        <v>3271.1999510000001</v>
      </c>
      <c r="G105">
        <v>2851800</v>
      </c>
      <c r="L105" s="1">
        <v>44652</v>
      </c>
      <c r="M105">
        <v>224.550003</v>
      </c>
      <c r="N105">
        <v>227.279999</v>
      </c>
      <c r="O105">
        <v>222.699997</v>
      </c>
      <c r="P105">
        <v>224.85000600000001</v>
      </c>
      <c r="Q105">
        <v>224.85000600000001</v>
      </c>
      <c r="R105">
        <v>19544800</v>
      </c>
    </row>
    <row r="106" spans="1:18" x14ac:dyDescent="0.3">
      <c r="A106" s="1">
        <v>44655</v>
      </c>
      <c r="B106">
        <v>3282.5</v>
      </c>
      <c r="C106">
        <v>3367.889893</v>
      </c>
      <c r="D106">
        <v>3264.110107</v>
      </c>
      <c r="E106">
        <v>3366.929932</v>
      </c>
      <c r="F106">
        <v>3366.929932</v>
      </c>
      <c r="G106">
        <v>2494100</v>
      </c>
      <c r="L106" s="1">
        <v>44655</v>
      </c>
      <c r="M106">
        <v>225.979996</v>
      </c>
      <c r="N106">
        <v>234.35000600000001</v>
      </c>
      <c r="O106">
        <v>225.86000100000001</v>
      </c>
      <c r="P106">
        <v>233.88999899999999</v>
      </c>
      <c r="Q106">
        <v>233.88999899999999</v>
      </c>
      <c r="R106">
        <v>28054800</v>
      </c>
    </row>
    <row r="107" spans="1:18" x14ac:dyDescent="0.3">
      <c r="A107" s="1">
        <v>44656</v>
      </c>
      <c r="B107">
        <v>3354.830078</v>
      </c>
      <c r="C107">
        <v>3362.209961</v>
      </c>
      <c r="D107">
        <v>3265.320068</v>
      </c>
      <c r="E107">
        <v>3281.1000979999999</v>
      </c>
      <c r="F107">
        <v>3281.1000979999999</v>
      </c>
      <c r="G107">
        <v>2686400</v>
      </c>
      <c r="L107" s="1">
        <v>44656</v>
      </c>
      <c r="M107">
        <v>234.08000200000001</v>
      </c>
      <c r="N107">
        <v>236.86000100000001</v>
      </c>
      <c r="O107">
        <v>231.020004</v>
      </c>
      <c r="P107">
        <v>231.83999600000001</v>
      </c>
      <c r="Q107">
        <v>231.83999600000001</v>
      </c>
      <c r="R107">
        <v>29727200</v>
      </c>
    </row>
    <row r="108" spans="1:18" x14ac:dyDescent="0.3">
      <c r="A108" s="1">
        <v>44657</v>
      </c>
      <c r="B108">
        <v>3233.01001</v>
      </c>
      <c r="C108">
        <v>3244</v>
      </c>
      <c r="D108">
        <v>3145.0900879999999</v>
      </c>
      <c r="E108">
        <v>3175.1201169999999</v>
      </c>
      <c r="F108">
        <v>3175.1201169999999</v>
      </c>
      <c r="G108">
        <v>3952800</v>
      </c>
      <c r="L108" s="1">
        <v>44657</v>
      </c>
      <c r="M108">
        <v>226.91000399999999</v>
      </c>
      <c r="N108">
        <v>228.990005</v>
      </c>
      <c r="O108">
        <v>221.41000399999999</v>
      </c>
      <c r="P108">
        <v>223.300003</v>
      </c>
      <c r="Q108">
        <v>223.300003</v>
      </c>
      <c r="R108">
        <v>28995100</v>
      </c>
    </row>
    <row r="109" spans="1:18" x14ac:dyDescent="0.3">
      <c r="A109" s="1">
        <v>44658</v>
      </c>
      <c r="B109">
        <v>3168</v>
      </c>
      <c r="C109">
        <v>3201.580078</v>
      </c>
      <c r="D109">
        <v>3090.2299800000001</v>
      </c>
      <c r="E109">
        <v>3155.6899410000001</v>
      </c>
      <c r="F109">
        <v>3155.6899410000001</v>
      </c>
      <c r="G109">
        <v>3406800</v>
      </c>
      <c r="L109" s="1">
        <v>44658</v>
      </c>
      <c r="M109">
        <v>223.929993</v>
      </c>
      <c r="N109">
        <v>225.520004</v>
      </c>
      <c r="O109">
        <v>218.55999800000001</v>
      </c>
      <c r="P109">
        <v>222.949997</v>
      </c>
      <c r="Q109">
        <v>222.949997</v>
      </c>
      <c r="R109">
        <v>21037200</v>
      </c>
    </row>
    <row r="110" spans="1:18" x14ac:dyDescent="0.3">
      <c r="A110" s="1">
        <v>44659</v>
      </c>
      <c r="B110">
        <v>3135</v>
      </c>
      <c r="C110">
        <v>3147.3701169999999</v>
      </c>
      <c r="D110">
        <v>3084.6201169999999</v>
      </c>
      <c r="E110">
        <v>3089.209961</v>
      </c>
      <c r="F110">
        <v>3089.209961</v>
      </c>
      <c r="G110">
        <v>2295100</v>
      </c>
      <c r="L110" s="1">
        <v>44659</v>
      </c>
      <c r="M110">
        <v>222.38000500000001</v>
      </c>
      <c r="N110">
        <v>225.13000500000001</v>
      </c>
      <c r="O110">
        <v>220.029999</v>
      </c>
      <c r="P110">
        <v>222.33000200000001</v>
      </c>
      <c r="Q110">
        <v>222.33000200000001</v>
      </c>
      <c r="R110">
        <v>18375700</v>
      </c>
    </row>
    <row r="111" spans="1:18" x14ac:dyDescent="0.3">
      <c r="A111" s="1">
        <v>44662</v>
      </c>
      <c r="B111">
        <v>3054.26001</v>
      </c>
      <c r="C111">
        <v>3082.7299800000001</v>
      </c>
      <c r="D111">
        <v>3010.6899410000001</v>
      </c>
      <c r="E111">
        <v>3022.4399410000001</v>
      </c>
      <c r="F111">
        <v>3022.4399410000001</v>
      </c>
      <c r="G111">
        <v>2605600</v>
      </c>
      <c r="L111" s="1">
        <v>44662</v>
      </c>
      <c r="M111">
        <v>218.41999799999999</v>
      </c>
      <c r="N111">
        <v>220.61000100000001</v>
      </c>
      <c r="O111">
        <v>215.220001</v>
      </c>
      <c r="P111">
        <v>216.46000699999999</v>
      </c>
      <c r="Q111">
        <v>216.46000699999999</v>
      </c>
      <c r="R111">
        <v>20516600</v>
      </c>
    </row>
    <row r="112" spans="1:18" x14ac:dyDescent="0.3">
      <c r="A112" s="1">
        <v>44663</v>
      </c>
      <c r="B112">
        <v>3073.8500979999999</v>
      </c>
      <c r="C112">
        <v>3101.9799800000001</v>
      </c>
      <c r="D112">
        <v>3007.6599120000001</v>
      </c>
      <c r="E112">
        <v>3015.75</v>
      </c>
      <c r="F112">
        <v>3015.75</v>
      </c>
      <c r="G112">
        <v>2758900</v>
      </c>
      <c r="L112" s="1">
        <v>44663</v>
      </c>
      <c r="M112">
        <v>220.240005</v>
      </c>
      <c r="N112">
        <v>222.029999</v>
      </c>
      <c r="O112">
        <v>213.13000500000001</v>
      </c>
      <c r="P112">
        <v>214.13999899999999</v>
      </c>
      <c r="Q112">
        <v>214.13999899999999</v>
      </c>
      <c r="R112">
        <v>20128800</v>
      </c>
    </row>
    <row r="113" spans="1:18" x14ac:dyDescent="0.3">
      <c r="A113" s="1">
        <v>44664</v>
      </c>
      <c r="B113">
        <v>3000.3701169999999</v>
      </c>
      <c r="C113">
        <v>3120.5</v>
      </c>
      <c r="D113">
        <v>2992</v>
      </c>
      <c r="E113">
        <v>3110.820068</v>
      </c>
      <c r="F113">
        <v>3110.820068</v>
      </c>
      <c r="G113">
        <v>2669500</v>
      </c>
      <c r="L113" s="1">
        <v>44664</v>
      </c>
      <c r="M113">
        <v>211.820007</v>
      </c>
      <c r="N113">
        <v>216.61000100000001</v>
      </c>
      <c r="O113">
        <v>211.33000200000001</v>
      </c>
      <c r="P113">
        <v>214.990005</v>
      </c>
      <c r="Q113">
        <v>214.990005</v>
      </c>
      <c r="R113">
        <v>19231800</v>
      </c>
    </row>
    <row r="114" spans="1:18" x14ac:dyDescent="0.3">
      <c r="A114" s="1">
        <v>44665</v>
      </c>
      <c r="B114">
        <v>3107.8000489999999</v>
      </c>
      <c r="C114">
        <v>3117.9399410000001</v>
      </c>
      <c r="D114">
        <v>3029.4399410000001</v>
      </c>
      <c r="E114">
        <v>3034.1298830000001</v>
      </c>
      <c r="F114">
        <v>3034.1298830000001</v>
      </c>
      <c r="G114">
        <v>2575200</v>
      </c>
      <c r="L114" s="1">
        <v>44665</v>
      </c>
      <c r="M114">
        <v>214.88999899999999</v>
      </c>
      <c r="N114">
        <v>214.990005</v>
      </c>
      <c r="O114">
        <v>210</v>
      </c>
      <c r="P114">
        <v>210.179993</v>
      </c>
      <c r="Q114">
        <v>210.179993</v>
      </c>
      <c r="R114">
        <v>18379500</v>
      </c>
    </row>
    <row r="115" spans="1:18" x14ac:dyDescent="0.3">
      <c r="A115" s="1">
        <v>44669</v>
      </c>
      <c r="B115">
        <v>3030.469971</v>
      </c>
      <c r="C115">
        <v>3080.790039</v>
      </c>
      <c r="D115">
        <v>3005.01001</v>
      </c>
      <c r="E115">
        <v>3055.6999510000001</v>
      </c>
      <c r="F115">
        <v>3055.6999510000001</v>
      </c>
      <c r="G115">
        <v>2325700</v>
      </c>
      <c r="L115" s="1">
        <v>44669</v>
      </c>
      <c r="M115">
        <v>210</v>
      </c>
      <c r="N115">
        <v>213.38000500000001</v>
      </c>
      <c r="O115">
        <v>208.300003</v>
      </c>
      <c r="P115">
        <v>210.770004</v>
      </c>
      <c r="Q115">
        <v>210.770004</v>
      </c>
      <c r="R115">
        <v>16580800</v>
      </c>
    </row>
    <row r="116" spans="1:18" x14ac:dyDescent="0.3">
      <c r="A116" s="1">
        <v>44670</v>
      </c>
      <c r="B116">
        <v>3040.5900879999999</v>
      </c>
      <c r="C116">
        <v>3172.9799800000001</v>
      </c>
      <c r="D116">
        <v>3031.01001</v>
      </c>
      <c r="E116">
        <v>3162.3100589999999</v>
      </c>
      <c r="F116">
        <v>3162.3100589999999</v>
      </c>
      <c r="G116">
        <v>2746300</v>
      </c>
      <c r="L116" s="1">
        <v>44670</v>
      </c>
      <c r="M116">
        <v>210.520004</v>
      </c>
      <c r="N116">
        <v>218.429993</v>
      </c>
      <c r="O116">
        <v>209</v>
      </c>
      <c r="P116">
        <v>217.30999800000001</v>
      </c>
      <c r="Q116">
        <v>217.30999800000001</v>
      </c>
      <c r="R116">
        <v>20089900</v>
      </c>
    </row>
    <row r="117" spans="1:18" x14ac:dyDescent="0.3">
      <c r="A117" s="1">
        <v>44671</v>
      </c>
      <c r="B117">
        <v>3152.0500489999999</v>
      </c>
      <c r="C117">
        <v>3152.0500489999999</v>
      </c>
      <c r="D117">
        <v>3072.070068</v>
      </c>
      <c r="E117">
        <v>3079.959961</v>
      </c>
      <c r="F117">
        <v>3079.959961</v>
      </c>
      <c r="G117">
        <v>2981500</v>
      </c>
      <c r="L117" s="1">
        <v>44671</v>
      </c>
      <c r="M117">
        <v>213.61000100000001</v>
      </c>
      <c r="N117">
        <v>214.16000399999999</v>
      </c>
      <c r="O117">
        <v>198.91999799999999</v>
      </c>
      <c r="P117">
        <v>200.41999799999999</v>
      </c>
      <c r="Q117">
        <v>200.41999799999999</v>
      </c>
      <c r="R117">
        <v>43036500</v>
      </c>
    </row>
    <row r="118" spans="1:18" x14ac:dyDescent="0.3">
      <c r="A118" s="1">
        <v>44672</v>
      </c>
      <c r="B118">
        <v>3094.280029</v>
      </c>
      <c r="C118">
        <v>3134.76001</v>
      </c>
      <c r="D118">
        <v>2951.790039</v>
      </c>
      <c r="E118">
        <v>2965.919922</v>
      </c>
      <c r="F118">
        <v>2965.919922</v>
      </c>
      <c r="G118">
        <v>3198500</v>
      </c>
      <c r="L118" s="1">
        <v>44672</v>
      </c>
      <c r="M118">
        <v>201.60000600000001</v>
      </c>
      <c r="N118">
        <v>202.970001</v>
      </c>
      <c r="O118">
        <v>185.58000200000001</v>
      </c>
      <c r="P118">
        <v>188.070007</v>
      </c>
      <c r="Q118">
        <v>188.070007</v>
      </c>
      <c r="R118">
        <v>49954100</v>
      </c>
    </row>
    <row r="119" spans="1:18" x14ac:dyDescent="0.3">
      <c r="A119" s="1">
        <v>44673</v>
      </c>
      <c r="B119">
        <v>2965</v>
      </c>
      <c r="C119">
        <v>2992.3000489999999</v>
      </c>
      <c r="D119">
        <v>2873.9499510000001</v>
      </c>
      <c r="E119">
        <v>2887</v>
      </c>
      <c r="F119">
        <v>2887</v>
      </c>
      <c r="G119">
        <v>3653900</v>
      </c>
      <c r="L119" s="1">
        <v>44673</v>
      </c>
      <c r="M119">
        <v>190.36999499999999</v>
      </c>
      <c r="N119">
        <v>192.720001</v>
      </c>
      <c r="O119">
        <v>183.270004</v>
      </c>
      <c r="P119">
        <v>184.11000100000001</v>
      </c>
      <c r="Q119">
        <v>184.11000100000001</v>
      </c>
      <c r="R119">
        <v>36426800</v>
      </c>
    </row>
    <row r="120" spans="1:18" x14ac:dyDescent="0.3">
      <c r="A120" s="1">
        <v>44676</v>
      </c>
      <c r="B120">
        <v>2880.459961</v>
      </c>
      <c r="C120">
        <v>2924.429932</v>
      </c>
      <c r="D120">
        <v>2846.1298830000001</v>
      </c>
      <c r="E120">
        <v>2921.4799800000001</v>
      </c>
      <c r="F120">
        <v>2921.4799800000001</v>
      </c>
      <c r="G120">
        <v>3093700</v>
      </c>
      <c r="L120" s="1">
        <v>44676</v>
      </c>
      <c r="M120">
        <v>182.729996</v>
      </c>
      <c r="N120">
        <v>187.179993</v>
      </c>
      <c r="O120">
        <v>181.66000399999999</v>
      </c>
      <c r="P120">
        <v>186.990005</v>
      </c>
      <c r="Q120">
        <v>186.990005</v>
      </c>
      <c r="R120">
        <v>29281100</v>
      </c>
    </row>
    <row r="121" spans="1:18" x14ac:dyDescent="0.3">
      <c r="A121" s="1">
        <v>44677</v>
      </c>
      <c r="B121">
        <v>2896</v>
      </c>
      <c r="C121">
        <v>2897.1201169999999</v>
      </c>
      <c r="D121">
        <v>2778.5900879999999</v>
      </c>
      <c r="E121">
        <v>2787.820068</v>
      </c>
      <c r="F121">
        <v>2787.820068</v>
      </c>
      <c r="G121">
        <v>3876500</v>
      </c>
      <c r="L121" s="1">
        <v>44677</v>
      </c>
      <c r="M121">
        <v>186.63000500000001</v>
      </c>
      <c r="N121">
        <v>187.19000199999999</v>
      </c>
      <c r="O121">
        <v>179.5</v>
      </c>
      <c r="P121">
        <v>180.949997</v>
      </c>
      <c r="Q121">
        <v>180.949997</v>
      </c>
      <c r="R121">
        <v>31747400</v>
      </c>
    </row>
    <row r="122" spans="1:18" x14ac:dyDescent="0.3">
      <c r="A122" s="1">
        <v>44678</v>
      </c>
      <c r="B122">
        <v>2803.830078</v>
      </c>
      <c r="C122">
        <v>2838.969971</v>
      </c>
      <c r="D122">
        <v>2715.669922</v>
      </c>
      <c r="E122">
        <v>2763.3400879999999</v>
      </c>
      <c r="F122">
        <v>2763.3400879999999</v>
      </c>
      <c r="G122">
        <v>3566800</v>
      </c>
      <c r="L122" s="1">
        <v>44678</v>
      </c>
      <c r="M122">
        <v>174.429993</v>
      </c>
      <c r="N122">
        <v>181.21000699999999</v>
      </c>
      <c r="O122">
        <v>169</v>
      </c>
      <c r="P122">
        <v>174.949997</v>
      </c>
      <c r="Q122">
        <v>174.949997</v>
      </c>
      <c r="R122">
        <v>71062900</v>
      </c>
    </row>
    <row r="123" spans="1:18" x14ac:dyDescent="0.3">
      <c r="A123" s="1">
        <v>44679</v>
      </c>
      <c r="B123">
        <v>2843.5600589999999</v>
      </c>
      <c r="C123">
        <v>2918.75</v>
      </c>
      <c r="D123">
        <v>2806</v>
      </c>
      <c r="E123">
        <v>2891.929932</v>
      </c>
      <c r="F123">
        <v>2891.929932</v>
      </c>
      <c r="G123">
        <v>5865800</v>
      </c>
      <c r="L123" s="1">
        <v>44679</v>
      </c>
      <c r="M123">
        <v>202.91999799999999</v>
      </c>
      <c r="N123">
        <v>208.529999</v>
      </c>
      <c r="O123">
        <v>192.89999399999999</v>
      </c>
      <c r="P123">
        <v>205.729996</v>
      </c>
      <c r="Q123">
        <v>205.729996</v>
      </c>
      <c r="R123">
        <v>100890600</v>
      </c>
    </row>
    <row r="124" spans="1:18" x14ac:dyDescent="0.3">
      <c r="A124" s="1">
        <v>44680</v>
      </c>
      <c r="B124">
        <v>2596.9799800000001</v>
      </c>
      <c r="C124">
        <v>2615.219971</v>
      </c>
      <c r="D124">
        <v>2432.5</v>
      </c>
      <c r="E124">
        <v>2485.6298830000001</v>
      </c>
      <c r="F124">
        <v>2485.6298830000001</v>
      </c>
      <c r="G124">
        <v>13616500</v>
      </c>
      <c r="L124" s="1">
        <v>44680</v>
      </c>
      <c r="M124">
        <v>204.46000699999999</v>
      </c>
      <c r="N124">
        <v>212.479996</v>
      </c>
      <c r="O124">
        <v>199.89999399999999</v>
      </c>
      <c r="P124">
        <v>200.470001</v>
      </c>
      <c r="Q124">
        <v>200.470001</v>
      </c>
      <c r="R124">
        <v>49137200</v>
      </c>
    </row>
    <row r="125" spans="1:18" x14ac:dyDescent="0.3">
      <c r="A125" s="1">
        <v>44683</v>
      </c>
      <c r="B125">
        <v>2448.0200199999999</v>
      </c>
      <c r="C125">
        <v>2493.360107</v>
      </c>
      <c r="D125">
        <v>2367.5</v>
      </c>
      <c r="E125">
        <v>2490</v>
      </c>
      <c r="F125">
        <v>2490</v>
      </c>
      <c r="G125">
        <v>7439400</v>
      </c>
      <c r="L125" s="1">
        <v>44683</v>
      </c>
      <c r="M125">
        <v>201.16999799999999</v>
      </c>
      <c r="N125">
        <v>211.88000500000001</v>
      </c>
      <c r="O125">
        <v>200.990005</v>
      </c>
      <c r="P125">
        <v>211.13000500000001</v>
      </c>
      <c r="Q125">
        <v>211.13000500000001</v>
      </c>
      <c r="R125">
        <v>49915300</v>
      </c>
    </row>
    <row r="126" spans="1:18" x14ac:dyDescent="0.3">
      <c r="A126" s="1">
        <v>44684</v>
      </c>
      <c r="B126">
        <v>2481.070068</v>
      </c>
      <c r="C126">
        <v>2524.4099120000001</v>
      </c>
      <c r="D126">
        <v>2456.5</v>
      </c>
      <c r="E126">
        <v>2485.070068</v>
      </c>
      <c r="F126">
        <v>2485.070068</v>
      </c>
      <c r="G126">
        <v>3952000</v>
      </c>
      <c r="L126" s="1">
        <v>44684</v>
      </c>
      <c r="M126">
        <v>210.449997</v>
      </c>
      <c r="N126">
        <v>214.89999399999999</v>
      </c>
      <c r="O126">
        <v>208.08999600000001</v>
      </c>
      <c r="P126">
        <v>212.029999</v>
      </c>
      <c r="Q126">
        <v>212.029999</v>
      </c>
      <c r="R126">
        <v>41556300</v>
      </c>
    </row>
  </sheetData>
  <mergeCells count="2">
    <mergeCell ref="A1:G1"/>
    <mergeCell ref="L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Foglio1</vt:lpstr>
      <vt:lpstr>Report</vt:lpstr>
      <vt:lpstr>Historical</vt:lpstr>
      <vt:lpstr>EWMA</vt:lpstr>
      <vt:lpstr>Parametric</vt:lpstr>
      <vt:lpstr>Monte Carlo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mojtaba amini</cp:lastModifiedBy>
  <cp:lastPrinted>2022-05-07T02:12:19Z</cp:lastPrinted>
  <dcterms:created xsi:type="dcterms:W3CDTF">2016-05-13T15:46:46Z</dcterms:created>
  <dcterms:modified xsi:type="dcterms:W3CDTF">2022-05-07T02:16:24Z</dcterms:modified>
</cp:coreProperties>
</file>