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Stochastic\"/>
    </mc:Choice>
  </mc:AlternateContent>
  <xr:revisionPtr revIDLastSave="0" documentId="13_ncr:1_{579935B3-D390-4912-A3DC-2BB5AC3E861D}" xr6:coauthVersionLast="47" xr6:coauthVersionMax="47" xr10:uidLastSave="{00000000-0000-0000-0000-000000000000}"/>
  <bookViews>
    <workbookView xWindow="-108" yWindow="-108" windowWidth="23256" windowHeight="12456" xr2:uid="{7B4CF8D8-86EC-4E20-B9A6-82576B9709DC}"/>
  </bookViews>
  <sheets>
    <sheet name="Maturity 3" sheetId="3" r:id="rId1"/>
    <sheet name="Maturity 6" sheetId="4" r:id="rId2"/>
  </sheets>
  <definedNames>
    <definedName name="ExternalData_1" localSheetId="0" hidden="1">'Maturity 3'!$B$57:$H$119</definedName>
    <definedName name="ExternalData_2" localSheetId="0" hidden="1">'Maturity 3'!$B$147:$H$273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3" l="1"/>
  <c r="C282" i="3"/>
  <c r="J149" i="3" l="1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59" i="3"/>
  <c r="J112" i="3"/>
  <c r="J113" i="3"/>
  <c r="J114" i="3"/>
  <c r="J115" i="3"/>
  <c r="J116" i="3"/>
  <c r="J117" i="3"/>
  <c r="J118" i="3"/>
  <c r="J119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C276" i="3" l="1"/>
  <c r="F276" i="3" s="1"/>
  <c r="F279" i="3" s="1"/>
  <c r="C123" i="3"/>
  <c r="F123" i="3" s="1"/>
  <c r="F126" i="3" s="1"/>
  <c r="C279" i="3" l="1"/>
  <c r="C126" i="3"/>
  <c r="C133" i="3" s="1"/>
  <c r="F139" i="3" s="1"/>
  <c r="J138" i="3" s="1"/>
  <c r="C285" i="3" l="1"/>
  <c r="F291" i="3" s="1"/>
  <c r="J29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68F41-7D53-4EFC-B297-DE32D5A209B6}" keepAlive="1" name="Query - EW" description="Connection to the 'EW' query in the workbook." type="5" refreshedVersion="0" background="1">
    <dbPr connection="Provider=Microsoft.Mashup.OleDb.1;Data Source=$Workbook$;Location=EW;Extended Properties=&quot;&quot;" command="SELECT * FROM [EW]"/>
  </connection>
  <connection id="2" xr16:uid="{DE4F9D46-4111-4C42-B6AC-1BF4B3165066}" keepAlive="1" name="Query - EW (1)" description="Connection to the 'EW (1)' query in the workbook." type="5" refreshedVersion="7" background="1" saveData="1">
    <dbPr connection="Provider=Microsoft.Mashup.OleDb.1;Data Source=$Workbook$;Location=&quot;EW (1)&quot;;Extended Properties=&quot;&quot;" command="SELECT * FROM [EW (1)]"/>
  </connection>
  <connection id="3" xr16:uid="{E0C6B663-4FF4-47C6-A01D-9E00A1FF72A9}" keepAlive="1" name="Query - EW (2)" description="Connection to the 'EW (2)' query in the workbook." type="5" refreshedVersion="7" background="1" saveData="1">
    <dbPr connection="Provider=Microsoft.Mashup.OleDb.1;Data Source=$Workbook$;Location=&quot;EW (2)&quot;;Extended Properties=&quot;&quot;" command="SELECT * FROM [EW (2)]"/>
  </connection>
</connections>
</file>

<file path=xl/sharedStrings.xml><?xml version="1.0" encoding="utf-8"?>
<sst xmlns="http://schemas.openxmlformats.org/spreadsheetml/2006/main" count="108" uniqueCount="71">
  <si>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</si>
  <si>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</si>
  <si>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</si>
  <si>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</si>
  <si>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</si>
  <si>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</si>
  <si>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</si>
  <si>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</si>
  <si>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Daily Volatility</t>
  </si>
  <si>
    <t>Annual Volatility</t>
  </si>
  <si>
    <t>Up price</t>
  </si>
  <si>
    <t>Down price</t>
  </si>
  <si>
    <t>USD LIBOR</t>
  </si>
  <si>
    <t>q (some kind of probability)</t>
  </si>
  <si>
    <t>Maturity (months)</t>
  </si>
  <si>
    <t>Target price ($)</t>
  </si>
  <si>
    <t>Last Option price ($)</t>
  </si>
  <si>
    <t>Today's price ($)</t>
  </si>
  <si>
    <t>Call Option pricing Using Simple Binomial Model</t>
  </si>
  <si>
    <t>Target Asset</t>
  </si>
  <si>
    <t>Edwards Lifesciences Corporation (EW)</t>
  </si>
  <si>
    <t>Today Price</t>
  </si>
  <si>
    <t>Company Type</t>
  </si>
  <si>
    <t xml:space="preserve">A medical technology company in United States. </t>
  </si>
  <si>
    <t>Property</t>
  </si>
  <si>
    <t>Value</t>
  </si>
  <si>
    <t>Market Cap</t>
  </si>
  <si>
    <t>70.263B</t>
  </si>
  <si>
    <t>Previous Close</t>
  </si>
  <si>
    <t>111.55 $</t>
  </si>
  <si>
    <t>Avg. Volume</t>
  </si>
  <si>
    <t>Forward Dividend &amp; Yield</t>
  </si>
  <si>
    <t>N/A</t>
  </si>
  <si>
    <t>Ex-Dividend Date</t>
  </si>
  <si>
    <t>Gross Profit (ttm)</t>
  </si>
  <si>
    <t>3.98B</t>
  </si>
  <si>
    <t>52-Week Change</t>
  </si>
  <si>
    <t xml:space="preserve">S&amp;P500 52-Week Change </t>
  </si>
  <si>
    <t>summary of important properties of the selected asset</t>
  </si>
  <si>
    <t>Price ($)</t>
  </si>
  <si>
    <t>21/03/2019</t>
  </si>
  <si>
    <t>21/03/2020</t>
  </si>
  <si>
    <t>21/03/2021</t>
  </si>
  <si>
    <t>21/03/2022</t>
  </si>
  <si>
    <t>price of asset during last three years</t>
  </si>
  <si>
    <t>price of asset during last three months</t>
  </si>
  <si>
    <t>21/02/2022</t>
  </si>
  <si>
    <t>21/01/2022</t>
  </si>
  <si>
    <t>21/12/2021</t>
  </si>
  <si>
    <t>Main Holders</t>
  </si>
  <si>
    <t>Call Price ($) [Predicted]</t>
  </si>
  <si>
    <t>Mojtaba Amini</t>
  </si>
  <si>
    <t>Matricola</t>
  </si>
  <si>
    <t>Last Option price ($) [Market Price]</t>
  </si>
  <si>
    <t>Because the maturity was between two numbers, I considered a linear combination of them for maturity 2</t>
  </si>
  <si>
    <t>There was not any option with maturity 3 in the market for this asset</t>
  </si>
  <si>
    <t>There was not any option with maturity 6 in the market for this asset</t>
  </si>
  <si>
    <t>error (%)</t>
  </si>
  <si>
    <t>Because the maturity was between two numbers, I considered a linear combination of them for maturity 5</t>
  </si>
  <si>
    <t>I think considering more data does not have any penalty in our calculation, I don't change my data and I considered the data of last six months.</t>
  </si>
  <si>
    <t>I think considering more data does not have any penalty in our calculation, I don't change my data and I considered the data of last three months.</t>
  </si>
  <si>
    <t>Step 3</t>
  </si>
  <si>
    <t>Step 4</t>
  </si>
  <si>
    <t>Step 7</t>
  </si>
  <si>
    <t>Step 8</t>
  </si>
  <si>
    <t>Step 9</t>
  </si>
  <si>
    <t>Step 10</t>
  </si>
  <si>
    <t>Step 11</t>
  </si>
  <si>
    <t>Step 13</t>
  </si>
  <si>
    <t>Step 14</t>
  </si>
  <si>
    <t>The procedure of the call option pricing has been followed based on the instruction and the numbring for step has been mentioned base on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</si>
</sst>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rgb="FF666666"/>
      <name val="Arial"/>
      <family val="2"/>
    </font>
    <font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00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10" fontId="3" fillId="5" borderId="4" xfId="0" applyNumberFormat="1" applyFont="1" applyFill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7" fillId="15" borderId="17" xfId="0" applyFont="1" applyFill="1" applyBorder="1" applyAlignment="1">
      <alignment horizontal="center" vertical="center" textRotation="90"/>
    </xf>
    <xf numFmtId="0" fontId="0" fillId="15" borderId="17" xfId="0" applyFill="1" applyBorder="1" applyAlignment="1">
      <alignment horizontal="center" vertical="center" textRotation="90"/>
    </xf>
    <xf numFmtId="0" fontId="9" fillId="15" borderId="17" xfId="0" applyFont="1" applyFill="1" applyBorder="1" applyAlignment="1">
      <alignment horizontal="center" vertical="center" textRotation="90"/>
    </xf>
    <xf numFmtId="0" fontId="0" fillId="15" borderId="18" xfId="0" applyFill="1" applyBorder="1" applyAlignment="1">
      <alignment horizontal="center" vertical="center" textRotation="90"/>
    </xf>
    <xf numFmtId="0" fontId="9" fillId="15" borderId="18" xfId="0" applyFont="1" applyFill="1" applyBorder="1" applyAlignment="1">
      <alignment horizontal="center" vertical="center" textRotation="90"/>
    </xf>
    <xf numFmtId="0" fontId="0" fillId="15" borderId="0" xfId="0" applyFill="1" applyAlignment="1">
      <alignment horizontal="center" vertical="center" textRotation="90"/>
    </xf>
    <xf numFmtId="0" fontId="10" fillId="15" borderId="0" xfId="0" applyFont="1" applyFill="1" applyAlignment="1">
      <alignment horizontal="center" vertical="center" textRotation="90"/>
    </xf>
    <xf numFmtId="0" fontId="7" fillId="15" borderId="18" xfId="0" applyFont="1" applyFill="1" applyBorder="1" applyAlignment="1">
      <alignment horizontal="center" vertical="center" textRotation="90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23" xfId="0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0" fillId="16" borderId="29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495299</xdr:colOff>
      <xdr:row>36</xdr:row>
      <xdr:rowOff>152400</xdr:rowOff>
    </xdr:from>
    <xdr:to>
      <xdr:col>5</xdr:col>
      <xdr:colOff>559190</xdr:colOff>
      <xdr:row>47</xdr:row>
      <xdr:rowOff>94802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B5DF2E-37B6-426D-45D4-453C0BC9F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765"/>
        <a:stretch/>
      </xdr:blipFill>
      <xdr:spPr>
        <a:xfrm>
          <a:off x="1104899" y="6865620"/>
          <a:ext cx="5230251" cy="1999802"/>
        </a:xfrm>
        <a:prstGeom prst="rect">
          <a:avLst/>
        </a:prstGeom>
      </xdr:spPr>
    </xdr:pic>
    <xdr:clientData/>
  </xdr:twoCellAnchor>
  <xdr:twoCellAnchor editAs="oneCell">
    <xdr:from>
      <xdr:col>1</xdr:col>
      <xdr:colOff>594360</xdr:colOff>
      <xdr:row>24</xdr:row>
      <xdr:rowOff>15240</xdr:rowOff>
    </xdr:from>
    <xdr:to>
      <xdr:col>5</xdr:col>
      <xdr:colOff>525248</xdr:colOff>
      <xdr:row>35</xdr:row>
      <xdr:rowOff>106680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74CE6F-2887-33EC-53C4-F0704220C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7843"/>
        <a:stretch/>
      </xdr:blipFill>
      <xdr:spPr>
        <a:xfrm>
          <a:off x="1203960" y="4488180"/>
          <a:ext cx="5097248" cy="2148840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14</xdr:row>
      <xdr:rowOff>0</xdr:rowOff>
    </xdr:from>
    <xdr:to>
      <xdr:col>8</xdr:col>
      <xdr:colOff>487680</xdr:colOff>
      <xdr:row>18</xdr:row>
      <xdr:rowOff>152400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8A364A8-E25D-4DCA-5A21-FB6A847CB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689" r="17990" b="43750"/>
        <a:stretch>
          <a:fillRect/>
        </a:stretch>
      </xdr:blipFill>
      <xdr:spPr bwMode="auto">
        <a:xfrm>
          <a:off x="5181600" y="2590800"/>
          <a:ext cx="326136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</xdr:colOff>
      <xdr:row>126</xdr:row>
      <xdr:rowOff>144780</xdr:rowOff>
    </xdr:from>
    <xdr:to>
      <xdr:col>8</xdr:col>
      <xdr:colOff>548907</xdr:colOff>
      <xdr:row>130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1820B5-C890-4DAD-A57A-F75F87891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8738"/>
        <a:stretch/>
      </xdr:blipFill>
      <xdr:spPr>
        <a:xfrm>
          <a:off x="5859780" y="24208740"/>
          <a:ext cx="2644407" cy="107442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279</xdr:row>
      <xdr:rowOff>167640</xdr:rowOff>
    </xdr:from>
    <xdr:to>
      <xdr:col>9</xdr:col>
      <xdr:colOff>232</xdr:colOff>
      <xdr:row>283</xdr:row>
      <xdr:rowOff>213462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1D5F79-6E8A-46D3-A792-EA6E8416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0260" y="53751480"/>
          <a:ext cx="2674852" cy="118120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404655-7611-4878-AD72-B08DD41D724A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185D0F4-2E46-43C4-A10B-4299DA5D31C2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CD554-8FEB-4EC2-B172-B209137E9792}" name="EW__1" displayName="EW__1" ref="B57:H119" tableType="queryTable" totalsRowShown="0" headerRowDxfId="10" dataDxfId="9">
  <autoFilter ref="B57:H119" xr:uid="{47FCD554-8FEB-4EC2-B172-B209137E9792}"/>
  <tableColumns count="7">
    <tableColumn id="1" xr3:uid="{53542794-B60F-47E5-B62F-BC2C78DA75A1}" uniqueName="1" name="Date" queryTableFieldId="1" dataDxfId="17"/>
    <tableColumn id="2" xr3:uid="{797BC52D-B5DE-4728-9E76-F4ED893AC84C}" uniqueName="2" name="Open" queryTableFieldId="2" dataDxfId="16"/>
    <tableColumn id="3" xr3:uid="{30650C8D-B06C-451F-B942-31460BE5727E}" uniqueName="3" name="High" queryTableFieldId="3" dataDxfId="15"/>
    <tableColumn id="4" xr3:uid="{11F7AEE4-66D9-4575-B17E-C4F39AA11A30}" uniqueName="4" name="Low" queryTableFieldId="4" dataDxfId="14"/>
    <tableColumn id="5" xr3:uid="{DCFDD766-392D-45C6-A356-4B018334AFED}" uniqueName="5" name="Close" queryTableFieldId="5" dataDxfId="13"/>
    <tableColumn id="6" xr3:uid="{79952F36-C24E-4309-8082-F7CEDC02AE28}" uniqueName="6" name="Adj Close" queryTableFieldId="6" dataDxfId="12"/>
    <tableColumn id="7" xr3:uid="{EE46ACAE-8039-4A56-8581-3ED508738D0D}" uniqueName="7" name="Volume" queryTableFieldId="7" dataDxfId="1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13FE3-390D-4DFB-9CE7-48733B44DFD2}" name="EW__2" displayName="EW__2" ref="B147:H273" tableType="queryTable" totalsRowShown="0" headerRowDxfId="1" dataDxfId="0">
  <autoFilter ref="B147:H273" xr:uid="{DBC13FE3-390D-4DFB-9CE7-48733B44DFD2}"/>
  <tableColumns count="7">
    <tableColumn id="1" xr3:uid="{8849CB54-D54C-4080-9765-665E01C32A06}" uniqueName="1" name="Date" queryTableFieldId="1" dataDxfId="8"/>
    <tableColumn id="2" xr3:uid="{9EC0F0DF-634D-45E5-A234-7E56E969C426}" uniqueName="2" name="Open" queryTableFieldId="2" dataDxfId="7"/>
    <tableColumn id="3" xr3:uid="{6BD92345-8DF1-41E4-84BD-53F451E802BD}" uniqueName="3" name="High" queryTableFieldId="3" dataDxfId="6"/>
    <tableColumn id="4" xr3:uid="{F73E6D55-0119-4E64-A674-24E363C173DA}" uniqueName="4" name="Low" queryTableFieldId="4" dataDxfId="5"/>
    <tableColumn id="5" xr3:uid="{B48BF9FF-7544-4E4D-BB4E-2F830D1027D1}" uniqueName="5" name="Close" queryTableFieldId="5" dataDxfId="4"/>
    <tableColumn id="6" xr3:uid="{0E4EB411-7402-4F0F-BE94-09C9C18DBED5}" uniqueName="6" name="Adj Close" queryTableFieldId="6" dataDxfId="3"/>
    <tableColumn id="7" xr3:uid="{22D1A93B-013C-4DA5-AB2E-09F97FB5B9B4}" uniqueName="7" name="Volume" queryTableFieldId="7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85C7-C856-451C-89F8-95024F20138E}">
  <sheetPr>
    <pageSetUpPr fitToPage="1"/>
  </sheetPr>
  <dimension ref="A1:L292"/>
  <sheetViews>
    <sheetView tabSelected="1" topLeftCell="A35" zoomScaleNormal="100" workbookViewId="0">
      <selection activeCell="J48" sqref="J48"/>
    </sheetView>
  </sheetViews>
  <sheetFormatPr defaultRowHeight="14.4" x14ac:dyDescent="0.3"/>
  <cols>
    <col min="1" max="1" width="8.88671875" style="15"/>
    <col min="2" max="2" width="10.5546875" style="15" bestFit="1" customWidth="1"/>
    <col min="3" max="3" width="33.33203125" style="15" bestFit="1" customWidth="1"/>
    <col min="4" max="4" width="20.44140625" style="15" customWidth="1"/>
    <col min="5" max="7" width="11" style="15" bestFit="1" customWidth="1"/>
    <col min="8" max="8" width="9.77734375" style="15" bestFit="1" customWidth="1"/>
    <col min="9" max="9" width="8.88671875" style="15"/>
    <col min="10" max="10" width="13.33203125" style="15" customWidth="1"/>
    <col min="11" max="12" width="8.88671875" style="15"/>
    <col min="13" max="13" width="15" style="15" customWidth="1"/>
    <col min="14" max="14" width="9.5546875" style="15" bestFit="1" customWidth="1"/>
    <col min="15" max="16384" width="8.88671875" style="15"/>
  </cols>
  <sheetData>
    <row r="1" spans="1:12" ht="14.4" customHeight="1" x14ac:dyDescent="0.3">
      <c r="B1" s="54" t="s">
        <v>18</v>
      </c>
      <c r="C1" s="55"/>
      <c r="D1" s="55"/>
      <c r="E1" s="55"/>
      <c r="F1" s="55"/>
      <c r="G1" s="55"/>
      <c r="H1" s="55"/>
      <c r="I1" s="56"/>
      <c r="J1" s="16"/>
      <c r="K1" s="16"/>
      <c r="L1" s="16"/>
    </row>
    <row r="2" spans="1:12" ht="14.4" customHeight="1" thickBot="1" x14ac:dyDescent="0.35">
      <c r="B2" s="57"/>
      <c r="C2" s="58"/>
      <c r="D2" s="58"/>
      <c r="E2" s="58"/>
      <c r="F2" s="58"/>
      <c r="G2" s="58"/>
      <c r="H2" s="58"/>
      <c r="I2" s="59"/>
      <c r="J2" s="16"/>
      <c r="K2" s="16"/>
      <c r="L2" s="16"/>
    </row>
    <row r="3" spans="1:12" ht="14.4" customHeight="1" thickBot="1" x14ac:dyDescent="0.35">
      <c r="B3" s="63"/>
      <c r="C3" s="63"/>
      <c r="D3" s="63"/>
      <c r="E3" s="63"/>
      <c r="F3" s="63"/>
      <c r="G3" s="63"/>
      <c r="H3" s="63"/>
      <c r="I3" s="63"/>
      <c r="J3" s="16"/>
      <c r="K3" s="16"/>
      <c r="L3" s="16"/>
    </row>
    <row r="4" spans="1:12" ht="15" thickBot="1" x14ac:dyDescent="0.35">
      <c r="A4" s="64" t="s">
        <v>51</v>
      </c>
      <c r="B4" s="65"/>
    </row>
    <row r="5" spans="1:12" ht="15" thickBot="1" x14ac:dyDescent="0.35">
      <c r="A5" s="18" t="s">
        <v>52</v>
      </c>
      <c r="B5" s="19">
        <v>2041518</v>
      </c>
      <c r="C5" s="66" t="s">
        <v>19</v>
      </c>
      <c r="D5" s="52"/>
      <c r="E5" s="52"/>
      <c r="G5" s="52" t="s">
        <v>21</v>
      </c>
      <c r="H5" s="52"/>
    </row>
    <row r="6" spans="1:12" x14ac:dyDescent="0.3">
      <c r="C6" s="53" t="s">
        <v>20</v>
      </c>
      <c r="D6" s="53"/>
      <c r="E6" s="53"/>
      <c r="G6" s="53">
        <v>112.95</v>
      </c>
      <c r="H6" s="53"/>
    </row>
    <row r="7" spans="1:12" x14ac:dyDescent="0.3">
      <c r="G7" s="25"/>
      <c r="H7" s="25"/>
    </row>
    <row r="8" spans="1:12" x14ac:dyDescent="0.3">
      <c r="C8" s="52" t="s">
        <v>22</v>
      </c>
      <c r="D8" s="52"/>
      <c r="E8" s="52"/>
      <c r="F8" s="52"/>
    </row>
    <row r="9" spans="1:12" ht="14.4" customHeight="1" x14ac:dyDescent="0.3">
      <c r="C9" s="53" t="s">
        <v>23</v>
      </c>
      <c r="D9" s="53"/>
      <c r="E9" s="53"/>
      <c r="F9" s="53"/>
    </row>
    <row r="10" spans="1:12" ht="14.4" customHeight="1" x14ac:dyDescent="0.3"/>
    <row r="11" spans="1:12" x14ac:dyDescent="0.3">
      <c r="C11" s="53" t="s">
        <v>38</v>
      </c>
      <c r="D11" s="53"/>
    </row>
    <row r="12" spans="1:12" x14ac:dyDescent="0.3">
      <c r="C12" s="53"/>
      <c r="D12" s="53"/>
      <c r="F12" s="52" t="s">
        <v>49</v>
      </c>
      <c r="G12" s="52"/>
      <c r="H12" s="52"/>
    </row>
    <row r="13" spans="1:12" ht="15" thickBot="1" x14ac:dyDescent="0.35">
      <c r="C13" s="60" t="s">
        <v>24</v>
      </c>
      <c r="D13" s="61" t="s">
        <v>25</v>
      </c>
      <c r="F13" s="52"/>
      <c r="G13" s="52"/>
      <c r="H13" s="52"/>
    </row>
    <row r="14" spans="1:12" ht="15" thickBot="1" x14ac:dyDescent="0.35">
      <c r="C14" s="4" t="s">
        <v>26</v>
      </c>
      <c r="D14" s="5" t="s">
        <v>27</v>
      </c>
    </row>
    <row r="15" spans="1:12" ht="15" thickBot="1" x14ac:dyDescent="0.35">
      <c r="C15" s="6" t="s">
        <v>28</v>
      </c>
      <c r="D15" s="7" t="s">
        <v>29</v>
      </c>
    </row>
    <row r="16" spans="1:12" ht="15" thickBot="1" x14ac:dyDescent="0.35">
      <c r="C16" s="4" t="s">
        <v>30</v>
      </c>
      <c r="D16" s="8">
        <v>2539128</v>
      </c>
    </row>
    <row r="17" spans="3:8" ht="15" thickBot="1" x14ac:dyDescent="0.35">
      <c r="C17" s="6" t="s">
        <v>31</v>
      </c>
      <c r="D17" s="7" t="s">
        <v>32</v>
      </c>
    </row>
    <row r="18" spans="3:8" ht="15" thickBot="1" x14ac:dyDescent="0.35">
      <c r="C18" s="4" t="s">
        <v>33</v>
      </c>
      <c r="D18" s="5" t="s">
        <v>32</v>
      </c>
    </row>
    <row r="19" spans="3:8" ht="15" thickBot="1" x14ac:dyDescent="0.35">
      <c r="C19" s="6" t="s">
        <v>34</v>
      </c>
      <c r="D19" s="7" t="s">
        <v>35</v>
      </c>
    </row>
    <row r="20" spans="3:8" ht="15" thickBot="1" x14ac:dyDescent="0.35">
      <c r="C20" s="4" t="s">
        <v>36</v>
      </c>
      <c r="D20" s="9">
        <v>0.39839999999999998</v>
      </c>
    </row>
    <row r="21" spans="3:8" ht="15" thickBot="1" x14ac:dyDescent="0.35">
      <c r="C21" s="6" t="s">
        <v>37</v>
      </c>
      <c r="D21" s="10">
        <v>0.14080000000000001</v>
      </c>
    </row>
    <row r="22" spans="3:8" x14ac:dyDescent="0.3">
      <c r="C22" s="12"/>
      <c r="D22" s="13"/>
    </row>
    <row r="23" spans="3:8" x14ac:dyDescent="0.3">
      <c r="C23" s="12"/>
      <c r="D23" s="13"/>
    </row>
    <row r="25" spans="3:8" x14ac:dyDescent="0.3">
      <c r="G25" s="12"/>
      <c r="H25" s="14"/>
    </row>
    <row r="26" spans="3:8" x14ac:dyDescent="0.3">
      <c r="G26" s="62" t="s">
        <v>45</v>
      </c>
      <c r="H26" s="62"/>
    </row>
    <row r="27" spans="3:8" x14ac:dyDescent="0.3">
      <c r="G27" s="62"/>
      <c r="H27" s="62"/>
    </row>
    <row r="28" spans="3:8" ht="15" thickBot="1" x14ac:dyDescent="0.35">
      <c r="G28" s="11"/>
      <c r="H28" s="11"/>
    </row>
    <row r="29" spans="3:8" ht="15" thickBot="1" x14ac:dyDescent="0.35">
      <c r="G29" s="2" t="s">
        <v>0</v>
      </c>
      <c r="H29" s="3" t="s">
        <v>39</v>
      </c>
    </row>
    <row r="30" spans="3:8" ht="15" thickBot="1" x14ac:dyDescent="0.35">
      <c r="G30" s="4" t="s">
        <v>48</v>
      </c>
      <c r="H30" s="5">
        <v>124.4</v>
      </c>
    </row>
    <row r="31" spans="3:8" ht="15" thickBot="1" x14ac:dyDescent="0.35">
      <c r="G31" s="6" t="s">
        <v>47</v>
      </c>
      <c r="H31" s="7">
        <v>112.65</v>
      </c>
    </row>
    <row r="32" spans="3:8" ht="15" thickBot="1" x14ac:dyDescent="0.35">
      <c r="G32" s="4" t="s">
        <v>46</v>
      </c>
      <c r="H32" s="5">
        <v>105.94</v>
      </c>
    </row>
    <row r="33" spans="7:8" ht="15" thickBot="1" x14ac:dyDescent="0.35">
      <c r="G33" s="6" t="s">
        <v>43</v>
      </c>
      <c r="H33" s="7">
        <v>111.55</v>
      </c>
    </row>
    <row r="34" spans="7:8" x14ac:dyDescent="0.3">
      <c r="G34" s="12"/>
      <c r="H34" s="14"/>
    </row>
    <row r="35" spans="7:8" x14ac:dyDescent="0.3">
      <c r="G35" s="12"/>
      <c r="H35" s="14"/>
    </row>
    <row r="36" spans="7:8" x14ac:dyDescent="0.3">
      <c r="G36" s="12"/>
      <c r="H36" s="14"/>
    </row>
    <row r="37" spans="7:8" x14ac:dyDescent="0.3">
      <c r="G37" s="12"/>
      <c r="H37" s="14"/>
    </row>
    <row r="38" spans="7:8" x14ac:dyDescent="0.3">
      <c r="G38" s="12"/>
      <c r="H38" s="14"/>
    </row>
    <row r="39" spans="7:8" x14ac:dyDescent="0.3">
      <c r="G39" s="62" t="s">
        <v>44</v>
      </c>
      <c r="H39" s="62"/>
    </row>
    <row r="40" spans="7:8" x14ac:dyDescent="0.3">
      <c r="G40" s="62"/>
      <c r="H40" s="62"/>
    </row>
    <row r="41" spans="7:8" ht="15" thickBot="1" x14ac:dyDescent="0.35"/>
    <row r="42" spans="7:8" ht="15" thickBot="1" x14ac:dyDescent="0.35">
      <c r="G42" s="2" t="s">
        <v>0</v>
      </c>
      <c r="H42" s="3" t="s">
        <v>39</v>
      </c>
    </row>
    <row r="43" spans="7:8" ht="15" thickBot="1" x14ac:dyDescent="0.35">
      <c r="G43" s="4" t="s">
        <v>40</v>
      </c>
      <c r="H43" s="5">
        <v>64.05</v>
      </c>
    </row>
    <row r="44" spans="7:8" ht="15" thickBot="1" x14ac:dyDescent="0.35">
      <c r="G44" s="6" t="s">
        <v>41</v>
      </c>
      <c r="H44" s="7">
        <v>55.48</v>
      </c>
    </row>
    <row r="45" spans="7:8" ht="15" thickBot="1" x14ac:dyDescent="0.35">
      <c r="G45" s="4" t="s">
        <v>42</v>
      </c>
      <c r="H45" s="5">
        <v>79.66</v>
      </c>
    </row>
    <row r="46" spans="7:8" ht="15" thickBot="1" x14ac:dyDescent="0.35">
      <c r="G46" s="6" t="s">
        <v>43</v>
      </c>
      <c r="H46" s="7">
        <v>111.55</v>
      </c>
    </row>
    <row r="47" spans="7:8" x14ac:dyDescent="0.3">
      <c r="G47" s="12"/>
      <c r="H47" s="14"/>
    </row>
    <row r="48" spans="7:8" ht="15" thickBot="1" x14ac:dyDescent="0.35">
      <c r="G48" s="12"/>
      <c r="H48" s="14"/>
    </row>
    <row r="49" spans="1:11" ht="14.4" customHeight="1" x14ac:dyDescent="0.3">
      <c r="B49" s="67" t="s">
        <v>70</v>
      </c>
      <c r="C49" s="68"/>
      <c r="D49" s="68"/>
      <c r="E49" s="68"/>
      <c r="F49" s="68"/>
      <c r="G49" s="68"/>
      <c r="H49" s="68"/>
      <c r="I49" s="69"/>
    </row>
    <row r="50" spans="1:11" ht="15" thickBot="1" x14ac:dyDescent="0.35">
      <c r="B50" s="70"/>
      <c r="C50" s="71"/>
      <c r="D50" s="71"/>
      <c r="E50" s="71"/>
      <c r="F50" s="71"/>
      <c r="G50" s="71"/>
      <c r="H50" s="71"/>
      <c r="I50" s="72"/>
    </row>
    <row r="51" spans="1:11" x14ac:dyDescent="0.3">
      <c r="G51" s="12"/>
      <c r="H51" s="14"/>
    </row>
    <row r="52" spans="1:11" ht="31.8" customHeight="1" x14ac:dyDescent="0.3">
      <c r="B52" s="39" t="s">
        <v>55</v>
      </c>
      <c r="C52" s="39"/>
      <c r="G52" s="12"/>
      <c r="H52" s="14"/>
    </row>
    <row r="53" spans="1:11" x14ac:dyDescent="0.3">
      <c r="A53" s="46" t="s">
        <v>61</v>
      </c>
      <c r="B53" s="26" t="s">
        <v>14</v>
      </c>
      <c r="C53" s="26"/>
      <c r="D53" s="48" t="s">
        <v>62</v>
      </c>
      <c r="E53" s="26" t="s">
        <v>15</v>
      </c>
      <c r="F53" s="26"/>
      <c r="H53" s="26" t="s">
        <v>16</v>
      </c>
      <c r="I53" s="26"/>
      <c r="K53" s="36"/>
    </row>
    <row r="54" spans="1:11" x14ac:dyDescent="0.3">
      <c r="A54" s="45"/>
      <c r="B54" s="27">
        <v>2</v>
      </c>
      <c r="C54" s="27"/>
      <c r="D54" s="47"/>
      <c r="E54" s="27">
        <v>105</v>
      </c>
      <c r="F54" s="27"/>
      <c r="H54" s="27">
        <v>9.8000000000000007</v>
      </c>
      <c r="I54" s="27"/>
    </row>
    <row r="55" spans="1:11" x14ac:dyDescent="0.3">
      <c r="A55" s="45"/>
      <c r="B55" s="27"/>
      <c r="C55" s="27"/>
      <c r="D55" s="47"/>
      <c r="E55" s="27"/>
      <c r="F55" s="27"/>
      <c r="H55" s="27"/>
      <c r="I55" s="27"/>
    </row>
    <row r="56" spans="1:11" ht="12" customHeight="1" x14ac:dyDescent="0.3"/>
    <row r="57" spans="1:11" ht="18" customHeight="1" x14ac:dyDescent="0.3">
      <c r="B57" s="15" t="s">
        <v>0</v>
      </c>
      <c r="C57" s="15" t="s">
        <v>1</v>
      </c>
      <c r="D57" s="15" t="s">
        <v>2</v>
      </c>
      <c r="E57" s="15" t="s">
        <v>3</v>
      </c>
      <c r="F57" s="15" t="s">
        <v>4</v>
      </c>
      <c r="G57" s="15" t="s">
        <v>5</v>
      </c>
      <c r="H57" s="15" t="s">
        <v>6</v>
      </c>
      <c r="I57" s="50" t="s">
        <v>63</v>
      </c>
      <c r="J57" s="29" t="s">
        <v>7</v>
      </c>
    </row>
    <row r="58" spans="1:11" x14ac:dyDescent="0.3">
      <c r="B58" s="30">
        <v>44550</v>
      </c>
      <c r="C58" s="31">
        <v>120.44000200000001</v>
      </c>
      <c r="D58" s="31">
        <v>120.959999</v>
      </c>
      <c r="E58" s="31">
        <v>117.879997</v>
      </c>
      <c r="F58" s="31">
        <v>120.029999</v>
      </c>
      <c r="G58" s="31">
        <v>120.029999</v>
      </c>
      <c r="H58" s="31">
        <v>3263500</v>
      </c>
      <c r="I58" s="49"/>
    </row>
    <row r="59" spans="1:11" x14ac:dyDescent="0.3">
      <c r="B59" s="30">
        <v>44551</v>
      </c>
      <c r="C59" s="31">
        <v>121.07</v>
      </c>
      <c r="D59" s="31">
        <v>124.55999799999999</v>
      </c>
      <c r="E59" s="31">
        <v>120.870003</v>
      </c>
      <c r="F59" s="31">
        <v>124.400002</v>
      </c>
      <c r="G59" s="31">
        <v>124.400002</v>
      </c>
      <c r="H59" s="31">
        <v>2223600</v>
      </c>
      <c r="J59" s="32">
        <f>(EW__1[[#This Row],[Adj Close]]-G58)/G58</f>
        <v>3.6407590072545085E-2</v>
      </c>
    </row>
    <row r="60" spans="1:11" x14ac:dyDescent="0.3">
      <c r="B60" s="30">
        <v>44552</v>
      </c>
      <c r="C60" s="31">
        <v>124.199997</v>
      </c>
      <c r="D60" s="31">
        <v>128.020004</v>
      </c>
      <c r="E60" s="31">
        <v>124.199997</v>
      </c>
      <c r="F60" s="31">
        <v>127.83000199999999</v>
      </c>
      <c r="G60" s="31">
        <v>127.83000199999999</v>
      </c>
      <c r="H60" s="31">
        <v>2185700</v>
      </c>
      <c r="J60" s="32">
        <f>(EW__1[[#This Row],[Adj Close]]-G59)/G59</f>
        <v>2.7572346823595651E-2</v>
      </c>
    </row>
    <row r="61" spans="1:11" x14ac:dyDescent="0.3">
      <c r="B61" s="30">
        <v>44553</v>
      </c>
      <c r="C61" s="31">
        <v>128</v>
      </c>
      <c r="D61" s="31">
        <v>129.11999499999999</v>
      </c>
      <c r="E61" s="31">
        <v>127.650002</v>
      </c>
      <c r="F61" s="31">
        <v>128.570007</v>
      </c>
      <c r="G61" s="31">
        <v>128.570007</v>
      </c>
      <c r="H61" s="31">
        <v>1732200</v>
      </c>
      <c r="J61" s="32">
        <f>(EW__1[[#This Row],[Adj Close]]-G60)/G60</f>
        <v>5.7889774577333632E-3</v>
      </c>
    </row>
    <row r="62" spans="1:11" x14ac:dyDescent="0.3">
      <c r="B62" s="30">
        <v>44557</v>
      </c>
      <c r="C62" s="31">
        <v>129.070007</v>
      </c>
      <c r="D62" s="31">
        <v>130.60000600000001</v>
      </c>
      <c r="E62" s="31">
        <v>128.179993</v>
      </c>
      <c r="F62" s="31">
        <v>130.58000200000001</v>
      </c>
      <c r="G62" s="31">
        <v>130.58000200000001</v>
      </c>
      <c r="H62" s="31">
        <v>1254000</v>
      </c>
      <c r="J62" s="32">
        <f>(EW__1[[#This Row],[Adj Close]]-G61)/G61</f>
        <v>1.5633467298481234E-2</v>
      </c>
    </row>
    <row r="63" spans="1:11" x14ac:dyDescent="0.3">
      <c r="B63" s="30">
        <v>44558</v>
      </c>
      <c r="C63" s="31">
        <v>130.83000200000001</v>
      </c>
      <c r="D63" s="31">
        <v>130.89999399999999</v>
      </c>
      <c r="E63" s="31">
        <v>128.979996</v>
      </c>
      <c r="F63" s="31">
        <v>129.35000600000001</v>
      </c>
      <c r="G63" s="31">
        <v>129.35000600000001</v>
      </c>
      <c r="H63" s="31">
        <v>1298100</v>
      </c>
      <c r="J63" s="32">
        <f>(EW__1[[#This Row],[Adj Close]]-G62)/G62</f>
        <v>-9.4194821654237666E-3</v>
      </c>
    </row>
    <row r="64" spans="1:11" x14ac:dyDescent="0.3">
      <c r="B64" s="30">
        <v>44559</v>
      </c>
      <c r="C64" s="31">
        <v>129.66999799999999</v>
      </c>
      <c r="D64" s="31">
        <v>131.19000199999999</v>
      </c>
      <c r="E64" s="31">
        <v>129.60000600000001</v>
      </c>
      <c r="F64" s="31">
        <v>130.63999899999999</v>
      </c>
      <c r="G64" s="31">
        <v>130.63999899999999</v>
      </c>
      <c r="H64" s="31">
        <v>1137400</v>
      </c>
      <c r="J64" s="32">
        <f>(EW__1[[#This Row],[Adj Close]]-G63)/G63</f>
        <v>9.9728870518953142E-3</v>
      </c>
    </row>
    <row r="65" spans="2:10" x14ac:dyDescent="0.3">
      <c r="B65" s="30">
        <v>44560</v>
      </c>
      <c r="C65" s="31">
        <v>130.820007</v>
      </c>
      <c r="D65" s="31">
        <v>131.729996</v>
      </c>
      <c r="E65" s="31">
        <v>130.38999899999999</v>
      </c>
      <c r="F65" s="31">
        <v>130.679993</v>
      </c>
      <c r="G65" s="31">
        <v>130.679993</v>
      </c>
      <c r="H65" s="31">
        <v>1112400</v>
      </c>
      <c r="J65" s="32">
        <f>(EW__1[[#This Row],[Adj Close]]-G64)/G64</f>
        <v>3.0613901030424225E-4</v>
      </c>
    </row>
    <row r="66" spans="2:10" x14ac:dyDescent="0.3">
      <c r="B66" s="30">
        <v>44561</v>
      </c>
      <c r="C66" s="31">
        <v>130.30999800000001</v>
      </c>
      <c r="D66" s="31">
        <v>130.94000199999999</v>
      </c>
      <c r="E66" s="31">
        <v>129.270004</v>
      </c>
      <c r="F66" s="31">
        <v>129.550003</v>
      </c>
      <c r="G66" s="31">
        <v>129.550003</v>
      </c>
      <c r="H66" s="31">
        <v>1193700</v>
      </c>
      <c r="J66" s="32">
        <f>(EW__1[[#This Row],[Adj Close]]-G65)/G65</f>
        <v>-8.647000769276077E-3</v>
      </c>
    </row>
    <row r="67" spans="2:10" x14ac:dyDescent="0.3">
      <c r="B67" s="30">
        <v>44564</v>
      </c>
      <c r="C67" s="31">
        <v>129.070007</v>
      </c>
      <c r="D67" s="31">
        <v>129.509995</v>
      </c>
      <c r="E67" s="31">
        <v>126.43</v>
      </c>
      <c r="F67" s="31">
        <v>128.33999600000001</v>
      </c>
      <c r="G67" s="31">
        <v>128.33999600000001</v>
      </c>
      <c r="H67" s="31">
        <v>1765700</v>
      </c>
      <c r="J67" s="32">
        <f>(EW__1[[#This Row],[Adj Close]]-G66)/G66</f>
        <v>-9.3400769739850203E-3</v>
      </c>
    </row>
    <row r="68" spans="2:10" x14ac:dyDescent="0.3">
      <c r="B68" s="30">
        <v>44565</v>
      </c>
      <c r="C68" s="31">
        <v>128.36999499999999</v>
      </c>
      <c r="D68" s="31">
        <v>129.529999</v>
      </c>
      <c r="E68" s="31">
        <v>126.94000200000001</v>
      </c>
      <c r="F68" s="31">
        <v>127.889999</v>
      </c>
      <c r="G68" s="31">
        <v>127.889999</v>
      </c>
      <c r="H68" s="31">
        <v>2020300</v>
      </c>
      <c r="J68" s="32">
        <f>(EW__1[[#This Row],[Adj Close]]-G67)/G67</f>
        <v>-3.5062880943210438E-3</v>
      </c>
    </row>
    <row r="69" spans="2:10" x14ac:dyDescent="0.3">
      <c r="B69" s="30">
        <v>44566</v>
      </c>
      <c r="C69" s="31">
        <v>127.550003</v>
      </c>
      <c r="D69" s="31">
        <v>128.36000100000001</v>
      </c>
      <c r="E69" s="31">
        <v>123.91999800000001</v>
      </c>
      <c r="F69" s="31">
        <v>123.91999800000001</v>
      </c>
      <c r="G69" s="31">
        <v>123.91999800000001</v>
      </c>
      <c r="H69" s="31">
        <v>2201700</v>
      </c>
      <c r="J69" s="32">
        <f>(EW__1[[#This Row],[Adj Close]]-G68)/G68</f>
        <v>-3.1042310040208822E-2</v>
      </c>
    </row>
    <row r="70" spans="2:10" x14ac:dyDescent="0.3">
      <c r="B70" s="30">
        <v>44567</v>
      </c>
      <c r="C70" s="31">
        <v>124.349998</v>
      </c>
      <c r="D70" s="31">
        <v>125.400002</v>
      </c>
      <c r="E70" s="31">
        <v>122.970001</v>
      </c>
      <c r="F70" s="31">
        <v>123.230003</v>
      </c>
      <c r="G70" s="31">
        <v>123.230003</v>
      </c>
      <c r="H70" s="31">
        <v>2602100</v>
      </c>
      <c r="J70" s="32">
        <f>(EW__1[[#This Row],[Adj Close]]-G69)/G69</f>
        <v>-5.5680681983226819E-3</v>
      </c>
    </row>
    <row r="71" spans="2:10" x14ac:dyDescent="0.3">
      <c r="B71" s="30">
        <v>44568</v>
      </c>
      <c r="C71" s="31">
        <v>122.160004</v>
      </c>
      <c r="D71" s="31">
        <v>123.80999799999999</v>
      </c>
      <c r="E71" s="31">
        <v>121.019997</v>
      </c>
      <c r="F71" s="31">
        <v>122.300003</v>
      </c>
      <c r="G71" s="31">
        <v>122.300003</v>
      </c>
      <c r="H71" s="31">
        <v>2172000</v>
      </c>
      <c r="J71" s="32">
        <f>(EW__1[[#This Row],[Adj Close]]-G70)/G70</f>
        <v>-7.5468634046855672E-3</v>
      </c>
    </row>
    <row r="72" spans="2:10" x14ac:dyDescent="0.3">
      <c r="B72" s="30">
        <v>44571</v>
      </c>
      <c r="C72" s="31">
        <v>120.529999</v>
      </c>
      <c r="D72" s="31">
        <v>121.220001</v>
      </c>
      <c r="E72" s="31">
        <v>117.720001</v>
      </c>
      <c r="F72" s="31">
        <v>120.120003</v>
      </c>
      <c r="G72" s="31">
        <v>120.120003</v>
      </c>
      <c r="H72" s="31">
        <v>2652600</v>
      </c>
      <c r="J72" s="32">
        <f>(EW__1[[#This Row],[Adj Close]]-G71)/G71</f>
        <v>-1.7825020004292286E-2</v>
      </c>
    </row>
    <row r="73" spans="2:10" x14ac:dyDescent="0.3">
      <c r="B73" s="30">
        <v>44572</v>
      </c>
      <c r="C73" s="31">
        <v>120.599998</v>
      </c>
      <c r="D73" s="31">
        <v>122.19000200000001</v>
      </c>
      <c r="E73" s="31">
        <v>118.540001</v>
      </c>
      <c r="F73" s="31">
        <v>121.94000200000001</v>
      </c>
      <c r="G73" s="31">
        <v>121.94000200000001</v>
      </c>
      <c r="H73" s="31">
        <v>2389400</v>
      </c>
      <c r="J73" s="32">
        <f>(EW__1[[#This Row],[Adj Close]]-G72)/G72</f>
        <v>1.5151506448097658E-2</v>
      </c>
    </row>
    <row r="74" spans="2:10" x14ac:dyDescent="0.3">
      <c r="B74" s="30">
        <v>44573</v>
      </c>
      <c r="C74" s="31">
        <v>121.19000200000001</v>
      </c>
      <c r="D74" s="31">
        <v>123.769997</v>
      </c>
      <c r="E74" s="31">
        <v>121.19000200000001</v>
      </c>
      <c r="F74" s="31">
        <v>122.260002</v>
      </c>
      <c r="G74" s="31">
        <v>122.260002</v>
      </c>
      <c r="H74" s="31">
        <v>2006900</v>
      </c>
      <c r="J74" s="32">
        <f>(EW__1[[#This Row],[Adj Close]]-G73)/G73</f>
        <v>2.6242413871700046E-3</v>
      </c>
    </row>
    <row r="75" spans="2:10" x14ac:dyDescent="0.3">
      <c r="B75" s="30">
        <v>44574</v>
      </c>
      <c r="C75" s="31">
        <v>122.57</v>
      </c>
      <c r="D75" s="31">
        <v>122.900002</v>
      </c>
      <c r="E75" s="31">
        <v>120.050003</v>
      </c>
      <c r="F75" s="31">
        <v>120.459999</v>
      </c>
      <c r="G75" s="31">
        <v>120.459999</v>
      </c>
      <c r="H75" s="31">
        <v>1696000</v>
      </c>
      <c r="J75" s="32">
        <f>(EW__1[[#This Row],[Adj Close]]-G74)/G74</f>
        <v>-1.4722746364751439E-2</v>
      </c>
    </row>
    <row r="76" spans="2:10" x14ac:dyDescent="0.3">
      <c r="B76" s="30">
        <v>44575</v>
      </c>
      <c r="C76" s="31">
        <v>119.44000200000001</v>
      </c>
      <c r="D76" s="31">
        <v>120.209999</v>
      </c>
      <c r="E76" s="31">
        <v>116.699997</v>
      </c>
      <c r="F76" s="31">
        <v>118.260002</v>
      </c>
      <c r="G76" s="31">
        <v>118.260002</v>
      </c>
      <c r="H76" s="31">
        <v>2112800</v>
      </c>
      <c r="J76" s="32">
        <f>(EW__1[[#This Row],[Adj Close]]-G75)/G75</f>
        <v>-1.8263299172034661E-2</v>
      </c>
    </row>
    <row r="77" spans="2:10" x14ac:dyDescent="0.3">
      <c r="B77" s="30">
        <v>44579</v>
      </c>
      <c r="C77" s="31">
        <v>115</v>
      </c>
      <c r="D77" s="31">
        <v>116.519997</v>
      </c>
      <c r="E77" s="31">
        <v>114.16999800000001</v>
      </c>
      <c r="F77" s="31">
        <v>115.83000199999999</v>
      </c>
      <c r="G77" s="31">
        <v>115.83000199999999</v>
      </c>
      <c r="H77" s="31">
        <v>2601200</v>
      </c>
      <c r="J77" s="32">
        <f>(EW__1[[#This Row],[Adj Close]]-G76)/G76</f>
        <v>-2.0547944857974947E-2</v>
      </c>
    </row>
    <row r="78" spans="2:10" x14ac:dyDescent="0.3">
      <c r="B78" s="30">
        <v>44580</v>
      </c>
      <c r="C78" s="31">
        <v>116.25</v>
      </c>
      <c r="D78" s="31">
        <v>118.150002</v>
      </c>
      <c r="E78" s="31">
        <v>115.970001</v>
      </c>
      <c r="F78" s="31">
        <v>116.160004</v>
      </c>
      <c r="G78" s="31">
        <v>116.160004</v>
      </c>
      <c r="H78" s="31">
        <v>2245300</v>
      </c>
      <c r="J78" s="32">
        <f>(EW__1[[#This Row],[Adj Close]]-G77)/G77</f>
        <v>2.8490200664937179E-3</v>
      </c>
    </row>
    <row r="79" spans="2:10" x14ac:dyDescent="0.3">
      <c r="B79" s="30">
        <v>44581</v>
      </c>
      <c r="C79" s="31">
        <v>117.199997</v>
      </c>
      <c r="D79" s="31">
        <v>119.55999799999999</v>
      </c>
      <c r="E79" s="31">
        <v>115.339996</v>
      </c>
      <c r="F79" s="31">
        <v>115.55999799999999</v>
      </c>
      <c r="G79" s="31">
        <v>115.55999799999999</v>
      </c>
      <c r="H79" s="31">
        <v>1825500</v>
      </c>
      <c r="J79" s="32">
        <f>(EW__1[[#This Row],[Adj Close]]-G78)/G78</f>
        <v>-5.1653407312211141E-3</v>
      </c>
    </row>
    <row r="80" spans="2:10" x14ac:dyDescent="0.3">
      <c r="B80" s="30">
        <v>44582</v>
      </c>
      <c r="C80" s="31">
        <v>115.519997</v>
      </c>
      <c r="D80" s="31">
        <v>115.550003</v>
      </c>
      <c r="E80" s="31">
        <v>112.230003</v>
      </c>
      <c r="F80" s="31">
        <v>112.650002</v>
      </c>
      <c r="G80" s="31">
        <v>112.650002</v>
      </c>
      <c r="H80" s="31">
        <v>3144900</v>
      </c>
      <c r="J80" s="32">
        <f>(EW__1[[#This Row],[Adj Close]]-G79)/G79</f>
        <v>-2.5181689601621426E-2</v>
      </c>
    </row>
    <row r="81" spans="2:10" x14ac:dyDescent="0.3">
      <c r="B81" s="30">
        <v>44585</v>
      </c>
      <c r="C81" s="31">
        <v>110.300003</v>
      </c>
      <c r="D81" s="31">
        <v>110.75</v>
      </c>
      <c r="E81" s="31">
        <v>105.139999</v>
      </c>
      <c r="F81" s="31">
        <v>110.599998</v>
      </c>
      <c r="G81" s="31">
        <v>110.599998</v>
      </c>
      <c r="H81" s="31">
        <v>4692000</v>
      </c>
      <c r="J81" s="32">
        <f>(EW__1[[#This Row],[Adj Close]]-G80)/G80</f>
        <v>-1.819799346297394E-2</v>
      </c>
    </row>
    <row r="82" spans="2:10" x14ac:dyDescent="0.3">
      <c r="B82" s="30">
        <v>44586</v>
      </c>
      <c r="C82" s="31">
        <v>107.94000200000001</v>
      </c>
      <c r="D82" s="31">
        <v>111.120003</v>
      </c>
      <c r="E82" s="31">
        <v>106.529999</v>
      </c>
      <c r="F82" s="31">
        <v>109.489998</v>
      </c>
      <c r="G82" s="31">
        <v>109.489998</v>
      </c>
      <c r="H82" s="31">
        <v>3211900</v>
      </c>
      <c r="J82" s="32">
        <f>(EW__1[[#This Row],[Adj Close]]-G81)/G81</f>
        <v>-1.0036166546766118E-2</v>
      </c>
    </row>
    <row r="83" spans="2:10" x14ac:dyDescent="0.3">
      <c r="B83" s="30">
        <v>44587</v>
      </c>
      <c r="C83" s="31">
        <v>111.050003</v>
      </c>
      <c r="D83" s="31">
        <v>112.160004</v>
      </c>
      <c r="E83" s="31">
        <v>107.370003</v>
      </c>
      <c r="F83" s="31">
        <v>108.629997</v>
      </c>
      <c r="G83" s="31">
        <v>108.629997</v>
      </c>
      <c r="H83" s="31">
        <v>3144300</v>
      </c>
      <c r="J83" s="32">
        <f>(EW__1[[#This Row],[Adj Close]]-G82)/G82</f>
        <v>-7.8546078702092671E-3</v>
      </c>
    </row>
    <row r="84" spans="2:10" x14ac:dyDescent="0.3">
      <c r="B84" s="30">
        <v>44588</v>
      </c>
      <c r="C84" s="31">
        <v>100</v>
      </c>
      <c r="D84" s="31">
        <v>106.040001</v>
      </c>
      <c r="E84" s="31">
        <v>99.620002999999997</v>
      </c>
      <c r="F84" s="31">
        <v>101.959999</v>
      </c>
      <c r="G84" s="31">
        <v>101.959999</v>
      </c>
      <c r="H84" s="31">
        <v>6876000</v>
      </c>
      <c r="J84" s="32">
        <f>(EW__1[[#This Row],[Adj Close]]-G83)/G83</f>
        <v>-6.1401069540672149E-2</v>
      </c>
    </row>
    <row r="85" spans="2:10" x14ac:dyDescent="0.3">
      <c r="B85" s="30">
        <v>44589</v>
      </c>
      <c r="C85" s="31">
        <v>102.370003</v>
      </c>
      <c r="D85" s="31">
        <v>105.019997</v>
      </c>
      <c r="E85" s="31">
        <v>96.389999000000003</v>
      </c>
      <c r="F85" s="31">
        <v>104.870003</v>
      </c>
      <c r="G85" s="31">
        <v>104.870003</v>
      </c>
      <c r="H85" s="31">
        <v>3828600</v>
      </c>
      <c r="J85" s="32">
        <f>(EW__1[[#This Row],[Adj Close]]-G84)/G84</f>
        <v>2.8540643669484549E-2</v>
      </c>
    </row>
    <row r="86" spans="2:10" x14ac:dyDescent="0.3">
      <c r="B86" s="30">
        <v>44592</v>
      </c>
      <c r="C86" s="31">
        <v>105.32</v>
      </c>
      <c r="D86" s="31">
        <v>109.410004</v>
      </c>
      <c r="E86" s="31">
        <v>105</v>
      </c>
      <c r="F86" s="31">
        <v>109.199997</v>
      </c>
      <c r="G86" s="31">
        <v>109.199997</v>
      </c>
      <c r="H86" s="31">
        <v>3398300</v>
      </c>
      <c r="J86" s="32">
        <f>(EW__1[[#This Row],[Adj Close]]-G85)/G85</f>
        <v>4.1289156823996649E-2</v>
      </c>
    </row>
    <row r="87" spans="2:10" x14ac:dyDescent="0.3">
      <c r="B87" s="30">
        <v>44593</v>
      </c>
      <c r="C87" s="31">
        <v>109.589996</v>
      </c>
      <c r="D87" s="31">
        <v>110.540001</v>
      </c>
      <c r="E87" s="31">
        <v>107.019997</v>
      </c>
      <c r="F87" s="31">
        <v>108.370003</v>
      </c>
      <c r="G87" s="31">
        <v>108.370003</v>
      </c>
      <c r="H87" s="31">
        <v>3731900</v>
      </c>
      <c r="J87" s="32">
        <f>(EW__1[[#This Row],[Adj Close]]-G86)/G86</f>
        <v>-7.60067786448748E-3</v>
      </c>
    </row>
    <row r="88" spans="2:10" x14ac:dyDescent="0.3">
      <c r="B88" s="30">
        <v>44594</v>
      </c>
      <c r="C88" s="31">
        <v>111.790001</v>
      </c>
      <c r="D88" s="31">
        <v>112.989998</v>
      </c>
      <c r="E88" s="31">
        <v>109.769997</v>
      </c>
      <c r="F88" s="31">
        <v>112.839996</v>
      </c>
      <c r="G88" s="31">
        <v>112.839996</v>
      </c>
      <c r="H88" s="31">
        <v>3385300</v>
      </c>
      <c r="J88" s="32">
        <f>(EW__1[[#This Row],[Adj Close]]-G87)/G87</f>
        <v>4.1247512007543292E-2</v>
      </c>
    </row>
    <row r="89" spans="2:10" x14ac:dyDescent="0.3">
      <c r="B89" s="30">
        <v>44595</v>
      </c>
      <c r="C89" s="31">
        <v>110.800003</v>
      </c>
      <c r="D89" s="31">
        <v>113.910004</v>
      </c>
      <c r="E89" s="31">
        <v>110.589996</v>
      </c>
      <c r="F89" s="31">
        <v>111.589996</v>
      </c>
      <c r="G89" s="31">
        <v>111.589996</v>
      </c>
      <c r="H89" s="31">
        <v>2655300</v>
      </c>
      <c r="J89" s="32">
        <f>(EW__1[[#This Row],[Adj Close]]-G88)/G88</f>
        <v>-1.1077632438058576E-2</v>
      </c>
    </row>
    <row r="90" spans="2:10" x14ac:dyDescent="0.3">
      <c r="B90" s="30">
        <v>44596</v>
      </c>
      <c r="C90" s="31">
        <v>110.599998</v>
      </c>
      <c r="D90" s="31">
        <v>113.209999</v>
      </c>
      <c r="E90" s="31">
        <v>110.260002</v>
      </c>
      <c r="F90" s="31">
        <v>112.18</v>
      </c>
      <c r="G90" s="31">
        <v>112.18</v>
      </c>
      <c r="H90" s="31">
        <v>2303700</v>
      </c>
      <c r="J90" s="32">
        <f>(EW__1[[#This Row],[Adj Close]]-G89)/G89</f>
        <v>5.2872481508110056E-3</v>
      </c>
    </row>
    <row r="91" spans="2:10" x14ac:dyDescent="0.3">
      <c r="B91" s="30">
        <v>44599</v>
      </c>
      <c r="C91" s="31">
        <v>111.599998</v>
      </c>
      <c r="D91" s="31">
        <v>113.339996</v>
      </c>
      <c r="E91" s="31">
        <v>110.610001</v>
      </c>
      <c r="F91" s="31">
        <v>111.129997</v>
      </c>
      <c r="G91" s="31">
        <v>111.129997</v>
      </c>
      <c r="H91" s="31">
        <v>1833500</v>
      </c>
      <c r="J91" s="32">
        <f>(EW__1[[#This Row],[Adj Close]]-G90)/G90</f>
        <v>-9.3599839543590992E-3</v>
      </c>
    </row>
    <row r="92" spans="2:10" x14ac:dyDescent="0.3">
      <c r="B92" s="30">
        <v>44600</v>
      </c>
      <c r="C92" s="31">
        <v>110.349998</v>
      </c>
      <c r="D92" s="31">
        <v>111.80999799999999</v>
      </c>
      <c r="E92" s="31">
        <v>108.83000199999999</v>
      </c>
      <c r="F92" s="31">
        <v>111.41999800000001</v>
      </c>
      <c r="G92" s="31">
        <v>111.41999800000001</v>
      </c>
      <c r="H92" s="31">
        <v>3798300</v>
      </c>
      <c r="J92" s="32">
        <f>(EW__1[[#This Row],[Adj Close]]-G91)/G91</f>
        <v>2.609565444332764E-3</v>
      </c>
    </row>
    <row r="93" spans="2:10" x14ac:dyDescent="0.3">
      <c r="B93" s="30">
        <v>44601</v>
      </c>
      <c r="C93" s="31">
        <v>113.040001</v>
      </c>
      <c r="D93" s="31">
        <v>114.120003</v>
      </c>
      <c r="E93" s="31">
        <v>111.959999</v>
      </c>
      <c r="F93" s="31">
        <v>112.589996</v>
      </c>
      <c r="G93" s="31">
        <v>112.589996</v>
      </c>
      <c r="H93" s="31">
        <v>3025500</v>
      </c>
      <c r="J93" s="32">
        <f>(EW__1[[#This Row],[Adj Close]]-G92)/G92</f>
        <v>1.0500789992834074E-2</v>
      </c>
    </row>
    <row r="94" spans="2:10" x14ac:dyDescent="0.3">
      <c r="B94" s="30">
        <v>44602</v>
      </c>
      <c r="C94" s="31">
        <v>110.160004</v>
      </c>
      <c r="D94" s="31">
        <v>112.769997</v>
      </c>
      <c r="E94" s="31">
        <v>110.05999799999999</v>
      </c>
      <c r="F94" s="31">
        <v>110.639999</v>
      </c>
      <c r="G94" s="31">
        <v>110.639999</v>
      </c>
      <c r="H94" s="31">
        <v>2338200</v>
      </c>
      <c r="J94" s="32">
        <f>(EW__1[[#This Row],[Adj Close]]-G93)/G93</f>
        <v>-1.7319451721092487E-2</v>
      </c>
    </row>
    <row r="95" spans="2:10" x14ac:dyDescent="0.3">
      <c r="B95" s="30">
        <v>44603</v>
      </c>
      <c r="C95" s="31">
        <v>110.800003</v>
      </c>
      <c r="D95" s="31">
        <v>112</v>
      </c>
      <c r="E95" s="31">
        <v>108.82</v>
      </c>
      <c r="F95" s="31">
        <v>109</v>
      </c>
      <c r="G95" s="31">
        <v>109</v>
      </c>
      <c r="H95" s="31">
        <v>2797300</v>
      </c>
      <c r="J95" s="32">
        <f>(EW__1[[#This Row],[Adj Close]]-G94)/G94</f>
        <v>-1.4822839974899159E-2</v>
      </c>
    </row>
    <row r="96" spans="2:10" x14ac:dyDescent="0.3">
      <c r="B96" s="30">
        <v>44606</v>
      </c>
      <c r="C96" s="31">
        <v>108.339996</v>
      </c>
      <c r="D96" s="31">
        <v>109.480003</v>
      </c>
      <c r="E96" s="31">
        <v>106.41999800000001</v>
      </c>
      <c r="F96" s="31">
        <v>107.730003</v>
      </c>
      <c r="G96" s="31">
        <v>107.730003</v>
      </c>
      <c r="H96" s="31">
        <v>2405100</v>
      </c>
      <c r="J96" s="32">
        <f>(EW__1[[#This Row],[Adj Close]]-G95)/G95</f>
        <v>-1.1651348623853244E-2</v>
      </c>
    </row>
    <row r="97" spans="2:10" x14ac:dyDescent="0.3">
      <c r="B97" s="30">
        <v>44607</v>
      </c>
      <c r="C97" s="31">
        <v>108.550003</v>
      </c>
      <c r="D97" s="31">
        <v>110.970001</v>
      </c>
      <c r="E97" s="31">
        <v>108.550003</v>
      </c>
      <c r="F97" s="31">
        <v>110.93</v>
      </c>
      <c r="G97" s="31">
        <v>110.93</v>
      </c>
      <c r="H97" s="31">
        <v>3034700</v>
      </c>
      <c r="J97" s="32">
        <f>(EW__1[[#This Row],[Adj Close]]-G96)/G96</f>
        <v>2.9703860678440809E-2</v>
      </c>
    </row>
    <row r="98" spans="2:10" x14ac:dyDescent="0.3">
      <c r="B98" s="30">
        <v>44608</v>
      </c>
      <c r="C98" s="31">
        <v>110.209999</v>
      </c>
      <c r="D98" s="31">
        <v>111.110001</v>
      </c>
      <c r="E98" s="31">
        <v>108.5</v>
      </c>
      <c r="F98" s="31">
        <v>110.660004</v>
      </c>
      <c r="G98" s="31">
        <v>110.660004</v>
      </c>
      <c r="H98" s="31">
        <v>2823700</v>
      </c>
      <c r="J98" s="32">
        <f>(EW__1[[#This Row],[Adj Close]]-G97)/G97</f>
        <v>-2.4339313080321474E-3</v>
      </c>
    </row>
    <row r="99" spans="2:10" x14ac:dyDescent="0.3">
      <c r="B99" s="30">
        <v>44609</v>
      </c>
      <c r="C99" s="31">
        <v>109.639999</v>
      </c>
      <c r="D99" s="31">
        <v>109.800003</v>
      </c>
      <c r="E99" s="31">
        <v>106.699997</v>
      </c>
      <c r="F99" s="31">
        <v>106.879997</v>
      </c>
      <c r="G99" s="31">
        <v>106.879997</v>
      </c>
      <c r="H99" s="31">
        <v>2269000</v>
      </c>
      <c r="J99" s="32">
        <f>(EW__1[[#This Row],[Adj Close]]-G98)/G98</f>
        <v>-3.4158746280182652E-2</v>
      </c>
    </row>
    <row r="100" spans="2:10" x14ac:dyDescent="0.3">
      <c r="B100" s="30">
        <v>44610</v>
      </c>
      <c r="C100" s="31">
        <v>106.660004</v>
      </c>
      <c r="D100" s="31">
        <v>107.269997</v>
      </c>
      <c r="E100" s="31">
        <v>104.910004</v>
      </c>
      <c r="F100" s="31">
        <v>105.620003</v>
      </c>
      <c r="G100" s="31">
        <v>105.620003</v>
      </c>
      <c r="H100" s="31">
        <v>2525600</v>
      </c>
      <c r="J100" s="32">
        <f>(EW__1[[#This Row],[Adj Close]]-G99)/G99</f>
        <v>-1.1788866348864195E-2</v>
      </c>
    </row>
    <row r="101" spans="2:10" x14ac:dyDescent="0.3">
      <c r="B101" s="30">
        <v>44614</v>
      </c>
      <c r="C101" s="31">
        <v>104.989998</v>
      </c>
      <c r="D101" s="31">
        <v>107.269997</v>
      </c>
      <c r="E101" s="31">
        <v>104.80999799999999</v>
      </c>
      <c r="F101" s="31">
        <v>105.94000200000001</v>
      </c>
      <c r="G101" s="31">
        <v>105.94000200000001</v>
      </c>
      <c r="H101" s="31">
        <v>2074600</v>
      </c>
      <c r="J101" s="32">
        <f>(EW__1[[#This Row],[Adj Close]]-G100)/G100</f>
        <v>3.0297196639921505E-3</v>
      </c>
    </row>
    <row r="102" spans="2:10" x14ac:dyDescent="0.3">
      <c r="B102" s="30">
        <v>44615</v>
      </c>
      <c r="C102" s="31">
        <v>106.459999</v>
      </c>
      <c r="D102" s="31">
        <v>107.599998</v>
      </c>
      <c r="E102" s="31">
        <v>105.07</v>
      </c>
      <c r="F102" s="31">
        <v>105.33000199999999</v>
      </c>
      <c r="G102" s="31">
        <v>105.33000199999999</v>
      </c>
      <c r="H102" s="31">
        <v>2235000</v>
      </c>
      <c r="J102" s="32">
        <f>(EW__1[[#This Row],[Adj Close]]-G101)/G101</f>
        <v>-5.7579761042482669E-3</v>
      </c>
    </row>
    <row r="103" spans="2:10" x14ac:dyDescent="0.3">
      <c r="B103" s="30">
        <v>44616</v>
      </c>
      <c r="C103" s="31">
        <v>103.260002</v>
      </c>
      <c r="D103" s="31">
        <v>110.040001</v>
      </c>
      <c r="E103" s="31">
        <v>102.57</v>
      </c>
      <c r="F103" s="31">
        <v>109.639999</v>
      </c>
      <c r="G103" s="31">
        <v>109.639999</v>
      </c>
      <c r="H103" s="31">
        <v>3112000</v>
      </c>
      <c r="J103" s="32">
        <f>(EW__1[[#This Row],[Adj Close]]-G102)/G102</f>
        <v>4.0918987165689126E-2</v>
      </c>
    </row>
    <row r="104" spans="2:10" x14ac:dyDescent="0.3">
      <c r="B104" s="30">
        <v>44617</v>
      </c>
      <c r="C104" s="31">
        <v>109.58000199999999</v>
      </c>
      <c r="D104" s="31">
        <v>113.110001</v>
      </c>
      <c r="E104" s="31">
        <v>108.550003</v>
      </c>
      <c r="F104" s="31">
        <v>113.029999</v>
      </c>
      <c r="G104" s="31">
        <v>113.029999</v>
      </c>
      <c r="H104" s="31">
        <v>2157300</v>
      </c>
      <c r="J104" s="32">
        <f>(EW__1[[#This Row],[Adj Close]]-G103)/G103</f>
        <v>3.0919372773799463E-2</v>
      </c>
    </row>
    <row r="105" spans="2:10" x14ac:dyDescent="0.3">
      <c r="B105" s="30">
        <v>44620</v>
      </c>
      <c r="C105" s="31">
        <v>111.07</v>
      </c>
      <c r="D105" s="31">
        <v>113.139999</v>
      </c>
      <c r="E105" s="31">
        <v>110.290001</v>
      </c>
      <c r="F105" s="31">
        <v>112.370003</v>
      </c>
      <c r="G105" s="31">
        <v>112.370003</v>
      </c>
      <c r="H105" s="31">
        <v>3072400</v>
      </c>
      <c r="J105" s="32">
        <f>(EW__1[[#This Row],[Adj Close]]-G104)/G104</f>
        <v>-5.8391224085563931E-3</v>
      </c>
    </row>
    <row r="106" spans="2:10" x14ac:dyDescent="0.3">
      <c r="B106" s="30">
        <v>44621</v>
      </c>
      <c r="C106" s="31">
        <v>112.349998</v>
      </c>
      <c r="D106" s="31">
        <v>112.970001</v>
      </c>
      <c r="E106" s="31">
        <v>110.550003</v>
      </c>
      <c r="F106" s="31">
        <v>111.610001</v>
      </c>
      <c r="G106" s="31">
        <v>111.610001</v>
      </c>
      <c r="H106" s="31">
        <v>2001300</v>
      </c>
      <c r="J106" s="32">
        <f>(EW__1[[#This Row],[Adj Close]]-G105)/G105</f>
        <v>-6.7633886242754668E-3</v>
      </c>
    </row>
    <row r="107" spans="2:10" x14ac:dyDescent="0.3">
      <c r="B107" s="30">
        <v>44622</v>
      </c>
      <c r="C107" s="31">
        <v>112.510002</v>
      </c>
      <c r="D107" s="31">
        <v>112.82</v>
      </c>
      <c r="E107" s="31">
        <v>110.83000199999999</v>
      </c>
      <c r="F107" s="31">
        <v>111.379997</v>
      </c>
      <c r="G107" s="31">
        <v>111.379997</v>
      </c>
      <c r="H107" s="31">
        <v>2486500</v>
      </c>
      <c r="J107" s="32">
        <f>(EW__1[[#This Row],[Adj Close]]-G106)/G106</f>
        <v>-2.0607830654888522E-3</v>
      </c>
    </row>
    <row r="108" spans="2:10" x14ac:dyDescent="0.3">
      <c r="B108" s="30">
        <v>44623</v>
      </c>
      <c r="C108" s="31">
        <v>112.30999799999999</v>
      </c>
      <c r="D108" s="31">
        <v>113.400002</v>
      </c>
      <c r="E108" s="31">
        <v>110.32</v>
      </c>
      <c r="F108" s="31">
        <v>111.980003</v>
      </c>
      <c r="G108" s="31">
        <v>111.980003</v>
      </c>
      <c r="H108" s="31">
        <v>2405400</v>
      </c>
      <c r="J108" s="32">
        <f>(EW__1[[#This Row],[Adj Close]]-G107)/G107</f>
        <v>5.3870175629470822E-3</v>
      </c>
    </row>
    <row r="109" spans="2:10" x14ac:dyDescent="0.3">
      <c r="B109" s="30">
        <v>44624</v>
      </c>
      <c r="C109" s="31">
        <v>111.360001</v>
      </c>
      <c r="D109" s="31">
        <v>111.459999</v>
      </c>
      <c r="E109" s="31">
        <v>108.470001</v>
      </c>
      <c r="F109" s="31">
        <v>110.639999</v>
      </c>
      <c r="G109" s="31">
        <v>110.639999</v>
      </c>
      <c r="H109" s="31">
        <v>2280400</v>
      </c>
      <c r="J109" s="32">
        <f>(EW__1[[#This Row],[Adj Close]]-G108)/G108</f>
        <v>-1.1966457975536877E-2</v>
      </c>
    </row>
    <row r="110" spans="2:10" x14ac:dyDescent="0.3">
      <c r="B110" s="30">
        <v>44627</v>
      </c>
      <c r="C110" s="31">
        <v>110.33000199999999</v>
      </c>
      <c r="D110" s="31">
        <v>110.80999799999999</v>
      </c>
      <c r="E110" s="31">
        <v>107.220001</v>
      </c>
      <c r="F110" s="31">
        <v>108.349998</v>
      </c>
      <c r="G110" s="31">
        <v>108.349998</v>
      </c>
      <c r="H110" s="31">
        <v>1887500</v>
      </c>
      <c r="J110" s="32">
        <f>(EW__1[[#This Row],[Adj Close]]-G109)/G109</f>
        <v>-2.0697767721418757E-2</v>
      </c>
    </row>
    <row r="111" spans="2:10" x14ac:dyDescent="0.3">
      <c r="B111" s="30">
        <v>44628</v>
      </c>
      <c r="C111" s="31">
        <v>107.599998</v>
      </c>
      <c r="D111" s="31">
        <v>107.769997</v>
      </c>
      <c r="E111" s="31">
        <v>101.839996</v>
      </c>
      <c r="F111" s="31">
        <v>102</v>
      </c>
      <c r="G111" s="31">
        <v>102</v>
      </c>
      <c r="H111" s="31">
        <v>3553200</v>
      </c>
      <c r="J111" s="32">
        <f>(EW__1[[#This Row],[Adj Close]]-G110)/G110</f>
        <v>-5.8606350874136605E-2</v>
      </c>
    </row>
    <row r="112" spans="2:10" x14ac:dyDescent="0.3">
      <c r="B112" s="30">
        <v>44629</v>
      </c>
      <c r="C112" s="31">
        <v>104.910004</v>
      </c>
      <c r="D112" s="31">
        <v>106.379997</v>
      </c>
      <c r="E112" s="31">
        <v>103.230003</v>
      </c>
      <c r="F112" s="31">
        <v>105.910004</v>
      </c>
      <c r="G112" s="31">
        <v>105.910004</v>
      </c>
      <c r="H112" s="31">
        <v>3320800</v>
      </c>
      <c r="J112" s="32">
        <f>(EW__1[[#This Row],[Adj Close]]-G111)/G111</f>
        <v>3.8333372549019612E-2</v>
      </c>
    </row>
    <row r="113" spans="2:10" x14ac:dyDescent="0.3">
      <c r="B113" s="30">
        <v>44630</v>
      </c>
      <c r="C113" s="31">
        <v>104.089996</v>
      </c>
      <c r="D113" s="31">
        <v>106</v>
      </c>
      <c r="E113" s="31">
        <v>104.07</v>
      </c>
      <c r="F113" s="31">
        <v>105.699997</v>
      </c>
      <c r="G113" s="31">
        <v>105.699997</v>
      </c>
      <c r="H113" s="31">
        <v>2091400</v>
      </c>
      <c r="J113" s="32">
        <f>(EW__1[[#This Row],[Adj Close]]-G112)/G112</f>
        <v>-1.9828816171133796E-3</v>
      </c>
    </row>
    <row r="114" spans="2:10" x14ac:dyDescent="0.3">
      <c r="B114" s="30">
        <v>44631</v>
      </c>
      <c r="C114" s="31">
        <v>106.80999799999999</v>
      </c>
      <c r="D114" s="31">
        <v>106.980003</v>
      </c>
      <c r="E114" s="31">
        <v>103.400002</v>
      </c>
      <c r="F114" s="31">
        <v>103.449997</v>
      </c>
      <c r="G114" s="31">
        <v>103.449997</v>
      </c>
      <c r="H114" s="31">
        <v>2030400</v>
      </c>
      <c r="J114" s="32">
        <f>(EW__1[[#This Row],[Adj Close]]-G113)/G113</f>
        <v>-2.1286660963670604E-2</v>
      </c>
    </row>
    <row r="115" spans="2:10" x14ac:dyDescent="0.3">
      <c r="B115" s="30">
        <v>44634</v>
      </c>
      <c r="C115" s="31">
        <v>104.209999</v>
      </c>
      <c r="D115" s="31">
        <v>105.150002</v>
      </c>
      <c r="E115" s="31">
        <v>100.970001</v>
      </c>
      <c r="F115" s="31">
        <v>102.25</v>
      </c>
      <c r="G115" s="31">
        <v>102.25</v>
      </c>
      <c r="H115" s="31">
        <v>2391300</v>
      </c>
      <c r="J115" s="32">
        <f>(EW__1[[#This Row],[Adj Close]]-G114)/G114</f>
        <v>-1.159977800676008E-2</v>
      </c>
    </row>
    <row r="116" spans="2:10" x14ac:dyDescent="0.3">
      <c r="B116" s="30">
        <v>44635</v>
      </c>
      <c r="C116" s="31">
        <v>104.709999</v>
      </c>
      <c r="D116" s="31">
        <v>106.220001</v>
      </c>
      <c r="E116" s="31">
        <v>103.83000199999999</v>
      </c>
      <c r="F116" s="31">
        <v>106.150002</v>
      </c>
      <c r="G116" s="31">
        <v>106.150002</v>
      </c>
      <c r="H116" s="31">
        <v>2251100</v>
      </c>
      <c r="J116" s="32">
        <f>(EW__1[[#This Row],[Adj Close]]-G115)/G115</f>
        <v>3.814182885085575E-2</v>
      </c>
    </row>
    <row r="117" spans="2:10" x14ac:dyDescent="0.3">
      <c r="B117" s="30">
        <v>44636</v>
      </c>
      <c r="C117" s="31">
        <v>108.41999800000001</v>
      </c>
      <c r="D117" s="31">
        <v>109.839996</v>
      </c>
      <c r="E117" s="31">
        <v>106.620003</v>
      </c>
      <c r="F117" s="31">
        <v>109.790001</v>
      </c>
      <c r="G117" s="31">
        <v>109.790001</v>
      </c>
      <c r="H117" s="31">
        <v>2144500</v>
      </c>
      <c r="J117" s="32">
        <f>(EW__1[[#This Row],[Adj Close]]-G116)/G116</f>
        <v>3.4291087436814208E-2</v>
      </c>
    </row>
    <row r="118" spans="2:10" x14ac:dyDescent="0.3">
      <c r="B118" s="30">
        <v>44637</v>
      </c>
      <c r="C118" s="31">
        <v>109.120003</v>
      </c>
      <c r="D118" s="31">
        <v>112.610001</v>
      </c>
      <c r="E118" s="31">
        <v>109.050003</v>
      </c>
      <c r="F118" s="31">
        <v>112.540001</v>
      </c>
      <c r="G118" s="31">
        <v>112.540001</v>
      </c>
      <c r="H118" s="31">
        <v>1952000</v>
      </c>
      <c r="J118" s="32">
        <f>(EW__1[[#This Row],[Adj Close]]-G117)/G117</f>
        <v>2.5047818334567644E-2</v>
      </c>
    </row>
    <row r="119" spans="2:10" x14ac:dyDescent="0.3">
      <c r="B119" s="30">
        <v>44638</v>
      </c>
      <c r="C119" s="31">
        <v>113.010002</v>
      </c>
      <c r="D119" s="31">
        <v>113.230003</v>
      </c>
      <c r="E119" s="31">
        <v>111.08000199999999</v>
      </c>
      <c r="F119" s="31">
        <v>112.769997</v>
      </c>
      <c r="G119" s="31">
        <v>112.769997</v>
      </c>
      <c r="H119" s="31">
        <v>3975000</v>
      </c>
      <c r="J119" s="32">
        <f>(EW__1[[#This Row],[Adj Close]]-G118)/G118</f>
        <v>2.0436822281528137E-3</v>
      </c>
    </row>
    <row r="121" spans="2:10" ht="45" customHeight="1" x14ac:dyDescent="0.3">
      <c r="C121" s="38" t="s">
        <v>60</v>
      </c>
      <c r="D121" s="38"/>
    </row>
    <row r="122" spans="2:10" x14ac:dyDescent="0.3">
      <c r="B122" s="44" t="s">
        <v>64</v>
      </c>
      <c r="C122" s="26" t="s">
        <v>8</v>
      </c>
      <c r="D122" s="26"/>
      <c r="E122" s="51" t="s">
        <v>65</v>
      </c>
      <c r="F122" s="26" t="s">
        <v>9</v>
      </c>
      <c r="G122" s="26"/>
      <c r="I122" s="26" t="s">
        <v>17</v>
      </c>
      <c r="J122" s="26"/>
    </row>
    <row r="123" spans="2:10" ht="20.399999999999999" customHeight="1" x14ac:dyDescent="0.3">
      <c r="B123" s="44"/>
      <c r="C123" s="27">
        <f>STDEV(J59:J119)</f>
        <v>2.228563287999984E-2</v>
      </c>
      <c r="D123" s="27"/>
      <c r="E123" s="51"/>
      <c r="F123" s="27">
        <f>C123*SQRT(252)</f>
        <v>0.35377345446098235</v>
      </c>
      <c r="G123" s="27"/>
      <c r="I123" s="27">
        <v>111.55</v>
      </c>
      <c r="J123" s="27"/>
    </row>
    <row r="125" spans="2:10" x14ac:dyDescent="0.3">
      <c r="B125" s="44" t="s">
        <v>66</v>
      </c>
      <c r="C125" s="26" t="s">
        <v>10</v>
      </c>
      <c r="D125" s="26"/>
      <c r="E125" s="44" t="s">
        <v>66</v>
      </c>
      <c r="F125" s="26" t="s">
        <v>11</v>
      </c>
      <c r="G125" s="26"/>
      <c r="H125" s="26"/>
      <c r="I125" s="26"/>
    </row>
    <row r="126" spans="2:10" ht="25.8" customHeight="1" x14ac:dyDescent="0.3">
      <c r="B126" s="44"/>
      <c r="C126" s="27">
        <f>EXP(F123*SQRT(3/12))</f>
        <v>1.1934958948847327</v>
      </c>
      <c r="D126" s="27"/>
      <c r="E126" s="44"/>
      <c r="F126" s="27">
        <f>EXP(-1*F123*SQRT(3/12))</f>
        <v>0.83787468753428729</v>
      </c>
      <c r="G126" s="27"/>
      <c r="H126" s="27"/>
      <c r="I126" s="27"/>
    </row>
    <row r="128" spans="2:10" x14ac:dyDescent="0.3">
      <c r="B128" s="44" t="s">
        <v>67</v>
      </c>
      <c r="C128" s="26" t="s">
        <v>12</v>
      </c>
      <c r="D128" s="26"/>
      <c r="E128" s="33">
        <v>44642</v>
      </c>
    </row>
    <row r="129" spans="1:10" ht="25.2" customHeight="1" x14ac:dyDescent="0.3">
      <c r="B129" s="44"/>
      <c r="C129" s="27">
        <f>((0.954-0.455)/2+0.455)/100</f>
        <v>7.045E-3</v>
      </c>
      <c r="D129" s="27"/>
    </row>
    <row r="130" spans="1:10" ht="29.4" customHeight="1" x14ac:dyDescent="0.3">
      <c r="C130" s="37" t="s">
        <v>54</v>
      </c>
      <c r="D130" s="37"/>
    </row>
    <row r="132" spans="1:10" x14ac:dyDescent="0.3">
      <c r="B132" s="44" t="s">
        <v>68</v>
      </c>
      <c r="C132" s="26" t="s">
        <v>13</v>
      </c>
      <c r="D132" s="26"/>
    </row>
    <row r="133" spans="1:10" ht="24.6" customHeight="1" x14ac:dyDescent="0.3">
      <c r="B133" s="44"/>
      <c r="C133" s="27">
        <f>(1+C129*B54/12-F126)/(C126-F126)</f>
        <v>0.45919499669055625</v>
      </c>
      <c r="D133" s="27"/>
    </row>
    <row r="137" spans="1:10" ht="14.4" customHeight="1" x14ac:dyDescent="0.3">
      <c r="C137" s="26" t="s">
        <v>53</v>
      </c>
      <c r="D137" s="26"/>
      <c r="E137" s="46" t="s">
        <v>69</v>
      </c>
      <c r="F137" s="20" t="s">
        <v>50</v>
      </c>
      <c r="G137" s="21"/>
      <c r="H137" s="21"/>
      <c r="I137" s="21"/>
      <c r="J137" s="41" t="s">
        <v>57</v>
      </c>
    </row>
    <row r="138" spans="1:10" x14ac:dyDescent="0.3">
      <c r="C138" s="27">
        <v>9.8000000000000007</v>
      </c>
      <c r="D138" s="27"/>
      <c r="E138" s="46"/>
      <c r="F138" s="21"/>
      <c r="G138" s="21"/>
      <c r="H138" s="21"/>
      <c r="I138" s="21"/>
      <c r="J138" s="42">
        <f>(C138-F139)*100/C138</f>
        <v>31.746705370638161</v>
      </c>
    </row>
    <row r="139" spans="1:10" x14ac:dyDescent="0.3">
      <c r="C139" s="27"/>
      <c r="D139" s="27"/>
      <c r="E139" s="46"/>
      <c r="F139" s="22">
        <f>(1+C129*B54/12)*(C133*(I123*C126-E54)+(1-C133)*(I123*F126-E54))</f>
        <v>6.6888228736774611</v>
      </c>
      <c r="G139" s="22"/>
      <c r="H139" s="22"/>
      <c r="I139" s="22"/>
    </row>
    <row r="140" spans="1:10" x14ac:dyDescent="0.3">
      <c r="E140" s="46"/>
      <c r="F140" s="22"/>
      <c r="G140" s="22"/>
      <c r="H140" s="22"/>
      <c r="I140" s="22"/>
    </row>
    <row r="141" spans="1:10" x14ac:dyDescent="0.3">
      <c r="F141" s="40"/>
      <c r="G141" s="40"/>
      <c r="H141" s="40"/>
      <c r="I141" s="40"/>
    </row>
    <row r="142" spans="1:10" ht="39" customHeight="1" x14ac:dyDescent="0.3">
      <c r="B142" s="39" t="s">
        <v>56</v>
      </c>
      <c r="C142" s="39"/>
      <c r="F142" s="17"/>
      <c r="G142" s="17"/>
      <c r="H142" s="17"/>
      <c r="I142" s="17"/>
    </row>
    <row r="143" spans="1:10" x14ac:dyDescent="0.3">
      <c r="A143" s="46" t="s">
        <v>61</v>
      </c>
      <c r="B143" s="28" t="s">
        <v>14</v>
      </c>
      <c r="C143" s="28"/>
      <c r="D143" s="48" t="s">
        <v>62</v>
      </c>
      <c r="E143" s="28" t="s">
        <v>15</v>
      </c>
      <c r="F143" s="28"/>
      <c r="H143" s="28" t="s">
        <v>16</v>
      </c>
      <c r="I143" s="28"/>
    </row>
    <row r="144" spans="1:10" x14ac:dyDescent="0.3">
      <c r="A144" s="45"/>
      <c r="B144" s="24">
        <v>5</v>
      </c>
      <c r="C144" s="24"/>
      <c r="D144" s="47"/>
      <c r="E144" s="24">
        <v>105</v>
      </c>
      <c r="F144" s="24"/>
      <c r="H144" s="24">
        <v>14.2</v>
      </c>
      <c r="I144" s="24"/>
    </row>
    <row r="145" spans="1:10" x14ac:dyDescent="0.3">
      <c r="A145" s="45"/>
      <c r="B145" s="24"/>
      <c r="C145" s="24"/>
      <c r="D145" s="47"/>
      <c r="E145" s="24"/>
      <c r="F145" s="24"/>
    </row>
    <row r="147" spans="1:10" x14ac:dyDescent="0.3">
      <c r="B147" s="15" t="s">
        <v>0</v>
      </c>
      <c r="C147" s="15" t="s">
        <v>1</v>
      </c>
      <c r="D147" s="15" t="s">
        <v>2</v>
      </c>
      <c r="E147" s="15" t="s">
        <v>3</v>
      </c>
      <c r="F147" s="15" t="s">
        <v>4</v>
      </c>
      <c r="G147" s="15" t="s">
        <v>5</v>
      </c>
      <c r="H147" s="15" t="s">
        <v>6</v>
      </c>
      <c r="I147" s="50" t="s">
        <v>63</v>
      </c>
      <c r="J147" s="34" t="s">
        <v>7</v>
      </c>
    </row>
    <row r="148" spans="1:10" ht="20.399999999999999" customHeight="1" x14ac:dyDescent="0.3">
      <c r="B148" s="30">
        <v>44459</v>
      </c>
      <c r="C148" s="31">
        <v>118.16999800000001</v>
      </c>
      <c r="D148" s="31">
        <v>118.93</v>
      </c>
      <c r="E148" s="31">
        <v>116.360001</v>
      </c>
      <c r="F148" s="31">
        <v>117.989998</v>
      </c>
      <c r="G148" s="31">
        <v>117.989998</v>
      </c>
      <c r="H148" s="31">
        <v>2448400</v>
      </c>
      <c r="I148" s="49"/>
    </row>
    <row r="149" spans="1:10" x14ac:dyDescent="0.3">
      <c r="B149" s="30">
        <v>44460</v>
      </c>
      <c r="C149" s="31">
        <v>118.949997</v>
      </c>
      <c r="D149" s="31">
        <v>120.150002</v>
      </c>
      <c r="E149" s="31">
        <v>118.41999800000001</v>
      </c>
      <c r="F149" s="31">
        <v>118.5</v>
      </c>
      <c r="G149" s="31">
        <v>118.5</v>
      </c>
      <c r="H149" s="31">
        <v>1360200</v>
      </c>
      <c r="J149" s="35">
        <f>(EW__2[[#This Row],[Adj Close]]-'Maturity 3'!G148)/'Maturity 3'!G148</f>
        <v>4.3224172272636197E-3</v>
      </c>
    </row>
    <row r="150" spans="1:10" x14ac:dyDescent="0.3">
      <c r="B150" s="30">
        <v>44461</v>
      </c>
      <c r="C150" s="31">
        <v>118.639999</v>
      </c>
      <c r="D150" s="31">
        <v>120.410004</v>
      </c>
      <c r="E150" s="31">
        <v>118.029999</v>
      </c>
      <c r="F150" s="31">
        <v>119.660004</v>
      </c>
      <c r="G150" s="31">
        <v>119.660004</v>
      </c>
      <c r="H150" s="31">
        <v>1579200</v>
      </c>
      <c r="J150" s="35">
        <f>(EW__2[[#This Row],[Adj Close]]-'Maturity 3'!G149)/'Maturity 3'!G149</f>
        <v>9.789063291139247E-3</v>
      </c>
    </row>
    <row r="151" spans="1:10" x14ac:dyDescent="0.3">
      <c r="B151" s="30">
        <v>44462</v>
      </c>
      <c r="C151" s="31">
        <v>120.360001</v>
      </c>
      <c r="D151" s="31">
        <v>121.790001</v>
      </c>
      <c r="E151" s="31">
        <v>119.650002</v>
      </c>
      <c r="F151" s="31">
        <v>121.019997</v>
      </c>
      <c r="G151" s="31">
        <v>121.019997</v>
      </c>
      <c r="H151" s="31">
        <v>1518400</v>
      </c>
      <c r="J151" s="35">
        <f>(EW__2[[#This Row],[Adj Close]]-'Maturity 3'!G150)/'Maturity 3'!G150</f>
        <v>1.1365476805432857E-2</v>
      </c>
    </row>
    <row r="152" spans="1:10" x14ac:dyDescent="0.3">
      <c r="B152" s="30">
        <v>44463</v>
      </c>
      <c r="C152" s="31">
        <v>120.459999</v>
      </c>
      <c r="D152" s="31">
        <v>120.900002</v>
      </c>
      <c r="E152" s="31">
        <v>119.099998</v>
      </c>
      <c r="F152" s="31">
        <v>120.07</v>
      </c>
      <c r="G152" s="31">
        <v>120.07</v>
      </c>
      <c r="H152" s="31">
        <v>1672500</v>
      </c>
      <c r="J152" s="35">
        <f>(EW__2[[#This Row],[Adj Close]]-'Maturity 3'!G151)/'Maturity 3'!G151</f>
        <v>-7.8499175636238885E-3</v>
      </c>
    </row>
    <row r="153" spans="1:10" x14ac:dyDescent="0.3">
      <c r="B153" s="30">
        <v>44466</v>
      </c>
      <c r="C153" s="31">
        <v>119.30999799999999</v>
      </c>
      <c r="D153" s="31">
        <v>119.83000199999999</v>
      </c>
      <c r="E153" s="31">
        <v>115.760002</v>
      </c>
      <c r="F153" s="31">
        <v>117.07</v>
      </c>
      <c r="G153" s="31">
        <v>117.07</v>
      </c>
      <c r="H153" s="31">
        <v>1804700</v>
      </c>
      <c r="J153" s="35">
        <f>(EW__2[[#This Row],[Adj Close]]-'Maturity 3'!G152)/'Maturity 3'!G152</f>
        <v>-2.4985425168651623E-2</v>
      </c>
    </row>
    <row r="154" spans="1:10" x14ac:dyDescent="0.3">
      <c r="B154" s="30">
        <v>44467</v>
      </c>
      <c r="C154" s="31">
        <v>115.709999</v>
      </c>
      <c r="D154" s="31">
        <v>115.790001</v>
      </c>
      <c r="E154" s="31">
        <v>112.959999</v>
      </c>
      <c r="F154" s="31">
        <v>113.860001</v>
      </c>
      <c r="G154" s="31">
        <v>113.860001</v>
      </c>
      <c r="H154" s="31">
        <v>2422900</v>
      </c>
      <c r="J154" s="35">
        <f>(EW__2[[#This Row],[Adj Close]]-'Maturity 3'!G153)/'Maturity 3'!G153</f>
        <v>-2.7419484069360182E-2</v>
      </c>
    </row>
    <row r="155" spans="1:10" x14ac:dyDescent="0.3">
      <c r="B155" s="30">
        <v>44468</v>
      </c>
      <c r="C155" s="31">
        <v>114.230003</v>
      </c>
      <c r="D155" s="31">
        <v>115.400002</v>
      </c>
      <c r="E155" s="31">
        <v>113.290001</v>
      </c>
      <c r="F155" s="31">
        <v>113.519997</v>
      </c>
      <c r="G155" s="31">
        <v>113.519997</v>
      </c>
      <c r="H155" s="31">
        <v>2934400</v>
      </c>
      <c r="J155" s="35">
        <f>(EW__2[[#This Row],[Adj Close]]-'Maturity 3'!G154)/'Maturity 3'!G154</f>
        <v>-2.9861584139630679E-3</v>
      </c>
    </row>
    <row r="156" spans="1:10" x14ac:dyDescent="0.3">
      <c r="B156" s="30">
        <v>44469</v>
      </c>
      <c r="C156" s="31">
        <v>114</v>
      </c>
      <c r="D156" s="31">
        <v>115.489998</v>
      </c>
      <c r="E156" s="31">
        <v>113.16999800000001</v>
      </c>
      <c r="F156" s="31">
        <v>113.209999</v>
      </c>
      <c r="G156" s="31">
        <v>113.209999</v>
      </c>
      <c r="H156" s="31">
        <v>2987300</v>
      </c>
      <c r="J156" s="35">
        <f>(EW__2[[#This Row],[Adj Close]]-'Maturity 3'!G155)/'Maturity 3'!G155</f>
        <v>-2.7307787895731474E-3</v>
      </c>
    </row>
    <row r="157" spans="1:10" x14ac:dyDescent="0.3">
      <c r="B157" s="30">
        <v>44470</v>
      </c>
      <c r="C157" s="31">
        <v>113.32</v>
      </c>
      <c r="D157" s="31">
        <v>113.58000199999999</v>
      </c>
      <c r="E157" s="31">
        <v>110.639999</v>
      </c>
      <c r="F157" s="31">
        <v>112.279999</v>
      </c>
      <c r="G157" s="31">
        <v>112.279999</v>
      </c>
      <c r="H157" s="31">
        <v>4396100</v>
      </c>
      <c r="J157" s="35">
        <f>(EW__2[[#This Row],[Adj Close]]-'Maturity 3'!G156)/'Maturity 3'!G156</f>
        <v>-8.2148220847523597E-3</v>
      </c>
    </row>
    <row r="158" spans="1:10" x14ac:dyDescent="0.3">
      <c r="B158" s="30">
        <v>44473</v>
      </c>
      <c r="C158" s="31">
        <v>111.720001</v>
      </c>
      <c r="D158" s="31">
        <v>111.959999</v>
      </c>
      <c r="E158" s="31">
        <v>105.660004</v>
      </c>
      <c r="F158" s="31">
        <v>106.370003</v>
      </c>
      <c r="G158" s="31">
        <v>106.370003</v>
      </c>
      <c r="H158" s="31">
        <v>5127900</v>
      </c>
      <c r="J158" s="35">
        <f>(EW__2[[#This Row],[Adj Close]]-'Maturity 3'!G157)/'Maturity 3'!G157</f>
        <v>-5.2636231320237245E-2</v>
      </c>
    </row>
    <row r="159" spans="1:10" x14ac:dyDescent="0.3">
      <c r="B159" s="30">
        <v>44474</v>
      </c>
      <c r="C159" s="31">
        <v>106.959999</v>
      </c>
      <c r="D159" s="31">
        <v>110.58000199999999</v>
      </c>
      <c r="E159" s="31">
        <v>106.83000199999999</v>
      </c>
      <c r="F159" s="31">
        <v>108.83000199999999</v>
      </c>
      <c r="G159" s="31">
        <v>108.83000199999999</v>
      </c>
      <c r="H159" s="31">
        <v>2851800</v>
      </c>
      <c r="J159" s="35">
        <f>(EW__2[[#This Row],[Adj Close]]-'Maturity 3'!G158)/'Maturity 3'!G158</f>
        <v>2.3126811418816978E-2</v>
      </c>
    </row>
    <row r="160" spans="1:10" x14ac:dyDescent="0.3">
      <c r="B160" s="30">
        <v>44475</v>
      </c>
      <c r="C160" s="31">
        <v>107.910004</v>
      </c>
      <c r="D160" s="31">
        <v>109.599998</v>
      </c>
      <c r="E160" s="31">
        <v>107.540001</v>
      </c>
      <c r="F160" s="31">
        <v>109.480003</v>
      </c>
      <c r="G160" s="31">
        <v>109.480003</v>
      </c>
      <c r="H160" s="31">
        <v>2250600</v>
      </c>
      <c r="J160" s="35">
        <f>(EW__2[[#This Row],[Adj Close]]-'Maturity 3'!G159)/'Maturity 3'!G159</f>
        <v>5.9726269232265863E-3</v>
      </c>
    </row>
    <row r="161" spans="2:10" x14ac:dyDescent="0.3">
      <c r="B161" s="30">
        <v>44476</v>
      </c>
      <c r="C161" s="31">
        <v>110.769997</v>
      </c>
      <c r="D161" s="31">
        <v>112.519997</v>
      </c>
      <c r="E161" s="31">
        <v>110.709999</v>
      </c>
      <c r="F161" s="31">
        <v>110.889999</v>
      </c>
      <c r="G161" s="31">
        <v>110.889999</v>
      </c>
      <c r="H161" s="31">
        <v>2289600</v>
      </c>
      <c r="J161" s="35">
        <f>(EW__2[[#This Row],[Adj Close]]-'Maturity 3'!G160)/'Maturity 3'!G160</f>
        <v>1.2879027780077854E-2</v>
      </c>
    </row>
    <row r="162" spans="2:10" x14ac:dyDescent="0.3">
      <c r="B162" s="30">
        <v>44477</v>
      </c>
      <c r="C162" s="31">
        <v>110.910004</v>
      </c>
      <c r="D162" s="31">
        <v>111.18</v>
      </c>
      <c r="E162" s="31">
        <v>108.620003</v>
      </c>
      <c r="F162" s="31">
        <v>108.730003</v>
      </c>
      <c r="G162" s="31">
        <v>108.730003</v>
      </c>
      <c r="H162" s="31">
        <v>1962400</v>
      </c>
      <c r="J162" s="35">
        <f>(EW__2[[#This Row],[Adj Close]]-'Maturity 3'!G161)/'Maturity 3'!G161</f>
        <v>-1.947872684172363E-2</v>
      </c>
    </row>
    <row r="163" spans="2:10" x14ac:dyDescent="0.3">
      <c r="B163" s="30">
        <v>44480</v>
      </c>
      <c r="C163" s="31">
        <v>108</v>
      </c>
      <c r="D163" s="31">
        <v>109.360001</v>
      </c>
      <c r="E163" s="31">
        <v>107.699997</v>
      </c>
      <c r="F163" s="31">
        <v>108.489998</v>
      </c>
      <c r="G163" s="31">
        <v>108.489998</v>
      </c>
      <c r="H163" s="31">
        <v>1762900</v>
      </c>
      <c r="J163" s="35">
        <f>(EW__2[[#This Row],[Adj Close]]-'Maturity 3'!G162)/'Maturity 3'!G162</f>
        <v>-2.2073484169773862E-3</v>
      </c>
    </row>
    <row r="164" spans="2:10" x14ac:dyDescent="0.3">
      <c r="B164" s="30">
        <v>44481</v>
      </c>
      <c r="C164" s="31">
        <v>109.33000199999999</v>
      </c>
      <c r="D164" s="31">
        <v>109.849998</v>
      </c>
      <c r="E164" s="31">
        <v>108.18</v>
      </c>
      <c r="F164" s="31">
        <v>108.80999799999999</v>
      </c>
      <c r="G164" s="31">
        <v>108.80999799999999</v>
      </c>
      <c r="H164" s="31">
        <v>1534100</v>
      </c>
      <c r="J164" s="35">
        <f>(EW__2[[#This Row],[Adj Close]]-'Maturity 3'!G163)/'Maturity 3'!G163</f>
        <v>2.9495806608826115E-3</v>
      </c>
    </row>
    <row r="165" spans="2:10" x14ac:dyDescent="0.3">
      <c r="B165" s="30">
        <v>44482</v>
      </c>
      <c r="C165" s="31">
        <v>109.32</v>
      </c>
      <c r="D165" s="31">
        <v>110.610001</v>
      </c>
      <c r="E165" s="31">
        <v>109.019997</v>
      </c>
      <c r="F165" s="31">
        <v>109.099998</v>
      </c>
      <c r="G165" s="31">
        <v>109.099998</v>
      </c>
      <c r="H165" s="31">
        <v>2151600</v>
      </c>
      <c r="J165" s="35">
        <f>(EW__2[[#This Row],[Adj Close]]-'Maturity 3'!G164)/'Maturity 3'!G164</f>
        <v>2.6651962625714436E-3</v>
      </c>
    </row>
    <row r="166" spans="2:10" x14ac:dyDescent="0.3">
      <c r="B166" s="30">
        <v>44483</v>
      </c>
      <c r="C166" s="31">
        <v>111.08000199999999</v>
      </c>
      <c r="D166" s="31">
        <v>113</v>
      </c>
      <c r="E166" s="31">
        <v>110.69000200000001</v>
      </c>
      <c r="F166" s="31">
        <v>111.57</v>
      </c>
      <c r="G166" s="31">
        <v>111.57</v>
      </c>
      <c r="H166" s="31">
        <v>1656000</v>
      </c>
      <c r="J166" s="35">
        <f>(EW__2[[#This Row],[Adj Close]]-'Maturity 3'!G165)/'Maturity 3'!G165</f>
        <v>2.2639798765165822E-2</v>
      </c>
    </row>
    <row r="167" spans="2:10" x14ac:dyDescent="0.3">
      <c r="B167" s="30">
        <v>44484</v>
      </c>
      <c r="C167" s="31">
        <v>111.959999</v>
      </c>
      <c r="D167" s="31">
        <v>112.489998</v>
      </c>
      <c r="E167" s="31">
        <v>111.540001</v>
      </c>
      <c r="F167" s="31">
        <v>112.160004</v>
      </c>
      <c r="G167" s="31">
        <v>112.160004</v>
      </c>
      <c r="H167" s="31">
        <v>1666900</v>
      </c>
      <c r="J167" s="35">
        <f>(EW__2[[#This Row],[Adj Close]]-'Maturity 3'!G166)/'Maturity 3'!G166</f>
        <v>5.2881957515461819E-3</v>
      </c>
    </row>
    <row r="168" spans="2:10" x14ac:dyDescent="0.3">
      <c r="B168" s="30">
        <v>44487</v>
      </c>
      <c r="C168" s="31">
        <v>110.910004</v>
      </c>
      <c r="D168" s="31">
        <v>111.529999</v>
      </c>
      <c r="E168" s="31">
        <v>109.639999</v>
      </c>
      <c r="F168" s="31">
        <v>111.089996</v>
      </c>
      <c r="G168" s="31">
        <v>111.089996</v>
      </c>
      <c r="H168" s="31">
        <v>1813900</v>
      </c>
      <c r="J168" s="35">
        <f>(EW__2[[#This Row],[Adj Close]]-'Maturity 3'!G167)/'Maturity 3'!G167</f>
        <v>-9.5400139251065053E-3</v>
      </c>
    </row>
    <row r="169" spans="2:10" x14ac:dyDescent="0.3">
      <c r="B169" s="30">
        <v>44488</v>
      </c>
      <c r="C169" s="31">
        <v>112.050003</v>
      </c>
      <c r="D169" s="31">
        <v>115.69000200000001</v>
      </c>
      <c r="E169" s="31">
        <v>111.94000200000001</v>
      </c>
      <c r="F169" s="31">
        <v>115</v>
      </c>
      <c r="G169" s="31">
        <v>115</v>
      </c>
      <c r="H169" s="31">
        <v>2154200</v>
      </c>
      <c r="J169" s="35">
        <f>(EW__2[[#This Row],[Adj Close]]-'Maturity 3'!G168)/'Maturity 3'!G168</f>
        <v>3.5196724644764601E-2</v>
      </c>
    </row>
    <row r="170" spans="2:10" x14ac:dyDescent="0.3">
      <c r="B170" s="30">
        <v>44489</v>
      </c>
      <c r="C170" s="31">
        <v>115.75</v>
      </c>
      <c r="D170" s="31">
        <v>116.260002</v>
      </c>
      <c r="E170" s="31">
        <v>114.339996</v>
      </c>
      <c r="F170" s="31">
        <v>115.599998</v>
      </c>
      <c r="G170" s="31">
        <v>115.599998</v>
      </c>
      <c r="H170" s="31">
        <v>2026600</v>
      </c>
      <c r="J170" s="35">
        <f>(EW__2[[#This Row],[Adj Close]]-'Maturity 3'!G169)/'Maturity 3'!G169</f>
        <v>5.2173739130434724E-3</v>
      </c>
    </row>
    <row r="171" spans="2:10" x14ac:dyDescent="0.3">
      <c r="B171" s="30">
        <v>44490</v>
      </c>
      <c r="C171" s="31">
        <v>115.540001</v>
      </c>
      <c r="D171" s="31">
        <v>116.08000199999999</v>
      </c>
      <c r="E171" s="31">
        <v>114.75</v>
      </c>
      <c r="F171" s="31">
        <v>115.739998</v>
      </c>
      <c r="G171" s="31">
        <v>115.739998</v>
      </c>
      <c r="H171" s="31">
        <v>1764600</v>
      </c>
      <c r="J171" s="35">
        <f>(EW__2[[#This Row],[Adj Close]]-'Maturity 3'!G170)/'Maturity 3'!G170</f>
        <v>1.2110726853126811E-3</v>
      </c>
    </row>
    <row r="172" spans="2:10" x14ac:dyDescent="0.3">
      <c r="B172" s="30">
        <v>44491</v>
      </c>
      <c r="C172" s="31">
        <v>115.93</v>
      </c>
      <c r="D172" s="31">
        <v>116.970001</v>
      </c>
      <c r="E172" s="31">
        <v>115.510002</v>
      </c>
      <c r="F172" s="31">
        <v>116.589996</v>
      </c>
      <c r="G172" s="31">
        <v>116.589996</v>
      </c>
      <c r="H172" s="31">
        <v>1963300</v>
      </c>
      <c r="J172" s="35">
        <f>(EW__2[[#This Row],[Adj Close]]-'Maturity 3'!G171)/'Maturity 3'!G171</f>
        <v>7.344029848695862E-3</v>
      </c>
    </row>
    <row r="173" spans="2:10" x14ac:dyDescent="0.3">
      <c r="B173" s="30">
        <v>44494</v>
      </c>
      <c r="C173" s="31">
        <v>116.93</v>
      </c>
      <c r="D173" s="31">
        <v>118.07</v>
      </c>
      <c r="E173" s="31">
        <v>115.589996</v>
      </c>
      <c r="F173" s="31">
        <v>117.300003</v>
      </c>
      <c r="G173" s="31">
        <v>117.300003</v>
      </c>
      <c r="H173" s="31">
        <v>1876900</v>
      </c>
      <c r="J173" s="35">
        <f>(EW__2[[#This Row],[Adj Close]]-'Maturity 3'!G172)/'Maturity 3'!G172</f>
        <v>6.0897763475350362E-3</v>
      </c>
    </row>
    <row r="174" spans="2:10" x14ac:dyDescent="0.3">
      <c r="B174" s="30">
        <v>44495</v>
      </c>
      <c r="C174" s="31">
        <v>117.699997</v>
      </c>
      <c r="D174" s="31">
        <v>117.839996</v>
      </c>
      <c r="E174" s="31">
        <v>116.360001</v>
      </c>
      <c r="F174" s="31">
        <v>116.989998</v>
      </c>
      <c r="G174" s="31">
        <v>116.989998</v>
      </c>
      <c r="H174" s="31">
        <v>1661700</v>
      </c>
      <c r="J174" s="35">
        <f>(EW__2[[#This Row],[Adj Close]]-'Maturity 3'!G173)/'Maturity 3'!G173</f>
        <v>-2.6428388070885542E-3</v>
      </c>
    </row>
    <row r="175" spans="2:10" x14ac:dyDescent="0.3">
      <c r="B175" s="30">
        <v>44496</v>
      </c>
      <c r="C175" s="31">
        <v>116.599998</v>
      </c>
      <c r="D175" s="31">
        <v>116.900002</v>
      </c>
      <c r="E175" s="31">
        <v>114.69000200000001</v>
      </c>
      <c r="F175" s="31">
        <v>116.07</v>
      </c>
      <c r="G175" s="31">
        <v>116.07</v>
      </c>
      <c r="H175" s="31">
        <v>1785600</v>
      </c>
      <c r="J175" s="35">
        <f>(EW__2[[#This Row],[Adj Close]]-'Maturity 3'!G174)/'Maturity 3'!G174</f>
        <v>-7.8639030321208045E-3</v>
      </c>
    </row>
    <row r="176" spans="2:10" x14ac:dyDescent="0.3">
      <c r="B176" s="30">
        <v>44497</v>
      </c>
      <c r="C176" s="31">
        <v>110</v>
      </c>
      <c r="D176" s="31">
        <v>116.839996</v>
      </c>
      <c r="E176" s="31">
        <v>110</v>
      </c>
      <c r="F176" s="31">
        <v>116.510002</v>
      </c>
      <c r="G176" s="31">
        <v>116.510002</v>
      </c>
      <c r="H176" s="31">
        <v>4373900</v>
      </c>
      <c r="J176" s="35">
        <f>(EW__2[[#This Row],[Adj Close]]-'Maturity 3'!G175)/'Maturity 3'!G175</f>
        <v>3.7908331179461268E-3</v>
      </c>
    </row>
    <row r="177" spans="2:10" x14ac:dyDescent="0.3">
      <c r="B177" s="30">
        <v>44498</v>
      </c>
      <c r="C177" s="31">
        <v>115.769997</v>
      </c>
      <c r="D177" s="31">
        <v>120.110001</v>
      </c>
      <c r="E177" s="31">
        <v>114.379997</v>
      </c>
      <c r="F177" s="31">
        <v>119.82</v>
      </c>
      <c r="G177" s="31">
        <v>119.82</v>
      </c>
      <c r="H177" s="31">
        <v>3340900</v>
      </c>
      <c r="J177" s="35">
        <f>(EW__2[[#This Row],[Adj Close]]-'Maturity 3'!G176)/'Maturity 3'!G176</f>
        <v>2.8409560923361696E-2</v>
      </c>
    </row>
    <row r="178" spans="2:10" x14ac:dyDescent="0.3">
      <c r="B178" s="30">
        <v>44501</v>
      </c>
      <c r="C178" s="31">
        <v>120.410004</v>
      </c>
      <c r="D178" s="31">
        <v>120.620003</v>
      </c>
      <c r="E178" s="31">
        <v>115.239998</v>
      </c>
      <c r="F178" s="31">
        <v>115.55999799999999</v>
      </c>
      <c r="G178" s="31">
        <v>115.55999799999999</v>
      </c>
      <c r="H178" s="31">
        <v>3219700</v>
      </c>
      <c r="J178" s="35">
        <f>(EW__2[[#This Row],[Adj Close]]-'Maturity 3'!G177)/'Maturity 3'!G177</f>
        <v>-3.5553346686696713E-2</v>
      </c>
    </row>
    <row r="179" spans="2:10" x14ac:dyDescent="0.3">
      <c r="B179" s="30">
        <v>44502</v>
      </c>
      <c r="C179" s="31">
        <v>115.889999</v>
      </c>
      <c r="D179" s="31">
        <v>117.25</v>
      </c>
      <c r="E179" s="31">
        <v>114.889999</v>
      </c>
      <c r="F179" s="31">
        <v>116.94000200000001</v>
      </c>
      <c r="G179" s="31">
        <v>116.94000200000001</v>
      </c>
      <c r="H179" s="31">
        <v>2822500</v>
      </c>
      <c r="J179" s="35">
        <f>(EW__2[[#This Row],[Adj Close]]-'Maturity 3'!G178)/'Maturity 3'!G178</f>
        <v>1.1941883211178438E-2</v>
      </c>
    </row>
    <row r="180" spans="2:10" x14ac:dyDescent="0.3">
      <c r="B180" s="30">
        <v>44503</v>
      </c>
      <c r="C180" s="31">
        <v>117.099998</v>
      </c>
      <c r="D180" s="31">
        <v>117.860001</v>
      </c>
      <c r="E180" s="31">
        <v>115.349998</v>
      </c>
      <c r="F180" s="31">
        <v>117.25</v>
      </c>
      <c r="G180" s="31">
        <v>117.25</v>
      </c>
      <c r="H180" s="31">
        <v>2166900</v>
      </c>
      <c r="J180" s="35">
        <f>(EW__2[[#This Row],[Adj Close]]-'Maturity 3'!G179)/'Maturity 3'!G179</f>
        <v>2.6509149538067656E-3</v>
      </c>
    </row>
    <row r="181" spans="2:10" x14ac:dyDescent="0.3">
      <c r="B181" s="30">
        <v>44504</v>
      </c>
      <c r="C181" s="31">
        <v>117.730003</v>
      </c>
      <c r="D181" s="31">
        <v>118.32</v>
      </c>
      <c r="E181" s="31">
        <v>116.529999</v>
      </c>
      <c r="F181" s="31">
        <v>117.370003</v>
      </c>
      <c r="G181" s="31">
        <v>117.370003</v>
      </c>
      <c r="H181" s="31">
        <v>1724200</v>
      </c>
      <c r="J181" s="35">
        <f>(EW__2[[#This Row],[Adj Close]]-'Maturity 3'!G180)/'Maturity 3'!G180</f>
        <v>1.0234797441364346E-3</v>
      </c>
    </row>
    <row r="182" spans="2:10" x14ac:dyDescent="0.3">
      <c r="B182" s="30">
        <v>44505</v>
      </c>
      <c r="C182" s="31">
        <v>116.629997</v>
      </c>
      <c r="D182" s="31">
        <v>119.089996</v>
      </c>
      <c r="E182" s="31">
        <v>116.400002</v>
      </c>
      <c r="F182" s="31">
        <v>118.650002</v>
      </c>
      <c r="G182" s="31">
        <v>118.650002</v>
      </c>
      <c r="H182" s="31">
        <v>2214500</v>
      </c>
      <c r="J182" s="35">
        <f>(EW__2[[#This Row],[Adj Close]]-'Maturity 3'!G181)/'Maturity 3'!G181</f>
        <v>1.0905674084374043E-2</v>
      </c>
    </row>
    <row r="183" spans="2:10" x14ac:dyDescent="0.3">
      <c r="B183" s="30">
        <v>44508</v>
      </c>
      <c r="C183" s="31">
        <v>119.400002</v>
      </c>
      <c r="D183" s="31">
        <v>119.800003</v>
      </c>
      <c r="E183" s="31">
        <v>118.540001</v>
      </c>
      <c r="F183" s="31">
        <v>119.540001</v>
      </c>
      <c r="G183" s="31">
        <v>119.540001</v>
      </c>
      <c r="H183" s="31">
        <v>1449800</v>
      </c>
      <c r="J183" s="35">
        <f>(EW__2[[#This Row],[Adj Close]]-'Maturity 3'!G182)/'Maturity 3'!G182</f>
        <v>7.501044964162774E-3</v>
      </c>
    </row>
    <row r="184" spans="2:10" x14ac:dyDescent="0.3">
      <c r="B184" s="30">
        <v>44509</v>
      </c>
      <c r="C184" s="31">
        <v>119.230003</v>
      </c>
      <c r="D184" s="31">
        <v>120.489998</v>
      </c>
      <c r="E184" s="31">
        <v>118.91999800000001</v>
      </c>
      <c r="F184" s="31">
        <v>120.040001</v>
      </c>
      <c r="G184" s="31">
        <v>120.040001</v>
      </c>
      <c r="H184" s="31">
        <v>1553400</v>
      </c>
      <c r="J184" s="35">
        <f>(EW__2[[#This Row],[Adj Close]]-'Maturity 3'!G183)/'Maturity 3'!G183</f>
        <v>4.1827003163568653E-3</v>
      </c>
    </row>
    <row r="185" spans="2:10" x14ac:dyDescent="0.3">
      <c r="B185" s="30">
        <v>44510</v>
      </c>
      <c r="C185" s="31">
        <v>119.790001</v>
      </c>
      <c r="D185" s="31">
        <v>120.790001</v>
      </c>
      <c r="E185" s="31">
        <v>118.379997</v>
      </c>
      <c r="F185" s="31">
        <v>118.769997</v>
      </c>
      <c r="G185" s="31">
        <v>118.769997</v>
      </c>
      <c r="H185" s="31">
        <v>1665300</v>
      </c>
      <c r="J185" s="35">
        <f>(EW__2[[#This Row],[Adj Close]]-'Maturity 3'!G184)/'Maturity 3'!G184</f>
        <v>-1.0579839965179609E-2</v>
      </c>
    </row>
    <row r="186" spans="2:10" x14ac:dyDescent="0.3">
      <c r="B186" s="30">
        <v>44511</v>
      </c>
      <c r="C186" s="31">
        <v>119</v>
      </c>
      <c r="D186" s="31">
        <v>119.160004</v>
      </c>
      <c r="E186" s="31">
        <v>114.040001</v>
      </c>
      <c r="F186" s="31">
        <v>114.30999799999999</v>
      </c>
      <c r="G186" s="31">
        <v>114.30999799999999</v>
      </c>
      <c r="H186" s="31">
        <v>2471200</v>
      </c>
      <c r="J186" s="35">
        <f>(EW__2[[#This Row],[Adj Close]]-'Maturity 3'!G185)/'Maturity 3'!G185</f>
        <v>-3.7551562790727445E-2</v>
      </c>
    </row>
    <row r="187" spans="2:10" x14ac:dyDescent="0.3">
      <c r="B187" s="30">
        <v>44512</v>
      </c>
      <c r="C187" s="31">
        <v>114.889999</v>
      </c>
      <c r="D187" s="31">
        <v>116.529999</v>
      </c>
      <c r="E187" s="31">
        <v>114.610001</v>
      </c>
      <c r="F187" s="31">
        <v>116</v>
      </c>
      <c r="G187" s="31">
        <v>116</v>
      </c>
      <c r="H187" s="31">
        <v>1772100</v>
      </c>
      <c r="J187" s="35">
        <f>(EW__2[[#This Row],[Adj Close]]-'Maturity 3'!G186)/'Maturity 3'!G186</f>
        <v>1.4784376078809896E-2</v>
      </c>
    </row>
    <row r="188" spans="2:10" x14ac:dyDescent="0.3">
      <c r="B188" s="30">
        <v>44515</v>
      </c>
      <c r="C188" s="31">
        <v>116.349998</v>
      </c>
      <c r="D188" s="31">
        <v>117.139999</v>
      </c>
      <c r="E188" s="31">
        <v>115.610001</v>
      </c>
      <c r="F188" s="31">
        <v>116.69000200000001</v>
      </c>
      <c r="G188" s="31">
        <v>116.69000200000001</v>
      </c>
      <c r="H188" s="31">
        <v>1704000</v>
      </c>
      <c r="J188" s="35">
        <f>(EW__2[[#This Row],[Adj Close]]-'Maturity 3'!G187)/'Maturity 3'!G187</f>
        <v>5.9482931034483353E-3</v>
      </c>
    </row>
    <row r="189" spans="2:10" x14ac:dyDescent="0.3">
      <c r="B189" s="30">
        <v>44516</v>
      </c>
      <c r="C189" s="31">
        <v>116.80999799999999</v>
      </c>
      <c r="D189" s="31">
        <v>119.540001</v>
      </c>
      <c r="E189" s="31">
        <v>116.129997</v>
      </c>
      <c r="F189" s="31">
        <v>119.040001</v>
      </c>
      <c r="G189" s="31">
        <v>119.040001</v>
      </c>
      <c r="H189" s="31">
        <v>2285700</v>
      </c>
      <c r="J189" s="35">
        <f>(EW__2[[#This Row],[Adj Close]]-'Maturity 3'!G188)/'Maturity 3'!G188</f>
        <v>2.0138820462099201E-2</v>
      </c>
    </row>
    <row r="190" spans="2:10" x14ac:dyDescent="0.3">
      <c r="B190" s="30">
        <v>44517</v>
      </c>
      <c r="C190" s="31">
        <v>119.08000199999999</v>
      </c>
      <c r="D190" s="31">
        <v>119.5</v>
      </c>
      <c r="E190" s="31">
        <v>117.239998</v>
      </c>
      <c r="F190" s="31">
        <v>118.349998</v>
      </c>
      <c r="G190" s="31">
        <v>118.349998</v>
      </c>
      <c r="H190" s="31">
        <v>2062300</v>
      </c>
      <c r="J190" s="35">
        <f>(EW__2[[#This Row],[Adj Close]]-'Maturity 3'!G189)/'Maturity 3'!G189</f>
        <v>-5.7963961206620312E-3</v>
      </c>
    </row>
    <row r="191" spans="2:10" x14ac:dyDescent="0.3">
      <c r="B191" s="30">
        <v>44518</v>
      </c>
      <c r="C191" s="31">
        <v>118.879997</v>
      </c>
      <c r="D191" s="31">
        <v>118.879997</v>
      </c>
      <c r="E191" s="31">
        <v>116.379997</v>
      </c>
      <c r="F191" s="31">
        <v>117.029999</v>
      </c>
      <c r="G191" s="31">
        <v>117.029999</v>
      </c>
      <c r="H191" s="31">
        <v>1741500</v>
      </c>
      <c r="J191" s="35">
        <f>(EW__2[[#This Row],[Adj Close]]-'Maturity 3'!G190)/'Maturity 3'!G190</f>
        <v>-1.1153350420842388E-2</v>
      </c>
    </row>
    <row r="192" spans="2:10" x14ac:dyDescent="0.3">
      <c r="B192" s="30">
        <v>44519</v>
      </c>
      <c r="C192" s="31">
        <v>117.620003</v>
      </c>
      <c r="D192" s="31">
        <v>117.82</v>
      </c>
      <c r="E192" s="31">
        <v>116.010002</v>
      </c>
      <c r="F192" s="31">
        <v>117.029999</v>
      </c>
      <c r="G192" s="31">
        <v>117.029999</v>
      </c>
      <c r="H192" s="31">
        <v>2438300</v>
      </c>
      <c r="J192" s="35">
        <f>(EW__2[[#This Row],[Adj Close]]-'Maturity 3'!G191)/'Maturity 3'!G191</f>
        <v>0</v>
      </c>
    </row>
    <row r="193" spans="2:10" x14ac:dyDescent="0.3">
      <c r="B193" s="30">
        <v>44522</v>
      </c>
      <c r="C193" s="31">
        <v>117.389999</v>
      </c>
      <c r="D193" s="31">
        <v>117.75</v>
      </c>
      <c r="E193" s="31">
        <v>114.790001</v>
      </c>
      <c r="F193" s="31">
        <v>114.839996</v>
      </c>
      <c r="G193" s="31">
        <v>114.839996</v>
      </c>
      <c r="H193" s="31">
        <v>1848300</v>
      </c>
      <c r="J193" s="35">
        <f>(EW__2[[#This Row],[Adj Close]]-'Maturity 3'!G192)/'Maturity 3'!G192</f>
        <v>-1.8713176268590793E-2</v>
      </c>
    </row>
    <row r="194" spans="2:10" x14ac:dyDescent="0.3">
      <c r="B194" s="30">
        <v>44523</v>
      </c>
      <c r="C194" s="31">
        <v>114.139999</v>
      </c>
      <c r="D194" s="31">
        <v>115</v>
      </c>
      <c r="E194" s="31">
        <v>111.300003</v>
      </c>
      <c r="F194" s="31">
        <v>112.629997</v>
      </c>
      <c r="G194" s="31">
        <v>112.629997</v>
      </c>
      <c r="H194" s="31">
        <v>2391800</v>
      </c>
      <c r="J194" s="35">
        <f>(EW__2[[#This Row],[Adj Close]]-'Maturity 3'!G193)/'Maturity 3'!G193</f>
        <v>-1.9244157758417167E-2</v>
      </c>
    </row>
    <row r="195" spans="2:10" x14ac:dyDescent="0.3">
      <c r="B195" s="30">
        <v>44524</v>
      </c>
      <c r="C195" s="31">
        <v>112.230003</v>
      </c>
      <c r="D195" s="31">
        <v>114.870003</v>
      </c>
      <c r="E195" s="31">
        <v>112.230003</v>
      </c>
      <c r="F195" s="31">
        <v>114.489998</v>
      </c>
      <c r="G195" s="31">
        <v>114.489998</v>
      </c>
      <c r="H195" s="31">
        <v>2147900</v>
      </c>
      <c r="J195" s="35">
        <f>(EW__2[[#This Row],[Adj Close]]-'Maturity 3'!G194)/'Maturity 3'!G194</f>
        <v>1.6514259518270225E-2</v>
      </c>
    </row>
    <row r="196" spans="2:10" x14ac:dyDescent="0.3">
      <c r="B196" s="30">
        <v>44526</v>
      </c>
      <c r="C196" s="31">
        <v>114.139999</v>
      </c>
      <c r="D196" s="31">
        <v>114.860001</v>
      </c>
      <c r="E196" s="31">
        <v>109.25</v>
      </c>
      <c r="F196" s="31">
        <v>109.519997</v>
      </c>
      <c r="G196" s="31">
        <v>109.519997</v>
      </c>
      <c r="H196" s="31">
        <v>2249400</v>
      </c>
      <c r="J196" s="35">
        <f>(EW__2[[#This Row],[Adj Close]]-'Maturity 3'!G195)/'Maturity 3'!G195</f>
        <v>-4.3409914287883877E-2</v>
      </c>
    </row>
    <row r="197" spans="2:10" x14ac:dyDescent="0.3">
      <c r="B197" s="30">
        <v>44529</v>
      </c>
      <c r="C197" s="31">
        <v>110.58000199999999</v>
      </c>
      <c r="D197" s="31">
        <v>112.879997</v>
      </c>
      <c r="E197" s="31">
        <v>110.199997</v>
      </c>
      <c r="F197" s="31">
        <v>110.709999</v>
      </c>
      <c r="G197" s="31">
        <v>110.709999</v>
      </c>
      <c r="H197" s="31">
        <v>3791100</v>
      </c>
      <c r="J197" s="35">
        <f>(EW__2[[#This Row],[Adj Close]]-'Maturity 3'!G196)/'Maturity 3'!G196</f>
        <v>1.0865613884193154E-2</v>
      </c>
    </row>
    <row r="198" spans="2:10" x14ac:dyDescent="0.3">
      <c r="B198" s="30">
        <v>44530</v>
      </c>
      <c r="C198" s="31">
        <v>110.05999799999999</v>
      </c>
      <c r="D198" s="31">
        <v>111.55999799999999</v>
      </c>
      <c r="E198" s="31">
        <v>107.120003</v>
      </c>
      <c r="F198" s="31">
        <v>107.30999799999999</v>
      </c>
      <c r="G198" s="31">
        <v>107.30999799999999</v>
      </c>
      <c r="H198" s="31">
        <v>6271400</v>
      </c>
      <c r="J198" s="35">
        <f>(EW__2[[#This Row],[Adj Close]]-'Maturity 3'!G197)/'Maturity 3'!G197</f>
        <v>-3.0710875537086794E-2</v>
      </c>
    </row>
    <row r="199" spans="2:10" x14ac:dyDescent="0.3">
      <c r="B199" s="30">
        <v>44531</v>
      </c>
      <c r="C199" s="31">
        <v>108.410004</v>
      </c>
      <c r="D199" s="31">
        <v>109.949997</v>
      </c>
      <c r="E199" s="31">
        <v>107.260002</v>
      </c>
      <c r="F199" s="31">
        <v>107.43</v>
      </c>
      <c r="G199" s="31">
        <v>107.43</v>
      </c>
      <c r="H199" s="31">
        <v>3497900</v>
      </c>
      <c r="J199" s="35">
        <f>(EW__2[[#This Row],[Adj Close]]-'Maturity 3'!G198)/'Maturity 3'!G198</f>
        <v>1.1182741798207256E-3</v>
      </c>
    </row>
    <row r="200" spans="2:10" x14ac:dyDescent="0.3">
      <c r="B200" s="30">
        <v>44532</v>
      </c>
      <c r="C200" s="31">
        <v>107.629997</v>
      </c>
      <c r="D200" s="31">
        <v>110.300003</v>
      </c>
      <c r="E200" s="31">
        <v>107.120003</v>
      </c>
      <c r="F200" s="31">
        <v>109.82</v>
      </c>
      <c r="G200" s="31">
        <v>109.82</v>
      </c>
      <c r="H200" s="31">
        <v>2527300</v>
      </c>
      <c r="J200" s="35">
        <f>(EW__2[[#This Row],[Adj Close]]-'Maturity 3'!G199)/'Maturity 3'!G199</f>
        <v>2.2247044587172915E-2</v>
      </c>
    </row>
    <row r="201" spans="2:10" x14ac:dyDescent="0.3">
      <c r="B201" s="30">
        <v>44533</v>
      </c>
      <c r="C201" s="31">
        <v>110.69000200000001</v>
      </c>
      <c r="D201" s="31">
        <v>111.44000200000001</v>
      </c>
      <c r="E201" s="31">
        <v>107.150002</v>
      </c>
      <c r="F201" s="31">
        <v>108.480003</v>
      </c>
      <c r="G201" s="31">
        <v>108.480003</v>
      </c>
      <c r="H201" s="31">
        <v>3146800</v>
      </c>
      <c r="J201" s="35">
        <f>(EW__2[[#This Row],[Adj Close]]-'Maturity 3'!G200)/'Maturity 3'!G200</f>
        <v>-1.220175742123472E-2</v>
      </c>
    </row>
    <row r="202" spans="2:10" x14ac:dyDescent="0.3">
      <c r="B202" s="30">
        <v>44536</v>
      </c>
      <c r="C202" s="31">
        <v>110.5</v>
      </c>
      <c r="D202" s="31">
        <v>113.099998</v>
      </c>
      <c r="E202" s="31">
        <v>108.790001</v>
      </c>
      <c r="F202" s="31">
        <v>111.959999</v>
      </c>
      <c r="G202" s="31">
        <v>111.959999</v>
      </c>
      <c r="H202" s="31">
        <v>2643600</v>
      </c>
      <c r="J202" s="35">
        <f>(EW__2[[#This Row],[Adj Close]]-'Maturity 3'!G201)/'Maturity 3'!G201</f>
        <v>3.2079608257385463E-2</v>
      </c>
    </row>
    <row r="203" spans="2:10" x14ac:dyDescent="0.3">
      <c r="B203" s="30">
        <v>44537</v>
      </c>
      <c r="C203" s="31">
        <v>113.769997</v>
      </c>
      <c r="D203" s="31">
        <v>116.43</v>
      </c>
      <c r="E203" s="31">
        <v>113.370003</v>
      </c>
      <c r="F203" s="31">
        <v>115.519997</v>
      </c>
      <c r="G203" s="31">
        <v>115.519997</v>
      </c>
      <c r="H203" s="31">
        <v>2727000</v>
      </c>
      <c r="J203" s="35">
        <f>(EW__2[[#This Row],[Adj Close]]-'Maturity 3'!G202)/'Maturity 3'!G202</f>
        <v>3.1797052802760455E-2</v>
      </c>
    </row>
    <row r="204" spans="2:10" x14ac:dyDescent="0.3">
      <c r="B204" s="30">
        <v>44538</v>
      </c>
      <c r="C204" s="31">
        <v>116.040001</v>
      </c>
      <c r="D204" s="31">
        <v>119.620003</v>
      </c>
      <c r="E204" s="31">
        <v>115.699997</v>
      </c>
      <c r="F204" s="31">
        <v>119.459999</v>
      </c>
      <c r="G204" s="31">
        <v>119.459999</v>
      </c>
      <c r="H204" s="31">
        <v>3381100</v>
      </c>
      <c r="J204" s="35">
        <f>(EW__2[[#This Row],[Adj Close]]-'Maturity 3'!G203)/'Maturity 3'!G203</f>
        <v>3.4106666398199377E-2</v>
      </c>
    </row>
    <row r="205" spans="2:10" x14ac:dyDescent="0.3">
      <c r="B205" s="30">
        <v>44539</v>
      </c>
      <c r="C205" s="31">
        <v>120</v>
      </c>
      <c r="D205" s="31">
        <v>121.91999800000001</v>
      </c>
      <c r="E205" s="31">
        <v>119.489998</v>
      </c>
      <c r="F205" s="31">
        <v>120.339996</v>
      </c>
      <c r="G205" s="31">
        <v>120.339996</v>
      </c>
      <c r="H205" s="31">
        <v>2841200</v>
      </c>
      <c r="J205" s="35">
        <f>(EW__2[[#This Row],[Adj Close]]-'Maturity 3'!G204)/'Maturity 3'!G204</f>
        <v>7.3664574532601749E-3</v>
      </c>
    </row>
    <row r="206" spans="2:10" x14ac:dyDescent="0.3">
      <c r="B206" s="30">
        <v>44540</v>
      </c>
      <c r="C206" s="31">
        <v>121.489998</v>
      </c>
      <c r="D206" s="31">
        <v>122.339996</v>
      </c>
      <c r="E206" s="31">
        <v>120.550003</v>
      </c>
      <c r="F206" s="31">
        <v>121.839996</v>
      </c>
      <c r="G206" s="31">
        <v>121.839996</v>
      </c>
      <c r="H206" s="31">
        <v>2227600</v>
      </c>
      <c r="J206" s="35">
        <f>(EW__2[[#This Row],[Adj Close]]-'Maturity 3'!G205)/'Maturity 3'!G205</f>
        <v>1.2464683811357281E-2</v>
      </c>
    </row>
    <row r="207" spans="2:10" x14ac:dyDescent="0.3">
      <c r="B207" s="30">
        <v>44543</v>
      </c>
      <c r="C207" s="31">
        <v>121.83000199999999</v>
      </c>
      <c r="D207" s="31">
        <v>122.029999</v>
      </c>
      <c r="E207" s="31">
        <v>120.269997</v>
      </c>
      <c r="F207" s="31">
        <v>120.739998</v>
      </c>
      <c r="G207" s="31">
        <v>120.739998</v>
      </c>
      <c r="H207" s="31">
        <v>1757900</v>
      </c>
      <c r="J207" s="35">
        <f>(EW__2[[#This Row],[Adj Close]]-'Maturity 3'!G206)/'Maturity 3'!G206</f>
        <v>-9.0282176306046447E-3</v>
      </c>
    </row>
    <row r="208" spans="2:10" x14ac:dyDescent="0.3">
      <c r="B208" s="30">
        <v>44544</v>
      </c>
      <c r="C208" s="31">
        <v>119.489998</v>
      </c>
      <c r="D208" s="31">
        <v>119.489998</v>
      </c>
      <c r="E208" s="31">
        <v>115.739998</v>
      </c>
      <c r="F208" s="31">
        <v>116.900002</v>
      </c>
      <c r="G208" s="31">
        <v>116.900002</v>
      </c>
      <c r="H208" s="31">
        <v>2275200</v>
      </c>
      <c r="J208" s="35">
        <f>(EW__2[[#This Row],[Adj Close]]-'Maturity 3'!G207)/'Maturity 3'!G207</f>
        <v>-3.1803843495177127E-2</v>
      </c>
    </row>
    <row r="209" spans="2:10" x14ac:dyDescent="0.3">
      <c r="B209" s="30">
        <v>44545</v>
      </c>
      <c r="C209" s="31">
        <v>118.779999</v>
      </c>
      <c r="D209" s="31">
        <v>120.389999</v>
      </c>
      <c r="E209" s="31">
        <v>117.05999799999999</v>
      </c>
      <c r="F209" s="31">
        <v>119.910004</v>
      </c>
      <c r="G209" s="31">
        <v>119.910004</v>
      </c>
      <c r="H209" s="31">
        <v>2531000</v>
      </c>
      <c r="J209" s="35">
        <f>(EW__2[[#This Row],[Adj Close]]-'Maturity 3'!G208)/'Maturity 3'!G208</f>
        <v>2.5748519662129689E-2</v>
      </c>
    </row>
    <row r="210" spans="2:10" x14ac:dyDescent="0.3">
      <c r="B210" s="30">
        <v>44546</v>
      </c>
      <c r="C210" s="31">
        <v>120.629997</v>
      </c>
      <c r="D210" s="31">
        <v>122.5</v>
      </c>
      <c r="E210" s="31">
        <v>118.879997</v>
      </c>
      <c r="F210" s="31">
        <v>119.57</v>
      </c>
      <c r="G210" s="31">
        <v>119.57</v>
      </c>
      <c r="H210" s="31">
        <v>2866600</v>
      </c>
      <c r="J210" s="35">
        <f>(EW__2[[#This Row],[Adj Close]]-'Maturity 3'!G209)/'Maturity 3'!G209</f>
        <v>-2.8354931920443228E-3</v>
      </c>
    </row>
    <row r="211" spans="2:10" x14ac:dyDescent="0.3">
      <c r="B211" s="30">
        <v>44547</v>
      </c>
      <c r="C211" s="31">
        <v>121.239998</v>
      </c>
      <c r="D211" s="31">
        <v>123.55999799999999</v>
      </c>
      <c r="E211" s="31">
        <v>120.41999800000001</v>
      </c>
      <c r="F211" s="31">
        <v>122.120003</v>
      </c>
      <c r="G211" s="31">
        <v>122.120003</v>
      </c>
      <c r="H211" s="31">
        <v>6488800</v>
      </c>
      <c r="J211" s="35">
        <f>(EW__2[[#This Row],[Adj Close]]-'Maturity 3'!G210)/'Maturity 3'!G210</f>
        <v>2.1326444760391434E-2</v>
      </c>
    </row>
    <row r="212" spans="2:10" x14ac:dyDescent="0.3">
      <c r="B212" s="30">
        <v>44550</v>
      </c>
      <c r="C212" s="31">
        <v>120.44000200000001</v>
      </c>
      <c r="D212" s="31">
        <v>120.959999</v>
      </c>
      <c r="E212" s="31">
        <v>117.879997</v>
      </c>
      <c r="F212" s="31">
        <v>120.029999</v>
      </c>
      <c r="G212" s="31">
        <v>120.029999</v>
      </c>
      <c r="H212" s="31">
        <v>3263500</v>
      </c>
      <c r="J212" s="35">
        <f>(EW__2[[#This Row],[Adj Close]]-'Maturity 3'!G211)/'Maturity 3'!G211</f>
        <v>-1.7114346123951484E-2</v>
      </c>
    </row>
    <row r="213" spans="2:10" x14ac:dyDescent="0.3">
      <c r="B213" s="30">
        <v>44551</v>
      </c>
      <c r="C213" s="31">
        <v>121.07</v>
      </c>
      <c r="D213" s="31">
        <v>124.55999799999999</v>
      </c>
      <c r="E213" s="31">
        <v>120.870003</v>
      </c>
      <c r="F213" s="31">
        <v>124.400002</v>
      </c>
      <c r="G213" s="31">
        <v>124.400002</v>
      </c>
      <c r="H213" s="31">
        <v>2223600</v>
      </c>
      <c r="J213" s="35">
        <f>(EW__2[[#This Row],[Adj Close]]-'Maturity 3'!G212)/'Maturity 3'!G212</f>
        <v>3.6407590072545085E-2</v>
      </c>
    </row>
    <row r="214" spans="2:10" x14ac:dyDescent="0.3">
      <c r="B214" s="30">
        <v>44552</v>
      </c>
      <c r="C214" s="31">
        <v>124.199997</v>
      </c>
      <c r="D214" s="31">
        <v>128.020004</v>
      </c>
      <c r="E214" s="31">
        <v>124.199997</v>
      </c>
      <c r="F214" s="31">
        <v>127.83000199999999</v>
      </c>
      <c r="G214" s="31">
        <v>127.83000199999999</v>
      </c>
      <c r="H214" s="31">
        <v>2185700</v>
      </c>
      <c r="J214" s="35">
        <f>(EW__2[[#This Row],[Adj Close]]-'Maturity 3'!G213)/'Maturity 3'!G213</f>
        <v>2.7572346823595651E-2</v>
      </c>
    </row>
    <row r="215" spans="2:10" x14ac:dyDescent="0.3">
      <c r="B215" s="30">
        <v>44553</v>
      </c>
      <c r="C215" s="31">
        <v>128</v>
      </c>
      <c r="D215" s="31">
        <v>129.11999499999999</v>
      </c>
      <c r="E215" s="31">
        <v>127.650002</v>
      </c>
      <c r="F215" s="31">
        <v>128.570007</v>
      </c>
      <c r="G215" s="31">
        <v>128.570007</v>
      </c>
      <c r="H215" s="31">
        <v>1732200</v>
      </c>
      <c r="J215" s="35">
        <f>(EW__2[[#This Row],[Adj Close]]-'Maturity 3'!G214)/'Maturity 3'!G214</f>
        <v>5.7889774577333632E-3</v>
      </c>
    </row>
    <row r="216" spans="2:10" x14ac:dyDescent="0.3">
      <c r="B216" s="30">
        <v>44557</v>
      </c>
      <c r="C216" s="31">
        <v>129.070007</v>
      </c>
      <c r="D216" s="31">
        <v>130.60000600000001</v>
      </c>
      <c r="E216" s="31">
        <v>128.179993</v>
      </c>
      <c r="F216" s="31">
        <v>130.58000200000001</v>
      </c>
      <c r="G216" s="31">
        <v>130.58000200000001</v>
      </c>
      <c r="H216" s="31">
        <v>1254000</v>
      </c>
      <c r="J216" s="35">
        <f>(EW__2[[#This Row],[Adj Close]]-'Maturity 3'!G215)/'Maturity 3'!G215</f>
        <v>1.5633467298481234E-2</v>
      </c>
    </row>
    <row r="217" spans="2:10" x14ac:dyDescent="0.3">
      <c r="B217" s="30">
        <v>44558</v>
      </c>
      <c r="C217" s="31">
        <v>130.83000200000001</v>
      </c>
      <c r="D217" s="31">
        <v>130.89999399999999</v>
      </c>
      <c r="E217" s="31">
        <v>128.979996</v>
      </c>
      <c r="F217" s="31">
        <v>129.35000600000001</v>
      </c>
      <c r="G217" s="31">
        <v>129.35000600000001</v>
      </c>
      <c r="H217" s="31">
        <v>1298100</v>
      </c>
      <c r="J217" s="35">
        <f>(EW__2[[#This Row],[Adj Close]]-'Maturity 3'!G216)/'Maturity 3'!G216</f>
        <v>-9.4194821654237666E-3</v>
      </c>
    </row>
    <row r="218" spans="2:10" x14ac:dyDescent="0.3">
      <c r="B218" s="30">
        <v>44559</v>
      </c>
      <c r="C218" s="31">
        <v>129.66999799999999</v>
      </c>
      <c r="D218" s="31">
        <v>131.19000199999999</v>
      </c>
      <c r="E218" s="31">
        <v>129.60000600000001</v>
      </c>
      <c r="F218" s="31">
        <v>130.63999899999999</v>
      </c>
      <c r="G218" s="31">
        <v>130.63999899999999</v>
      </c>
      <c r="H218" s="31">
        <v>1137400</v>
      </c>
      <c r="J218" s="35">
        <f>(EW__2[[#This Row],[Adj Close]]-'Maturity 3'!G217)/'Maturity 3'!G217</f>
        <v>9.9728870518953142E-3</v>
      </c>
    </row>
    <row r="219" spans="2:10" x14ac:dyDescent="0.3">
      <c r="B219" s="30">
        <v>44560</v>
      </c>
      <c r="C219" s="31">
        <v>130.820007</v>
      </c>
      <c r="D219" s="31">
        <v>131.729996</v>
      </c>
      <c r="E219" s="31">
        <v>130.38999899999999</v>
      </c>
      <c r="F219" s="31">
        <v>130.679993</v>
      </c>
      <c r="G219" s="31">
        <v>130.679993</v>
      </c>
      <c r="H219" s="31">
        <v>1112400</v>
      </c>
      <c r="J219" s="35">
        <f>(EW__2[[#This Row],[Adj Close]]-'Maturity 3'!G218)/'Maturity 3'!G218</f>
        <v>3.0613901030424225E-4</v>
      </c>
    </row>
    <row r="220" spans="2:10" x14ac:dyDescent="0.3">
      <c r="B220" s="30">
        <v>44561</v>
      </c>
      <c r="C220" s="31">
        <v>130.30999800000001</v>
      </c>
      <c r="D220" s="31">
        <v>130.94000199999999</v>
      </c>
      <c r="E220" s="31">
        <v>129.270004</v>
      </c>
      <c r="F220" s="31">
        <v>129.550003</v>
      </c>
      <c r="G220" s="31">
        <v>129.550003</v>
      </c>
      <c r="H220" s="31">
        <v>1193700</v>
      </c>
      <c r="J220" s="35">
        <f>(EW__2[[#This Row],[Adj Close]]-'Maturity 3'!G219)/'Maturity 3'!G219</f>
        <v>-8.647000769276077E-3</v>
      </c>
    </row>
    <row r="221" spans="2:10" x14ac:dyDescent="0.3">
      <c r="B221" s="30">
        <v>44564</v>
      </c>
      <c r="C221" s="31">
        <v>129.070007</v>
      </c>
      <c r="D221" s="31">
        <v>129.509995</v>
      </c>
      <c r="E221" s="31">
        <v>126.43</v>
      </c>
      <c r="F221" s="31">
        <v>128.33999600000001</v>
      </c>
      <c r="G221" s="31">
        <v>128.33999600000001</v>
      </c>
      <c r="H221" s="31">
        <v>1765700</v>
      </c>
      <c r="J221" s="35">
        <f>(EW__2[[#This Row],[Adj Close]]-'Maturity 3'!G220)/'Maturity 3'!G220</f>
        <v>-9.3400769739850203E-3</v>
      </c>
    </row>
    <row r="222" spans="2:10" x14ac:dyDescent="0.3">
      <c r="B222" s="30">
        <v>44565</v>
      </c>
      <c r="C222" s="31">
        <v>128.36999499999999</v>
      </c>
      <c r="D222" s="31">
        <v>129.529999</v>
      </c>
      <c r="E222" s="31">
        <v>126.94000200000001</v>
      </c>
      <c r="F222" s="31">
        <v>127.889999</v>
      </c>
      <c r="G222" s="31">
        <v>127.889999</v>
      </c>
      <c r="H222" s="31">
        <v>2020300</v>
      </c>
      <c r="J222" s="35">
        <f>(EW__2[[#This Row],[Adj Close]]-'Maturity 3'!G221)/'Maturity 3'!G221</f>
        <v>-3.5062880943210438E-3</v>
      </c>
    </row>
    <row r="223" spans="2:10" x14ac:dyDescent="0.3">
      <c r="B223" s="30">
        <v>44566</v>
      </c>
      <c r="C223" s="31">
        <v>127.550003</v>
      </c>
      <c r="D223" s="31">
        <v>128.36000100000001</v>
      </c>
      <c r="E223" s="31">
        <v>123.91999800000001</v>
      </c>
      <c r="F223" s="31">
        <v>123.91999800000001</v>
      </c>
      <c r="G223" s="31">
        <v>123.91999800000001</v>
      </c>
      <c r="H223" s="31">
        <v>2201700</v>
      </c>
      <c r="J223" s="35">
        <f>(EW__2[[#This Row],[Adj Close]]-'Maturity 3'!G222)/'Maturity 3'!G222</f>
        <v>-3.1042310040208822E-2</v>
      </c>
    </row>
    <row r="224" spans="2:10" x14ac:dyDescent="0.3">
      <c r="B224" s="30">
        <v>44567</v>
      </c>
      <c r="C224" s="31">
        <v>124.349998</v>
      </c>
      <c r="D224" s="31">
        <v>125.400002</v>
      </c>
      <c r="E224" s="31">
        <v>122.970001</v>
      </c>
      <c r="F224" s="31">
        <v>123.230003</v>
      </c>
      <c r="G224" s="31">
        <v>123.230003</v>
      </c>
      <c r="H224" s="31">
        <v>2602100</v>
      </c>
      <c r="J224" s="35">
        <f>(EW__2[[#This Row],[Adj Close]]-'Maturity 3'!G223)/'Maturity 3'!G223</f>
        <v>-5.5680681983226819E-3</v>
      </c>
    </row>
    <row r="225" spans="2:10" x14ac:dyDescent="0.3">
      <c r="B225" s="30">
        <v>44568</v>
      </c>
      <c r="C225" s="31">
        <v>122.160004</v>
      </c>
      <c r="D225" s="31">
        <v>123.80999799999999</v>
      </c>
      <c r="E225" s="31">
        <v>121.019997</v>
      </c>
      <c r="F225" s="31">
        <v>122.300003</v>
      </c>
      <c r="G225" s="31">
        <v>122.300003</v>
      </c>
      <c r="H225" s="31">
        <v>2172000</v>
      </c>
      <c r="J225" s="35">
        <f>(EW__2[[#This Row],[Adj Close]]-'Maturity 3'!G224)/'Maturity 3'!G224</f>
        <v>-7.5468634046855672E-3</v>
      </c>
    </row>
    <row r="226" spans="2:10" x14ac:dyDescent="0.3">
      <c r="B226" s="30">
        <v>44571</v>
      </c>
      <c r="C226" s="31">
        <v>120.529999</v>
      </c>
      <c r="D226" s="31">
        <v>121.220001</v>
      </c>
      <c r="E226" s="31">
        <v>117.720001</v>
      </c>
      <c r="F226" s="31">
        <v>120.120003</v>
      </c>
      <c r="G226" s="31">
        <v>120.120003</v>
      </c>
      <c r="H226" s="31">
        <v>2652600</v>
      </c>
      <c r="J226" s="35">
        <f>(EW__2[[#This Row],[Adj Close]]-'Maturity 3'!G225)/'Maturity 3'!G225</f>
        <v>-1.7825020004292286E-2</v>
      </c>
    </row>
    <row r="227" spans="2:10" x14ac:dyDescent="0.3">
      <c r="B227" s="30">
        <v>44572</v>
      </c>
      <c r="C227" s="31">
        <v>120.599998</v>
      </c>
      <c r="D227" s="31">
        <v>122.19000200000001</v>
      </c>
      <c r="E227" s="31">
        <v>118.540001</v>
      </c>
      <c r="F227" s="31">
        <v>121.94000200000001</v>
      </c>
      <c r="G227" s="31">
        <v>121.94000200000001</v>
      </c>
      <c r="H227" s="31">
        <v>2389400</v>
      </c>
      <c r="J227" s="35">
        <f>(EW__2[[#This Row],[Adj Close]]-'Maturity 3'!G226)/'Maturity 3'!G226</f>
        <v>1.5151506448097658E-2</v>
      </c>
    </row>
    <row r="228" spans="2:10" x14ac:dyDescent="0.3">
      <c r="B228" s="30">
        <v>44573</v>
      </c>
      <c r="C228" s="31">
        <v>121.19000200000001</v>
      </c>
      <c r="D228" s="31">
        <v>123.769997</v>
      </c>
      <c r="E228" s="31">
        <v>121.19000200000001</v>
      </c>
      <c r="F228" s="31">
        <v>122.260002</v>
      </c>
      <c r="G228" s="31">
        <v>122.260002</v>
      </c>
      <c r="H228" s="31">
        <v>2006900</v>
      </c>
      <c r="J228" s="35">
        <f>(EW__2[[#This Row],[Adj Close]]-'Maturity 3'!G227)/'Maturity 3'!G227</f>
        <v>2.6242413871700046E-3</v>
      </c>
    </row>
    <row r="229" spans="2:10" x14ac:dyDescent="0.3">
      <c r="B229" s="30">
        <v>44574</v>
      </c>
      <c r="C229" s="31">
        <v>122.57</v>
      </c>
      <c r="D229" s="31">
        <v>122.900002</v>
      </c>
      <c r="E229" s="31">
        <v>120.050003</v>
      </c>
      <c r="F229" s="31">
        <v>120.459999</v>
      </c>
      <c r="G229" s="31">
        <v>120.459999</v>
      </c>
      <c r="H229" s="31">
        <v>1696000</v>
      </c>
      <c r="J229" s="35">
        <f>(EW__2[[#This Row],[Adj Close]]-'Maturity 3'!G228)/'Maturity 3'!G228</f>
        <v>-1.4722746364751439E-2</v>
      </c>
    </row>
    <row r="230" spans="2:10" x14ac:dyDescent="0.3">
      <c r="B230" s="30">
        <v>44575</v>
      </c>
      <c r="C230" s="31">
        <v>119.44000200000001</v>
      </c>
      <c r="D230" s="31">
        <v>120.209999</v>
      </c>
      <c r="E230" s="31">
        <v>116.699997</v>
      </c>
      <c r="F230" s="31">
        <v>118.260002</v>
      </c>
      <c r="G230" s="31">
        <v>118.260002</v>
      </c>
      <c r="H230" s="31">
        <v>2112800</v>
      </c>
      <c r="J230" s="35">
        <f>(EW__2[[#This Row],[Adj Close]]-'Maturity 3'!G229)/'Maturity 3'!G229</f>
        <v>-1.8263299172034661E-2</v>
      </c>
    </row>
    <row r="231" spans="2:10" x14ac:dyDescent="0.3">
      <c r="B231" s="30">
        <v>44579</v>
      </c>
      <c r="C231" s="31">
        <v>115</v>
      </c>
      <c r="D231" s="31">
        <v>116.519997</v>
      </c>
      <c r="E231" s="31">
        <v>114.16999800000001</v>
      </c>
      <c r="F231" s="31">
        <v>115.83000199999999</v>
      </c>
      <c r="G231" s="31">
        <v>115.83000199999999</v>
      </c>
      <c r="H231" s="31">
        <v>2601200</v>
      </c>
      <c r="J231" s="35">
        <f>(EW__2[[#This Row],[Adj Close]]-'Maturity 3'!G230)/'Maturity 3'!G230</f>
        <v>-2.0547944857974947E-2</v>
      </c>
    </row>
    <row r="232" spans="2:10" x14ac:dyDescent="0.3">
      <c r="B232" s="30">
        <v>44580</v>
      </c>
      <c r="C232" s="31">
        <v>116.25</v>
      </c>
      <c r="D232" s="31">
        <v>118.150002</v>
      </c>
      <c r="E232" s="31">
        <v>115.970001</v>
      </c>
      <c r="F232" s="31">
        <v>116.160004</v>
      </c>
      <c r="G232" s="31">
        <v>116.160004</v>
      </c>
      <c r="H232" s="31">
        <v>2245300</v>
      </c>
      <c r="J232" s="35">
        <f>(EW__2[[#This Row],[Adj Close]]-'Maturity 3'!G231)/'Maturity 3'!G231</f>
        <v>2.8490200664937179E-3</v>
      </c>
    </row>
    <row r="233" spans="2:10" x14ac:dyDescent="0.3">
      <c r="B233" s="30">
        <v>44581</v>
      </c>
      <c r="C233" s="31">
        <v>117.199997</v>
      </c>
      <c r="D233" s="31">
        <v>119.55999799999999</v>
      </c>
      <c r="E233" s="31">
        <v>115.339996</v>
      </c>
      <c r="F233" s="31">
        <v>115.55999799999999</v>
      </c>
      <c r="G233" s="31">
        <v>115.55999799999999</v>
      </c>
      <c r="H233" s="31">
        <v>1825500</v>
      </c>
      <c r="J233" s="35">
        <f>(EW__2[[#This Row],[Adj Close]]-'Maturity 3'!G232)/'Maturity 3'!G232</f>
        <v>-5.1653407312211141E-3</v>
      </c>
    </row>
    <row r="234" spans="2:10" x14ac:dyDescent="0.3">
      <c r="B234" s="30">
        <v>44582</v>
      </c>
      <c r="C234" s="31">
        <v>115.519997</v>
      </c>
      <c r="D234" s="31">
        <v>115.550003</v>
      </c>
      <c r="E234" s="31">
        <v>112.230003</v>
      </c>
      <c r="F234" s="31">
        <v>112.650002</v>
      </c>
      <c r="G234" s="31">
        <v>112.650002</v>
      </c>
      <c r="H234" s="31">
        <v>3144900</v>
      </c>
      <c r="J234" s="35">
        <f>(EW__2[[#This Row],[Adj Close]]-'Maturity 3'!G233)/'Maturity 3'!G233</f>
        <v>-2.5181689601621426E-2</v>
      </c>
    </row>
    <row r="235" spans="2:10" x14ac:dyDescent="0.3">
      <c r="B235" s="30">
        <v>44585</v>
      </c>
      <c r="C235" s="31">
        <v>110.300003</v>
      </c>
      <c r="D235" s="31">
        <v>110.75</v>
      </c>
      <c r="E235" s="31">
        <v>105.139999</v>
      </c>
      <c r="F235" s="31">
        <v>110.599998</v>
      </c>
      <c r="G235" s="31">
        <v>110.599998</v>
      </c>
      <c r="H235" s="31">
        <v>4692000</v>
      </c>
      <c r="J235" s="35">
        <f>(EW__2[[#This Row],[Adj Close]]-'Maturity 3'!G234)/'Maturity 3'!G234</f>
        <v>-1.819799346297394E-2</v>
      </c>
    </row>
    <row r="236" spans="2:10" x14ac:dyDescent="0.3">
      <c r="B236" s="30">
        <v>44586</v>
      </c>
      <c r="C236" s="31">
        <v>107.94000200000001</v>
      </c>
      <c r="D236" s="31">
        <v>111.120003</v>
      </c>
      <c r="E236" s="31">
        <v>106.529999</v>
      </c>
      <c r="F236" s="31">
        <v>109.489998</v>
      </c>
      <c r="G236" s="31">
        <v>109.489998</v>
      </c>
      <c r="H236" s="31">
        <v>3211900</v>
      </c>
      <c r="J236" s="35">
        <f>(EW__2[[#This Row],[Adj Close]]-'Maturity 3'!G235)/'Maturity 3'!G235</f>
        <v>-1.0036166546766118E-2</v>
      </c>
    </row>
    <row r="237" spans="2:10" x14ac:dyDescent="0.3">
      <c r="B237" s="30">
        <v>44587</v>
      </c>
      <c r="C237" s="31">
        <v>111.050003</v>
      </c>
      <c r="D237" s="31">
        <v>112.160004</v>
      </c>
      <c r="E237" s="31">
        <v>107.370003</v>
      </c>
      <c r="F237" s="31">
        <v>108.629997</v>
      </c>
      <c r="G237" s="31">
        <v>108.629997</v>
      </c>
      <c r="H237" s="31">
        <v>3144300</v>
      </c>
      <c r="J237" s="35">
        <f>(EW__2[[#This Row],[Adj Close]]-'Maturity 3'!G236)/'Maturity 3'!G236</f>
        <v>-7.8546078702092671E-3</v>
      </c>
    </row>
    <row r="238" spans="2:10" x14ac:dyDescent="0.3">
      <c r="B238" s="30">
        <v>44588</v>
      </c>
      <c r="C238" s="31">
        <v>100</v>
      </c>
      <c r="D238" s="31">
        <v>106.040001</v>
      </c>
      <c r="E238" s="31">
        <v>99.620002999999997</v>
      </c>
      <c r="F238" s="31">
        <v>101.959999</v>
      </c>
      <c r="G238" s="31">
        <v>101.959999</v>
      </c>
      <c r="H238" s="31">
        <v>6876000</v>
      </c>
      <c r="J238" s="35">
        <f>(EW__2[[#This Row],[Adj Close]]-'Maturity 3'!G237)/'Maturity 3'!G237</f>
        <v>-6.1401069540672149E-2</v>
      </c>
    </row>
    <row r="239" spans="2:10" x14ac:dyDescent="0.3">
      <c r="B239" s="30">
        <v>44589</v>
      </c>
      <c r="C239" s="31">
        <v>102.370003</v>
      </c>
      <c r="D239" s="31">
        <v>105.019997</v>
      </c>
      <c r="E239" s="31">
        <v>96.389999000000003</v>
      </c>
      <c r="F239" s="31">
        <v>104.870003</v>
      </c>
      <c r="G239" s="31">
        <v>104.870003</v>
      </c>
      <c r="H239" s="31">
        <v>3828600</v>
      </c>
      <c r="J239" s="35">
        <f>(EW__2[[#This Row],[Adj Close]]-'Maturity 3'!G238)/'Maturity 3'!G238</f>
        <v>2.8540643669484549E-2</v>
      </c>
    </row>
    <row r="240" spans="2:10" x14ac:dyDescent="0.3">
      <c r="B240" s="30">
        <v>44592</v>
      </c>
      <c r="C240" s="31">
        <v>105.32</v>
      </c>
      <c r="D240" s="31">
        <v>109.410004</v>
      </c>
      <c r="E240" s="31">
        <v>105</v>
      </c>
      <c r="F240" s="31">
        <v>109.199997</v>
      </c>
      <c r="G240" s="31">
        <v>109.199997</v>
      </c>
      <c r="H240" s="31">
        <v>3398300</v>
      </c>
      <c r="J240" s="35">
        <f>(EW__2[[#This Row],[Adj Close]]-'Maturity 3'!G239)/'Maturity 3'!G239</f>
        <v>4.1289156823996649E-2</v>
      </c>
    </row>
    <row r="241" spans="2:10" x14ac:dyDescent="0.3">
      <c r="B241" s="30">
        <v>44593</v>
      </c>
      <c r="C241" s="31">
        <v>109.589996</v>
      </c>
      <c r="D241" s="31">
        <v>110.540001</v>
      </c>
      <c r="E241" s="31">
        <v>107.019997</v>
      </c>
      <c r="F241" s="31">
        <v>108.370003</v>
      </c>
      <c r="G241" s="31">
        <v>108.370003</v>
      </c>
      <c r="H241" s="31">
        <v>3731900</v>
      </c>
      <c r="J241" s="35">
        <f>(EW__2[[#This Row],[Adj Close]]-'Maturity 3'!G240)/'Maturity 3'!G240</f>
        <v>-7.60067786448748E-3</v>
      </c>
    </row>
    <row r="242" spans="2:10" x14ac:dyDescent="0.3">
      <c r="B242" s="30">
        <v>44594</v>
      </c>
      <c r="C242" s="31">
        <v>111.790001</v>
      </c>
      <c r="D242" s="31">
        <v>112.989998</v>
      </c>
      <c r="E242" s="31">
        <v>109.769997</v>
      </c>
      <c r="F242" s="31">
        <v>112.839996</v>
      </c>
      <c r="G242" s="31">
        <v>112.839996</v>
      </c>
      <c r="H242" s="31">
        <v>3385300</v>
      </c>
      <c r="J242" s="35">
        <f>(EW__2[[#This Row],[Adj Close]]-'Maturity 3'!G241)/'Maturity 3'!G241</f>
        <v>4.1247512007543292E-2</v>
      </c>
    </row>
    <row r="243" spans="2:10" x14ac:dyDescent="0.3">
      <c r="B243" s="30">
        <v>44595</v>
      </c>
      <c r="C243" s="31">
        <v>110.800003</v>
      </c>
      <c r="D243" s="31">
        <v>113.910004</v>
      </c>
      <c r="E243" s="31">
        <v>110.589996</v>
      </c>
      <c r="F243" s="31">
        <v>111.589996</v>
      </c>
      <c r="G243" s="31">
        <v>111.589996</v>
      </c>
      <c r="H243" s="31">
        <v>2655300</v>
      </c>
      <c r="J243" s="35">
        <f>(EW__2[[#This Row],[Adj Close]]-'Maturity 3'!G242)/'Maturity 3'!G242</f>
        <v>-1.1077632438058576E-2</v>
      </c>
    </row>
    <row r="244" spans="2:10" x14ac:dyDescent="0.3">
      <c r="B244" s="30">
        <v>44596</v>
      </c>
      <c r="C244" s="31">
        <v>110.599998</v>
      </c>
      <c r="D244" s="31">
        <v>113.209999</v>
      </c>
      <c r="E244" s="31">
        <v>110.260002</v>
      </c>
      <c r="F244" s="31">
        <v>112.18</v>
      </c>
      <c r="G244" s="31">
        <v>112.18</v>
      </c>
      <c r="H244" s="31">
        <v>2303700</v>
      </c>
      <c r="J244" s="35">
        <f>(EW__2[[#This Row],[Adj Close]]-'Maturity 3'!G243)/'Maturity 3'!G243</f>
        <v>5.2872481508110056E-3</v>
      </c>
    </row>
    <row r="245" spans="2:10" x14ac:dyDescent="0.3">
      <c r="B245" s="30">
        <v>44599</v>
      </c>
      <c r="C245" s="31">
        <v>111.599998</v>
      </c>
      <c r="D245" s="31">
        <v>113.339996</v>
      </c>
      <c r="E245" s="31">
        <v>110.610001</v>
      </c>
      <c r="F245" s="31">
        <v>111.129997</v>
      </c>
      <c r="G245" s="31">
        <v>111.129997</v>
      </c>
      <c r="H245" s="31">
        <v>1833500</v>
      </c>
      <c r="J245" s="35">
        <f>(EW__2[[#This Row],[Adj Close]]-'Maturity 3'!G244)/'Maturity 3'!G244</f>
        <v>-9.3599839543590992E-3</v>
      </c>
    </row>
    <row r="246" spans="2:10" x14ac:dyDescent="0.3">
      <c r="B246" s="30">
        <v>44600</v>
      </c>
      <c r="C246" s="31">
        <v>110.349998</v>
      </c>
      <c r="D246" s="31">
        <v>111.80999799999999</v>
      </c>
      <c r="E246" s="31">
        <v>108.83000199999999</v>
      </c>
      <c r="F246" s="31">
        <v>111.41999800000001</v>
      </c>
      <c r="G246" s="31">
        <v>111.41999800000001</v>
      </c>
      <c r="H246" s="31">
        <v>3798300</v>
      </c>
      <c r="J246" s="35">
        <f>(EW__2[[#This Row],[Adj Close]]-'Maturity 3'!G245)/'Maturity 3'!G245</f>
        <v>2.609565444332764E-3</v>
      </c>
    </row>
    <row r="247" spans="2:10" x14ac:dyDescent="0.3">
      <c r="B247" s="30">
        <v>44601</v>
      </c>
      <c r="C247" s="31">
        <v>113.040001</v>
      </c>
      <c r="D247" s="31">
        <v>114.120003</v>
      </c>
      <c r="E247" s="31">
        <v>111.959999</v>
      </c>
      <c r="F247" s="31">
        <v>112.589996</v>
      </c>
      <c r="G247" s="31">
        <v>112.589996</v>
      </c>
      <c r="H247" s="31">
        <v>3025500</v>
      </c>
      <c r="J247" s="35">
        <f>(EW__2[[#This Row],[Adj Close]]-'Maturity 3'!G246)/'Maturity 3'!G246</f>
        <v>1.0500789992834074E-2</v>
      </c>
    </row>
    <row r="248" spans="2:10" x14ac:dyDescent="0.3">
      <c r="B248" s="30">
        <v>44602</v>
      </c>
      <c r="C248" s="31">
        <v>110.160004</v>
      </c>
      <c r="D248" s="31">
        <v>112.769997</v>
      </c>
      <c r="E248" s="31">
        <v>110.05999799999999</v>
      </c>
      <c r="F248" s="31">
        <v>110.639999</v>
      </c>
      <c r="G248" s="31">
        <v>110.639999</v>
      </c>
      <c r="H248" s="31">
        <v>2338200</v>
      </c>
      <c r="J248" s="35">
        <f>(EW__2[[#This Row],[Adj Close]]-'Maturity 3'!G247)/'Maturity 3'!G247</f>
        <v>-1.7319451721092487E-2</v>
      </c>
    </row>
    <row r="249" spans="2:10" x14ac:dyDescent="0.3">
      <c r="B249" s="30">
        <v>44603</v>
      </c>
      <c r="C249" s="31">
        <v>110.800003</v>
      </c>
      <c r="D249" s="31">
        <v>112</v>
      </c>
      <c r="E249" s="31">
        <v>108.82</v>
      </c>
      <c r="F249" s="31">
        <v>109</v>
      </c>
      <c r="G249" s="31">
        <v>109</v>
      </c>
      <c r="H249" s="31">
        <v>2797300</v>
      </c>
      <c r="J249" s="35">
        <f>(EW__2[[#This Row],[Adj Close]]-'Maturity 3'!G248)/'Maturity 3'!G248</f>
        <v>-1.4822839974899159E-2</v>
      </c>
    </row>
    <row r="250" spans="2:10" x14ac:dyDescent="0.3">
      <c r="B250" s="30">
        <v>44606</v>
      </c>
      <c r="C250" s="31">
        <v>108.339996</v>
      </c>
      <c r="D250" s="31">
        <v>109.480003</v>
      </c>
      <c r="E250" s="31">
        <v>106.41999800000001</v>
      </c>
      <c r="F250" s="31">
        <v>107.730003</v>
      </c>
      <c r="G250" s="31">
        <v>107.730003</v>
      </c>
      <c r="H250" s="31">
        <v>2405100</v>
      </c>
      <c r="J250" s="35">
        <f>(EW__2[[#This Row],[Adj Close]]-'Maturity 3'!G249)/'Maturity 3'!G249</f>
        <v>-1.1651348623853244E-2</v>
      </c>
    </row>
    <row r="251" spans="2:10" x14ac:dyDescent="0.3">
      <c r="B251" s="30">
        <v>44607</v>
      </c>
      <c r="C251" s="31">
        <v>108.550003</v>
      </c>
      <c r="D251" s="31">
        <v>110.970001</v>
      </c>
      <c r="E251" s="31">
        <v>108.550003</v>
      </c>
      <c r="F251" s="31">
        <v>110.93</v>
      </c>
      <c r="G251" s="31">
        <v>110.93</v>
      </c>
      <c r="H251" s="31">
        <v>3034700</v>
      </c>
      <c r="J251" s="35">
        <f>(EW__2[[#This Row],[Adj Close]]-'Maturity 3'!G250)/'Maturity 3'!G250</f>
        <v>2.9703860678440809E-2</v>
      </c>
    </row>
    <row r="252" spans="2:10" x14ac:dyDescent="0.3">
      <c r="B252" s="30">
        <v>44608</v>
      </c>
      <c r="C252" s="31">
        <v>110.209999</v>
      </c>
      <c r="D252" s="31">
        <v>111.110001</v>
      </c>
      <c r="E252" s="31">
        <v>108.5</v>
      </c>
      <c r="F252" s="31">
        <v>110.660004</v>
      </c>
      <c r="G252" s="31">
        <v>110.660004</v>
      </c>
      <c r="H252" s="31">
        <v>2823700</v>
      </c>
      <c r="J252" s="35">
        <f>(EW__2[[#This Row],[Adj Close]]-'Maturity 3'!G251)/'Maturity 3'!G251</f>
        <v>-2.4339313080321474E-3</v>
      </c>
    </row>
    <row r="253" spans="2:10" x14ac:dyDescent="0.3">
      <c r="B253" s="30">
        <v>44609</v>
      </c>
      <c r="C253" s="31">
        <v>109.639999</v>
      </c>
      <c r="D253" s="31">
        <v>109.800003</v>
      </c>
      <c r="E253" s="31">
        <v>106.699997</v>
      </c>
      <c r="F253" s="31">
        <v>106.879997</v>
      </c>
      <c r="G253" s="31">
        <v>106.879997</v>
      </c>
      <c r="H253" s="31">
        <v>2269000</v>
      </c>
      <c r="J253" s="35">
        <f>(EW__2[[#This Row],[Adj Close]]-'Maturity 3'!G252)/'Maturity 3'!G252</f>
        <v>-3.4158746280182652E-2</v>
      </c>
    </row>
    <row r="254" spans="2:10" x14ac:dyDescent="0.3">
      <c r="B254" s="30">
        <v>44610</v>
      </c>
      <c r="C254" s="31">
        <v>106.660004</v>
      </c>
      <c r="D254" s="31">
        <v>107.269997</v>
      </c>
      <c r="E254" s="31">
        <v>104.910004</v>
      </c>
      <c r="F254" s="31">
        <v>105.620003</v>
      </c>
      <c r="G254" s="31">
        <v>105.620003</v>
      </c>
      <c r="H254" s="31">
        <v>2525600</v>
      </c>
      <c r="J254" s="35">
        <f>(EW__2[[#This Row],[Adj Close]]-'Maturity 3'!G253)/'Maturity 3'!G253</f>
        <v>-1.1788866348864195E-2</v>
      </c>
    </row>
    <row r="255" spans="2:10" x14ac:dyDescent="0.3">
      <c r="B255" s="30">
        <v>44614</v>
      </c>
      <c r="C255" s="31">
        <v>104.989998</v>
      </c>
      <c r="D255" s="31">
        <v>107.269997</v>
      </c>
      <c r="E255" s="31">
        <v>104.80999799999999</v>
      </c>
      <c r="F255" s="31">
        <v>105.94000200000001</v>
      </c>
      <c r="G255" s="31">
        <v>105.94000200000001</v>
      </c>
      <c r="H255" s="31">
        <v>2074600</v>
      </c>
      <c r="J255" s="35">
        <f>(EW__2[[#This Row],[Adj Close]]-'Maturity 3'!G254)/'Maturity 3'!G254</f>
        <v>3.0297196639921505E-3</v>
      </c>
    </row>
    <row r="256" spans="2:10" x14ac:dyDescent="0.3">
      <c r="B256" s="30">
        <v>44615</v>
      </c>
      <c r="C256" s="31">
        <v>106.459999</v>
      </c>
      <c r="D256" s="31">
        <v>107.599998</v>
      </c>
      <c r="E256" s="31">
        <v>105.07</v>
      </c>
      <c r="F256" s="31">
        <v>105.33000199999999</v>
      </c>
      <c r="G256" s="31">
        <v>105.33000199999999</v>
      </c>
      <c r="H256" s="31">
        <v>2235000</v>
      </c>
      <c r="J256" s="35">
        <f>(EW__2[[#This Row],[Adj Close]]-'Maturity 3'!G255)/'Maturity 3'!G255</f>
        <v>-5.7579761042482669E-3</v>
      </c>
    </row>
    <row r="257" spans="2:10" x14ac:dyDescent="0.3">
      <c r="B257" s="30">
        <v>44616</v>
      </c>
      <c r="C257" s="31">
        <v>103.260002</v>
      </c>
      <c r="D257" s="31">
        <v>110.040001</v>
      </c>
      <c r="E257" s="31">
        <v>102.57</v>
      </c>
      <c r="F257" s="31">
        <v>109.639999</v>
      </c>
      <c r="G257" s="31">
        <v>109.639999</v>
      </c>
      <c r="H257" s="31">
        <v>3112000</v>
      </c>
      <c r="J257" s="35">
        <f>(EW__2[[#This Row],[Adj Close]]-'Maturity 3'!G256)/'Maturity 3'!G256</f>
        <v>4.0918987165689126E-2</v>
      </c>
    </row>
    <row r="258" spans="2:10" x14ac:dyDescent="0.3">
      <c r="B258" s="30">
        <v>44617</v>
      </c>
      <c r="C258" s="31">
        <v>109.58000199999999</v>
      </c>
      <c r="D258" s="31">
        <v>113.110001</v>
      </c>
      <c r="E258" s="31">
        <v>108.550003</v>
      </c>
      <c r="F258" s="31">
        <v>113.029999</v>
      </c>
      <c r="G258" s="31">
        <v>113.029999</v>
      </c>
      <c r="H258" s="31">
        <v>2157300</v>
      </c>
      <c r="J258" s="35">
        <f>(EW__2[[#This Row],[Adj Close]]-'Maturity 3'!G257)/'Maturity 3'!G257</f>
        <v>3.0919372773799463E-2</v>
      </c>
    </row>
    <row r="259" spans="2:10" x14ac:dyDescent="0.3">
      <c r="B259" s="30">
        <v>44620</v>
      </c>
      <c r="C259" s="31">
        <v>111.07</v>
      </c>
      <c r="D259" s="31">
        <v>113.139999</v>
      </c>
      <c r="E259" s="31">
        <v>110.290001</v>
      </c>
      <c r="F259" s="31">
        <v>112.370003</v>
      </c>
      <c r="G259" s="31">
        <v>112.370003</v>
      </c>
      <c r="H259" s="31">
        <v>3072400</v>
      </c>
      <c r="J259" s="35">
        <f>(EW__2[[#This Row],[Adj Close]]-'Maturity 3'!G258)/'Maturity 3'!G258</f>
        <v>-5.8391224085563931E-3</v>
      </c>
    </row>
    <row r="260" spans="2:10" x14ac:dyDescent="0.3">
      <c r="B260" s="30">
        <v>44621</v>
      </c>
      <c r="C260" s="31">
        <v>112.349998</v>
      </c>
      <c r="D260" s="31">
        <v>112.970001</v>
      </c>
      <c r="E260" s="31">
        <v>110.550003</v>
      </c>
      <c r="F260" s="31">
        <v>111.610001</v>
      </c>
      <c r="G260" s="31">
        <v>111.610001</v>
      </c>
      <c r="H260" s="31">
        <v>2001300</v>
      </c>
      <c r="J260" s="35">
        <f>(EW__2[[#This Row],[Adj Close]]-'Maturity 3'!G259)/'Maturity 3'!G259</f>
        <v>-6.7633886242754668E-3</v>
      </c>
    </row>
    <row r="261" spans="2:10" x14ac:dyDescent="0.3">
      <c r="B261" s="30">
        <v>44622</v>
      </c>
      <c r="C261" s="31">
        <v>112.510002</v>
      </c>
      <c r="D261" s="31">
        <v>112.82</v>
      </c>
      <c r="E261" s="31">
        <v>110.83000199999999</v>
      </c>
      <c r="F261" s="31">
        <v>111.379997</v>
      </c>
      <c r="G261" s="31">
        <v>111.379997</v>
      </c>
      <c r="H261" s="31">
        <v>2486500</v>
      </c>
      <c r="J261" s="35">
        <f>(EW__2[[#This Row],[Adj Close]]-'Maturity 3'!G260)/'Maturity 3'!G260</f>
        <v>-2.0607830654888522E-3</v>
      </c>
    </row>
    <row r="262" spans="2:10" x14ac:dyDescent="0.3">
      <c r="B262" s="30">
        <v>44623</v>
      </c>
      <c r="C262" s="31">
        <v>112.30999799999999</v>
      </c>
      <c r="D262" s="31">
        <v>113.400002</v>
      </c>
      <c r="E262" s="31">
        <v>110.32</v>
      </c>
      <c r="F262" s="31">
        <v>111.980003</v>
      </c>
      <c r="G262" s="31">
        <v>111.980003</v>
      </c>
      <c r="H262" s="31">
        <v>2405400</v>
      </c>
      <c r="J262" s="35">
        <f>(EW__2[[#This Row],[Adj Close]]-'Maturity 3'!G261)/'Maturity 3'!G261</f>
        <v>5.3870175629470822E-3</v>
      </c>
    </row>
    <row r="263" spans="2:10" x14ac:dyDescent="0.3">
      <c r="B263" s="30">
        <v>44624</v>
      </c>
      <c r="C263" s="31">
        <v>111.360001</v>
      </c>
      <c r="D263" s="31">
        <v>111.459999</v>
      </c>
      <c r="E263" s="31">
        <v>108.470001</v>
      </c>
      <c r="F263" s="31">
        <v>110.639999</v>
      </c>
      <c r="G263" s="31">
        <v>110.639999</v>
      </c>
      <c r="H263" s="31">
        <v>2280400</v>
      </c>
      <c r="J263" s="35">
        <f>(EW__2[[#This Row],[Adj Close]]-'Maturity 3'!G262)/'Maturity 3'!G262</f>
        <v>-1.1966457975536877E-2</v>
      </c>
    </row>
    <row r="264" spans="2:10" x14ac:dyDescent="0.3">
      <c r="B264" s="30">
        <v>44627</v>
      </c>
      <c r="C264" s="31">
        <v>110.33000199999999</v>
      </c>
      <c r="D264" s="31">
        <v>110.80999799999999</v>
      </c>
      <c r="E264" s="31">
        <v>107.220001</v>
      </c>
      <c r="F264" s="31">
        <v>108.349998</v>
      </c>
      <c r="G264" s="31">
        <v>108.349998</v>
      </c>
      <c r="H264" s="31">
        <v>1887500</v>
      </c>
      <c r="J264" s="35">
        <f>(EW__2[[#This Row],[Adj Close]]-'Maturity 3'!G263)/'Maturity 3'!G263</f>
        <v>-2.0697767721418757E-2</v>
      </c>
    </row>
    <row r="265" spans="2:10" x14ac:dyDescent="0.3">
      <c r="B265" s="30">
        <v>44628</v>
      </c>
      <c r="C265" s="31">
        <v>107.599998</v>
      </c>
      <c r="D265" s="31">
        <v>107.769997</v>
      </c>
      <c r="E265" s="31">
        <v>101.839996</v>
      </c>
      <c r="F265" s="31">
        <v>102</v>
      </c>
      <c r="G265" s="31">
        <v>102</v>
      </c>
      <c r="H265" s="31">
        <v>3553200</v>
      </c>
      <c r="J265" s="35">
        <f>(EW__2[[#This Row],[Adj Close]]-'Maturity 3'!G264)/'Maturity 3'!G264</f>
        <v>-5.8606350874136605E-2</v>
      </c>
    </row>
    <row r="266" spans="2:10" x14ac:dyDescent="0.3">
      <c r="B266" s="30">
        <v>44629</v>
      </c>
      <c r="C266" s="31">
        <v>104.910004</v>
      </c>
      <c r="D266" s="31">
        <v>106.379997</v>
      </c>
      <c r="E266" s="31">
        <v>103.230003</v>
      </c>
      <c r="F266" s="31">
        <v>105.910004</v>
      </c>
      <c r="G266" s="31">
        <v>105.910004</v>
      </c>
      <c r="H266" s="31">
        <v>3320800</v>
      </c>
      <c r="J266" s="35">
        <f>(EW__2[[#This Row],[Adj Close]]-'Maturity 3'!G265)/'Maturity 3'!G265</f>
        <v>3.8333372549019612E-2</v>
      </c>
    </row>
    <row r="267" spans="2:10" x14ac:dyDescent="0.3">
      <c r="B267" s="30">
        <v>44630</v>
      </c>
      <c r="C267" s="31">
        <v>104.089996</v>
      </c>
      <c r="D267" s="31">
        <v>106</v>
      </c>
      <c r="E267" s="31">
        <v>104.07</v>
      </c>
      <c r="F267" s="31">
        <v>105.699997</v>
      </c>
      <c r="G267" s="31">
        <v>105.699997</v>
      </c>
      <c r="H267" s="31">
        <v>2091400</v>
      </c>
      <c r="J267" s="35">
        <f>(EW__2[[#This Row],[Adj Close]]-'Maturity 3'!G266)/'Maturity 3'!G266</f>
        <v>-1.9828816171133796E-3</v>
      </c>
    </row>
    <row r="268" spans="2:10" x14ac:dyDescent="0.3">
      <c r="B268" s="30">
        <v>44631</v>
      </c>
      <c r="C268" s="31">
        <v>106.80999799999999</v>
      </c>
      <c r="D268" s="31">
        <v>106.980003</v>
      </c>
      <c r="E268" s="31">
        <v>103.400002</v>
      </c>
      <c r="F268" s="31">
        <v>103.449997</v>
      </c>
      <c r="G268" s="31">
        <v>103.449997</v>
      </c>
      <c r="H268" s="31">
        <v>2030400</v>
      </c>
      <c r="J268" s="35">
        <f>(EW__2[[#This Row],[Adj Close]]-'Maturity 3'!G267)/'Maturity 3'!G267</f>
        <v>-2.1286660963670604E-2</v>
      </c>
    </row>
    <row r="269" spans="2:10" x14ac:dyDescent="0.3">
      <c r="B269" s="30">
        <v>44634</v>
      </c>
      <c r="C269" s="31">
        <v>104.209999</v>
      </c>
      <c r="D269" s="31">
        <v>105.150002</v>
      </c>
      <c r="E269" s="31">
        <v>100.970001</v>
      </c>
      <c r="F269" s="31">
        <v>102.25</v>
      </c>
      <c r="G269" s="31">
        <v>102.25</v>
      </c>
      <c r="H269" s="31">
        <v>2391300</v>
      </c>
      <c r="J269" s="35">
        <f>(EW__2[[#This Row],[Adj Close]]-'Maturity 3'!G268)/'Maturity 3'!G268</f>
        <v>-1.159977800676008E-2</v>
      </c>
    </row>
    <row r="270" spans="2:10" x14ac:dyDescent="0.3">
      <c r="B270" s="30">
        <v>44635</v>
      </c>
      <c r="C270" s="31">
        <v>104.709999</v>
      </c>
      <c r="D270" s="31">
        <v>106.220001</v>
      </c>
      <c r="E270" s="31">
        <v>103.83000199999999</v>
      </c>
      <c r="F270" s="31">
        <v>106.150002</v>
      </c>
      <c r="G270" s="31">
        <v>106.150002</v>
      </c>
      <c r="H270" s="31">
        <v>2251100</v>
      </c>
      <c r="J270" s="35">
        <f>(EW__2[[#This Row],[Adj Close]]-'Maturity 3'!G269)/'Maturity 3'!G269</f>
        <v>3.814182885085575E-2</v>
      </c>
    </row>
    <row r="271" spans="2:10" x14ac:dyDescent="0.3">
      <c r="B271" s="30">
        <v>44636</v>
      </c>
      <c r="C271" s="31">
        <v>108.41999800000001</v>
      </c>
      <c r="D271" s="31">
        <v>109.839996</v>
      </c>
      <c r="E271" s="31">
        <v>106.620003</v>
      </c>
      <c r="F271" s="31">
        <v>109.790001</v>
      </c>
      <c r="G271" s="31">
        <v>109.790001</v>
      </c>
      <c r="H271" s="31">
        <v>2144500</v>
      </c>
      <c r="J271" s="35">
        <f>(EW__2[[#This Row],[Adj Close]]-'Maturity 3'!G270)/'Maturity 3'!G270</f>
        <v>3.4291087436814208E-2</v>
      </c>
    </row>
    <row r="272" spans="2:10" x14ac:dyDescent="0.3">
      <c r="B272" s="30">
        <v>44637</v>
      </c>
      <c r="C272" s="31">
        <v>109.120003</v>
      </c>
      <c r="D272" s="31">
        <v>112.610001</v>
      </c>
      <c r="E272" s="31">
        <v>109.050003</v>
      </c>
      <c r="F272" s="31">
        <v>112.540001</v>
      </c>
      <c r="G272" s="31">
        <v>112.540001</v>
      </c>
      <c r="H272" s="31">
        <v>1952000</v>
      </c>
      <c r="J272" s="35">
        <f>(EW__2[[#This Row],[Adj Close]]-'Maturity 3'!G271)/'Maturity 3'!G271</f>
        <v>2.5047818334567644E-2</v>
      </c>
    </row>
    <row r="273" spans="2:10" x14ac:dyDescent="0.3">
      <c r="B273" s="30">
        <v>44638</v>
      </c>
      <c r="C273" s="31">
        <v>113.010002</v>
      </c>
      <c r="D273" s="31">
        <v>113.230003</v>
      </c>
      <c r="E273" s="31">
        <v>111.08000199999999</v>
      </c>
      <c r="F273" s="31">
        <v>112.769997</v>
      </c>
      <c r="G273" s="31">
        <v>112.769997</v>
      </c>
      <c r="H273" s="31">
        <v>3975000</v>
      </c>
      <c r="J273" s="35">
        <f>(EW__2[[#This Row],[Adj Close]]-'Maturity 3'!G272)/'Maturity 3'!G272</f>
        <v>2.0436822281528137E-3</v>
      </c>
    </row>
    <row r="274" spans="2:10" ht="46.2" customHeight="1" x14ac:dyDescent="0.3">
      <c r="C274" s="43" t="s">
        <v>59</v>
      </c>
      <c r="D274" s="43"/>
    </row>
    <row r="275" spans="2:10" x14ac:dyDescent="0.3">
      <c r="B275" s="44" t="s">
        <v>64</v>
      </c>
      <c r="C275" s="28" t="s">
        <v>8</v>
      </c>
      <c r="D275" s="28"/>
      <c r="E275" s="51" t="s">
        <v>65</v>
      </c>
      <c r="F275" s="28" t="s">
        <v>9</v>
      </c>
      <c r="G275" s="28"/>
      <c r="I275" s="28" t="s">
        <v>17</v>
      </c>
      <c r="J275" s="28"/>
    </row>
    <row r="276" spans="2:10" ht="23.4" customHeight="1" x14ac:dyDescent="0.3">
      <c r="B276" s="44"/>
      <c r="C276" s="24">
        <f>STDEV('Maturity 3'!J149:J273)</f>
        <v>2.0643179916704116E-2</v>
      </c>
      <c r="D276" s="24"/>
      <c r="E276" s="51"/>
      <c r="F276" s="24">
        <f>'Maturity 3'!C276*SQRT(252)</f>
        <v>0.32770032197497284</v>
      </c>
      <c r="G276" s="24"/>
      <c r="I276" s="24">
        <v>111.55</v>
      </c>
      <c r="J276" s="24"/>
    </row>
    <row r="278" spans="2:10" x14ac:dyDescent="0.3">
      <c r="B278" s="44" t="s">
        <v>66</v>
      </c>
      <c r="C278" s="28" t="s">
        <v>10</v>
      </c>
      <c r="D278" s="28"/>
      <c r="E278" s="44" t="s">
        <v>66</v>
      </c>
      <c r="F278" s="28" t="s">
        <v>11</v>
      </c>
      <c r="G278" s="28"/>
      <c r="H278" s="28"/>
      <c r="I278" s="28"/>
    </row>
    <row r="279" spans="2:10" ht="28.2" customHeight="1" x14ac:dyDescent="0.3">
      <c r="B279" s="44"/>
      <c r="C279" s="24">
        <f>EXP('Maturity 3'!F276*SQRT(6/12))</f>
        <v>1.2607655550918104</v>
      </c>
      <c r="D279" s="24"/>
      <c r="E279" s="44"/>
      <c r="F279" s="24">
        <f>EXP(-1*'Maturity 3'!F276*SQRT(6/12))</f>
        <v>0.79316887740257058</v>
      </c>
      <c r="G279" s="24"/>
      <c r="H279" s="24"/>
      <c r="I279" s="24"/>
    </row>
    <row r="281" spans="2:10" x14ac:dyDescent="0.3">
      <c r="B281" s="44" t="s">
        <v>67</v>
      </c>
      <c r="C281" s="28" t="s">
        <v>12</v>
      </c>
      <c r="D281" s="28"/>
      <c r="E281" s="33">
        <v>44642</v>
      </c>
    </row>
    <row r="282" spans="2:10" ht="28.2" customHeight="1" x14ac:dyDescent="0.3">
      <c r="B282" s="44"/>
      <c r="C282" s="24">
        <f>((1.38457-0.95371)*2/3+0.95371)/100</f>
        <v>1.24095E-2</v>
      </c>
      <c r="D282" s="24"/>
    </row>
    <row r="283" spans="2:10" ht="32.4" customHeight="1" x14ac:dyDescent="0.3">
      <c r="C283" s="43" t="s">
        <v>58</v>
      </c>
      <c r="D283" s="43"/>
    </row>
    <row r="284" spans="2:10" ht="19.2" customHeight="1" x14ac:dyDescent="0.3">
      <c r="B284" s="44" t="s">
        <v>68</v>
      </c>
      <c r="C284" s="28" t="s">
        <v>13</v>
      </c>
      <c r="D284" s="28"/>
    </row>
    <row r="285" spans="2:10" ht="19.2" customHeight="1" x14ac:dyDescent="0.3">
      <c r="B285" s="44"/>
      <c r="C285" s="24">
        <f>(1+'Maturity 3'!C282*'Maturity 3'!B144/12-'Maturity 3'!F279)/('Maturity 3'!C279-'Maturity 3'!F279)</f>
        <v>0.4533859150691481</v>
      </c>
      <c r="D285" s="24"/>
    </row>
    <row r="289" spans="3:10" x14ac:dyDescent="0.3">
      <c r="C289" s="28" t="s">
        <v>53</v>
      </c>
      <c r="D289" s="28"/>
      <c r="E289" s="46" t="s">
        <v>69</v>
      </c>
      <c r="F289" s="23" t="s">
        <v>50</v>
      </c>
      <c r="G289" s="23"/>
      <c r="H289" s="23"/>
      <c r="I289" s="23"/>
      <c r="J289" s="29" t="s">
        <v>57</v>
      </c>
    </row>
    <row r="290" spans="3:10" x14ac:dyDescent="0.3">
      <c r="C290" s="24">
        <v>14.2</v>
      </c>
      <c r="D290" s="24"/>
      <c r="E290" s="46"/>
      <c r="F290" s="23"/>
      <c r="G290" s="23"/>
      <c r="H290" s="23"/>
      <c r="I290" s="23"/>
      <c r="J290" s="42">
        <f>(C290-F291)*100/C290</f>
        <v>49.551879280067162</v>
      </c>
    </row>
    <row r="291" spans="3:10" x14ac:dyDescent="0.3">
      <c r="E291" s="46"/>
      <c r="F291" s="24">
        <f>(1+'Maturity 3'!C282*'Maturity 3'!B144/12)*('Maturity 3'!C285*('Maturity 3'!I276*'Maturity 3'!C279-'Maturity 3'!E144)+(1-'Maturity 3'!C285)*('Maturity 3'!I276*'Maturity 3'!F279-'Maturity 3'!E144))</f>
        <v>7.1636331422304629</v>
      </c>
      <c r="G291" s="24"/>
      <c r="H291" s="24"/>
      <c r="I291" s="24"/>
    </row>
    <row r="292" spans="3:10" x14ac:dyDescent="0.3">
      <c r="E292" s="46"/>
      <c r="F292" s="24"/>
      <c r="G292" s="24"/>
      <c r="H292" s="24"/>
      <c r="I292" s="24"/>
    </row>
  </sheetData>
  <mergeCells count="88">
    <mergeCell ref="B49:I50"/>
    <mergeCell ref="B284:B285"/>
    <mergeCell ref="E275:E276"/>
    <mergeCell ref="E278:E279"/>
    <mergeCell ref="E289:E292"/>
    <mergeCell ref="A143:A145"/>
    <mergeCell ref="B144:C145"/>
    <mergeCell ref="D143:D145"/>
    <mergeCell ref="E144:F145"/>
    <mergeCell ref="I147:I148"/>
    <mergeCell ref="A53:A55"/>
    <mergeCell ref="D53:D55"/>
    <mergeCell ref="I57:I58"/>
    <mergeCell ref="B122:B123"/>
    <mergeCell ref="E122:E123"/>
    <mergeCell ref="B52:C52"/>
    <mergeCell ref="B142:C142"/>
    <mergeCell ref="F141:I142"/>
    <mergeCell ref="C283:D283"/>
    <mergeCell ref="C274:D274"/>
    <mergeCell ref="C121:D121"/>
    <mergeCell ref="B125:B126"/>
    <mergeCell ref="E125:E126"/>
    <mergeCell ref="B128:B129"/>
    <mergeCell ref="B132:B133"/>
    <mergeCell ref="E137:E140"/>
    <mergeCell ref="B275:B276"/>
    <mergeCell ref="B278:B279"/>
    <mergeCell ref="B281:B282"/>
    <mergeCell ref="G39:H40"/>
    <mergeCell ref="F12:H13"/>
    <mergeCell ref="C11:D12"/>
    <mergeCell ref="C9:F9"/>
    <mergeCell ref="B1:I2"/>
    <mergeCell ref="C8:F8"/>
    <mergeCell ref="C6:E6"/>
    <mergeCell ref="G26:H27"/>
    <mergeCell ref="C5:E5"/>
    <mergeCell ref="G5:H5"/>
    <mergeCell ref="G6:H6"/>
    <mergeCell ref="A4:B4"/>
    <mergeCell ref="C129:D129"/>
    <mergeCell ref="C132:D132"/>
    <mergeCell ref="C133:D133"/>
    <mergeCell ref="F122:G122"/>
    <mergeCell ref="F123:G123"/>
    <mergeCell ref="C125:D125"/>
    <mergeCell ref="C126:D126"/>
    <mergeCell ref="F125:I125"/>
    <mergeCell ref="C122:D122"/>
    <mergeCell ref="C123:D123"/>
    <mergeCell ref="F126:I126"/>
    <mergeCell ref="C130:D130"/>
    <mergeCell ref="I122:J122"/>
    <mergeCell ref="I123:J123"/>
    <mergeCell ref="E53:F53"/>
    <mergeCell ref="C128:D128"/>
    <mergeCell ref="H53:I53"/>
    <mergeCell ref="B53:C53"/>
    <mergeCell ref="B54:C55"/>
    <mergeCell ref="E54:F55"/>
    <mergeCell ref="H54:I55"/>
    <mergeCell ref="F137:I138"/>
    <mergeCell ref="F139:I140"/>
    <mergeCell ref="B143:C143"/>
    <mergeCell ref="E143:F143"/>
    <mergeCell ref="H144:I144"/>
    <mergeCell ref="H143:I143"/>
    <mergeCell ref="C137:D137"/>
    <mergeCell ref="C138:D139"/>
    <mergeCell ref="C275:D275"/>
    <mergeCell ref="C276:D276"/>
    <mergeCell ref="F275:G275"/>
    <mergeCell ref="F276:G276"/>
    <mergeCell ref="I275:J275"/>
    <mergeCell ref="I276:J276"/>
    <mergeCell ref="F289:I290"/>
    <mergeCell ref="F291:I292"/>
    <mergeCell ref="C282:D282"/>
    <mergeCell ref="F278:I278"/>
    <mergeCell ref="F279:I279"/>
    <mergeCell ref="C284:D284"/>
    <mergeCell ref="C285:D285"/>
    <mergeCell ref="C279:D279"/>
    <mergeCell ref="C278:D278"/>
    <mergeCell ref="C281:D281"/>
    <mergeCell ref="C289:D289"/>
    <mergeCell ref="C290:D290"/>
  </mergeCells>
  <pageMargins left="0.7" right="0.7" top="0.75" bottom="0.75" header="0.3" footer="0.3"/>
  <pageSetup scale="60" fitToWidth="3" fitToHeight="4" orientation="portrait" r:id="rId1"/>
  <rowBreaks count="2" manualBreakCount="2">
    <brk id="51" max="16383" man="1"/>
    <brk id="141" max="16383" man="1"/>
  </rowBreaks>
  <colBreaks count="1" manualBreakCount="1">
    <brk id="10" max="1048575" man="1"/>
  </colBreak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7283-7EE4-4EC8-B32D-6EA6762B8A3D}">
  <dimension ref="M24"/>
  <sheetViews>
    <sheetView topLeftCell="A10" workbookViewId="0">
      <selection activeCell="M23" sqref="M23"/>
    </sheetView>
  </sheetViews>
  <sheetFormatPr defaultRowHeight="14.4" x14ac:dyDescent="0.3"/>
  <cols>
    <col min="1" max="1" width="10.5546875" bestFit="1" customWidth="1"/>
    <col min="2" max="6" width="11" bestFit="1" customWidth="1"/>
    <col min="7" max="7" width="9.77734375" bestFit="1" customWidth="1"/>
    <col min="9" max="9" width="10.88671875" bestFit="1" customWidth="1"/>
    <col min="12" max="12" width="15.44140625" customWidth="1"/>
    <col min="13" max="13" width="9.5546875" bestFit="1" customWidth="1"/>
  </cols>
  <sheetData>
    <row r="24" spans="13:13" x14ac:dyDescent="0.3">
      <c r="M24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l r 1 1 V L N e h s W o A A A A + g A A A B I A H A B D b 2 5 m a W c v U G F j a 2 F n Z S 5 4 b W w g o h g A K K A U A A A A A A A A A A A A A A A A A A A A A A A A A A A A h c + 9 D o I w F A X g V y H d 6 Q / + R M m l D K 6 S m B C N a 1 M q N E I x t F j e z c F H 8 h U k U d T N 8 Z 7 z D e c + b n d I h 6 Y O r q q z u j U J Y p i i Q B n Z F t q U C e r d K V y h l M N O y L M o V T B i Y + P B F g m q n L v E h H j v s Z / h t i t J R C k j x 2 y b y 0 o 1 A n 2 w / o 9 D b a w T R i r E 4 f A a w y P M 6 B w v F 2 y N 6 Y i B T A V k 2 n x R N G 7 G F M h P C J u + d n 2 n u D L h P g c y n U D e f / A n U E s D B B Q A A g A I A J a 9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X V U q J b p N 2 o B A A A 4 B g A A E w A c A E Z v c m 1 1 b G F z L 1 N l Y 3 R p b 2 4 x L m 0 g o h g A K K A U A A A A A A A A A A A A A A A A A A A A A A A A A A A A 7 Z J N a w I x E I b v g v 9 h i J d d C A s u / Y C W P c i u Y q H 0 S 1 s P 2 k P c T H U l m 0 i S V Y r 4 3 5 u t F o W u p Q d 7 E J p L k n c y M + + Q x 2 B q M y W h t 9 m b 1 / V a v W a m T C O H 9 g A i E G j r N X C r p w q d o l N i s w g S l R Y 5 S u t 1 M o F B r K R 1 F + O R + G r 0 b F C b U a 5 m l o 0 S t Z R C M W 5 G 7 U G Q m g X x 6 T B B k e W Z R R 0 R S i j E S h S 5 N N E l h b Z M F c / k J G q G 5 y G F x 0 J Z 7 N l 3 g d H u G N w p i a 8 + 3 X h q E N c N O p k 2 F p 7 U E p i B L j L u D B B n t M / G L u F B q 9 x l b 3 V v M w a F 4 V Z v C d F L m W D a R F Y X + 6 X j K Z M T h P 7 7 H H f V + p p J 8 6 Z 0 v v F d B o 3 3 g w 2 6 W p G E W X S T W v c W u D u v K a z I / R z l l y i L f I z 6 U + 5 m k 2 m F f K u W F W o s l M E K v c V n c C j 2 U v o u A z f S X p w F 5 Q D r t V + v Z b J q 7 n 0 c G s Q B 4 T V 9 c k w q y o J / Q 8 b 2 f / n R i e C / Q + J b / 5 N F g R 9 i I T w 2 C + E / C y f C w g d Q S w E C L Q A U A A I A C A C W v X V U s 1 6 G x a g A A A D 6 A A A A E g A A A A A A A A A A A A A A A A A A A A A A Q 2 9 u Z m l n L 1 B h Y 2 t h Z 2 U u e G 1 s U E s B A i 0 A F A A C A A g A l r 1 1 V A / K 6 a u k A A A A 6 Q A A A B M A A A A A A A A A A A A A A A A A 9 A A A A F t D b 2 5 0 Z W 5 0 X 1 R 5 c G V z X S 5 4 b W x Q S w E C L Q A U A A I A C A C W v X V U q J b p N 2 o B A A A 4 B g A A E w A A A A A A A A A A A A A A A A D l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H Q A A A A A A A N M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y M D o z M D o z N S 4 0 M D Q w N j k 5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L 0 N o Y W 5 n Z S B U e X B l L n t E Y X R l L D B 9 J n F 1 b 3 Q 7 L C Z x d W 9 0 O 1 N l Y 3 R p b 2 4 x L 0 V X L 0 N o Y W 5 n Z S B U e X B l L n t P c G V u L D F 9 J n F 1 b 3 Q 7 L C Z x d W 9 0 O 1 N l Y 3 R p b 2 4 x L 0 V X L 0 N o Y W 5 n Z S B U e X B l L n t I a W d o L D J 9 J n F 1 b 3 Q 7 L C Z x d W 9 0 O 1 N l Y 3 R p b 2 4 x L 0 V X L 0 N o Y W 5 n Z S B U e X B l L n t M b 3 c s M 3 0 m c X V v d D s s J n F 1 b 3 Q 7 U 2 V j d G l v b j E v R V c v Q 2 h h b m d l I F R 5 c G U u e 0 N s b 3 N l L D R 9 J n F 1 b 3 Q 7 L C Z x d W 9 0 O 1 N l Y 3 R p b 2 4 x L 0 V X L 0 N o Y W 5 n Z S B U e X B l L n t B Z G o g Q 2 x v c 2 U s N X 0 m c X V v d D s s J n F 1 b 3 Q 7 U 2 V j d G l v b j E v R V c v Q 2 h h b m d l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y 9 D a G F u Z 2 U g V H l w Z S 5 7 R G F 0 Z S w w f S Z x d W 9 0 O y w m c X V v d D t T Z W N 0 a W 9 u M S 9 F V y 9 D a G F u Z 2 U g V H l w Z S 5 7 T 3 B l b i w x f S Z x d W 9 0 O y w m c X V v d D t T Z W N 0 a W 9 u M S 9 F V y 9 D a G F u Z 2 U g V H l w Z S 5 7 S G l n a C w y f S Z x d W 9 0 O y w m c X V v d D t T Z W N 0 a W 9 u M S 9 F V y 9 D a G F u Z 2 U g V H l w Z S 5 7 T G 9 3 L D N 9 J n F 1 b 3 Q 7 L C Z x d W 9 0 O 1 N l Y 3 R p b 2 4 x L 0 V X L 0 N o Y W 5 n Z S B U e X B l L n t D b G 9 z Z S w 0 f S Z x d W 9 0 O y w m c X V v d D t T Z W N 0 a W 9 u M S 9 F V y 9 D a G F u Z 2 U g V H l w Z S 5 7 Q W R q I E N s b 3 N l L D V 9 J n F 1 b 3 Q 7 L C Z x d W 9 0 O 1 N l Y 3 R p b 2 4 x L 0 V X L 0 N o Y W 5 n Z S B U e X B l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d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F U M j A 6 N D A 6 M T A u M j A 1 M T c 0 M F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y A o M S k v Q 2 h h b m d l Z C B U e X B l L n t E Y X R l L D B 9 J n F 1 b 3 Q 7 L C Z x d W 9 0 O 1 N l Y 3 R p b 2 4 x L 0 V X I C g x K S 9 D a G F u Z 2 V k I F R 5 c G U u e 0 9 w Z W 4 s M X 0 m c X V v d D s s J n F 1 b 3 Q 7 U 2 V j d G l v b j E v R V c g K D E p L 0 N o Y W 5 n Z W Q g V H l w Z S 5 7 S G l n a C w y f S Z x d W 9 0 O y w m c X V v d D t T Z W N 0 a W 9 u M S 9 F V y A o M S k v Q 2 h h b m d l Z C B U e X B l L n t M b 3 c s M 3 0 m c X V v d D s s J n F 1 b 3 Q 7 U 2 V j d G l v b j E v R V c g K D E p L 0 N o Y W 5 n Z W Q g V H l w Z S 5 7 Q 2 x v c 2 U s N H 0 m c X V v d D s s J n F 1 b 3 Q 7 U 2 V j d G l v b j E v R V c g K D E p L 0 N o Y W 5 n Z W Q g V H l w Z S 5 7 Q W R q I E N s b 3 N l L D V 9 J n F 1 b 3 Q 7 L C Z x d W 9 0 O 1 N l Y 3 R p b 2 4 x L 0 V X I C g x K S 9 D a G F u Z 2 V k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y A o M S k v Q 2 h h b m d l Z C B U e X B l L n t E Y X R l L D B 9 J n F 1 b 3 Q 7 L C Z x d W 9 0 O 1 N l Y 3 R p b 2 4 x L 0 V X I C g x K S 9 D a G F u Z 2 V k I F R 5 c G U u e 0 9 w Z W 4 s M X 0 m c X V v d D s s J n F 1 b 3 Q 7 U 2 V j d G l v b j E v R V c g K D E p L 0 N o Y W 5 n Z W Q g V H l w Z S 5 7 S G l n a C w y f S Z x d W 9 0 O y w m c X V v d D t T Z W N 0 a W 9 u M S 9 F V y A o M S k v Q 2 h h b m d l Z C B U e X B l L n t M b 3 c s M 3 0 m c X V v d D s s J n F 1 b 3 Q 7 U 2 V j d G l v b j E v R V c g K D E p L 0 N o Y W 5 n Z W Q g V H l w Z S 5 7 Q 2 x v c 2 U s N H 0 m c X V v d D s s J n F 1 b 3 Q 7 U 2 V j d G l v b j E v R V c g K D E p L 0 N o Y W 5 n Z W Q g V H l w Z S 5 7 Q W R q I E N s b 3 N l L D V 9 J n F 1 b 3 Q 7 L C Z x d W 9 0 O 1 N l Y 3 R p b 2 4 x L 0 V X I C g x K S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c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c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c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V Q y M j o 0 N D o 0 N C 4 5 M D c y M T Q w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I C g y K S 9 D a G F u Z 2 V k I F R 5 c G U u e 0 R h d G U s M H 0 m c X V v d D s s J n F 1 b 3 Q 7 U 2 V j d G l v b j E v R V c g K D I p L 0 N o Y W 5 n Z W Q g V H l w Z S 5 7 T 3 B l b i w x f S Z x d W 9 0 O y w m c X V v d D t T Z W N 0 a W 9 u M S 9 F V y A o M i k v Q 2 h h b m d l Z C B U e X B l L n t I a W d o L D J 9 J n F 1 b 3 Q 7 L C Z x d W 9 0 O 1 N l Y 3 R p b 2 4 x L 0 V X I C g y K S 9 D a G F u Z 2 V k I F R 5 c G U u e 0 x v d y w z f S Z x d W 9 0 O y w m c X V v d D t T Z W N 0 a W 9 u M S 9 F V y A o M i k v Q 2 h h b m d l Z C B U e X B l L n t D b G 9 z Z S w 0 f S Z x d W 9 0 O y w m c X V v d D t T Z W N 0 a W 9 u M S 9 F V y A o M i k v Q 2 h h b m d l Z C B U e X B l L n t B Z G o g Q 2 x v c 2 U s N X 0 m c X V v d D s s J n F 1 b 3 Q 7 U 2 V j d G l v b j E v R V c g K D I p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X I C g y K S 9 D a G F u Z 2 V k I F R 5 c G U u e 0 R h d G U s M H 0 m c X V v d D s s J n F 1 b 3 Q 7 U 2 V j d G l v b j E v R V c g K D I p L 0 N o Y W 5 n Z W Q g V H l w Z S 5 7 T 3 B l b i w x f S Z x d W 9 0 O y w m c X V v d D t T Z W N 0 a W 9 u M S 9 F V y A o M i k v Q 2 h h b m d l Z C B U e X B l L n t I a W d o L D J 9 J n F 1 b 3 Q 7 L C Z x d W 9 0 O 1 N l Y 3 R p b 2 4 x L 0 V X I C g y K S 9 D a G F u Z 2 V k I F R 5 c G U u e 0 x v d y w z f S Z x d W 9 0 O y w m c X V v d D t T Z W N 0 a W 9 u M S 9 F V y A o M i k v Q 2 h h b m d l Z C B U e X B l L n t D b G 9 z Z S w 0 f S Z x d W 9 0 O y w m c X V v d D t T Z W N 0 a W 9 u M S 9 F V y A o M i k v Q 2 h h b m d l Z C B U e X B l L n t B Z G o g Q 2 x v c 2 U s N X 0 m c X V v d D s s J n F 1 b 3 Q 7 U 2 V j d G l v b j E v R V c g K D I p L 0 N o Y W 5 n Z W Q g V H l w Z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/ u Y I Y B H R b x q B u K n 4 7 T n A A A A A A I A A A A A A B B m A A A A A Q A A I A A A A J o f k S c Z X r G s t v 4 V + e n h v n r G R 5 i 9 K k v B W p s c L X L R a p z T A A A A A A 6 A A A A A A g A A I A A A A F s X R N N b 7 s C N X H 0 T B H U 5 f a t a u f n f E T G q Z x w v 6 X 7 V o H 6 l U A A A A D t E W y 3 y b 8 k q K i w r W h i s I V 4 A v Q P 9 M P 3 e c i J Q G S f z 4 h R O m L g p 5 a u A / c Q G h V f l i f I p h 6 W n K 8 + d H T 9 V c + 1 k H Q u 2 K G T N j 4 5 T j M b W P G z h H r 7 a o 7 9 N Q A A A A H I H l l T 2 Y Q X i C Q e H / S 8 j / x 5 b b B v g 8 5 U X g E 6 Z M r 7 f / y + Y o D I c U 3 4 S o / E c p k h Q c 9 E G 8 U Z Y z n g O v 0 f U 5 p A R i b r y 3 F k = < / D a t a M a s h u p > 
</file>

<file path=customXml/itemProps1.xml><?xml version="1.0" encoding="utf-8"?>
<ds:datastoreItem xmlns:ds="http://schemas.openxmlformats.org/officeDocument/2006/customXml" ds:itemID="{A4983A33-9960-4916-BF0D-65D07057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Maturity 3</vt:lpstr>
      <vt:lpstr>Maturity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amini</dc:creator>
  <cp:lastModifiedBy>mojtaba amini</cp:lastModifiedBy>
  <cp:lastPrinted>2022-03-24T22:35:26Z</cp:lastPrinted>
  <dcterms:created xsi:type="dcterms:W3CDTF">2022-03-21T20:03:48Z</dcterms:created>
  <dcterms:modified xsi:type="dcterms:W3CDTF">2022-03-24T22:39:51Z</dcterms:modified>
</cp:coreProperties>
</file>