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ins\Downloads\CoachX assignments\Excel Assignment\"/>
    </mc:Choice>
  </mc:AlternateContent>
  <xr:revisionPtr revIDLastSave="0" documentId="13_ncr:1_{343F920C-EE2A-468C-B577-AB574BC9AD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rizontal Analysis IS" sheetId="1" r:id="rId1"/>
    <sheet name="Business-Net-Worth-Calculator" sheetId="2" r:id="rId2"/>
  </sheets>
  <calcPr calcId="191029" concurrentCalc="0"/>
</workbook>
</file>

<file path=xl/calcChain.xml><?xml version="1.0" encoding="utf-8"?>
<calcChain xmlns="http://schemas.openxmlformats.org/spreadsheetml/2006/main">
  <c r="F27" i="1" l="1"/>
  <c r="F29" i="1"/>
  <c r="F28" i="1"/>
  <c r="E28" i="1"/>
  <c r="E29" i="1"/>
  <c r="E27" i="1"/>
  <c r="F24" i="1"/>
  <c r="E25" i="1"/>
  <c r="E24" i="1"/>
  <c r="F23" i="1"/>
  <c r="F22" i="1"/>
  <c r="F21" i="1"/>
  <c r="E23" i="1"/>
  <c r="E22" i="1"/>
  <c r="E21" i="1"/>
  <c r="E20" i="1"/>
  <c r="F20" i="1"/>
  <c r="F19" i="1"/>
  <c r="F15" i="1"/>
  <c r="F16" i="1"/>
  <c r="F17" i="1"/>
  <c r="F18" i="1"/>
  <c r="F14" i="1"/>
  <c r="E19" i="1"/>
  <c r="E17" i="1"/>
  <c r="E18" i="1"/>
  <c r="E16" i="1"/>
  <c r="E15" i="1"/>
  <c r="E14" i="1"/>
  <c r="F12" i="1"/>
  <c r="F11" i="1"/>
  <c r="F10" i="1"/>
  <c r="E11" i="1"/>
  <c r="E10" i="1"/>
  <c r="E7" i="1"/>
  <c r="F9" i="1"/>
  <c r="F8" i="1"/>
  <c r="F7" i="1"/>
  <c r="E9" i="1"/>
  <c r="E8" i="1"/>
  <c r="F27" i="2"/>
  <c r="F23" i="2"/>
  <c r="F14" i="2"/>
  <c r="F9" i="2"/>
  <c r="F29" i="2"/>
  <c r="C28" i="2"/>
  <c r="C22" i="2"/>
  <c r="C15" i="2"/>
  <c r="C10" i="2"/>
  <c r="C29" i="2"/>
  <c r="F25" i="2"/>
  <c r="F26" i="2"/>
  <c r="F28" i="2"/>
  <c r="F22" i="2"/>
  <c r="F21" i="2"/>
  <c r="F20" i="2"/>
  <c r="F19" i="2"/>
  <c r="F15" i="2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<sst xmlns="http://schemas.openxmlformats.org/spreadsheetml/2006/main" count="90" uniqueCount="86">
  <si>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</si>
  <si>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</si>
  <si>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</si>
  <si>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</si>
  <si>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</si>
  <si>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</si>
  <si>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</si>
  <si>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</si>
  <si>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</si>
  <si>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</si>
  <si>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</si>
  <si>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</si>
  <si>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</si>
  <si>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</si>
  <si>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</si>
  <si>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</si>
  <si>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</si>
  <si>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</si>
  <si>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</si>
  <si>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</si>
  <si>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</si>
  <si>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</si>
  <si>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</si>
  <si>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</si>
  <si>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</si>
  <si>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</si>
  <si>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</si>
  <si>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</si>
  <si>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</si>
  <si>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</si>
  <si>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</si>
  <si>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</si>
  <si>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</si>
  <si>
    <t>Company Name</t>
  </si>
  <si>
    <t>Business Net Worth Calculator</t>
  </si>
  <si>
    <t>Assets</t>
  </si>
  <si>
    <t>Liabilities</t>
  </si>
  <si>
    <t>1. Cash</t>
  </si>
  <si>
    <t>1. Secured</t>
  </si>
  <si>
    <t>Current A/c's</t>
  </si>
  <si>
    <t>Accounts Payable</t>
  </si>
  <si>
    <t>Savings A/c's</t>
  </si>
  <si>
    <t>Auto Loan</t>
  </si>
  <si>
    <t>Fixed Deposits</t>
  </si>
  <si>
    <t>Outstanding Credit Card Payments</t>
  </si>
  <si>
    <t>Accounts receivable</t>
  </si>
  <si>
    <t>Mortgages</t>
  </si>
  <si>
    <t>Other cash</t>
  </si>
  <si>
    <t>Total Secured Liabilities</t>
  </si>
  <si>
    <t>Total Cash</t>
  </si>
  <si>
    <t>2. Unsecured</t>
  </si>
  <si>
    <t>2. Investments</t>
  </si>
  <si>
    <t>Unpaid Taxes</t>
  </si>
  <si>
    <t>Shares/Mutual Funds</t>
  </si>
  <si>
    <t>Short term Loans</t>
  </si>
  <si>
    <t>National Bonds</t>
  </si>
  <si>
    <t>Other liabilities</t>
  </si>
  <si>
    <t>Other investments</t>
  </si>
  <si>
    <t>Total Unsecured Liabilities</t>
  </si>
  <si>
    <t>Total Investments</t>
  </si>
  <si>
    <t>Total Liabilities (1+2)</t>
  </si>
  <si>
    <t>3. Property</t>
  </si>
  <si>
    <t>Real Estate</t>
  </si>
  <si>
    <t>Net Worth Summary</t>
  </si>
  <si>
    <t>Owned Vehicles</t>
  </si>
  <si>
    <t>A. Assets</t>
  </si>
  <si>
    <t>Gold, Silver, etc</t>
  </si>
  <si>
    <t>Cash</t>
  </si>
  <si>
    <t>Other property</t>
  </si>
  <si>
    <t>Investment</t>
  </si>
  <si>
    <t>Property</t>
  </si>
  <si>
    <t>Total Property</t>
  </si>
  <si>
    <t>Retirement</t>
  </si>
  <si>
    <t>4. Retirement</t>
  </si>
  <si>
    <t>Total Assets</t>
  </si>
  <si>
    <t>Retirements A/c</t>
  </si>
  <si>
    <t>B. Liabilities</t>
  </si>
  <si>
    <t>Pensions A/c.</t>
  </si>
  <si>
    <t>Secured Liabilities</t>
  </si>
  <si>
    <t>Other Assets</t>
  </si>
  <si>
    <t>Unsecured Liabilities</t>
  </si>
  <si>
    <t>Total Liabilities</t>
  </si>
  <si>
    <t>Total Retirement</t>
  </si>
  <si>
    <t>Total Net Worth (A - B)</t>
  </si>
  <si>
    <t>Total Assets (1+2+3+4)</t>
  </si>
  <si>
    <t>As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</si>
</sst>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_(&quot;$&quot;* #,##0.00_);_(&quot;$&quot;* \(#,##0.00\);_(&quot;$&quot;* &quot;-&quot;??_);_(@_)"/>
    <numFmt numFmtId="166" formatCode="_ [$₹-4009]\ * #,##0_ ;_ [$₹-4009]\ * \-#,##0_ ;_ [$₹-4009]\ * &quot;-&quot;_ ;_ @_ "/>
    <numFmt numFmtId="167" formatCode="_ [$₹-4009]\ * #,##0.00_ ;_ [$₹-4009]\ * \-#,##0.00_ ;_ [$₹-4009]\ * &quot;-&quot;_ ;_ @_ "/>
    <numFmt numFmtId="168" formatCode="_ [$₹-4009]\ * #,##0.00_ ;_ [$₹-4009]\ * \-#,##0.00_ ;_ [$₹-4009]\ * &quot;-&quot;??_ ;_ @_ "/>
    <numFmt numFmtId="169" formatCode="0.0%"/>
  </numFmts>
  <fonts count="2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sz val="11"/>
      <color theme="0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0"/>
      <color theme="0"/>
      <name val="Andalus"/>
      <family val="1"/>
    </font>
    <font>
      <b/>
      <sz val="12"/>
      <color theme="0"/>
      <name val="Andalus"/>
      <family val="1"/>
    </font>
    <font>
      <sz val="10"/>
      <name val="Calibri"/>
      <family val="2"/>
      <scheme val="minor"/>
    </font>
    <font>
      <b/>
      <sz val="12"/>
      <color theme="0"/>
      <name val="Andalus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5" fontId="9" fillId="0" borderId="0" applyFont="0" applyFill="0" applyBorder="0" applyAlignment="0" applyProtection="0"/>
  </cellStyleXfs>
  <cellXfs count="90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6" fontId="7" fillId="3" borderId="3" xfId="0" applyNumberFormat="1" applyFont="1" applyFill="1" applyBorder="1" applyAlignment="1">
      <alignment vertical="center"/>
    </xf>
    <xf numFmtId="166" fontId="7" fillId="3" borderId="4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8" fontId="1" fillId="2" borderId="1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67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7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7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8" fontId="7" fillId="3" borderId="3" xfId="0" applyNumberFormat="1" applyFont="1" applyFill="1" applyBorder="1" applyAlignment="1">
      <alignment vertical="center"/>
    </xf>
    <xf numFmtId="168" fontId="5" fillId="3" borderId="3" xfId="0" applyNumberFormat="1" applyFont="1" applyFill="1" applyBorder="1" applyAlignment="1">
      <alignment vertical="center"/>
    </xf>
    <xf numFmtId="168" fontId="6" fillId="4" borderId="5" xfId="0" applyNumberFormat="1" applyFont="1" applyFill="1" applyBorder="1" applyAlignment="1">
      <alignment vertical="center"/>
    </xf>
    <xf numFmtId="168" fontId="6" fillId="4" borderId="6" xfId="0" applyNumberFormat="1" applyFont="1" applyFill="1" applyBorder="1" applyAlignment="1">
      <alignment vertical="center"/>
    </xf>
    <xf numFmtId="168" fontId="6" fillId="4" borderId="7" xfId="0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9" borderId="5" xfId="0" applyFont="1" applyFill="1" applyBorder="1" applyAlignment="1">
      <alignment horizontal="right" vertical="center"/>
    </xf>
    <xf numFmtId="164" fontId="16" fillId="9" borderId="5" xfId="2" applyNumberFormat="1" applyFont="1" applyFill="1" applyBorder="1" applyAlignment="1">
      <alignment vertical="center"/>
    </xf>
    <xf numFmtId="0" fontId="16" fillId="9" borderId="7" xfId="0" applyFont="1" applyFill="1" applyBorder="1" applyAlignment="1">
      <alignment horizontal="right" vertical="center"/>
    </xf>
    <xf numFmtId="164" fontId="16" fillId="9" borderId="7" xfId="2" applyNumberFormat="1" applyFont="1" applyFill="1" applyBorder="1" applyAlignment="1">
      <alignment vertical="center"/>
    </xf>
    <xf numFmtId="0" fontId="16" fillId="9" borderId="6" xfId="0" applyFont="1" applyFill="1" applyBorder="1" applyAlignment="1">
      <alignment horizontal="right" vertical="center"/>
    </xf>
    <xf numFmtId="164" fontId="16" fillId="9" borderId="6" xfId="2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164" fontId="17" fillId="10" borderId="1" xfId="2" applyNumberFormat="1" applyFont="1" applyFill="1" applyBorder="1" applyAlignment="1">
      <alignment vertical="center"/>
    </xf>
    <xf numFmtId="0" fontId="18" fillId="10" borderId="1" xfId="0" applyFont="1" applyFill="1" applyBorder="1" applyAlignment="1">
      <alignment horizontal="right" vertical="center"/>
    </xf>
    <xf numFmtId="164" fontId="19" fillId="10" borderId="1" xfId="2" applyNumberFormat="1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164" fontId="16" fillId="9" borderId="5" xfId="0" applyNumberFormat="1" applyFont="1" applyFill="1" applyBorder="1" applyAlignment="1">
      <alignment vertical="center"/>
    </xf>
    <xf numFmtId="164" fontId="16" fillId="9" borderId="7" xfId="0" applyNumberFormat="1" applyFont="1" applyFill="1" applyBorder="1" applyAlignment="1">
      <alignment vertical="center"/>
    </xf>
    <xf numFmtId="164" fontId="16" fillId="9" borderId="6" xfId="0" applyNumberFormat="1" applyFont="1" applyFill="1" applyBorder="1" applyAlignment="1">
      <alignment vertical="center"/>
    </xf>
    <xf numFmtId="0" fontId="17" fillId="10" borderId="6" xfId="0" applyFont="1" applyFill="1" applyBorder="1" applyAlignment="1">
      <alignment horizontal="right" vertical="center"/>
    </xf>
    <xf numFmtId="0" fontId="20" fillId="8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vertical="center"/>
    </xf>
    <xf numFmtId="164" fontId="21" fillId="8" borderId="1" xfId="0" applyNumberFormat="1" applyFont="1" applyFill="1" applyBorder="1" applyAlignment="1">
      <alignment vertical="center"/>
    </xf>
    <xf numFmtId="0" fontId="22" fillId="2" borderId="0" xfId="0" applyFont="1" applyFill="1" applyAlignment="1">
      <alignment vertical="center"/>
    </xf>
    <xf numFmtId="0" fontId="23" fillId="8" borderId="1" xfId="0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4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vertical="center"/>
    </xf>
    <xf numFmtId="0" fontId="14" fillId="9" borderId="4" xfId="0" applyFont="1" applyFill="1" applyBorder="1" applyAlignment="1">
      <alignment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left" vertical="center"/>
    </xf>
    <xf numFmtId="164" fontId="17" fillId="8" borderId="1" xfId="0" applyNumberFormat="1" applyFont="1" applyFill="1" applyBorder="1" applyAlignment="1">
      <alignment vertical="center"/>
    </xf>
    <xf numFmtId="14" fontId="17" fillId="8" borderId="1" xfId="0" applyNumberFormat="1" applyFont="1" applyFill="1" applyBorder="1" applyAlignment="1">
      <alignment vertical="center"/>
    </xf>
    <xf numFmtId="169" fontId="6" fillId="6" borderId="5" xfId="0" applyNumberFormat="1" applyFont="1" applyFill="1" applyBorder="1" applyAlignment="1">
      <alignment vertical="center"/>
    </xf>
  </cellXfs>
  <cellStyles count="3">
    <cellStyle name="Currency" xfId="2" builtinId="4"/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114300</xdr:rowOff>
    </xdr:from>
    <xdr:to>
      <xdr:col>18</xdr:col>
      <xdr:colOff>190500</xdr:colOff>
      <xdr:row>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363200" y="742950"/>
          <a:ext cx="60198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finding the  Total Liabilities use = SUM() 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For finding the  Total Assets  use = SUM()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For finding As on Date use = TODAY() Functions</a:t>
          </a:r>
          <a:endParaRPr lang="en-US" sz="1400">
            <a:effectLst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abSelected="1" zoomScaleNormal="100" workbookViewId="0">
      <selection activeCell="C29" sqref="C29"/>
    </sheetView>
  </sheetViews>
  <sheetFormatPr defaultRowHeight="14.4"/>
  <cols>
    <col min="1" max="1" width="1.6640625" customWidth="1"/>
    <col min="2" max="2" width="50" customWidth="1"/>
    <col min="3" max="3" width="13.44140625" bestFit="1" customWidth="1"/>
    <col min="4" max="4" width="13.109375" bestFit="1" customWidth="1"/>
    <col min="5" max="6" width="11.33203125" bestFit="1" customWidth="1"/>
    <col min="7" max="7" width="1.6640625" customWidth="1"/>
    <col min="9" max="9" width="17.88671875" customWidth="1"/>
    <col min="13" max="13" width="10.6640625" customWidth="1"/>
  </cols>
  <sheetData>
    <row r="1" spans="1:11" ht="19.2" thickTop="1" thickBot="1">
      <c r="A1" s="3"/>
      <c r="B1" s="65"/>
      <c r="C1" s="65"/>
      <c r="D1" s="65"/>
      <c r="E1" s="65"/>
      <c r="F1" s="65"/>
      <c r="G1" s="3"/>
      <c r="K1" t="s">
        <v>2</v>
      </c>
    </row>
    <row r="2" spans="1:11" ht="19.2" thickTop="1" thickBot="1">
      <c r="A2" s="4"/>
      <c r="B2" s="66" t="s">
        <v>32</v>
      </c>
      <c r="C2" s="66"/>
      <c r="D2" s="66"/>
      <c r="E2" s="66"/>
      <c r="F2" s="66"/>
      <c r="G2" s="4"/>
    </row>
    <row r="3" spans="1:11" ht="19.2" thickTop="1" thickBot="1">
      <c r="A3" s="4"/>
      <c r="B3" s="66" t="s">
        <v>30</v>
      </c>
      <c r="C3" s="66"/>
      <c r="D3" s="66"/>
      <c r="E3" s="66"/>
      <c r="F3" s="66"/>
      <c r="G3" s="4"/>
    </row>
    <row r="4" spans="1:11" ht="16.8" thickTop="1" thickBot="1">
      <c r="A4" s="4"/>
      <c r="B4" s="67" t="s">
        <v>1</v>
      </c>
      <c r="C4" s="1">
        <v>2016</v>
      </c>
      <c r="D4" s="2">
        <v>2015</v>
      </c>
      <c r="E4" s="69" t="s">
        <v>31</v>
      </c>
      <c r="F4" s="70"/>
      <c r="G4" s="4"/>
    </row>
    <row r="5" spans="1:11" ht="16.8" thickTop="1" thickBot="1">
      <c r="A5" s="4"/>
      <c r="B5" s="68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6" thickTop="1" thickBot="1">
      <c r="A6" s="6"/>
      <c r="B6" s="12" t="s">
        <v>3</v>
      </c>
      <c r="C6" s="13"/>
      <c r="D6" s="13"/>
      <c r="E6" s="13"/>
      <c r="F6" s="14"/>
      <c r="G6" s="7"/>
    </row>
    <row r="7" spans="1:11" ht="15.6" thickTop="1" thickBot="1">
      <c r="A7" s="6"/>
      <c r="B7" s="33" t="s">
        <v>6</v>
      </c>
      <c r="C7" s="18">
        <v>13992.15</v>
      </c>
      <c r="D7" s="18">
        <v>12878.8</v>
      </c>
      <c r="E7" s="40">
        <f>C7-D7</f>
        <v>1113.3500000000004</v>
      </c>
      <c r="F7" s="20">
        <f>E7/D7*100</f>
        <v>8.6448271578097362</v>
      </c>
      <c r="G7" s="7"/>
      <c r="I7" s="32"/>
    </row>
    <row r="8" spans="1:11" ht="15.6" thickTop="1" thickBot="1">
      <c r="A8" s="6"/>
      <c r="B8" s="34" t="s">
        <v>7</v>
      </c>
      <c r="C8" s="19">
        <v>1533.5</v>
      </c>
      <c r="D8" s="19">
        <v>1393.13</v>
      </c>
      <c r="E8" s="40">
        <f>C8-D8</f>
        <v>140.36999999999989</v>
      </c>
      <c r="F8" s="20">
        <f>E8/D8*100</f>
        <v>10.075872316294953</v>
      </c>
      <c r="G8" s="7"/>
    </row>
    <row r="9" spans="1:11" ht="30" thickTop="1" thickBot="1">
      <c r="A9" s="6"/>
      <c r="B9" s="31" t="s">
        <v>8</v>
      </c>
      <c r="C9" s="22">
        <f>C7-C8</f>
        <v>12458.65</v>
      </c>
      <c r="D9" s="22">
        <f>D7-D8</f>
        <v>11485.669999999998</v>
      </c>
      <c r="E9" s="23">
        <f>SUM(E7:E8)</f>
        <v>1253.7200000000003</v>
      </c>
      <c r="F9" s="21">
        <f>E9/D9*100</f>
        <v>10.915514723999561</v>
      </c>
      <c r="G9" s="7"/>
    </row>
    <row r="10" spans="1:11" ht="15.6" thickTop="1" thickBot="1">
      <c r="A10" s="6"/>
      <c r="B10" s="33" t="s">
        <v>9</v>
      </c>
      <c r="C10" s="18">
        <v>187.23</v>
      </c>
      <c r="D10" s="18">
        <v>163.16</v>
      </c>
      <c r="E10" s="40">
        <f>C10-D10</f>
        <v>24.069999999999993</v>
      </c>
      <c r="F10" s="20">
        <f>E10/D10*100</f>
        <v>14.752390291738168</v>
      </c>
      <c r="G10" s="7"/>
    </row>
    <row r="11" spans="1:11" ht="15.6" thickTop="1" thickBot="1">
      <c r="A11" s="6"/>
      <c r="B11" s="34" t="s">
        <v>10</v>
      </c>
      <c r="C11" s="24">
        <v>225.3</v>
      </c>
      <c r="D11" s="24">
        <v>186.82</v>
      </c>
      <c r="E11" s="40">
        <f>C11-D11</f>
        <v>38.480000000000018</v>
      </c>
      <c r="F11" s="20">
        <f>E11/D11*100</f>
        <v>20.597366448988343</v>
      </c>
      <c r="G11" s="7"/>
    </row>
    <row r="12" spans="1:11" ht="15.6" thickTop="1" thickBot="1">
      <c r="A12" s="6"/>
      <c r="B12" s="28" t="s">
        <v>21</v>
      </c>
      <c r="C12" s="23">
        <f>C9+SUM(C10:C11)</f>
        <v>12871.18</v>
      </c>
      <c r="D12" s="23">
        <f>D9+SUM(D10:D11)</f>
        <v>11835.649999999998</v>
      </c>
      <c r="E12" s="23">
        <v>62.55</v>
      </c>
      <c r="F12" s="21">
        <f>E12/D12*100</f>
        <v>0.52848808472707465</v>
      </c>
      <c r="G12" s="7"/>
    </row>
    <row r="13" spans="1:11" ht="15.6" thickTop="1" thickBot="1">
      <c r="A13" s="6"/>
      <c r="B13" s="15" t="s">
        <v>4</v>
      </c>
      <c r="C13" s="16"/>
      <c r="D13" s="16"/>
      <c r="E13" s="38"/>
      <c r="F13" s="17"/>
      <c r="G13" s="7"/>
    </row>
    <row r="14" spans="1:11" ht="15.6" thickTop="1" thickBot="1">
      <c r="A14" s="6"/>
      <c r="B14" s="35" t="s">
        <v>11</v>
      </c>
      <c r="C14" s="18">
        <v>5842.29</v>
      </c>
      <c r="D14" s="18">
        <v>6191.72</v>
      </c>
      <c r="E14" s="40">
        <f>C14-D14</f>
        <v>-349.43000000000029</v>
      </c>
      <c r="F14" s="20">
        <f>E14/D14*100</f>
        <v>-5.6435045512394018</v>
      </c>
      <c r="G14" s="7"/>
    </row>
    <row r="15" spans="1:11" ht="15.6" thickTop="1" thickBot="1">
      <c r="A15" s="6"/>
      <c r="B15" s="35" t="s">
        <v>22</v>
      </c>
      <c r="C15" s="25">
        <v>524.41999999999996</v>
      </c>
      <c r="D15" s="25">
        <v>380.56</v>
      </c>
      <c r="E15" s="40">
        <f>C15-D15</f>
        <v>143.85999999999996</v>
      </c>
      <c r="F15" s="20">
        <f t="shared" ref="F15:F18" si="0">E15/D15*100</f>
        <v>37.80218625183938</v>
      </c>
      <c r="G15" s="7"/>
    </row>
    <row r="16" spans="1:11" ht="30" thickTop="1" thickBot="1">
      <c r="A16" s="6"/>
      <c r="B16" s="35" t="s">
        <v>29</v>
      </c>
      <c r="C16" s="25">
        <v>162.86000000000001</v>
      </c>
      <c r="D16" s="42">
        <v>-132.43</v>
      </c>
      <c r="E16" s="40">
        <f>C16-D16</f>
        <v>295.29000000000002</v>
      </c>
      <c r="F16" s="20">
        <f t="shared" si="0"/>
        <v>-222.97817715019255</v>
      </c>
      <c r="G16" s="7"/>
    </row>
    <row r="17" spans="1:7" ht="15.6" thickTop="1" thickBot="1">
      <c r="A17" s="6"/>
      <c r="B17" s="35" t="s">
        <v>23</v>
      </c>
      <c r="C17" s="25">
        <v>664.2</v>
      </c>
      <c r="D17" s="25">
        <v>606.94000000000005</v>
      </c>
      <c r="E17" s="40">
        <f>C17-D17</f>
        <v>57.259999999999991</v>
      </c>
      <c r="F17" s="20">
        <f t="shared" si="0"/>
        <v>9.4342109598971859</v>
      </c>
      <c r="G17" s="7"/>
    </row>
    <row r="18" spans="1:7" ht="15.6" thickTop="1" thickBot="1">
      <c r="A18" s="6"/>
      <c r="B18" s="34" t="s">
        <v>24</v>
      </c>
      <c r="C18" s="19">
        <v>2972.55</v>
      </c>
      <c r="D18" s="19">
        <v>2591.52</v>
      </c>
      <c r="E18" s="40">
        <f>C18-D18</f>
        <v>381.0300000000002</v>
      </c>
      <c r="F18" s="20">
        <f t="shared" si="0"/>
        <v>14.70295425078719</v>
      </c>
      <c r="G18" s="7"/>
    </row>
    <row r="19" spans="1:7" ht="15.6" thickTop="1" thickBot="1">
      <c r="A19" s="6"/>
      <c r="B19" s="28" t="s">
        <v>12</v>
      </c>
      <c r="C19" s="22">
        <f>SUM(C14:C18)</f>
        <v>10166.32</v>
      </c>
      <c r="D19" s="22">
        <f>SUM(D14:D18)</f>
        <v>9638.3100000000013</v>
      </c>
      <c r="E19" s="23">
        <f>C19-D19</f>
        <v>528.0099999999984</v>
      </c>
      <c r="F19" s="21">
        <f>E19/D19*100</f>
        <v>5.478242554970719</v>
      </c>
      <c r="G19" s="7"/>
    </row>
    <row r="20" spans="1:7" ht="30" thickTop="1" thickBot="1">
      <c r="A20" s="6"/>
      <c r="B20" s="31" t="s">
        <v>26</v>
      </c>
      <c r="C20" s="22">
        <f>C12-C19</f>
        <v>2704.8600000000006</v>
      </c>
      <c r="D20" s="22">
        <f>D12-D19</f>
        <v>2197.3399999999965</v>
      </c>
      <c r="E20" s="23">
        <f>C20-D20</f>
        <v>507.52000000000407</v>
      </c>
      <c r="F20" s="21">
        <f>E20/D20*100</f>
        <v>23.097017302738987</v>
      </c>
      <c r="G20" s="7"/>
    </row>
    <row r="21" spans="1:7" ht="15.6" thickTop="1" thickBot="1">
      <c r="A21" s="6"/>
      <c r="B21" s="33" t="s">
        <v>27</v>
      </c>
      <c r="C21" s="18">
        <v>238.36</v>
      </c>
      <c r="D21" s="18">
        <v>223.11</v>
      </c>
      <c r="E21" s="40">
        <f>C21-D21</f>
        <v>15.25</v>
      </c>
      <c r="F21" s="20">
        <f>E21/D21*100</f>
        <v>6.8351934023575813</v>
      </c>
      <c r="G21" s="7"/>
    </row>
    <row r="22" spans="1:7" ht="15.6" thickTop="1" thickBot="1">
      <c r="A22" s="6"/>
      <c r="B22" s="34" t="s">
        <v>25</v>
      </c>
      <c r="C22" s="19">
        <v>23.4</v>
      </c>
      <c r="D22" s="19">
        <v>27.13</v>
      </c>
      <c r="E22" s="40">
        <f>C22-D22</f>
        <v>-3.7300000000000004</v>
      </c>
      <c r="F22" s="20">
        <f>E22/D22*100</f>
        <v>-13.748617766310359</v>
      </c>
      <c r="G22" s="7"/>
    </row>
    <row r="23" spans="1:7" ht="15.6" thickTop="1" thickBot="1">
      <c r="A23" s="11"/>
      <c r="B23" s="26" t="s">
        <v>13</v>
      </c>
      <c r="C23" s="22">
        <f>C20-SUM(C21:C22)</f>
        <v>2443.1000000000004</v>
      </c>
      <c r="D23" s="22">
        <f>D20-SUM(D21:D22)</f>
        <v>1947.0999999999965</v>
      </c>
      <c r="E23" s="23">
        <f>C23-D23</f>
        <v>496.00000000000387</v>
      </c>
      <c r="F23" s="21">
        <f>E23/D23*100</f>
        <v>25.473781521236955</v>
      </c>
      <c r="G23" s="7"/>
    </row>
    <row r="24" spans="1:7" ht="15.6" thickTop="1" thickBot="1">
      <c r="A24" s="6"/>
      <c r="B24" s="36" t="s">
        <v>28</v>
      </c>
      <c r="C24" s="27">
        <v>65.349999999999994</v>
      </c>
      <c r="D24" s="27">
        <v>13.53</v>
      </c>
      <c r="E24" s="40">
        <f>C24-D24</f>
        <v>51.819999999999993</v>
      </c>
      <c r="F24" s="20">
        <f>E24/D24*100</f>
        <v>383.00073909830002</v>
      </c>
      <c r="G24" s="7"/>
    </row>
    <row r="25" spans="1:7" ht="15.6" thickTop="1" thickBot="1">
      <c r="A25" s="6"/>
      <c r="B25" s="26" t="s">
        <v>14</v>
      </c>
      <c r="C25" s="22">
        <f>C23-C24</f>
        <v>2377.7500000000005</v>
      </c>
      <c r="D25" s="22">
        <f>D23-D24</f>
        <v>1933.5699999999965</v>
      </c>
      <c r="E25" s="23">
        <f>C25-D25</f>
        <v>444.18000000000393</v>
      </c>
      <c r="F25" s="21"/>
      <c r="G25" s="7"/>
    </row>
    <row r="26" spans="1:7" ht="15.6" thickTop="1" thickBot="1">
      <c r="A26" s="6"/>
      <c r="B26" s="37" t="s">
        <v>5</v>
      </c>
      <c r="C26" s="29"/>
      <c r="D26" s="29"/>
      <c r="E26" s="39"/>
      <c r="F26" s="30"/>
      <c r="G26" s="7"/>
    </row>
    <row r="27" spans="1:7" ht="15.6" thickTop="1" thickBot="1">
      <c r="A27" s="6"/>
      <c r="B27" s="33" t="s">
        <v>15</v>
      </c>
      <c r="C27" s="18">
        <v>743.74</v>
      </c>
      <c r="D27" s="18">
        <v>616.41999999999996</v>
      </c>
      <c r="E27" s="40">
        <f>C27-D27</f>
        <v>127.32000000000005</v>
      </c>
      <c r="F27" s="20">
        <f>E27/D27*100</f>
        <v>20.654748385840833</v>
      </c>
      <c r="G27" s="7"/>
    </row>
    <row r="28" spans="1:7" ht="15.6" thickTop="1" thickBot="1">
      <c r="A28" s="6"/>
      <c r="B28" s="35" t="s">
        <v>16</v>
      </c>
      <c r="C28" s="42">
        <v>-3.33</v>
      </c>
      <c r="D28" s="42">
        <v>-0.96</v>
      </c>
      <c r="E28" s="40">
        <f>C28-D28</f>
        <v>-2.37</v>
      </c>
      <c r="F28" s="89">
        <f t="shared" ref="F28:F29" si="1">E28/D28*100</f>
        <v>246.875</v>
      </c>
      <c r="G28" s="7"/>
    </row>
    <row r="29" spans="1:7" ht="15.6" thickTop="1" thickBot="1">
      <c r="A29" s="6"/>
      <c r="B29" s="34" t="s">
        <v>17</v>
      </c>
      <c r="C29" s="41">
        <v>39.909999999999997</v>
      </c>
      <c r="D29" s="41">
        <v>-9.2899999999999991</v>
      </c>
      <c r="E29" s="40">
        <f t="shared" ref="E28:E29" si="2">C29-D29</f>
        <v>49.199999999999996</v>
      </c>
      <c r="F29" s="20">
        <f>E29/D29*100</f>
        <v>-529.60172228202373</v>
      </c>
      <c r="G29" s="7"/>
    </row>
    <row r="30" spans="1:7" ht="15.6" thickTop="1" thickBot="1">
      <c r="A30" s="6"/>
      <c r="B30" s="26" t="s">
        <v>18</v>
      </c>
      <c r="C30" s="22">
        <f>SUM(C27:C29)</f>
        <v>780.31999999999994</v>
      </c>
      <c r="D30" s="22">
        <f>SUM(D27:D29)</f>
        <v>606.16999999999996</v>
      </c>
      <c r="E30" s="23">
        <f t="shared" ref="E30:E31" si="3">C30-D30</f>
        <v>174.14999999999998</v>
      </c>
      <c r="F30" s="21">
        <f t="shared" ref="F30:F31" si="4">E30/D30</f>
        <v>0.28729564313641387</v>
      </c>
      <c r="G30" s="7"/>
    </row>
    <row r="31" spans="1:7" ht="15.6" thickTop="1" thickBot="1">
      <c r="A31" s="6"/>
      <c r="B31" s="26" t="s">
        <v>19</v>
      </c>
      <c r="C31" s="22">
        <f>C25-C30</f>
        <v>1597.4300000000005</v>
      </c>
      <c r="D31" s="22">
        <f>D25-D30</f>
        <v>1327.3999999999965</v>
      </c>
      <c r="E31" s="23">
        <f t="shared" si="3"/>
        <v>270.03000000000407</v>
      </c>
      <c r="F31" s="21">
        <f t="shared" si="4"/>
        <v>0.20342775350309236</v>
      </c>
      <c r="G31" s="7"/>
    </row>
    <row r="32" spans="1:7" ht="9.6" customHeight="1" thickTop="1" thickBot="1">
      <c r="A32" s="5"/>
      <c r="B32" s="9"/>
      <c r="C32" s="9"/>
      <c r="D32" s="9"/>
      <c r="E32" s="9"/>
      <c r="F32" s="9"/>
      <c r="G32" s="5"/>
    </row>
    <row r="33" spans="5:5" ht="15" thickTop="1"/>
    <row r="34" spans="5:5">
      <c r="E34" s="32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opLeftCell="C19" workbookViewId="0">
      <selection activeCell="G27" sqref="G27"/>
    </sheetView>
  </sheetViews>
  <sheetFormatPr defaultRowHeight="14.4"/>
  <cols>
    <col min="1" max="1" width="12.33203125" customWidth="1"/>
    <col min="2" max="2" width="23.21875" bestFit="1" customWidth="1"/>
    <col min="3" max="3" width="27.33203125" customWidth="1"/>
    <col min="4" max="4" width="21.33203125" customWidth="1"/>
    <col min="5" max="5" width="37.6640625" customWidth="1"/>
    <col min="6" max="6" width="19" customWidth="1"/>
    <col min="7" max="7" width="7.33203125" customWidth="1"/>
  </cols>
  <sheetData>
    <row r="1" spans="1:7" ht="24" thickTop="1" thickBot="1">
      <c r="A1" s="43"/>
      <c r="B1" s="81" t="s">
        <v>33</v>
      </c>
      <c r="C1" s="82"/>
      <c r="D1" s="82"/>
      <c r="E1" s="82"/>
      <c r="F1" s="83"/>
      <c r="G1" s="43"/>
    </row>
    <row r="2" spans="1:7" ht="24" thickTop="1" thickBot="1">
      <c r="A2" s="43"/>
      <c r="B2" s="81" t="s">
        <v>34</v>
      </c>
      <c r="C2" s="82"/>
      <c r="D2" s="82"/>
      <c r="E2" s="82"/>
      <c r="F2" s="83"/>
      <c r="G2" s="43"/>
    </row>
    <row r="3" spans="1:7" ht="18.600000000000001" thickTop="1" thickBot="1">
      <c r="A3" s="43"/>
      <c r="B3" s="84" t="s">
        <v>35</v>
      </c>
      <c r="C3" s="85"/>
      <c r="D3" s="44"/>
      <c r="E3" s="84" t="s">
        <v>36</v>
      </c>
      <c r="F3" s="85"/>
      <c r="G3" s="43"/>
    </row>
    <row r="4" spans="1:7" ht="15.6" thickTop="1" thickBot="1">
      <c r="A4" s="43"/>
      <c r="B4" s="77" t="s">
        <v>37</v>
      </c>
      <c r="C4" s="78"/>
      <c r="D4" s="44"/>
      <c r="E4" s="73" t="s">
        <v>38</v>
      </c>
      <c r="F4" s="86"/>
      <c r="G4" s="43"/>
    </row>
    <row r="5" spans="1:7" ht="15" thickTop="1">
      <c r="A5" s="43"/>
      <c r="B5" s="45" t="s">
        <v>39</v>
      </c>
      <c r="C5" s="46">
        <v>1250000</v>
      </c>
      <c r="D5" s="44"/>
      <c r="E5" s="45" t="s">
        <v>40</v>
      </c>
      <c r="F5" s="46">
        <v>923400</v>
      </c>
      <c r="G5" s="43"/>
    </row>
    <row r="6" spans="1:7">
      <c r="A6" s="43"/>
      <c r="B6" s="47" t="s">
        <v>41</v>
      </c>
      <c r="C6" s="48">
        <v>50000</v>
      </c>
      <c r="D6" s="44"/>
      <c r="E6" s="47" t="s">
        <v>42</v>
      </c>
      <c r="F6" s="48">
        <v>350000</v>
      </c>
      <c r="G6" s="43"/>
    </row>
    <row r="7" spans="1:7">
      <c r="A7" s="43"/>
      <c r="B7" s="47" t="s">
        <v>43</v>
      </c>
      <c r="C7" s="48">
        <v>200000</v>
      </c>
      <c r="D7" s="44"/>
      <c r="E7" s="47" t="s">
        <v>44</v>
      </c>
      <c r="F7" s="48">
        <v>20000</v>
      </c>
      <c r="G7" s="43"/>
    </row>
    <row r="8" spans="1:7" ht="15" thickBot="1">
      <c r="A8" s="43"/>
      <c r="B8" s="47" t="s">
        <v>45</v>
      </c>
      <c r="C8" s="48">
        <v>1753500</v>
      </c>
      <c r="D8" s="44"/>
      <c r="E8" s="49" t="s">
        <v>46</v>
      </c>
      <c r="F8" s="50">
        <v>500000</v>
      </c>
      <c r="G8" s="43"/>
    </row>
    <row r="9" spans="1:7" ht="15.6" thickTop="1" thickBot="1">
      <c r="A9" s="43"/>
      <c r="B9" s="49" t="s">
        <v>47</v>
      </c>
      <c r="C9" s="50">
        <v>0</v>
      </c>
      <c r="D9" s="44"/>
      <c r="E9" s="51" t="s">
        <v>48</v>
      </c>
      <c r="F9" s="52">
        <f>SUM(F5:F8)</f>
        <v>1793400</v>
      </c>
      <c r="G9" s="43"/>
    </row>
    <row r="10" spans="1:7" ht="15.6" thickTop="1" thickBot="1">
      <c r="A10" s="43"/>
      <c r="B10" s="53" t="s">
        <v>49</v>
      </c>
      <c r="C10" s="54">
        <f>SUM(C5:C9)</f>
        <v>3253500</v>
      </c>
      <c r="D10" s="44"/>
      <c r="E10" s="73" t="s">
        <v>50</v>
      </c>
      <c r="F10" s="74"/>
      <c r="G10" s="43"/>
    </row>
    <row r="11" spans="1:7" ht="15.6" thickTop="1" thickBot="1">
      <c r="A11" s="43"/>
      <c r="B11" s="75" t="s">
        <v>51</v>
      </c>
      <c r="C11" s="76"/>
      <c r="D11" s="44"/>
      <c r="E11" s="45" t="s">
        <v>52</v>
      </c>
      <c r="F11" s="46">
        <v>400000</v>
      </c>
      <c r="G11" s="43"/>
    </row>
    <row r="12" spans="1:7" ht="15" thickTop="1">
      <c r="A12" s="43"/>
      <c r="B12" s="45" t="s">
        <v>53</v>
      </c>
      <c r="C12" s="46">
        <v>324000</v>
      </c>
      <c r="D12" s="44"/>
      <c r="E12" s="47" t="s">
        <v>54</v>
      </c>
      <c r="F12" s="48">
        <v>150000</v>
      </c>
      <c r="G12" s="43"/>
    </row>
    <row r="13" spans="1:7" ht="15" thickBot="1">
      <c r="A13" s="43"/>
      <c r="B13" s="47" t="s">
        <v>55</v>
      </c>
      <c r="C13" s="48">
        <v>0</v>
      </c>
      <c r="D13" s="44"/>
      <c r="E13" s="49" t="s">
        <v>56</v>
      </c>
      <c r="F13" s="50">
        <v>0</v>
      </c>
      <c r="G13" s="43"/>
    </row>
    <row r="14" spans="1:7" ht="15.6" thickTop="1" thickBot="1">
      <c r="A14" s="43"/>
      <c r="B14" s="49" t="s">
        <v>57</v>
      </c>
      <c r="C14" s="48">
        <v>0</v>
      </c>
      <c r="D14" s="44"/>
      <c r="E14" s="51" t="s">
        <v>58</v>
      </c>
      <c r="F14" s="52">
        <f>SUM(F11:F13)</f>
        <v>550000</v>
      </c>
      <c r="G14" s="43"/>
    </row>
    <row r="15" spans="1:7" ht="16.8" thickTop="1" thickBot="1">
      <c r="A15" s="43"/>
      <c r="B15" s="53" t="s">
        <v>59</v>
      </c>
      <c r="C15" s="54">
        <f>SUM(C12:C14)</f>
        <v>324000</v>
      </c>
      <c r="D15" s="44"/>
      <c r="E15" s="64" t="s">
        <v>60</v>
      </c>
      <c r="F15" s="62">
        <f>F9+F14</f>
        <v>2343400</v>
      </c>
      <c r="G15" s="43"/>
    </row>
    <row r="16" spans="1:7" ht="24" thickTop="1" thickBot="1">
      <c r="A16" s="43"/>
      <c r="B16" s="77" t="s">
        <v>61</v>
      </c>
      <c r="C16" s="78"/>
      <c r="D16" s="44"/>
      <c r="E16" s="43"/>
      <c r="F16" s="55"/>
      <c r="G16" s="43"/>
    </row>
    <row r="17" spans="1:7" ht="24" thickTop="1" thickBot="1">
      <c r="A17" s="43"/>
      <c r="B17" s="45" t="s">
        <v>62</v>
      </c>
      <c r="C17" s="46">
        <v>2300000</v>
      </c>
      <c r="D17" s="44"/>
      <c r="E17" s="79" t="s">
        <v>63</v>
      </c>
      <c r="F17" s="80"/>
      <c r="G17" s="43"/>
    </row>
    <row r="18" spans="1:7" ht="15.6" thickTop="1" thickBot="1">
      <c r="A18" s="43"/>
      <c r="B18" s="47" t="s">
        <v>64</v>
      </c>
      <c r="C18" s="48">
        <v>1700000</v>
      </c>
      <c r="D18" s="44"/>
      <c r="E18" s="71" t="s">
        <v>65</v>
      </c>
      <c r="F18" s="72"/>
      <c r="G18" s="43"/>
    </row>
    <row r="19" spans="1:7" ht="15" thickTop="1">
      <c r="A19" s="43"/>
      <c r="B19" s="47" t="s">
        <v>66</v>
      </c>
      <c r="C19" s="48">
        <v>500000</v>
      </c>
      <c r="D19" s="44"/>
      <c r="E19" s="45" t="s">
        <v>67</v>
      </c>
      <c r="F19" s="56">
        <f>+C10</f>
        <v>3253500</v>
      </c>
      <c r="G19" s="43"/>
    </row>
    <row r="20" spans="1:7">
      <c r="A20" s="43"/>
      <c r="B20" s="47" t="s">
        <v>68</v>
      </c>
      <c r="C20" s="48">
        <v>0</v>
      </c>
      <c r="D20" s="44"/>
      <c r="E20" s="47" t="s">
        <v>69</v>
      </c>
      <c r="F20" s="57">
        <f>C15</f>
        <v>324000</v>
      </c>
      <c r="G20" s="43"/>
    </row>
    <row r="21" spans="1:7" ht="15" thickBot="1">
      <c r="A21" s="43"/>
      <c r="B21" s="49" t="s">
        <v>68</v>
      </c>
      <c r="C21" s="50">
        <v>0</v>
      </c>
      <c r="D21" s="44"/>
      <c r="E21" s="47" t="s">
        <v>70</v>
      </c>
      <c r="F21" s="57">
        <f>C22</f>
        <v>4500000</v>
      </c>
      <c r="G21" s="43"/>
    </row>
    <row r="22" spans="1:7" ht="15.6" thickTop="1" thickBot="1">
      <c r="A22" s="43"/>
      <c r="B22" s="53" t="s">
        <v>71</v>
      </c>
      <c r="C22" s="52">
        <f>SUM(C17:C21)</f>
        <v>4500000</v>
      </c>
      <c r="D22" s="44"/>
      <c r="E22" s="49" t="s">
        <v>72</v>
      </c>
      <c r="F22" s="58">
        <f>C28</f>
        <v>975000</v>
      </c>
      <c r="G22" s="43"/>
    </row>
    <row r="23" spans="1:7" ht="15.6" thickTop="1" thickBot="1">
      <c r="A23" s="43"/>
      <c r="B23" s="77" t="s">
        <v>73</v>
      </c>
      <c r="C23" s="78"/>
      <c r="D23" s="44"/>
      <c r="E23" s="51" t="s">
        <v>74</v>
      </c>
      <c r="F23" s="52">
        <f>SUM(F19:F22)</f>
        <v>9052500</v>
      </c>
      <c r="G23" s="43"/>
    </row>
    <row r="24" spans="1:7" ht="15.6" thickTop="1" thickBot="1">
      <c r="A24" s="43"/>
      <c r="B24" s="45" t="s">
        <v>75</v>
      </c>
      <c r="C24" s="46">
        <v>525000</v>
      </c>
      <c r="D24" s="44"/>
      <c r="E24" s="71" t="s">
        <v>76</v>
      </c>
      <c r="F24" s="72"/>
      <c r="G24" s="43"/>
    </row>
    <row r="25" spans="1:7" ht="15" thickTop="1">
      <c r="A25" s="43"/>
      <c r="B25" s="47" t="s">
        <v>77</v>
      </c>
      <c r="C25" s="48">
        <v>450000</v>
      </c>
      <c r="D25" s="44"/>
      <c r="E25" s="45" t="s">
        <v>78</v>
      </c>
      <c r="F25" s="56">
        <f>F9</f>
        <v>1793400</v>
      </c>
      <c r="G25" s="43"/>
    </row>
    <row r="26" spans="1:7" ht="15" thickBot="1">
      <c r="A26" s="43"/>
      <c r="B26" s="47" t="s">
        <v>79</v>
      </c>
      <c r="C26" s="48">
        <v>0</v>
      </c>
      <c r="D26" s="44"/>
      <c r="E26" s="49" t="s">
        <v>80</v>
      </c>
      <c r="F26" s="58">
        <f>F14</f>
        <v>550000</v>
      </c>
      <c r="G26" s="43"/>
    </row>
    <row r="27" spans="1:7" ht="15.6" thickTop="1" thickBot="1">
      <c r="A27" s="43"/>
      <c r="B27" s="49" t="s">
        <v>79</v>
      </c>
      <c r="C27" s="50">
        <v>0</v>
      </c>
      <c r="D27" s="44"/>
      <c r="E27" s="59" t="s">
        <v>81</v>
      </c>
      <c r="F27" s="52">
        <f>SUM(F25:F26)</f>
        <v>2343400</v>
      </c>
      <c r="G27" s="43"/>
    </row>
    <row r="28" spans="1:7" ht="19.2" customHeight="1" thickTop="1" thickBot="1">
      <c r="A28" s="43"/>
      <c r="B28" s="53" t="s">
        <v>82</v>
      </c>
      <c r="C28" s="52">
        <f>SUM(C24:C27)</f>
        <v>975000</v>
      </c>
      <c r="D28" s="44"/>
      <c r="E28" s="60" t="s">
        <v>83</v>
      </c>
      <c r="F28" s="87">
        <f>F23-F27</f>
        <v>6709100</v>
      </c>
      <c r="G28" s="43"/>
    </row>
    <row r="29" spans="1:7" ht="21.6" customHeight="1" thickTop="1" thickBot="1">
      <c r="A29" s="43"/>
      <c r="B29" s="61" t="s">
        <v>84</v>
      </c>
      <c r="C29" s="62">
        <f>C28+C22+C15+C10</f>
        <v>9052500</v>
      </c>
      <c r="D29" s="44"/>
      <c r="E29" s="60" t="s">
        <v>85</v>
      </c>
      <c r="F29" s="88">
        <f ca="1">TODAY()</f>
        <v>45783</v>
      </c>
      <c r="G29" s="43"/>
    </row>
    <row r="30" spans="1:7" ht="15" thickTop="1">
      <c r="A30" s="43"/>
      <c r="B30" s="63"/>
      <c r="C30" s="63"/>
      <c r="D30" s="43"/>
      <c r="E30" s="43"/>
      <c r="F30" s="43"/>
      <c r="G30" s="43"/>
    </row>
  </sheetData>
  <mergeCells count="13">
    <mergeCell ref="B1:F1"/>
    <mergeCell ref="B2:F2"/>
    <mergeCell ref="B3:C3"/>
    <mergeCell ref="E3:F3"/>
    <mergeCell ref="B4:C4"/>
    <mergeCell ref="E4:F4"/>
    <mergeCell ref="E24:F24"/>
    <mergeCell ref="E10:F10"/>
    <mergeCell ref="B11:C11"/>
    <mergeCell ref="B16:C16"/>
    <mergeCell ref="E17:F17"/>
    <mergeCell ref="E18:F18"/>
    <mergeCell ref="B23:C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Analysis IS</vt:lpstr>
      <vt:lpstr>Business-Net-Worth-Calculator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Moksha Jain</cp:lastModifiedBy>
  <cp:lastPrinted>2017-04-19T09:59:51Z</cp:lastPrinted>
  <dcterms:created xsi:type="dcterms:W3CDTF">2017-04-13T04:20:55Z</dcterms:created>
  <dcterms:modified xsi:type="dcterms:W3CDTF">2025-05-06T17:44:26Z</dcterms:modified>
</cp:coreProperties>
</file>