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\Desktop\Templates-20250312T000755Z-001\Templates\05_TNR Checklist\"/>
    </mc:Choice>
  </mc:AlternateContent>
  <xr:revisionPtr revIDLastSave="0" documentId="13_ncr:1_{01910DC6-1EEE-49A1-93C4-26054A2A002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TNR Checklist" sheetId="1" r:id="rId1"/>
    <sheet name="Dashboard" sheetId="2" r:id="rId2"/>
    <sheet name="Paramete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 a="1"/>
  <c r="F4" i="2" s="1"/>
  <c r="G4" i="2" s="1"/>
  <c r="F5" i="2" a="1"/>
  <c r="F5" i="2" s="1"/>
  <c r="G5" i="2" s="1"/>
  <c r="D28" i="2"/>
  <c r="D29" i="2"/>
  <c r="D30" i="2"/>
  <c r="D31" i="2"/>
  <c r="D27" i="2"/>
  <c r="C28" i="2"/>
  <c r="C29" i="2"/>
  <c r="C30" i="2"/>
  <c r="C31" i="2"/>
  <c r="C27" i="2"/>
  <c r="B28" i="2"/>
  <c r="B29" i="2"/>
  <c r="B30" i="2"/>
  <c r="B31" i="2"/>
  <c r="B27" i="2"/>
  <c r="K5" i="2"/>
  <c r="K6" i="2"/>
  <c r="K7" i="2"/>
  <c r="K8" i="2"/>
  <c r="K4" i="2"/>
  <c r="B5" i="2"/>
  <c r="B6" i="2"/>
  <c r="B7" i="2"/>
  <c r="B8" i="2"/>
  <c r="B4" i="2"/>
  <c r="J6" i="2"/>
  <c r="J7" i="2"/>
  <c r="J8" i="2"/>
  <c r="J5" i="2"/>
  <c r="J4" i="2"/>
  <c r="C8" i="2"/>
  <c r="C7" i="2"/>
  <c r="C6" i="2"/>
  <c r="C5" i="2"/>
  <c r="C4" i="2"/>
  <c r="H5" i="2" l="1"/>
  <c r="H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<sst xmlns="http://schemas.openxmlformats.org/spreadsheetml/2006/main" count="102" uniqueCount="76">
  <si>
    <t>Test Case ID</t>
  </si>
  <si>
    <t>Test Case Description</t>
  </si>
  <si>
    <t>Preconditions</t>
  </si>
  <si>
    <t>Expected Result</t>
  </si>
  <si>
    <t>Actual Result</t>
  </si>
  <si>
    <t>Status</t>
  </si>
  <si>
    <t>Tester</t>
  </si>
  <si>
    <t>Execution Date</t>
  </si>
  <si>
    <t>Defect ID (if applicable)</t>
  </si>
  <si>
    <t>TNR_001</t>
  </si>
  <si>
    <t>Verify login functionality</t>
  </si>
  <si>
    <t>User is on login page</t>
  </si>
  <si>
    <t>User logs in successfully</t>
  </si>
  <si>
    <t>Planned</t>
  </si>
  <si>
    <t>TNR_002</t>
  </si>
  <si>
    <t>Check main page load time</t>
  </si>
  <si>
    <t>App is deployed</t>
  </si>
  <si>
    <t>Page loads under 3s</t>
  </si>
  <si>
    <t>TNR_003</t>
  </si>
  <si>
    <t>Validate checkout process</t>
  </si>
  <si>
    <t>User has items in cart</t>
  </si>
  <si>
    <t>Checkout completes</t>
  </si>
  <si>
    <t>TNR_004</t>
  </si>
  <si>
    <t>Ensure DB migration consistency</t>
  </si>
  <si>
    <t>DB migrated</t>
  </si>
  <si>
    <t>Data intact</t>
  </si>
  <si>
    <t>TNR_005</t>
  </si>
  <si>
    <t>Test API response validation</t>
  </si>
  <si>
    <t>API endpoints available</t>
  </si>
  <si>
    <t>Correct response codes</t>
  </si>
  <si>
    <t>Test Execution Status</t>
  </si>
  <si>
    <t>Count</t>
  </si>
  <si>
    <t>In Progress</t>
  </si>
  <si>
    <t>Passed</t>
  </si>
  <si>
    <t>Failed</t>
  </si>
  <si>
    <t>Blocked</t>
  </si>
  <si>
    <t>Date</t>
  </si>
  <si>
    <t>Tests Executed</t>
  </si>
  <si>
    <t>Severity</t>
  </si>
  <si>
    <t>Defect Count</t>
  </si>
  <si>
    <t>Critical</t>
  </si>
  <si>
    <t>Major</t>
  </si>
  <si>
    <t>Minor</t>
  </si>
  <si>
    <t>Explanation of Statuses</t>
  </si>
  <si>
    <t>Assigned To</t>
  </si>
  <si>
    <t>The test case is created but has not been executed yet.</t>
  </si>
  <si>
    <t>John Doe</t>
  </si>
  <si>
    <t>The test case is currently being executed by a tester.</t>
  </si>
  <si>
    <t>Jane Smith</t>
  </si>
  <si>
    <t>The test case has been executed successfully, and the expected result matches the actual result.</t>
  </si>
  <si>
    <t>QA Engineer 1</t>
  </si>
  <si>
    <t>The test case has been executed, but the actual result does not match the expected result. A defect may be logged.</t>
  </si>
  <si>
    <t>QA Engineer 2</t>
  </si>
  <si>
    <t>The test case cannot be executed due to a dependency or an issue preventing its execution.</t>
  </si>
  <si>
    <t>QA Engineer 3</t>
  </si>
  <si>
    <t>INC0001</t>
  </si>
  <si>
    <t>No response code</t>
  </si>
  <si>
    <t>Explanation of Priority</t>
  </si>
  <si>
    <t>Blocker</t>
  </si>
  <si>
    <t>Prevents all testing or production use. Requires immediate resolution.</t>
  </si>
  <si>
    <t>Major functionality is broken, affecting multiple users.</t>
  </si>
  <si>
    <t>Significant issue impacting specific use cases.</t>
  </si>
  <si>
    <t>Affects usability but has a workaround.</t>
  </si>
  <si>
    <t>Trivial</t>
  </si>
  <si>
    <t>Cosmetic issue, does not affect functionality.</t>
  </si>
  <si>
    <t>Priority</t>
  </si>
  <si>
    <t>High</t>
  </si>
  <si>
    <t>Requires immediate attention, blocking feature functionality.</t>
  </si>
  <si>
    <t>Medium</t>
  </si>
  <si>
    <t>Important but does not block core features.</t>
  </si>
  <si>
    <t>Low</t>
  </si>
  <si>
    <t>Minor issue, can be addressed in future releases.</t>
  </si>
  <si>
    <t>Defect Count By severity</t>
  </si>
  <si>
    <t>Test Execution Progress</t>
  </si>
  <si>
    <t>Testers</t>
  </si>
  <si>
    <t>Pass vs. Fail Rate per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</si>
</sst>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0" xfId="0" applyFont="1" applyFill="1"/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00">
    <dxf>
      <fill>
        <patternFill>
          <bgColor rgb="FFFFFF66"/>
        </patternFill>
      </fill>
    </dxf>
    <dxf>
      <fill>
        <patternFill>
          <bgColor rgb="FFFF9933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5050"/>
        </patternFill>
      </fill>
    </dxf>
    <dxf>
      <fill>
        <patternFill>
          <bgColor rgb="FFFF9933"/>
        </patternFill>
      </fill>
    </dxf>
    <dxf>
      <fill>
        <patternFill>
          <bgColor rgb="FFFFFF66"/>
        </patternFill>
      </fill>
    </dxf>
    <dxf>
      <fill>
        <patternFill>
          <bgColor rgb="FFFF9933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FFCC"/>
        </patternFill>
      </fill>
    </dxf>
    <dxf>
      <fill>
        <patternFill>
          <bgColor theme="3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FFCC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rgb="FFFFFFCC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rgb="FFFFFFCC"/>
        </patternFill>
      </fill>
    </dxf>
    <dxf>
      <fill>
        <patternFill>
          <bgColor theme="3" tint="0.79998168889431442"/>
        </patternFill>
      </fill>
    </dxf>
    <dxf>
      <fill>
        <patternFill>
          <bgColor rgb="FFFFFFCC"/>
        </patternFill>
      </fill>
    </dxf>
    <dxf>
      <fill>
        <patternFill>
          <bgColor theme="3" tint="0.79998168889431442"/>
        </patternFill>
      </fill>
    </dxf>
    <dxf>
      <fill>
        <patternFill>
          <bgColor rgb="FFFFFFCC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  <border outline="0">
        <left style="thin">
          <color indexed="64"/>
        </left>
      </border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colors>
    <mruColors>
      <color rgb="FFFFFF66"/>
      <color rgb="FFFF9933"/>
      <color rgb="FFFF505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Execution Status Overview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Dashboard!$C$3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78A8-483F-B3BC-A1C3395FFF6C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78A8-483F-B3BC-A1C3395FFF6C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78A8-483F-B3BC-A1C3395FFF6C}"/>
              </c:ext>
            </c:extLst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78A8-483F-B3BC-A1C3395FFF6C}"/>
              </c:ext>
            </c:extLst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78A8-483F-B3BC-A1C3395FFF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Dashboard!$B$4:$B$8</c:f>
              <c:strCache>
                <c:ptCount val="5"/>
                <c:pt idx="0">
                  <c:v>Planned</c:v>
                </c:pt>
                <c:pt idx="1">
                  <c:v>In Progress</c:v>
                </c:pt>
                <c:pt idx="2">
                  <c:v>Passed</c:v>
                </c:pt>
                <c:pt idx="3">
                  <c:v>Failed</c:v>
                </c:pt>
                <c:pt idx="4">
                  <c:v>Blocked</c:v>
                </c:pt>
              </c:strCache>
            </c:strRef>
          </c:cat>
          <c:val>
            <c:numRef>
              <c:f>Dashboard!$C$4:$C$8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53-47FE-A0CC-7DAA29CC2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Defect Count by Severity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Dashboard!$K$3</c:f>
              <c:strCache>
                <c:ptCount val="1"/>
                <c:pt idx="0">
                  <c:v>Defect Count</c:v>
                </c:pt>
              </c:strCache>
            </c:strRef>
          </c:tx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Dashboard!$J$4:$J$8</c:f>
              <c:strCache>
                <c:ptCount val="5"/>
                <c:pt idx="0">
                  <c:v>Blocker</c:v>
                </c:pt>
                <c:pt idx="1">
                  <c:v>Critical</c:v>
                </c:pt>
                <c:pt idx="2">
                  <c:v>Major</c:v>
                </c:pt>
                <c:pt idx="3">
                  <c:v>Minor</c:v>
                </c:pt>
                <c:pt idx="4">
                  <c:v>Trivial</c:v>
                </c:pt>
              </c:strCache>
            </c:strRef>
          </c:cat>
          <c:val>
            <c:numRef>
              <c:f>Dashboard!$K$4:$K$8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00-418F-990A-7EA0A7A34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50030001"/>
        <c:axId val="50030002"/>
      </c:barChart>
      <c:catAx>
        <c:axId val="50030001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030002"/>
        <c:crosses val="autoZero"/>
        <c:auto val="1"/>
        <c:lblAlgn val="ctr"/>
        <c:lblOffset val="100"/>
        <c:noMultiLvlLbl val="0"/>
      </c:catAx>
      <c:valAx>
        <c:axId val="5003000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0030001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baseline="0"/>
              <a:t>Pass vs. Fail Rate per Tester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Dashboard!$C$26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Dashboard!$B$27:$B$31</c:f>
              <c:strCache>
                <c:ptCount val="5"/>
                <c:pt idx="0">
                  <c:v>John Doe</c:v>
                </c:pt>
                <c:pt idx="1">
                  <c:v>Jane Smith</c:v>
                </c:pt>
                <c:pt idx="2">
                  <c:v>QA Engineer 1</c:v>
                </c:pt>
                <c:pt idx="3">
                  <c:v>QA Engineer 2</c:v>
                </c:pt>
                <c:pt idx="4">
                  <c:v>QA Engineer 3</c:v>
                </c:pt>
              </c:strCache>
            </c:strRef>
          </c:cat>
          <c:val>
            <c:numRef>
              <c:f>Dashboard!$C$27:$C$31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DD-4AB4-9CAB-FCBC4DD83467}"/>
            </c:ext>
          </c:extLst>
        </c:ser>
        <c:ser>
          <c:idx val="1"/>
          <c:order val="1"/>
          <c:tx>
            <c:strRef>
              <c:f>Dashboard!$D$26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Dashboard!$B$27:$B$31</c:f>
              <c:strCache>
                <c:ptCount val="5"/>
                <c:pt idx="0">
                  <c:v>John Doe</c:v>
                </c:pt>
                <c:pt idx="1">
                  <c:v>Jane Smith</c:v>
                </c:pt>
                <c:pt idx="2">
                  <c:v>QA Engineer 1</c:v>
                </c:pt>
                <c:pt idx="3">
                  <c:v>QA Engineer 2</c:v>
                </c:pt>
                <c:pt idx="4">
                  <c:v>QA Engineer 3</c:v>
                </c:pt>
              </c:strCache>
            </c:strRef>
          </c:cat>
          <c:val>
            <c:numRef>
              <c:f>Dashboard!$D$27:$D$31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DD-4AB4-9CAB-FCBC4DD83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7074720"/>
        <c:axId val="177076800"/>
        <c:axId val="279803312"/>
      </c:bar3DChart>
      <c:catAx>
        <c:axId val="17707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076800"/>
        <c:crosses val="autoZero"/>
        <c:auto val="1"/>
        <c:lblAlgn val="ctr"/>
        <c:lblOffset val="100"/>
        <c:noMultiLvlLbl val="0"/>
      </c:catAx>
      <c:valAx>
        <c:axId val="17707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074720"/>
        <c:crosses val="autoZero"/>
        <c:crossBetween val="between"/>
        <c:majorUnit val="1"/>
      </c:valAx>
      <c:serAx>
        <c:axId val="279803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076800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Test Execution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Dashboard!$G$3</c:f>
              <c:strCache>
                <c:ptCount val="1"/>
                <c:pt idx="0">
                  <c:v>Tests Executed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Dashboard!$F$4:$F$5</c:f>
              <c:numCache>
                <c:formatCode>m/d/yyyy</c:formatCode>
                <c:ptCount val="2"/>
                <c:pt idx="0">
                  <c:v>45734</c:v>
                </c:pt>
                <c:pt idx="1">
                  <c:v>45729</c:v>
                </c:pt>
              </c:numCache>
            </c:numRef>
          </c:cat>
          <c:val>
            <c:numRef>
              <c:f>Dashboard!$G$4:$G$5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F8-41D3-AC87-E032AC965A29}"/>
            </c:ext>
          </c:extLst>
        </c:ser>
        <c:ser>
          <c:idx val="1"/>
          <c:order val="1"/>
          <c:tx>
            <c:strRef>
              <c:f>Dashboard!$H$3</c:f>
              <c:strCache>
                <c:ptCount val="1"/>
                <c:pt idx="0">
                  <c:v>Defect Count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Dashboard!$F$4:$F$5</c:f>
              <c:numCache>
                <c:formatCode>m/d/yyyy</c:formatCode>
                <c:ptCount val="2"/>
                <c:pt idx="0">
                  <c:v>45734</c:v>
                </c:pt>
                <c:pt idx="1">
                  <c:v>45729</c:v>
                </c:pt>
              </c:numCache>
            </c:numRef>
          </c:cat>
          <c:val>
            <c:numRef>
              <c:f>Dashboard!$H$4:$H$5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F8-41D3-AC87-E032AC965A2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67058848"/>
        <c:axId val="267056768"/>
      </c:lineChart>
      <c:dateAx>
        <c:axId val="2670588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7056768"/>
        <c:crosses val="autoZero"/>
        <c:auto val="1"/>
        <c:lblOffset val="100"/>
        <c:baseTimeUnit val="days"/>
      </c:dateAx>
      <c:valAx>
        <c:axId val="26705676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6705884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8</xdr:row>
      <xdr:rowOff>133351</xdr:rowOff>
    </xdr:from>
    <xdr:to>
      <xdr:col>3</xdr:col>
      <xdr:colOff>38100</xdr:colOff>
      <xdr:row>21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8</xdr:row>
      <xdr:rowOff>133349</xdr:rowOff>
    </xdr:from>
    <xdr:to>
      <xdr:col>11</xdr:col>
      <xdr:colOff>28575</xdr:colOff>
      <xdr:row>21</xdr:row>
      <xdr:rowOff>66674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280987</xdr:colOff>
      <xdr:row>31</xdr:row>
      <xdr:rowOff>114299</xdr:rowOff>
    </xdr:from>
    <xdr:to>
      <xdr:col>4</xdr:col>
      <xdr:colOff>28575</xdr:colOff>
      <xdr:row>45</xdr:row>
      <xdr:rowOff>104774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D7854A7E-2789-4E31-8522-805A678C68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4762</xdr:colOff>
      <xdr:row>5</xdr:row>
      <xdr:rowOff>114299</xdr:rowOff>
    </xdr:from>
    <xdr:to>
      <xdr:col>7</xdr:col>
      <xdr:colOff>1524000</xdr:colOff>
      <xdr:row>21</xdr:row>
      <xdr:rowOff>104774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2BA9A0A5-B0F3-4100-7984-5DB547A748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D46C9B-4E18-4335-B847-C03EB46321A0}" name="Tableau1" displayName="Tableau1" ref="A1:K6" totalsRowShown="0" headerRowDxfId="99">
  <autoFilter ref="A1:K6" xr:uid="{A7D46C9B-4E18-4335-B847-C03EB46321A0}"/>
  <tableColumns count="11">
    <tableColumn id="1" xr3:uid="{36D78001-F86C-4BD3-8201-5551214A6A4A}" name="Test Case ID" dataDxfId="98"/>
    <tableColumn id="11" xr3:uid="{7FBED541-6C65-466B-A35A-DA9CD3BDEF9B}" name="Priority" dataDxfId="97"/>
    <tableColumn id="2" xr3:uid="{29D33797-DCA2-4008-AD22-791FCEE67C99}" name="Test Case Description" dataDxfId="96"/>
    <tableColumn id="3" xr3:uid="{D2E7F389-D4EB-4880-B719-D00D8634623D}" name="Preconditions" dataDxfId="95"/>
    <tableColumn id="4" xr3:uid="{B386EDE4-3A0C-4E73-A757-E201BCC64CE1}" name="Expected Result" dataDxfId="94"/>
    <tableColumn id="5" xr3:uid="{C5720260-63C4-42E6-B8B8-7AC144D4D488}" name="Actual Result" dataDxfId="93"/>
    <tableColumn id="10" xr3:uid="{8411BCDE-52E2-4F34-AD75-C1ABCAAC1570}" name="Severity" dataDxfId="92"/>
    <tableColumn id="6" xr3:uid="{1C31F0ED-9010-4AD7-B383-8F0B8B50ED8E}" name="Status" dataDxfId="91"/>
    <tableColumn id="7" xr3:uid="{AB54B92F-EAA3-4050-B834-0ED33E5B4A9B}" name="Tester" dataDxfId="90"/>
    <tableColumn id="8" xr3:uid="{3F699BB1-94D6-403F-987C-772D07731392}" name="Execution Date" dataDxfId="89"/>
    <tableColumn id="9" xr3:uid="{C188751B-C677-451A-A5E5-C13D2B5DE64F}" name="Defect ID (if applicable)" dataDxfId="88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5CDE05C-0785-43C0-8DF9-5FCB719A5C61}" name="Tableau14" displayName="Tableau14" ref="B3:C8" totalsRowShown="0" headerRowDxfId="87" dataDxfId="86">
  <autoFilter ref="B3:C8" xr:uid="{65CDE05C-0785-43C0-8DF9-5FCB719A5C61}"/>
  <tableColumns count="2">
    <tableColumn id="1" xr3:uid="{D9C13FE1-FC97-4BCA-818D-81C4F429FE10}" name="Status" dataDxfId="85">
      <calculatedColumnFormula>Parameters!B3</calculatedColumnFormula>
    </tableColumn>
    <tableColumn id="2" xr3:uid="{411E5129-09A1-45BC-8036-204AA9942026}" name="Count" dataDxfId="84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13996D6-D6E3-485B-8D92-F14B5CC2A585}" name="Tableau15" displayName="Tableau15" ref="F3:H5" totalsRowShown="0" headerRowDxfId="83" dataDxfId="82">
  <autoFilter ref="F3:H5" xr:uid="{F13996D6-D6E3-485B-8D92-F14B5CC2A585}"/>
  <tableColumns count="3">
    <tableColumn id="1" xr3:uid="{DDCD0B17-8C92-4465-9AB2-E0FF18CFE694}" name="Date" dataDxfId="81">
      <calculatedColumnFormula array="1">IFERROR(INDEX(_xlfn.UNIQUE(IF((('TNR Checklist'!H:H=Tableau3[[#This Row],[Status]]) + ('TNR Checklist'!H:H=Parameters!B5)) * ('TNR Checklist'!J:J&lt;&gt;""), 'TNR Checklist'!J:J)), ROW(F2)),"")</calculatedColumnFormula>
    </tableColumn>
    <tableColumn id="2" xr3:uid="{22AA0E23-F011-4B09-AA03-BD7254994AE8}" name="Tests Executed" dataDxfId="80">
      <calculatedColumnFormula>COUNTIFS('TNR Checklist'!J:J, F4, 'TNR Checklist'!H:H,Parameters!$B$5) + COUNTIFS('TNR Checklist'!J:J, F4, 'TNR Checklist'!H:H, Parameters!$B$6)</calculatedColumnFormula>
    </tableColumn>
    <tableColumn id="3" xr3:uid="{C3D489C9-6A46-47B2-B5CB-3CC8648630E9}" name="Defect Count" dataDxfId="79">
      <calculatedColumnFormula>COUNTIFS('TNR Checklist'!J:J,Tableau15[[#This Row],[Date]], 'TNR Checklist'!H:H, Parameters!$B$6)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82CEF81-DA31-4286-B467-580BCBD50405}" name="Tableau16" displayName="Tableau16" ref="J3:K8" totalsRowShown="0" headerRowDxfId="78" dataDxfId="77">
  <autoFilter ref="J3:K8" xr:uid="{082CEF81-DA31-4286-B467-580BCBD50405}"/>
  <tableColumns count="2">
    <tableColumn id="1" xr3:uid="{1DD2AAE1-DE9E-41C0-B98D-56FA647C5F4A}" name="Severity" dataDxfId="76"/>
    <tableColumn id="2" xr3:uid="{148B94A1-9CFA-47B4-B350-FDF746FC4A20}" name="Defect Count" dataDxfId="75">
      <calculatedColumnFormula>COUNTIF('TNR Checklist'!G:G,Tableau16[[#This Row],[Severity]])</calculatedColumnFormula>
    </tableColumn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C0DFE6F-2556-4CDE-B785-10695307D7D5}" name="Tableau18" displayName="Tableau18" ref="B26:D31" totalsRowShown="0" headerRowDxfId="74" dataDxfId="73">
  <autoFilter ref="B26:D31" xr:uid="{AC0DFE6F-2556-4CDE-B785-10695307D7D5}"/>
  <tableColumns count="3">
    <tableColumn id="1" xr3:uid="{5EA6266E-AF80-4646-B2BE-49AC15DA96AB}" name="Testers" dataDxfId="72">
      <calculatedColumnFormula>Parameters!E3</calculatedColumnFormula>
    </tableColumn>
    <tableColumn id="2" xr3:uid="{42809B48-1020-4D21-95EC-4952654AB07A}" name="Passed" dataDxfId="71">
      <calculatedColumnFormula>COUNTIFS('TNR Checklist'!I:I, B27, 'TNR Checklist'!H:H, Parameters!$B$5)</calculatedColumnFormula>
    </tableColumn>
    <tableColumn id="3" xr3:uid="{AAEB924A-710C-4CB6-B3D5-82B0989998CF}" name="Failed" dataDxfId="70">
      <calculatedColumnFormula>COUNTIFS('TNR Checklist'!I:I, B27, 'TNR Checklist'!H:H, Parameters!$B$6)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4DE4B5-EF3C-47BB-B3CD-8AB27F9B2258}" name="Tableau3" displayName="Tableau3" ref="B2:C7" totalsRowShown="0" headerRowDxfId="69" headerRowBorderDxfId="68" tableBorderDxfId="67" totalsRowBorderDxfId="66">
  <autoFilter ref="B2:C7" xr:uid="{B94DE4B5-EF3C-47BB-B3CD-8AB27F9B2258}"/>
  <tableColumns count="2">
    <tableColumn id="1" xr3:uid="{09510CF6-7196-495C-8B51-CFCFD1D8C190}" name="Status" dataDxfId="65"/>
    <tableColumn id="2" xr3:uid="{F11C40F6-A589-4FF0-9FA6-7857DE542340}" name="Explanation of Statuses" dataDxfId="64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14B4B4C-5E05-4DDE-BE5F-DC2DFE6D12CF}" name="Tableau4" displayName="Tableau4" ref="E2:E7" totalsRowShown="0" headerRowDxfId="63" dataDxfId="61" headerRowBorderDxfId="62" tableBorderDxfId="60" totalsRowBorderDxfId="59">
  <autoFilter ref="E2:E7" xr:uid="{514B4B4C-5E05-4DDE-BE5F-DC2DFE6D12CF}"/>
  <tableColumns count="1">
    <tableColumn id="1" xr3:uid="{2F62DE15-D6F2-4996-B73F-F41B2F731F98}" name="Assigned To" dataDxfId="58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E04BE9C-EA78-4DDA-80F3-8B9AD28334CD}" name="Tableau35" displayName="Tableau35" ref="G2:H7" totalsRowShown="0" headerRowDxfId="57" dataDxfId="55" headerRowBorderDxfId="56" tableBorderDxfId="54" totalsRowBorderDxfId="53">
  <autoFilter ref="G2:H7" xr:uid="{BE04BE9C-EA78-4DDA-80F3-8B9AD28334CD}"/>
  <tableColumns count="2">
    <tableColumn id="1" xr3:uid="{1CEBCF05-F3AD-4F11-BA8E-0FBC4D255C20}" name="Severity" dataDxfId="52"/>
    <tableColumn id="2" xr3:uid="{1B60E0E3-F13D-49F4-A53C-290AA4FCDF01}" name="Explanation of Priority" dataDxfId="51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70F2C84-ACF8-4CA3-B55D-2652F7EC7375}" name="Tableau36" displayName="Tableau36" ref="B10:C13" totalsRowShown="0" headerRowDxfId="50" headerRowBorderDxfId="49" tableBorderDxfId="48" totalsRowBorderDxfId="47">
  <autoFilter ref="B10:C13" xr:uid="{170F2C84-ACF8-4CA3-B55D-2652F7EC7375}"/>
  <tableColumns count="2">
    <tableColumn id="1" xr3:uid="{A265F8B1-83D8-446C-877C-A9CF307466DA}" name="Priority" dataDxfId="46"/>
    <tableColumn id="2" xr3:uid="{F59C88A4-02B9-4AA9-8EFA-1EB65CA4E85A}" name="Explanation of Statuses" dataDxfId="4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Normal="100" workbookViewId="0">
      <selection activeCell="C27" sqref="C27"/>
    </sheetView>
  </sheetViews>
  <sheetFormatPr baseColWidth="10" defaultColWidth="9.140625" defaultRowHeight="15" x14ac:dyDescent="0.25"/>
  <cols>
    <col min="1" max="2" width="36.7109375" customWidth="1"/>
    <col min="3" max="3" width="30.7109375" customWidth="1"/>
    <col min="4" max="4" width="27.85546875" customWidth="1"/>
    <col min="5" max="5" width="27.7109375" customWidth="1"/>
    <col min="6" max="7" width="29.28515625" customWidth="1"/>
    <col min="8" max="8" width="14" customWidth="1"/>
    <col min="9" max="9" width="19.5703125" customWidth="1"/>
    <col min="10" max="10" width="22.140625" customWidth="1"/>
    <col min="11" max="11" width="32.5703125" customWidth="1"/>
  </cols>
  <sheetData>
    <row r="1" spans="1:11" s="12" customFormat="1" ht="18.75" x14ac:dyDescent="0.25">
      <c r="A1" s="16" t="s">
        <v>0</v>
      </c>
      <c r="B1" s="16" t="s">
        <v>65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38</v>
      </c>
      <c r="H1" s="16" t="s">
        <v>5</v>
      </c>
      <c r="I1" s="16" t="s">
        <v>6</v>
      </c>
      <c r="J1" s="16" t="s">
        <v>7</v>
      </c>
      <c r="K1" s="16" t="s">
        <v>8</v>
      </c>
    </row>
    <row r="2" spans="1:11" x14ac:dyDescent="0.25">
      <c r="A2" s="12" t="s">
        <v>9</v>
      </c>
      <c r="B2" s="12" t="s">
        <v>66</v>
      </c>
      <c r="C2" s="10" t="s">
        <v>10</v>
      </c>
      <c r="D2" s="10" t="s">
        <v>11</v>
      </c>
      <c r="E2" s="10" t="s">
        <v>12</v>
      </c>
      <c r="F2" s="10"/>
      <c r="G2" s="10"/>
      <c r="H2" s="10" t="s">
        <v>13</v>
      </c>
      <c r="I2" s="10" t="s">
        <v>46</v>
      </c>
      <c r="J2" s="11">
        <v>45734</v>
      </c>
      <c r="K2" s="12"/>
    </row>
    <row r="3" spans="1:11" x14ac:dyDescent="0.25">
      <c r="A3" s="12" t="s">
        <v>14</v>
      </c>
      <c r="B3" s="12" t="s">
        <v>66</v>
      </c>
      <c r="C3" s="10" t="s">
        <v>15</v>
      </c>
      <c r="D3" s="10" t="s">
        <v>16</v>
      </c>
      <c r="E3" s="10" t="s">
        <v>17</v>
      </c>
      <c r="F3" s="10"/>
      <c r="G3" s="10"/>
      <c r="H3" s="10" t="s">
        <v>33</v>
      </c>
      <c r="I3" s="10" t="s">
        <v>48</v>
      </c>
      <c r="J3" s="11">
        <v>45734</v>
      </c>
      <c r="K3" s="12"/>
    </row>
    <row r="4" spans="1:11" x14ac:dyDescent="0.25">
      <c r="A4" s="12" t="s">
        <v>18</v>
      </c>
      <c r="B4" s="12" t="s">
        <v>66</v>
      </c>
      <c r="C4" s="10" t="s">
        <v>19</v>
      </c>
      <c r="D4" s="10" t="s">
        <v>20</v>
      </c>
      <c r="E4" s="10" t="s">
        <v>21</v>
      </c>
      <c r="F4" s="10"/>
      <c r="G4" s="10"/>
      <c r="H4" s="10" t="s">
        <v>32</v>
      </c>
      <c r="I4" s="10" t="s">
        <v>46</v>
      </c>
      <c r="J4" s="11">
        <v>45729</v>
      </c>
      <c r="K4" s="12"/>
    </row>
    <row r="5" spans="1:11" x14ac:dyDescent="0.25">
      <c r="A5" s="12" t="s">
        <v>22</v>
      </c>
      <c r="B5" s="12" t="s">
        <v>68</v>
      </c>
      <c r="C5" s="10" t="s">
        <v>23</v>
      </c>
      <c r="D5" s="10" t="s">
        <v>24</v>
      </c>
      <c r="E5" s="10" t="s">
        <v>25</v>
      </c>
      <c r="F5" s="10" t="s">
        <v>25</v>
      </c>
      <c r="G5" s="10"/>
      <c r="H5" s="10" t="s">
        <v>33</v>
      </c>
      <c r="I5" s="10" t="s">
        <v>52</v>
      </c>
      <c r="J5" s="11">
        <v>45729</v>
      </c>
      <c r="K5" s="12"/>
    </row>
    <row r="6" spans="1:11" x14ac:dyDescent="0.25">
      <c r="A6" s="12" t="s">
        <v>26</v>
      </c>
      <c r="B6" s="12" t="s">
        <v>70</v>
      </c>
      <c r="C6" s="10" t="s">
        <v>27</v>
      </c>
      <c r="D6" s="10" t="s">
        <v>28</v>
      </c>
      <c r="E6" s="10" t="s">
        <v>29</v>
      </c>
      <c r="F6" s="10" t="s">
        <v>56</v>
      </c>
      <c r="G6" s="10" t="s">
        <v>41</v>
      </c>
      <c r="H6" s="10" t="s">
        <v>34</v>
      </c>
      <c r="I6" s="10" t="s">
        <v>50</v>
      </c>
      <c r="J6" s="11">
        <v>45729</v>
      </c>
      <c r="K6" s="12" t="s">
        <v>55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68E029F-59CF-47DE-AA93-20BE830FA491}">
            <xm:f>$H1=Parameters!$B$3</xm:f>
            <x14:dxf>
              <fill>
                <patternFill>
                  <bgColor theme="3" tint="0.79998168889431442"/>
                </patternFill>
              </fill>
            </x14:dxf>
          </x14:cfRule>
          <x14:cfRule type="expression" priority="12" id="{26EA220A-415A-4364-ACD7-16D4CB0C997D}">
            <xm:f>$H1=Parameters!$B$4</xm:f>
            <x14:dxf>
              <fill>
                <patternFill>
                  <bgColor rgb="FFFFFFCC"/>
                </patternFill>
              </fill>
            </x14:dxf>
          </x14:cfRule>
          <x14:cfRule type="expression" priority="11" id="{8C945DF9-AFC7-4F52-ABAD-11A83155B049}">
            <xm:f>$H1=Parameters!$B$5</xm:f>
            <x14:dxf>
              <fill>
                <patternFill>
                  <bgColor theme="6" tint="0.59996337778862885"/>
                </patternFill>
              </fill>
            </x14:dxf>
          </x14:cfRule>
          <x14:cfRule type="expression" priority="10" id="{BB079AFB-713D-437F-BCAA-FDCAA79B6A05}">
            <xm:f>$H1=Parameters!$B$6</xm:f>
            <x14:dxf>
              <fill>
                <patternFill>
                  <bgColor theme="5" tint="0.39994506668294322"/>
                </patternFill>
              </fill>
            </x14:dxf>
          </x14:cfRule>
          <x14:cfRule type="expression" priority="9" id="{5F4BE65E-BFDA-4F55-B9A4-40019051D7F9}">
            <xm:f>$H1=Parameters!$B$7</xm:f>
            <x14:dxf>
              <fill>
                <patternFill>
                  <bgColor theme="7" tint="0.59996337778862885"/>
                </patternFill>
              </fill>
            </x14:dxf>
          </x14:cfRule>
          <xm:sqref>H1:H1048576</xm:sqref>
        </x14:conditionalFormatting>
        <x14:conditionalFormatting xmlns:xm="http://schemas.microsoft.com/office/excel/2006/main">
          <x14:cfRule type="expression" priority="8" id="{BF45146E-7E5E-4004-8237-9578E394C238}">
            <xm:f>$B1=Parameters!$B$11</xm:f>
            <x14:dxf>
              <fill>
                <patternFill>
                  <bgColor rgb="FFC00000"/>
                </patternFill>
              </fill>
            </x14:dxf>
          </x14:cfRule>
          <x14:cfRule type="expression" priority="7" id="{2C2A24C6-8E71-4387-BC38-5A3AA69CF8CA}">
            <xm:f>$B1=Parameters!$B$12</xm:f>
            <x14:dxf>
              <fill>
                <patternFill>
                  <bgColor rgb="FFFFC000"/>
                </patternFill>
              </fill>
            </x14:dxf>
          </x14:cfRule>
          <x14:cfRule type="expression" priority="6" id="{012953AE-65F8-4C00-8503-6BFE4C343719}">
            <xm:f>$B1=Parameters!$B$13</xm:f>
            <x14:dxf>
              <fill>
                <patternFill>
                  <bgColor rgb="FF92D050"/>
                </patternFill>
              </fill>
            </x14:dxf>
          </x14:cfRule>
          <xm:sqref>B1:B1048576</xm:sqref>
        </x14:conditionalFormatting>
        <x14:conditionalFormatting xmlns:xm="http://schemas.microsoft.com/office/excel/2006/main">
          <x14:cfRule type="expression" priority="5" id="{A3EFBCCE-ADB6-4EF3-A889-17D123871074}">
            <xm:f>$G1=Parameters!$G$3</xm:f>
            <x14:dxf>
              <fill>
                <patternFill>
                  <bgColor rgb="FFFF0000"/>
                </patternFill>
              </fill>
            </x14:dxf>
          </x14:cfRule>
          <x14:cfRule type="expression" priority="4" id="{1B0AB4B4-F8E2-4EE3-BF63-693646F4103F}">
            <xm:f>$G1=Parameters!$G$4</xm:f>
            <x14:dxf>
              <fill>
                <patternFill>
                  <bgColor rgb="FFFF5050"/>
                </patternFill>
              </fill>
            </x14:dxf>
          </x14:cfRule>
          <x14:cfRule type="expression" priority="3" id="{2DA75D8F-EDFD-4691-9E1C-B4DF60304903}">
            <xm:f>$G1=Parameters!$G$5</xm:f>
            <x14:dxf>
              <fill>
                <patternFill>
                  <bgColor rgb="FFFF9933"/>
                </patternFill>
              </fill>
            </x14:dxf>
          </x14:cfRule>
          <x14:cfRule type="expression" priority="2" id="{45E7B03C-4F22-4DE4-8C20-ECF8D368EBA5}">
            <xm:f>$G1=Parameters!$G$6</xm:f>
            <x14:dxf>
              <fill>
                <patternFill>
                  <bgColor rgb="FFFFFF66"/>
                </patternFill>
              </fill>
            </x14:dxf>
          </x14:cfRule>
          <x14:cfRule type="expression" priority="1" id="{6CFAF85F-C819-474A-8E51-E30AFB5745AD}">
            <xm:f>$G1=Parameters!$G$7</xm:f>
            <x14:dxf>
              <fill>
                <patternFill>
                  <bgColor theme="7" tint="0.39994506668294322"/>
                </patternFill>
              </fill>
            </x14:dxf>
          </x14:cfRule>
          <xm:sqref>G1:G1048576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EC7E424-CC06-482C-94F6-B76DEC21AE36}">
          <x14:formula1>
            <xm:f>Parameters!$B$3:$B$7</xm:f>
          </x14:formula1>
          <xm:sqref>H2:H6</xm:sqref>
        </x14:dataValidation>
        <x14:dataValidation type="list" allowBlank="1" showInputMessage="1" showErrorMessage="1" xr:uid="{142AFE8A-45C4-41AD-9874-0189C9457DF9}">
          <x14:formula1>
            <xm:f>Parameters!$E$3:$E$7</xm:f>
          </x14:formula1>
          <xm:sqref>I2:I6</xm:sqref>
        </x14:dataValidation>
        <x14:dataValidation type="list" allowBlank="1" showInputMessage="1" showErrorMessage="1" xr:uid="{17737A73-A94C-45D4-BDFC-3C58372F207A}">
          <x14:formula1>
            <xm:f>Parameters!$B$11:$B$13</xm:f>
          </x14:formula1>
          <xm:sqref>B2:B6</xm:sqref>
        </x14:dataValidation>
        <x14:dataValidation type="list" allowBlank="1" showInputMessage="1" showErrorMessage="1" xr:uid="{C9FE6C82-43B3-43BB-A02D-2D84CD307948}">
          <x14:formula1>
            <xm:f>Parameters!$G$3:$G$7</xm:f>
          </x14:formula1>
          <xm:sqref>G2:G6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7"/>
  <sheetViews>
    <sheetView zoomScaleNormal="100" workbookViewId="0">
      <selection activeCell="I31" sqref="I31"/>
    </sheetView>
  </sheetViews>
  <sheetFormatPr baseColWidth="10" defaultColWidth="9.140625" defaultRowHeight="15" x14ac:dyDescent="0.25"/>
  <cols>
    <col min="1" max="1" width="5.42578125" customWidth="1"/>
    <col min="2" max="2" width="24.140625" customWidth="1"/>
    <col min="3" max="3" width="17" customWidth="1"/>
    <col min="4" max="4" width="9.140625" customWidth="1"/>
    <col min="5" max="5" width="3.7109375" customWidth="1"/>
    <col min="6" max="6" width="32" customWidth="1"/>
    <col min="7" max="7" width="21.42578125" customWidth="1"/>
    <col min="8" max="8" width="23.140625" customWidth="1"/>
    <col min="9" max="9" width="6.42578125" customWidth="1"/>
    <col min="10" max="10" width="27.5703125" customWidth="1"/>
    <col min="11" max="11" width="34.4257812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8.5" x14ac:dyDescent="0.25">
      <c r="A2" s="1"/>
      <c r="B2" s="26" t="s">
        <v>30</v>
      </c>
      <c r="C2" s="26"/>
      <c r="D2" s="18"/>
      <c r="E2" s="18"/>
      <c r="F2" s="26" t="s">
        <v>73</v>
      </c>
      <c r="G2" s="26"/>
      <c r="H2" s="18"/>
      <c r="I2" s="18"/>
      <c r="J2" s="26" t="s">
        <v>72</v>
      </c>
      <c r="K2" s="26"/>
      <c r="L2" s="1"/>
    </row>
    <row r="3" spans="1:12" ht="18.75" x14ac:dyDescent="0.25">
      <c r="A3" s="1"/>
      <c r="B3" s="19" t="s">
        <v>5</v>
      </c>
      <c r="C3" s="19" t="s">
        <v>31</v>
      </c>
      <c r="D3" s="20"/>
      <c r="E3" s="20"/>
      <c r="F3" s="19" t="s">
        <v>36</v>
      </c>
      <c r="G3" s="19" t="s">
        <v>37</v>
      </c>
      <c r="H3" s="16" t="s">
        <v>39</v>
      </c>
      <c r="I3" s="20"/>
      <c r="J3" s="19" t="s">
        <v>38</v>
      </c>
      <c r="K3" s="19" t="s">
        <v>39</v>
      </c>
      <c r="L3" s="1"/>
    </row>
    <row r="4" spans="1:12" x14ac:dyDescent="0.25">
      <c r="A4" s="1"/>
      <c r="B4" s="25" t="str">
        <f>Parameters!B3</f>
        <v>Planned</v>
      </c>
      <c r="C4" s="21">
        <f>COUNTIF('TNR Checklist'!H:H, Parameters!B3)</f>
        <v>1</v>
      </c>
      <c r="D4" s="18"/>
      <c r="E4" s="18"/>
      <c r="F4" s="22" cm="1">
        <f t="array" ref="F4">IFERROR(INDEX(_xlfn.UNIQUE(IF((('TNR Checklist'!H:H=Tableau3[[#This Row],[Status]]) + ('TNR Checklist'!H:H=Parameters!B5)) * ('TNR Checklist'!J:J&lt;&gt;""), 'TNR Checklist'!J:J)), ROW(F2)),"")</f>
        <v>45734</v>
      </c>
      <c r="G4" s="21">
        <f>COUNTIFS('TNR Checklist'!J:J, F4, 'TNR Checklist'!H:H,Parameters!$B$5) + COUNTIFS('TNR Checklist'!J:J, F4, 'TNR Checklist'!H:H, Parameters!$B$6)</f>
        <v>1</v>
      </c>
      <c r="H4" s="21">
        <f>COUNTIFS('TNR Checklist'!J:J,Tableau15[[#This Row],[Date]], 'TNR Checklist'!H:H, Parameters!$B$6)</f>
        <v>0</v>
      </c>
      <c r="I4" s="18"/>
      <c r="J4" s="25" t="str">
        <f>Parameters!G3</f>
        <v>Blocker</v>
      </c>
      <c r="K4" s="21">
        <f>COUNTIF('TNR Checklist'!G:G,Tableau16[[#This Row],[Severity]])</f>
        <v>0</v>
      </c>
      <c r="L4" s="1"/>
    </row>
    <row r="5" spans="1:12" x14ac:dyDescent="0.25">
      <c r="A5" s="1"/>
      <c r="B5" s="25" t="str">
        <f>Parameters!B4</f>
        <v>In Progress</v>
      </c>
      <c r="C5" s="21">
        <f>COUNTIF('TNR Checklist'!H:H, Parameters!B4)</f>
        <v>1</v>
      </c>
      <c r="D5" s="18"/>
      <c r="E5" s="18"/>
      <c r="F5" s="22" cm="1">
        <f t="array" ref="F5">IFERROR(INDEX(_xlfn.UNIQUE(IF((('TNR Checklist'!H:H=Tableau3[[#This Row],[Status]]) + ('TNR Checklist'!H:H=Parameters!B6)) * ('TNR Checklist'!J:J&lt;&gt;""), 'TNR Checklist'!J:J)), ROW(F3)),"")</f>
        <v>45729</v>
      </c>
      <c r="G5" s="21">
        <f>COUNTIFS('TNR Checklist'!J:J, F5, 'TNR Checklist'!H:H,Parameters!$B$5) + COUNTIFS('TNR Checklist'!J:J, F5, 'TNR Checklist'!H:H, Parameters!$B$6)</f>
        <v>2</v>
      </c>
      <c r="H5" s="21">
        <f>COUNTIFS('TNR Checklist'!J:J,Tableau15[[#This Row],[Date]], 'TNR Checklist'!H:H, Parameters!$B$6)</f>
        <v>1</v>
      </c>
      <c r="I5" s="18"/>
      <c r="J5" s="25" t="str">
        <f>Parameters!G4</f>
        <v>Critical</v>
      </c>
      <c r="K5" s="21">
        <f>COUNTIF('TNR Checklist'!G:G,Tableau16[[#This Row],[Severity]])</f>
        <v>0</v>
      </c>
      <c r="L5" s="1"/>
    </row>
    <row r="6" spans="1:12" x14ac:dyDescent="0.25">
      <c r="A6" s="1"/>
      <c r="B6" s="25" t="str">
        <f>Parameters!B5</f>
        <v>Passed</v>
      </c>
      <c r="C6" s="21">
        <f>COUNTIF('TNR Checklist'!H:H, Parameters!B5)</f>
        <v>2</v>
      </c>
      <c r="D6" s="18"/>
      <c r="E6" s="18"/>
      <c r="F6" s="23"/>
      <c r="G6" s="18"/>
      <c r="H6" s="18"/>
      <c r="I6" s="18"/>
      <c r="J6" s="25" t="str">
        <f>Parameters!G5</f>
        <v>Major</v>
      </c>
      <c r="K6" s="21">
        <f>COUNTIF('TNR Checklist'!G:G,Tableau16[[#This Row],[Severity]])</f>
        <v>1</v>
      </c>
      <c r="L6" s="1"/>
    </row>
    <row r="7" spans="1:12" x14ac:dyDescent="0.25">
      <c r="A7" s="1"/>
      <c r="B7" s="25" t="str">
        <f>Parameters!B6</f>
        <v>Failed</v>
      </c>
      <c r="C7" s="21">
        <f>COUNTIF('TNR Checklist'!H:H, Parameters!B6)</f>
        <v>1</v>
      </c>
      <c r="D7" s="18"/>
      <c r="E7" s="18"/>
      <c r="F7" s="23"/>
      <c r="G7" s="18"/>
      <c r="H7" s="18"/>
      <c r="I7" s="18"/>
      <c r="J7" s="25" t="str">
        <f>Parameters!G6</f>
        <v>Minor</v>
      </c>
      <c r="K7" s="21">
        <f>COUNTIF('TNR Checklist'!G:G,Tableau16[[#This Row],[Severity]])</f>
        <v>0</v>
      </c>
      <c r="L7" s="1"/>
    </row>
    <row r="8" spans="1:12" x14ac:dyDescent="0.25">
      <c r="A8" s="1"/>
      <c r="B8" s="25" t="str">
        <f>Parameters!B7</f>
        <v>Blocked</v>
      </c>
      <c r="C8" s="21">
        <f>COUNTIF('TNR Checklist'!H:H, Parameters!B7)</f>
        <v>0</v>
      </c>
      <c r="D8" s="18"/>
      <c r="E8" s="18"/>
      <c r="F8" s="23"/>
      <c r="G8" s="18"/>
      <c r="H8" s="18"/>
      <c r="I8" s="18"/>
      <c r="J8" s="25" t="str">
        <f>Parameters!G7</f>
        <v>Trivial</v>
      </c>
      <c r="K8" s="21">
        <f>COUNTIF('TNR Checklist'!G:G,Tableau16[[#This Row],[Severity]])</f>
        <v>0</v>
      </c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35.25" customHeight="1" x14ac:dyDescent="0.25">
      <c r="A25" s="1"/>
      <c r="B25" s="27" t="s">
        <v>75</v>
      </c>
      <c r="C25" s="27"/>
      <c r="D25" s="27"/>
      <c r="E25" s="1"/>
      <c r="F25" s="28"/>
      <c r="G25" s="28"/>
    </row>
    <row r="26" spans="1:12" ht="18.75" x14ac:dyDescent="0.25">
      <c r="A26" s="1"/>
      <c r="B26" s="16" t="s">
        <v>74</v>
      </c>
      <c r="C26" s="16" t="s">
        <v>33</v>
      </c>
      <c r="D26" s="16" t="s">
        <v>34</v>
      </c>
      <c r="E26" s="1"/>
    </row>
    <row r="27" spans="1:12" x14ac:dyDescent="0.25">
      <c r="A27" s="1"/>
      <c r="B27" s="24" t="str">
        <f>Parameters!E3</f>
        <v>John Doe</v>
      </c>
      <c r="C27" s="12">
        <f>COUNTIFS('TNR Checklist'!I:I, B27, 'TNR Checklist'!H:H, Parameters!$B$5)</f>
        <v>0</v>
      </c>
      <c r="D27" s="12">
        <f>COUNTIFS('TNR Checklist'!I:I, B27, 'TNR Checklist'!H:H, Parameters!$B$6)</f>
        <v>0</v>
      </c>
      <c r="E27" s="1"/>
    </row>
    <row r="28" spans="1:12" x14ac:dyDescent="0.25">
      <c r="A28" s="1"/>
      <c r="B28" s="24" t="str">
        <f>Parameters!E4</f>
        <v>Jane Smith</v>
      </c>
      <c r="C28" s="12">
        <f>COUNTIFS('TNR Checklist'!I:I, B28, 'TNR Checklist'!H:H, Parameters!$B$5)</f>
        <v>1</v>
      </c>
      <c r="D28" s="12">
        <f>COUNTIFS('TNR Checklist'!I:I, B28, 'TNR Checklist'!H:H, Parameters!$B$6)</f>
        <v>0</v>
      </c>
      <c r="E28" s="1"/>
    </row>
    <row r="29" spans="1:12" x14ac:dyDescent="0.25">
      <c r="A29" s="1"/>
      <c r="B29" s="24" t="str">
        <f>Parameters!E5</f>
        <v>QA Engineer 1</v>
      </c>
      <c r="C29" s="12">
        <f>COUNTIFS('TNR Checklist'!I:I, B29, 'TNR Checklist'!H:H, Parameters!$B$5)</f>
        <v>0</v>
      </c>
      <c r="D29" s="12">
        <f>COUNTIFS('TNR Checklist'!I:I, B29, 'TNR Checklist'!H:H, Parameters!$B$6)</f>
        <v>1</v>
      </c>
      <c r="E29" s="1"/>
    </row>
    <row r="30" spans="1:12" x14ac:dyDescent="0.25">
      <c r="A30" s="1"/>
      <c r="B30" s="24" t="str">
        <f>Parameters!E6</f>
        <v>QA Engineer 2</v>
      </c>
      <c r="C30" s="12">
        <f>COUNTIFS('TNR Checklist'!I:I, B30, 'TNR Checklist'!H:H, Parameters!$B$5)</f>
        <v>1</v>
      </c>
      <c r="D30" s="12">
        <f>COUNTIFS('TNR Checklist'!I:I, B30, 'TNR Checklist'!H:H, Parameters!$B$6)</f>
        <v>0</v>
      </c>
      <c r="E30" s="1"/>
    </row>
    <row r="31" spans="1:12" x14ac:dyDescent="0.25">
      <c r="A31" s="1"/>
      <c r="B31" s="24" t="str">
        <f>Parameters!E7</f>
        <v>QA Engineer 3</v>
      </c>
      <c r="C31" s="12">
        <f>COUNTIFS('TNR Checklist'!I:I, B31, 'TNR Checklist'!H:H, Parameters!$B$5)</f>
        <v>0</v>
      </c>
      <c r="D31" s="12">
        <f>COUNTIFS('TNR Checklist'!I:I, B31, 'TNR Checklist'!H:H, Parameters!$B$6)</f>
        <v>0</v>
      </c>
      <c r="E31" s="1"/>
    </row>
    <row r="32" spans="1:12" x14ac:dyDescent="0.25">
      <c r="A32" s="1"/>
      <c r="B32" s="17"/>
      <c r="C32" s="17"/>
      <c r="D32" s="17"/>
      <c r="E32" s="1"/>
    </row>
    <row r="33" spans="1:5" x14ac:dyDescent="0.25">
      <c r="A33" s="1"/>
      <c r="B33" s="17"/>
      <c r="C33" s="17"/>
      <c r="D33" s="17"/>
      <c r="E33" s="1"/>
    </row>
    <row r="34" spans="1:5" x14ac:dyDescent="0.25">
      <c r="A34" s="1"/>
      <c r="B34" s="17"/>
      <c r="C34" s="17"/>
      <c r="D34" s="17"/>
      <c r="E34" s="1"/>
    </row>
    <row r="35" spans="1:5" x14ac:dyDescent="0.25">
      <c r="A35" s="1"/>
      <c r="B35" s="17"/>
      <c r="C35" s="17"/>
      <c r="D35" s="17"/>
      <c r="E35" s="1"/>
    </row>
    <row r="36" spans="1:5" x14ac:dyDescent="0.25">
      <c r="A36" s="1"/>
      <c r="B36" s="17"/>
      <c r="C36" s="17"/>
      <c r="D36" s="17"/>
      <c r="E36" s="1"/>
    </row>
    <row r="37" spans="1:5" x14ac:dyDescent="0.25">
      <c r="A37" s="1"/>
      <c r="B37" s="17"/>
      <c r="C37" s="17"/>
      <c r="D37" s="17"/>
      <c r="E37" s="1"/>
    </row>
    <row r="38" spans="1:5" x14ac:dyDescent="0.25">
      <c r="A38" s="1"/>
      <c r="B38" s="17"/>
      <c r="C38" s="17"/>
      <c r="D38" s="17"/>
      <c r="E38" s="1"/>
    </row>
    <row r="39" spans="1:5" x14ac:dyDescent="0.25">
      <c r="A39" s="1"/>
      <c r="B39" s="17"/>
      <c r="C39" s="17"/>
      <c r="D39" s="17"/>
      <c r="E39" s="1"/>
    </row>
    <row r="40" spans="1:5" x14ac:dyDescent="0.25">
      <c r="A40" s="1"/>
      <c r="B40" s="17"/>
      <c r="C40" s="17"/>
      <c r="D40" s="17"/>
      <c r="E40" s="1"/>
    </row>
    <row r="41" spans="1:5" x14ac:dyDescent="0.25">
      <c r="A41" s="1"/>
      <c r="B41" s="17"/>
      <c r="C41" s="17"/>
      <c r="D41" s="17"/>
      <c r="E41" s="1"/>
    </row>
    <row r="42" spans="1:5" x14ac:dyDescent="0.25">
      <c r="A42" s="1"/>
      <c r="B42" s="17"/>
      <c r="C42" s="17"/>
      <c r="D42" s="17"/>
      <c r="E42" s="1"/>
    </row>
    <row r="43" spans="1:5" x14ac:dyDescent="0.25">
      <c r="A43" s="1"/>
      <c r="B43" s="17"/>
      <c r="C43" s="17"/>
      <c r="D43" s="17"/>
      <c r="E43" s="1"/>
    </row>
    <row r="44" spans="1:5" x14ac:dyDescent="0.25">
      <c r="A44" s="1"/>
      <c r="B44" s="17"/>
      <c r="C44" s="17"/>
      <c r="D44" s="17"/>
      <c r="E44" s="1"/>
    </row>
    <row r="45" spans="1:5" x14ac:dyDescent="0.25">
      <c r="A45" s="1"/>
      <c r="B45" s="17"/>
      <c r="C45" s="17"/>
      <c r="D45" s="17"/>
      <c r="E45" s="1"/>
    </row>
    <row r="46" spans="1:5" x14ac:dyDescent="0.25">
      <c r="A46" s="1"/>
      <c r="B46" s="17"/>
      <c r="C46" s="17"/>
      <c r="D46" s="17"/>
      <c r="E46" s="1"/>
    </row>
    <row r="47" spans="1:5" x14ac:dyDescent="0.25">
      <c r="A47" s="1"/>
      <c r="B47" s="17"/>
      <c r="C47" s="17"/>
      <c r="D47" s="17"/>
      <c r="E47" s="1"/>
    </row>
  </sheetData>
  <mergeCells count="5">
    <mergeCell ref="J2:K2"/>
    <mergeCell ref="F2:G2"/>
    <mergeCell ref="B2:C2"/>
    <mergeCell ref="B25:D25"/>
    <mergeCell ref="F25:G25"/>
  </mergeCells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8EF6-8B31-43BF-BD4B-0D1307EF2073}">
  <dimension ref="A1:I16"/>
  <sheetViews>
    <sheetView zoomScaleNormal="100" workbookViewId="0">
      <selection activeCell="H21" sqref="H21"/>
    </sheetView>
  </sheetViews>
  <sheetFormatPr baseColWidth="10" defaultRowHeight="15" x14ac:dyDescent="0.25"/>
  <cols>
    <col min="2" max="2" width="26.85546875" customWidth="1"/>
    <col min="3" max="3" width="57.5703125" customWidth="1"/>
    <col min="5" max="5" width="31.85546875" customWidth="1"/>
    <col min="7" max="7" width="18.140625" customWidth="1"/>
    <col min="8" max="8" width="54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18.75" x14ac:dyDescent="0.3">
      <c r="A2" s="1"/>
      <c r="B2" s="2" t="s">
        <v>5</v>
      </c>
      <c r="C2" s="3" t="s">
        <v>43</v>
      </c>
      <c r="D2" s="4"/>
      <c r="E2" s="5" t="s">
        <v>44</v>
      </c>
      <c r="F2" s="1"/>
      <c r="G2" s="13" t="s">
        <v>38</v>
      </c>
      <c r="H2" s="3" t="s">
        <v>57</v>
      </c>
      <c r="I2" s="1"/>
    </row>
    <row r="3" spans="1:9" ht="35.25" customHeight="1" x14ac:dyDescent="0.25">
      <c r="A3" s="1"/>
      <c r="B3" s="6" t="s">
        <v>13</v>
      </c>
      <c r="C3" s="7" t="s">
        <v>45</v>
      </c>
      <c r="D3" s="1"/>
      <c r="E3" s="8" t="s">
        <v>46</v>
      </c>
      <c r="F3" s="1"/>
      <c r="G3" s="14" t="s">
        <v>58</v>
      </c>
      <c r="H3" s="15" t="s">
        <v>59</v>
      </c>
      <c r="I3" s="1"/>
    </row>
    <row r="4" spans="1:9" ht="33" customHeight="1" x14ac:dyDescent="0.25">
      <c r="A4" s="1"/>
      <c r="B4" s="6" t="s">
        <v>32</v>
      </c>
      <c r="C4" s="7" t="s">
        <v>47</v>
      </c>
      <c r="D4" s="1"/>
      <c r="E4" s="8" t="s">
        <v>48</v>
      </c>
      <c r="F4" s="1"/>
      <c r="G4" s="14" t="s">
        <v>40</v>
      </c>
      <c r="H4" s="15" t="s">
        <v>60</v>
      </c>
      <c r="I4" s="1"/>
    </row>
    <row r="5" spans="1:9" ht="34.5" customHeight="1" x14ac:dyDescent="0.25">
      <c r="A5" s="1"/>
      <c r="B5" s="6" t="s">
        <v>33</v>
      </c>
      <c r="C5" s="7" t="s">
        <v>49</v>
      </c>
      <c r="D5" s="1"/>
      <c r="E5" s="8" t="s">
        <v>50</v>
      </c>
      <c r="F5" s="1"/>
      <c r="G5" s="14" t="s">
        <v>41</v>
      </c>
      <c r="H5" s="15" t="s">
        <v>61</v>
      </c>
      <c r="I5" s="1"/>
    </row>
    <row r="6" spans="1:9" ht="38.25" customHeight="1" x14ac:dyDescent="0.25">
      <c r="A6" s="1"/>
      <c r="B6" s="6" t="s">
        <v>34</v>
      </c>
      <c r="C6" s="7" t="s">
        <v>51</v>
      </c>
      <c r="D6" s="1"/>
      <c r="E6" s="8" t="s">
        <v>52</v>
      </c>
      <c r="F6" s="1"/>
      <c r="G6" s="14" t="s">
        <v>42</v>
      </c>
      <c r="H6" s="15" t="s">
        <v>62</v>
      </c>
      <c r="I6" s="1"/>
    </row>
    <row r="7" spans="1:9" ht="37.5" customHeight="1" x14ac:dyDescent="0.25">
      <c r="A7" s="1"/>
      <c r="B7" s="6" t="s">
        <v>35</v>
      </c>
      <c r="C7" s="7" t="s">
        <v>53</v>
      </c>
      <c r="D7" s="1"/>
      <c r="E7" s="9" t="s">
        <v>54</v>
      </c>
      <c r="F7" s="1"/>
      <c r="G7" s="14" t="s">
        <v>63</v>
      </c>
      <c r="H7" s="15" t="s">
        <v>64</v>
      </c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26.25" customHeight="1" x14ac:dyDescent="0.25">
      <c r="A10" s="1"/>
      <c r="B10" s="2" t="s">
        <v>65</v>
      </c>
      <c r="C10" s="3" t="s">
        <v>43</v>
      </c>
      <c r="D10" s="1"/>
      <c r="E10" s="1"/>
      <c r="F10" s="1"/>
      <c r="G10" s="1"/>
      <c r="H10" s="1"/>
      <c r="I10" s="1"/>
    </row>
    <row r="11" spans="1:9" ht="27.75" customHeight="1" x14ac:dyDescent="0.25">
      <c r="A11" s="1"/>
      <c r="B11" s="12" t="s">
        <v>66</v>
      </c>
      <c r="C11" t="s">
        <v>67</v>
      </c>
      <c r="D11" s="1"/>
      <c r="E11" s="1"/>
      <c r="F11" s="1"/>
      <c r="G11" s="1"/>
      <c r="H11" s="1"/>
      <c r="I11" s="1"/>
    </row>
    <row r="12" spans="1:9" ht="21" customHeight="1" x14ac:dyDescent="0.25">
      <c r="A12" s="1"/>
      <c r="B12" s="12" t="s">
        <v>68</v>
      </c>
      <c r="C12" t="s">
        <v>69</v>
      </c>
      <c r="D12" s="1"/>
      <c r="E12" s="1"/>
      <c r="F12" s="1"/>
      <c r="G12" s="1"/>
      <c r="H12" s="1"/>
      <c r="I12" s="1"/>
    </row>
    <row r="13" spans="1:9" ht="25.5" customHeight="1" x14ac:dyDescent="0.25">
      <c r="A13" s="1"/>
      <c r="B13" s="12" t="s">
        <v>70</v>
      </c>
      <c r="C13" t="s">
        <v>71</v>
      </c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TNR Checklist</vt:lpstr>
      <vt:lpstr>Dashboard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LAMBAT</dc:creator>
  <cp:lastModifiedBy>Mohammad LAMBAT</cp:lastModifiedBy>
  <dcterms:created xsi:type="dcterms:W3CDTF">2025-03-13T00:29:19Z</dcterms:created>
  <dcterms:modified xsi:type="dcterms:W3CDTF">2025-03-13T14:33:51Z</dcterms:modified>
</cp:coreProperties>
</file>