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11760"/>
  </bookViews>
  <sheets>
    <sheet name="Sheet1" sheetId="1" r:id="rId1"/>
    <sheet name="Sheet2" sheetId="2" r:id="rId2"/>
    <sheet name="Sheet3" sheetId="3" r:id="rId3"/>
    <sheet name="Sheet4" sheetId="4" r:id="rId4"/>
    <sheet name="报警号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T65" i="1"/>
  <c r="T64"/>
  <c r="T6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4"/>
  <c r="N25"/>
  <c r="N26"/>
  <c r="N27"/>
  <c r="N28"/>
  <c r="N29"/>
  <c r="N30"/>
  <c r="O33"/>
  <c r="O34"/>
  <c r="O35"/>
  <c r="O36"/>
  <c r="O37"/>
  <c r="O38"/>
  <c r="O39"/>
  <c r="O40"/>
  <c r="O41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6"/>
  <c r="N78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3"/>
  <c r="N114"/>
  <c r="N115"/>
  <c r="N116"/>
  <c r="N117"/>
  <c r="N118"/>
  <c r="N119"/>
  <c r="N120"/>
  <c r="N121"/>
  <c r="N122"/>
  <c r="N123"/>
  <c r="N124"/>
  <c r="N125"/>
  <c r="N111"/>
  <c r="N112"/>
  <c r="N126"/>
  <c r="N127"/>
  <c r="N128"/>
  <c r="N129"/>
  <c r="N130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S34"/>
  <c r="T34" s="1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I152" i="3"/>
  <c r="E140"/>
  <c r="E141"/>
  <c r="E142"/>
  <c r="E143"/>
  <c r="E144"/>
  <c r="E124"/>
  <c r="E125"/>
  <c r="E126"/>
  <c r="E127"/>
  <c r="E128"/>
  <c r="E129"/>
  <c r="E130"/>
  <c r="E131"/>
  <c r="E132"/>
  <c r="E133"/>
  <c r="E134"/>
  <c r="E135"/>
  <c r="E136"/>
  <c r="E137"/>
  <c r="E138"/>
  <c r="E139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53"/>
  <c r="E38"/>
  <c r="E39"/>
  <c r="E40"/>
  <c r="E41"/>
  <c r="E42"/>
  <c r="E43"/>
  <c r="E44"/>
  <c r="E45"/>
  <c r="E46"/>
  <c r="E47"/>
  <c r="E48"/>
  <c r="E49"/>
  <c r="E50"/>
  <c r="E51"/>
  <c r="E52"/>
  <c r="E29"/>
  <c r="E30"/>
  <c r="E31"/>
  <c r="E32"/>
  <c r="E33"/>
  <c r="E34"/>
  <c r="E35"/>
  <c r="E36"/>
  <c r="E37"/>
  <c r="E22"/>
  <c r="E23"/>
  <c r="E24"/>
  <c r="E25"/>
  <c r="E26"/>
  <c r="E27"/>
  <c r="E28"/>
  <c r="E17"/>
  <c r="E18"/>
  <c r="E19"/>
  <c r="E20"/>
  <c r="E21"/>
  <c r="E1"/>
  <c r="E2"/>
  <c r="E3"/>
  <c r="E4"/>
  <c r="E5"/>
  <c r="E6"/>
  <c r="E7"/>
  <c r="E8"/>
  <c r="E9"/>
  <c r="E10"/>
  <c r="E11"/>
  <c r="E12"/>
  <c r="E13"/>
  <c r="E14"/>
  <c r="E15"/>
  <c r="E16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"/>
  <c r="O24" i="1"/>
  <c r="O25"/>
  <c r="O26"/>
  <c r="O27"/>
  <c r="O28"/>
  <c r="O29"/>
  <c r="O30"/>
  <c r="O19"/>
  <c r="O20"/>
  <c r="O21"/>
  <c r="O22"/>
  <c r="O18"/>
  <c r="O3"/>
  <c r="O4"/>
  <c r="O5"/>
  <c r="O6"/>
  <c r="O7"/>
  <c r="O8"/>
  <c r="O9"/>
  <c r="O10"/>
  <c r="O11"/>
  <c r="O12"/>
  <c r="O13"/>
  <c r="O14"/>
  <c r="O15"/>
  <c r="O16"/>
  <c r="O17"/>
  <c r="O2"/>
  <c r="O148"/>
  <c r="O149"/>
  <c r="O150"/>
  <c r="O151"/>
  <c r="O152"/>
  <c r="O132"/>
  <c r="O133"/>
  <c r="O134"/>
  <c r="O135"/>
  <c r="O136"/>
  <c r="O137"/>
  <c r="O138"/>
  <c r="O139"/>
  <c r="O140"/>
  <c r="O141"/>
  <c r="O142"/>
  <c r="O143"/>
  <c r="O144"/>
  <c r="O145"/>
  <c r="O146"/>
  <c r="O147"/>
  <c r="O58"/>
  <c r="O59"/>
  <c r="O60"/>
  <c r="O61"/>
  <c r="O62"/>
  <c r="O63"/>
  <c r="O64"/>
  <c r="O65"/>
  <c r="O66"/>
  <c r="O67"/>
  <c r="O68"/>
  <c r="O69"/>
  <c r="O70"/>
  <c r="O71"/>
  <c r="O72"/>
  <c r="O73"/>
  <c r="O74"/>
  <c r="O76"/>
  <c r="O78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57"/>
  <c r="O42"/>
  <c r="O43"/>
  <c r="O44"/>
  <c r="O45"/>
  <c r="O46"/>
  <c r="O47"/>
  <c r="O48"/>
  <c r="O49"/>
  <c r="O50"/>
  <c r="O51"/>
  <c r="O52"/>
  <c r="O53"/>
  <c r="O54"/>
  <c r="O55"/>
  <c r="O56"/>
  <c r="M1" i="3"/>
  <c r="H97"/>
  <c r="H113"/>
  <c r="H5"/>
  <c r="H7"/>
  <c r="H25"/>
  <c r="H36"/>
  <c r="H46"/>
  <c r="H55"/>
  <c r="H61"/>
  <c r="H77"/>
  <c r="H93"/>
  <c r="H120"/>
  <c r="H125"/>
  <c r="H141"/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H6" i="3"/>
  <c r="H78"/>
  <c r="H79"/>
  <c r="H80"/>
  <c r="H81"/>
  <c r="H82"/>
  <c r="H83"/>
  <c r="H84"/>
  <c r="H85"/>
  <c r="H86"/>
  <c r="H87"/>
  <c r="H88"/>
  <c r="H89"/>
  <c r="H90"/>
  <c r="H91"/>
  <c r="H92"/>
  <c r="H62"/>
  <c r="H63"/>
  <c r="H64"/>
  <c r="H65"/>
  <c r="H66"/>
  <c r="H67"/>
  <c r="H68"/>
  <c r="H69"/>
  <c r="H70"/>
  <c r="H71"/>
  <c r="H72"/>
  <c r="H73"/>
  <c r="H74"/>
  <c r="H75"/>
  <c r="H76"/>
  <c r="H121"/>
  <c r="H122"/>
  <c r="H123"/>
  <c r="H124"/>
  <c r="H114"/>
  <c r="H115"/>
  <c r="H116"/>
  <c r="H117"/>
  <c r="H118"/>
  <c r="H119"/>
  <c r="H1"/>
  <c r="H2"/>
  <c r="H3"/>
  <c r="H4"/>
  <c r="H56"/>
  <c r="H57"/>
  <c r="H58"/>
  <c r="H59"/>
  <c r="H60"/>
  <c r="H47"/>
  <c r="H48"/>
  <c r="H49"/>
  <c r="H50"/>
  <c r="H51"/>
  <c r="H52"/>
  <c r="H53"/>
  <c r="H54"/>
  <c r="H98"/>
  <c r="H99"/>
  <c r="H100"/>
  <c r="H101"/>
  <c r="H102"/>
  <c r="H103"/>
  <c r="H104"/>
  <c r="H105"/>
  <c r="H106"/>
  <c r="H107"/>
  <c r="H108"/>
  <c r="H109"/>
  <c r="H110"/>
  <c r="H111"/>
  <c r="H112"/>
  <c r="H8"/>
  <c r="H9"/>
  <c r="H10"/>
  <c r="H11"/>
  <c r="H12"/>
  <c r="H13"/>
  <c r="H14"/>
  <c r="H15"/>
  <c r="H16"/>
  <c r="H17"/>
  <c r="H37"/>
  <c r="H38"/>
  <c r="H39"/>
  <c r="H40"/>
  <c r="H41"/>
  <c r="H42"/>
  <c r="H43"/>
  <c r="H44"/>
  <c r="H45"/>
  <c r="H126"/>
  <c r="H127"/>
  <c r="H128"/>
  <c r="H129"/>
  <c r="H130"/>
  <c r="H131"/>
  <c r="H132"/>
  <c r="H133"/>
  <c r="H134"/>
  <c r="H135"/>
  <c r="H136"/>
  <c r="H137"/>
  <c r="H138"/>
  <c r="H139"/>
  <c r="H140"/>
  <c r="H94"/>
  <c r="H95"/>
  <c r="H96"/>
  <c r="H26"/>
  <c r="H27"/>
  <c r="H28"/>
  <c r="H29"/>
  <c r="H30"/>
  <c r="H31"/>
  <c r="H32"/>
  <c r="H33"/>
  <c r="H34"/>
  <c r="H35"/>
  <c r="H20"/>
  <c r="H21"/>
  <c r="H22"/>
  <c r="H23"/>
  <c r="H24"/>
  <c r="H18"/>
  <c r="H19"/>
  <c r="U67" i="1"/>
</calcChain>
</file>

<file path=xl/sharedStrings.xml><?xml version="1.0" encoding="utf-8"?>
<sst xmlns="http://schemas.openxmlformats.org/spreadsheetml/2006/main" count="2280" uniqueCount="1022">
  <si>
    <t>参数号码</t>
  </si>
  <si>
    <t>功能</t>
  </si>
  <si>
    <t>设定范围，默认值</t>
  </si>
  <si>
    <t>大小</t>
  </si>
  <si>
    <t>EEPROM存储起始地址</t>
  </si>
  <si>
    <t>Fn000</t>
  </si>
  <si>
    <t>显示警报追踪备份数据</t>
  </si>
  <si>
    <t>2byte</t>
  </si>
  <si>
    <t>0x0</t>
  </si>
  <si>
    <t>Fn001</t>
  </si>
  <si>
    <t>设定在线自动调谐时的刚性</t>
  </si>
  <si>
    <t>0x2</t>
  </si>
  <si>
    <t>Fn002</t>
  </si>
  <si>
    <t>微动(JOG)模式运行</t>
  </si>
  <si>
    <t>0x4</t>
  </si>
  <si>
    <t>Fn003</t>
  </si>
  <si>
    <t>原点检索模式</t>
  </si>
  <si>
    <t>0x6</t>
  </si>
  <si>
    <t>Fn004</t>
  </si>
  <si>
    <t>预约参数 (请勿变更）</t>
  </si>
  <si>
    <t>0x8</t>
  </si>
  <si>
    <t>Fn005</t>
  </si>
  <si>
    <t>对用户参数设定值进行初始化</t>
  </si>
  <si>
    <t>-</t>
  </si>
  <si>
    <t>0xa</t>
  </si>
  <si>
    <t>Fn006</t>
  </si>
  <si>
    <t>清除警报追踪备份数据</t>
  </si>
  <si>
    <t>0xc</t>
  </si>
  <si>
    <t>Fn007</t>
  </si>
  <si>
    <t>将通过在线自动调谐动作结果获得的转动惯量比数据写入到EEPROM中</t>
  </si>
  <si>
    <t>0xe</t>
  </si>
  <si>
    <t>Fn008</t>
  </si>
  <si>
    <t>绝对值编码器多匝复位(设置操作)及编码器警报复位</t>
  </si>
  <si>
    <t>0c10</t>
  </si>
  <si>
    <t>Fn009</t>
  </si>
  <si>
    <t>自动调整模拟量(速度扭矩)指令偏移量</t>
  </si>
  <si>
    <t>0x12</t>
  </si>
  <si>
    <t>Fn00A</t>
  </si>
  <si>
    <t>手动调整速度指令偏移量</t>
  </si>
  <si>
    <t>0x14</t>
  </si>
  <si>
    <t>Fn00B</t>
  </si>
  <si>
    <t>手动调整扭矩指令偏移</t>
  </si>
  <si>
    <t>0x16</t>
  </si>
  <si>
    <t>Fn00C</t>
  </si>
  <si>
    <t>对模拟量监视输出进行手动零调整</t>
  </si>
  <si>
    <t>0x18</t>
  </si>
  <si>
    <t>Fn00D</t>
  </si>
  <si>
    <t>对模拟量监视输出进行手动增益调整</t>
  </si>
  <si>
    <t>0x1a</t>
  </si>
  <si>
    <t>Fn00E</t>
  </si>
  <si>
    <t>自动调整电机电流检测信号的偏移量</t>
  </si>
  <si>
    <t>0x1c</t>
  </si>
  <si>
    <t>Fn00F</t>
  </si>
  <si>
    <t>手动调整电机电流检测信号的偏移量</t>
  </si>
  <si>
    <t>0x1e</t>
  </si>
  <si>
    <t>Fn010</t>
  </si>
  <si>
    <t>设定密码(禁止改写用户参数)</t>
  </si>
  <si>
    <t>0x20</t>
  </si>
  <si>
    <t>Fn011</t>
  </si>
  <si>
    <t>确定电机机型</t>
  </si>
  <si>
    <t>0x22</t>
  </si>
  <si>
    <t>Fn012</t>
  </si>
  <si>
    <t>显示伺服单元的软件版本</t>
  </si>
  <si>
    <t>0x24</t>
  </si>
  <si>
    <t>Fn013</t>
  </si>
  <si>
    <t>发生旋转圈数上限值不一致(A.CC)警报时变更旋转圈数上限值设定</t>
  </si>
  <si>
    <t>0x26</t>
  </si>
  <si>
    <t>Fn014</t>
  </si>
  <si>
    <t>清除应用模块的检测结果</t>
  </si>
  <si>
    <t>0x28</t>
  </si>
  <si>
    <t>Pn000</t>
  </si>
  <si>
    <t>功能选择基本开关</t>
  </si>
  <si>
    <t>16进制4位，2byte</t>
  </si>
  <si>
    <t>0x2a</t>
  </si>
  <si>
    <t>Pn001</t>
  </si>
  <si>
    <t>功能选择应用开关1</t>
  </si>
  <si>
    <t>0x2c</t>
  </si>
  <si>
    <t>Pn002</t>
  </si>
  <si>
    <t>功能选择应用开关2</t>
  </si>
  <si>
    <t>0x2e</t>
  </si>
  <si>
    <t>Pn003</t>
  </si>
  <si>
    <t>功能选择应用开关3</t>
  </si>
  <si>
    <t>0x30</t>
  </si>
  <si>
    <t>Pn004</t>
  </si>
  <si>
    <t>速度环低通滤波时间常数</t>
  </si>
  <si>
    <t>0x32</t>
  </si>
  <si>
    <t>Pn005</t>
  </si>
  <si>
    <t>速度环低通滤波时间常数(单位)=&gt;1ms</t>
  </si>
  <si>
    <t>第0位s，第1位ms，默认值us</t>
  </si>
  <si>
    <t>0x34</t>
  </si>
  <si>
    <t>Pn006</t>
  </si>
  <si>
    <t>电机转矩系数</t>
  </si>
  <si>
    <t>Pn100</t>
  </si>
  <si>
    <t>速度环增益</t>
  </si>
  <si>
    <t>1~2000,40</t>
  </si>
  <si>
    <t>10进制5位，2byte</t>
  </si>
  <si>
    <t>0x36</t>
  </si>
  <si>
    <t>Pn101</t>
  </si>
  <si>
    <t>速度环积分时间参数</t>
  </si>
  <si>
    <t>0.15~512.00,20</t>
  </si>
  <si>
    <t>0x38</t>
  </si>
  <si>
    <t>Pn102</t>
  </si>
  <si>
    <t>位置环增益</t>
  </si>
  <si>
    <t>0x3a</t>
  </si>
  <si>
    <t>Pn103</t>
  </si>
  <si>
    <t>转动惯量比</t>
  </si>
  <si>
    <r>
      <t>0~10000,0；；；（除以10的7次幂：单位kg*m</t>
    </r>
    <r>
      <rPr>
        <vertAlign val="superscript"/>
        <sz val="12"/>
        <rFont val="宋体"/>
        <charset val="134"/>
      </rPr>
      <t>2</t>
    </r>
    <r>
      <rPr>
        <sz val="12"/>
        <rFont val="宋体"/>
        <charset val="134"/>
      </rPr>
      <t>）</t>
    </r>
  </si>
  <si>
    <t>0x3c</t>
  </si>
  <si>
    <t>Pn104</t>
  </si>
  <si>
    <t>第2速度环增益</t>
  </si>
  <si>
    <t>0x3e</t>
  </si>
  <si>
    <t>Pn105</t>
  </si>
  <si>
    <t>第2速度环积分时间参数</t>
  </si>
  <si>
    <t>0x40</t>
  </si>
  <si>
    <t>Pn106</t>
  </si>
  <si>
    <t>第2位置环增益</t>
  </si>
  <si>
    <t>0x42</t>
  </si>
  <si>
    <t>Pn107</t>
  </si>
  <si>
    <t>偏移</t>
  </si>
  <si>
    <t>0~450,0</t>
  </si>
  <si>
    <t>0x44</t>
  </si>
  <si>
    <t>Pn108</t>
  </si>
  <si>
    <t>偏移叠加范围</t>
  </si>
  <si>
    <t>0~250，7</t>
  </si>
  <si>
    <t>10进制3位，1byte</t>
  </si>
  <si>
    <t>0x46</t>
  </si>
  <si>
    <t>Pn109</t>
  </si>
  <si>
    <t>前馈</t>
  </si>
  <si>
    <t>0~100,0</t>
  </si>
  <si>
    <t>0x48</t>
  </si>
  <si>
    <t>Pn10A</t>
  </si>
  <si>
    <t>0.00~64.00,0.00</t>
  </si>
  <si>
    <t>0x4a</t>
  </si>
  <si>
    <t>Pn10B</t>
  </si>
  <si>
    <t>增益类应用开关</t>
  </si>
  <si>
    <t>0x4c</t>
  </si>
  <si>
    <t>Pn10C</t>
  </si>
  <si>
    <t>模式开关(扭矩指令)</t>
  </si>
  <si>
    <t>0x4e</t>
  </si>
  <si>
    <t>Pn10D</t>
  </si>
  <si>
    <t>模式开关(速度指令)</t>
  </si>
  <si>
    <t>0~10000,0</t>
  </si>
  <si>
    <t>0x50</t>
  </si>
  <si>
    <t>Pn10E</t>
  </si>
  <si>
    <t>模式开关（加速度）</t>
  </si>
  <si>
    <t>0~3000，0</t>
  </si>
  <si>
    <t>0x52</t>
  </si>
  <si>
    <t>Pn10F</t>
  </si>
  <si>
    <t>模式开关（偏移脉冲）</t>
  </si>
  <si>
    <t>0x54</t>
  </si>
  <si>
    <t>Pn110</t>
  </si>
  <si>
    <t>在线自动调谐类开关</t>
  </si>
  <si>
    <t>0x56</t>
  </si>
  <si>
    <t>Pn111</t>
  </si>
  <si>
    <t>速度反馈补偿</t>
  </si>
  <si>
    <t>0x58</t>
  </si>
  <si>
    <t>Pn112</t>
  </si>
  <si>
    <t>,100</t>
  </si>
  <si>
    <t>0x5a</t>
  </si>
  <si>
    <t>Pn113</t>
  </si>
  <si>
    <t>,1000</t>
  </si>
  <si>
    <t>0x5c</t>
  </si>
  <si>
    <t>Pn114</t>
  </si>
  <si>
    <t>,200</t>
  </si>
  <si>
    <t>0x5e</t>
  </si>
  <si>
    <t>Pn115</t>
  </si>
  <si>
    <t>,32</t>
  </si>
  <si>
    <t>0x60</t>
  </si>
  <si>
    <t>Pn116</t>
  </si>
  <si>
    <t>,16</t>
  </si>
  <si>
    <t>0x62</t>
  </si>
  <si>
    <t>Pn117</t>
  </si>
  <si>
    <t>0x64</t>
  </si>
  <si>
    <t>Pn118</t>
  </si>
  <si>
    <t>0x66</t>
  </si>
  <si>
    <t>Pn119</t>
  </si>
  <si>
    <t>,50</t>
  </si>
  <si>
    <t>0x68</t>
  </si>
  <si>
    <t>Pn11A</t>
  </si>
  <si>
    <t>0x6a</t>
  </si>
  <si>
    <t>Pn11B</t>
  </si>
  <si>
    <t>0x6c</t>
  </si>
  <si>
    <t>Pn11C</t>
  </si>
  <si>
    <t>,70</t>
  </si>
  <si>
    <t>0x6e</t>
  </si>
  <si>
    <t>Pn11D</t>
  </si>
  <si>
    <t>0x70</t>
  </si>
  <si>
    <t>Pn11E</t>
  </si>
  <si>
    <t>0x72</t>
  </si>
  <si>
    <t>Pn11F</t>
  </si>
  <si>
    <t>,0</t>
  </si>
  <si>
    <t>0x74</t>
  </si>
  <si>
    <t>Pn120</t>
  </si>
  <si>
    <t>0x76</t>
  </si>
  <si>
    <t>Pn121</t>
  </si>
  <si>
    <t>0x78</t>
  </si>
  <si>
    <t>Pn122</t>
  </si>
  <si>
    <t>0x7a</t>
  </si>
  <si>
    <t>Pn123</t>
  </si>
  <si>
    <t>0x7c</t>
  </si>
  <si>
    <t>Pn200</t>
  </si>
  <si>
    <t>位置控制指令形态选择开关</t>
  </si>
  <si>
    <t>0x7e</t>
  </si>
  <si>
    <t>16,~16384,16384</t>
  </si>
  <si>
    <t>0x80</t>
  </si>
  <si>
    <t>1~65535,4</t>
  </si>
  <si>
    <t>0x82</t>
  </si>
  <si>
    <t>1~65535,1</t>
  </si>
  <si>
    <t>0x84</t>
  </si>
  <si>
    <t>Pn204</t>
  </si>
  <si>
    <t>位置指令加减速时间参数</t>
  </si>
  <si>
    <t>0x86</t>
  </si>
  <si>
    <t>Pn205</t>
  </si>
  <si>
    <t>旋转圈数上限值设定</t>
  </si>
  <si>
    <t>0~65535,65535</t>
  </si>
  <si>
    <t>0x88</t>
  </si>
  <si>
    <t>Pn206</t>
  </si>
  <si>
    <t>，16384</t>
  </si>
  <si>
    <t>0x8a</t>
  </si>
  <si>
    <t>Pn207</t>
  </si>
  <si>
    <t>位置控制功能开关</t>
  </si>
  <si>
    <t>，0</t>
  </si>
  <si>
    <t>0x8c</t>
  </si>
  <si>
    <t>Pn208</t>
  </si>
  <si>
    <t>位置指令移动平均时间</t>
  </si>
  <si>
    <t>0x8e</t>
  </si>
  <si>
    <t>Pn300</t>
  </si>
  <si>
    <t>速度指令输入增益</t>
  </si>
  <si>
    <t>1.50~30.00,6</t>
  </si>
  <si>
    <t>0x90</t>
  </si>
  <si>
    <t>Pn301</t>
  </si>
  <si>
    <t>内部设定速度1</t>
  </si>
  <si>
    <t>0~10000,100</t>
  </si>
  <si>
    <t>0x92</t>
  </si>
  <si>
    <t>Pn302</t>
  </si>
  <si>
    <t>内部设定速度2</t>
  </si>
  <si>
    <t>0~10000,200</t>
  </si>
  <si>
    <t>0x94</t>
  </si>
  <si>
    <t>Pn303</t>
  </si>
  <si>
    <t>内部设定速度3</t>
  </si>
  <si>
    <t>0~10000,300</t>
  </si>
  <si>
    <t>0x96</t>
  </si>
  <si>
    <t>Pn304</t>
  </si>
  <si>
    <t>微动(JOG)速度</t>
  </si>
  <si>
    <t>0~10000,500</t>
  </si>
  <si>
    <t>0x98</t>
  </si>
  <si>
    <t>Pn305</t>
  </si>
  <si>
    <t>软起动加速时间</t>
  </si>
  <si>
    <t>0x9a</t>
  </si>
  <si>
    <t>Pn306</t>
  </si>
  <si>
    <t>软起动减速时间</t>
  </si>
  <si>
    <t>0x9c</t>
  </si>
  <si>
    <t>Pn307</t>
  </si>
  <si>
    <t>速度指令滤波器时间参数</t>
  </si>
  <si>
    <t>0~10000,0.40</t>
  </si>
  <si>
    <t>0x9e</t>
  </si>
  <si>
    <t>Pn400</t>
  </si>
  <si>
    <t>扭矩指令输入增益</t>
  </si>
  <si>
    <t>1.0~10.0,3.0</t>
  </si>
  <si>
    <t>0xa2</t>
  </si>
  <si>
    <t>Pn401</t>
  </si>
  <si>
    <t>扭矩指令滤波器时间参数</t>
  </si>
  <si>
    <t>0.00~655.35,1.00</t>
  </si>
  <si>
    <t>0xa4</t>
  </si>
  <si>
    <t>Pn402</t>
  </si>
  <si>
    <t>正转扭矩限制</t>
  </si>
  <si>
    <t>0~800%,800%</t>
  </si>
  <si>
    <t>0xa6</t>
  </si>
  <si>
    <t>Pn403</t>
  </si>
  <si>
    <t>反转扭矩限制</t>
  </si>
  <si>
    <t>0xa8</t>
  </si>
  <si>
    <t>Pn404</t>
  </si>
  <si>
    <t>正转侧外部扭矩限制</t>
  </si>
  <si>
    <t>0~800%,100%</t>
  </si>
  <si>
    <t>0xaa</t>
  </si>
  <si>
    <t>Pn405</t>
  </si>
  <si>
    <t>反转侧外部扭矩限制</t>
  </si>
  <si>
    <t>0xac</t>
  </si>
  <si>
    <t>Pn406</t>
  </si>
  <si>
    <t>紧急停止扭矩</t>
  </si>
  <si>
    <t>0xae</t>
  </si>
  <si>
    <t>Pn407</t>
  </si>
  <si>
    <t>扭矩控制时的速度限制</t>
  </si>
  <si>
    <t>0~10000,10000</t>
  </si>
  <si>
    <t>0xb0</t>
  </si>
  <si>
    <t>Pn408</t>
  </si>
  <si>
    <t>扭矩类功能开关</t>
  </si>
  <si>
    <t>0xb2</t>
  </si>
  <si>
    <t>Pn409</t>
  </si>
  <si>
    <t>陷波滤波器频率</t>
  </si>
  <si>
    <t>0xb4</t>
  </si>
  <si>
    <t>Pn500</t>
  </si>
  <si>
    <t>定位完成宽度</t>
  </si>
  <si>
    <t>0~250,7</t>
  </si>
  <si>
    <t>0xb6</t>
  </si>
  <si>
    <t>Pn501</t>
  </si>
  <si>
    <t>零钳位电平</t>
  </si>
  <si>
    <t>0~10000,10</t>
  </si>
  <si>
    <t>0xb8</t>
  </si>
  <si>
    <t>Pn502</t>
  </si>
  <si>
    <t>旋转检测电平</t>
  </si>
  <si>
    <t>1~10000,20</t>
  </si>
  <si>
    <t>0xba</t>
  </si>
  <si>
    <t>Pn503</t>
  </si>
  <si>
    <t>同速信号检测宽度</t>
  </si>
  <si>
    <t>0~100，10</t>
  </si>
  <si>
    <t>0xbc</t>
  </si>
  <si>
    <t>Pn504</t>
  </si>
  <si>
    <t>NEAR信号宽度</t>
  </si>
  <si>
    <t>1~250,7</t>
  </si>
  <si>
    <t>0xbe</t>
  </si>
  <si>
    <t>1~8388352,262144</t>
  </si>
  <si>
    <t>0xc0</t>
  </si>
  <si>
    <t>Pn506</t>
  </si>
  <si>
    <t>制动器指令-伺服OFF迟延时间</t>
  </si>
  <si>
    <t>10~500,10</t>
  </si>
  <si>
    <t>0xc4</t>
  </si>
  <si>
    <t>Pn507</t>
  </si>
  <si>
    <t>0xc6</t>
  </si>
  <si>
    <t>Pn508</t>
  </si>
  <si>
    <t>伺服OFF-制动器指令等待时间</t>
  </si>
  <si>
    <t>10~1000,500</t>
  </si>
  <si>
    <t>0xc8</t>
  </si>
  <si>
    <t>Pn509</t>
  </si>
  <si>
    <t>瞬间停止保持时间</t>
  </si>
  <si>
    <t>20~1000,20</t>
  </si>
  <si>
    <t>0xca</t>
  </si>
  <si>
    <t>Pn50A</t>
  </si>
  <si>
    <t>输入信号选择1</t>
  </si>
  <si>
    <t>，2100</t>
  </si>
  <si>
    <t>0xcc</t>
  </si>
  <si>
    <t>Pn50B</t>
  </si>
  <si>
    <t>输入信号选择2</t>
  </si>
  <si>
    <t>，6543</t>
  </si>
  <si>
    <t>0xce</t>
  </si>
  <si>
    <t>Pn50C</t>
  </si>
  <si>
    <t>输入信号选择3</t>
  </si>
  <si>
    <t>，8888</t>
  </si>
  <si>
    <t>0xd0</t>
  </si>
  <si>
    <t>Pn50D</t>
  </si>
  <si>
    <t>输入信号选择4</t>
  </si>
  <si>
    <t>0xd2</t>
  </si>
  <si>
    <t>Pn50E</t>
  </si>
  <si>
    <t>输出信号选择1</t>
  </si>
  <si>
    <t>,3211</t>
  </si>
  <si>
    <t>0xd4</t>
  </si>
  <si>
    <t>Pn50F</t>
  </si>
  <si>
    <t>输出信号选择2</t>
  </si>
  <si>
    <t>,0000</t>
  </si>
  <si>
    <t>0xd6</t>
  </si>
  <si>
    <t>Pn510</t>
  </si>
  <si>
    <t>输出信号选择3</t>
  </si>
  <si>
    <t>0xd8</t>
  </si>
  <si>
    <t>Pn511</t>
  </si>
  <si>
    <t>预约参数（请勿变更）</t>
  </si>
  <si>
    <t>0xda</t>
  </si>
  <si>
    <t>Pn512</t>
  </si>
  <si>
    <t>输出信号反转设定</t>
  </si>
  <si>
    <t>，0000</t>
  </si>
  <si>
    <t>0xdc</t>
  </si>
  <si>
    <t>Pn600</t>
  </si>
  <si>
    <t>再生电阻容量</t>
  </si>
  <si>
    <t>0xde</t>
  </si>
  <si>
    <t>Pn601</t>
  </si>
  <si>
    <t>0xe0</t>
  </si>
  <si>
    <t>Pn602</t>
  </si>
  <si>
    <t>速度环调整系数（HITMech_alfa）</t>
  </si>
  <si>
    <t>HITMech_alfa整数位</t>
  </si>
  <si>
    <t>16进制</t>
  </si>
  <si>
    <t>Pn603</t>
  </si>
  <si>
    <t>速度环调整系数（HITMech_alfa）（单位）</t>
  </si>
  <si>
    <t>默认值，常数值；第1位，写入数据除以10</t>
  </si>
  <si>
    <t>Pn604</t>
  </si>
  <si>
    <t>速度环积分时间参数(单位)</t>
  </si>
  <si>
    <r>
      <t>第0位s，默认值ms，第</t>
    </r>
    <r>
      <rPr>
        <sz val="12"/>
        <rFont val="宋体"/>
        <charset val="134"/>
      </rPr>
      <t>2位</t>
    </r>
    <r>
      <rPr>
        <sz val="12"/>
        <rFont val="宋体"/>
        <charset val="134"/>
      </rPr>
      <t>us</t>
    </r>
  </si>
  <si>
    <t>Sn电流环不公开参数</t>
  </si>
  <si>
    <t>Sn000</t>
  </si>
  <si>
    <t>电流环积分时间常数(Ti)</t>
  </si>
  <si>
    <t>通过Ti计算得到ki</t>
  </si>
  <si>
    <t>0xe2</t>
  </si>
  <si>
    <t>Sn001</t>
  </si>
  <si>
    <t>电流环积分时间常数(Ti)单位</t>
  </si>
  <si>
    <t>Sn002</t>
  </si>
  <si>
    <t>电流环调整系数(alfa)</t>
  </si>
  <si>
    <t>alfa整数位</t>
  </si>
  <si>
    <t>Sn003</t>
  </si>
  <si>
    <t>电流环调整系数(alfa)单位</t>
  </si>
  <si>
    <t>Sn004</t>
  </si>
  <si>
    <t>电流环参数kv</t>
  </si>
  <si>
    <t>Sn005</t>
  </si>
  <si>
    <t>电流环模型电感参数（lm）</t>
  </si>
  <si>
    <t>Sn006</t>
  </si>
  <si>
    <t>电流环模型电感参数单位</t>
  </si>
  <si>
    <t>第0位，H；默认值，mH；第3位，uH</t>
  </si>
  <si>
    <t>Sn007</t>
  </si>
  <si>
    <t>电机极对数</t>
  </si>
  <si>
    <t>Sn008</t>
  </si>
  <si>
    <t>系统母线电压值(V)</t>
  </si>
  <si>
    <t>母线电压</t>
  </si>
  <si>
    <t>Sn009</t>
  </si>
  <si>
    <t>系统母线电压值（单位）</t>
  </si>
  <si>
    <t>第0位，常数值；默认值，写入数据除以10；</t>
  </si>
  <si>
    <t>系统母线电压参考AD值</t>
  </si>
  <si>
    <t>控制系统控制周期</t>
  </si>
  <si>
    <t>控制系统控制周期（单位）</t>
  </si>
  <si>
    <t>电流传感器灵敏度参数（mv/A）</t>
  </si>
  <si>
    <t>电流环滤波时间常数</t>
  </si>
  <si>
    <t>电流环滤波时间常数（单位）</t>
  </si>
  <si>
    <t>母线电压滤波时间常数</t>
  </si>
  <si>
    <t>Sn011</t>
  </si>
  <si>
    <t>母线电压滤波时间常数（单位）</t>
  </si>
  <si>
    <t>位功能</t>
  </si>
  <si>
    <t>取值</t>
  </si>
  <si>
    <t>含义</t>
  </si>
  <si>
    <t>第0位</t>
  </si>
  <si>
    <t>4Bit</t>
  </si>
  <si>
    <t>旋转方向选择</t>
  </si>
  <si>
    <t>以CCW为正转方向</t>
  </si>
  <si>
    <t>以CW为正转方向（反转模式）</t>
  </si>
  <si>
    <t>2~3</t>
  </si>
  <si>
    <t>预约常数（请勿变更）</t>
  </si>
  <si>
    <t>第1位</t>
  </si>
  <si>
    <t>控制方式选择</t>
  </si>
  <si>
    <t>速度控制（模拟量指令）</t>
  </si>
  <si>
    <t>位置控制（脉冲指令）</t>
  </si>
  <si>
    <t>扭矩控制（模拟量指令）</t>
  </si>
  <si>
    <t>内部设定速度控制（接点指令）</t>
  </si>
  <si>
    <t>内部设定速度控制（接点指令）&lt;=&gt;速度控制（模拟量指令）</t>
  </si>
  <si>
    <t>内部设定速度控制（接点指令）&lt;=&gt;位置控制（脉冲列指令）</t>
  </si>
  <si>
    <t>内部设定速度控制（接点指令）&lt;=&gt;扭矩控制（模拟量指令）</t>
  </si>
  <si>
    <t>位置控制（脉冲列指令）&lt;=&gt;速度控制（模拟量指令）</t>
  </si>
  <si>
    <t>位置控制（脉冲列指令）&lt;=&gt;扭矩控制（模拟量指令）</t>
  </si>
  <si>
    <t>扭矩控制（模拟量指令）&lt;=&gt;速度控制（模拟量指令）</t>
  </si>
  <si>
    <t>A</t>
  </si>
  <si>
    <t>速度控制（模拟量指令）&lt;=&gt;零相位</t>
  </si>
  <si>
    <t>B</t>
  </si>
  <si>
    <t>位置控制（脉冲列指令）&lt;=&gt;位置控制（禁止）</t>
  </si>
  <si>
    <t>第2位</t>
  </si>
  <si>
    <t>轴地址</t>
  </si>
  <si>
    <t>0~F</t>
  </si>
  <si>
    <t>设定伺服单元的轴地址（是伺服驱动器支持用工具SigmaWin100/200的功能）</t>
  </si>
  <si>
    <t>第3位</t>
  </si>
  <si>
    <t>旋转方式/线性方式起动选择（未连接编码器时）</t>
  </si>
  <si>
    <t>以旋转方式起动</t>
  </si>
  <si>
    <t>以线性方式起动</t>
  </si>
  <si>
    <t>功能选择基本开关1</t>
  </si>
  <si>
    <t>伺服OFF与发生警报时的停止方法</t>
  </si>
  <si>
    <t>通过DB（动态制动器）停止电机</t>
  </si>
  <si>
    <t>通过DB停止电机，然后解除DB</t>
  </si>
  <si>
    <t>不使用DB，将电机置于惯性运行状态</t>
  </si>
  <si>
    <t>超程（OT）时的停止方法</t>
  </si>
  <si>
    <t>进行DB停止或者惯性运行停止（与Pn001.0相同的停止方法）</t>
  </si>
  <si>
    <t>将Pn406的设定扭矩作为最大值使电机减速停止，然后置于伺服锁定状态</t>
  </si>
  <si>
    <t>将Pn407的设定扭矩作为最大值使电机减速停止，然后置于自由滑行状态</t>
  </si>
  <si>
    <t>AD/DC电流输入的选择</t>
  </si>
  <si>
    <t>不对应DC电源输入：通过L1、L2、（L3）输入AC电源</t>
  </si>
  <si>
    <t>对应DC电源输入：通过⊕1，Θ电源输入端子输入DC电源</t>
  </si>
  <si>
    <t>警告代码输出的选择</t>
  </si>
  <si>
    <t>AL01、AL02、AL03只输出警报代码</t>
  </si>
  <si>
    <t>AL01、AL02、AL04输出警报代码与警告代码两者但在警告代码输出时，ALM信号输出保持ON（正常）状态</t>
  </si>
  <si>
    <t>功能选择基本开关2</t>
  </si>
  <si>
    <t>速度控制选项（T-REF分配）</t>
  </si>
  <si>
    <t>无</t>
  </si>
  <si>
    <t>将T-REF用作外部扭矩限制输入</t>
  </si>
  <si>
    <t>将T-REF用作扭矩前馈输入</t>
  </si>
  <si>
    <t>P-CL、N-CL“有效”时，将T-REF用作外部扭矩限制输入</t>
  </si>
  <si>
    <t>扭矩控制选项（V-REF分配）</t>
  </si>
  <si>
    <t>将V-REF用作外部扭矩限制输入</t>
  </si>
  <si>
    <t>绝对值编码器的使用方法</t>
  </si>
  <si>
    <t>将绝对值编码器用作绝对值编码器</t>
  </si>
  <si>
    <t>将绝对值编码器用作增量型编码器</t>
  </si>
  <si>
    <t>功能选择基本开关3</t>
  </si>
  <si>
    <t>模拟量监视1扭矩指令监视</t>
  </si>
  <si>
    <r>
      <t>电机转速：1V/1000min</t>
    </r>
    <r>
      <rPr>
        <vertAlign val="superscript"/>
        <sz val="12"/>
        <rFont val="宋体"/>
        <charset val="134"/>
      </rPr>
      <t>-1</t>
    </r>
  </si>
  <si>
    <r>
      <t>速度指令：1V/1000min</t>
    </r>
    <r>
      <rPr>
        <vertAlign val="superscript"/>
        <sz val="12"/>
        <rFont val="宋体"/>
        <charset val="134"/>
      </rPr>
      <t>-1</t>
    </r>
  </si>
  <si>
    <t>扭矩指令：1V/100%</t>
  </si>
  <si>
    <t>位置偏移：0.05V/1指令单位</t>
  </si>
  <si>
    <t>位置偏移：0.05V/100指令单位</t>
  </si>
  <si>
    <r>
      <t>指令脉冲频率（min</t>
    </r>
    <r>
      <rPr>
        <vertAlign val="superscript"/>
        <sz val="12"/>
        <rFont val="宋体"/>
        <charset val="134"/>
      </rPr>
      <t>-1</t>
    </r>
    <r>
      <rPr>
        <sz val="12"/>
        <rFont val="宋体"/>
        <charset val="134"/>
      </rPr>
      <t>换算）：1V/1000min</t>
    </r>
    <r>
      <rPr>
        <vertAlign val="superscript"/>
        <sz val="12"/>
        <rFont val="宋体"/>
        <charset val="134"/>
      </rPr>
      <t>-1</t>
    </r>
  </si>
  <si>
    <r>
      <t>电机转速×4:1V/250min</t>
    </r>
    <r>
      <rPr>
        <vertAlign val="superscript"/>
        <sz val="12"/>
        <rFont val="宋体"/>
        <charset val="134"/>
      </rPr>
      <t>-1</t>
    </r>
  </si>
  <si>
    <t>电机转速×8:1V/150min-1</t>
  </si>
  <si>
    <t>8~F</t>
  </si>
  <si>
    <t>模拟量监视2速度指令监视</t>
  </si>
  <si>
    <t>同上</t>
  </si>
  <si>
    <t>模式开关的选择</t>
  </si>
  <si>
    <t>以内部扭矩指令为条件（电平设定：Pn10C）</t>
  </si>
  <si>
    <t>以速度指令为条件    （电平设定：Pn11D）</t>
  </si>
  <si>
    <t>以加速度为条件      （电平设定：Pn12E）</t>
  </si>
  <si>
    <t>以偏移脉冲为条件    （电平设定：Pn13F）</t>
  </si>
  <si>
    <t>没有模式开关功能</t>
  </si>
  <si>
    <t>速度环的控制方法</t>
  </si>
  <si>
    <t>PI控制</t>
  </si>
  <si>
    <t>I-P控制</t>
  </si>
  <si>
    <t>在线自学习方法</t>
  </si>
  <si>
    <t>仅运行初期调谐</t>
  </si>
  <si>
    <t>经常调谐</t>
  </si>
  <si>
    <t>不调谐</t>
  </si>
  <si>
    <t>速度反馈补偿功能选择</t>
  </si>
  <si>
    <t>有</t>
  </si>
  <si>
    <t>粘性摩擦补偿功能选择</t>
  </si>
  <si>
    <t>摩擦补偿：无</t>
  </si>
  <si>
    <t>摩擦补偿：小</t>
  </si>
  <si>
    <t>摩擦补偿：大</t>
  </si>
  <si>
    <t>指令脉冲形态</t>
  </si>
  <si>
    <t>符号+脉冲，正逻辑</t>
  </si>
  <si>
    <t>CW+CCW，正逻辑</t>
  </si>
  <si>
    <t>A相+B相（1倍增），正逻辑</t>
  </si>
  <si>
    <t>A相+B相（2倍增），正逻辑</t>
  </si>
  <si>
    <t>A相+B相（4倍增），正逻辑</t>
  </si>
  <si>
    <t>符号+脉冲，负逻辑</t>
  </si>
  <si>
    <t>CW+CCW，负逻辑</t>
  </si>
  <si>
    <t>A相+B相（1倍增），负逻辑</t>
  </si>
  <si>
    <t>A相+B相（2倍增），负逻辑</t>
  </si>
  <si>
    <t>A相+B相（4倍增），负逻辑</t>
  </si>
  <si>
    <t>消除信号状态</t>
  </si>
  <si>
    <t>通过信号H电平清除偏移脉冲</t>
  </si>
  <si>
    <t>通过信号上升沿清除偏移脉冲</t>
  </si>
  <si>
    <t>通过信号L电平清除偏移脉冲</t>
  </si>
  <si>
    <t>通过信号下降沿清除偏移脉冲</t>
  </si>
  <si>
    <t>清除动作</t>
  </si>
  <si>
    <t>基本模块时，消除偏移脉冲</t>
  </si>
  <si>
    <t>不清除偏移脉冲（仅CLR信号可清除）</t>
  </si>
  <si>
    <t>发生警报时，清除偏移脉冲</t>
  </si>
  <si>
    <t>滤波器选择</t>
  </si>
  <si>
    <t>总线驱动器信号用指令输入滤波器</t>
  </si>
  <si>
    <t>集电极开路信号用指令输入滤波器</t>
  </si>
  <si>
    <t>位置指令滤波器选择</t>
  </si>
  <si>
    <t>加减速滤波器</t>
  </si>
  <si>
    <t>移动平均滤波器</t>
  </si>
  <si>
    <t>位置控制选项</t>
  </si>
  <si>
    <t>将V-REF用作速度前馈输入</t>
  </si>
  <si>
    <t>陷波滤波器功能选择</t>
  </si>
  <si>
    <t>将陷波滤波器用于扭矩指令</t>
  </si>
  <si>
    <t>输入信号分配模式</t>
  </si>
  <si>
    <t>通过标准状态的分配使用顺序用输入信号端子</t>
  </si>
  <si>
    <t>按各信号变更顺序用输入信号的分配</t>
  </si>
  <si>
    <t xml:space="preserve">/S-ON信号分配   
信号极性：正常 为ON（L电平）时伺服ON  
信号极性：反转 为OFF（H电平）时伺服OFF                                                                                         </t>
  </si>
  <si>
    <t>CN1-40的输入信号为ON（L电平）时有效</t>
  </si>
  <si>
    <t>CN1-41的输入信号为ON（L电平）时有效</t>
  </si>
  <si>
    <t>CN1-42的输入信号为ON（L电平）时有效</t>
  </si>
  <si>
    <t>CN1-43的输入信号为ON（L电平）时有效</t>
  </si>
  <si>
    <t>CN1-44的输入信号为ON（L电平）时有效</t>
  </si>
  <si>
    <t>CN1-45的输入信号为ON（L电平）时有效</t>
  </si>
  <si>
    <t>CN1-46的输入信号为ON（L电平）时有效</t>
  </si>
  <si>
    <t>将信号一直固定为“有效”</t>
  </si>
  <si>
    <t>将信号一直固定为“无效”</t>
  </si>
  <si>
    <t>CN1-40的输入信号为OFF（H电平）时有效</t>
  </si>
  <si>
    <t>CN1-41的输入信号为OFF（H电平）时有效</t>
  </si>
  <si>
    <t>CN1-42的输入信号为OFF（H电平）时有效</t>
  </si>
  <si>
    <t>C</t>
  </si>
  <si>
    <t>CN1-43的输入信号为OFF（H电平）时有效</t>
  </si>
  <si>
    <t>D</t>
  </si>
  <si>
    <t>CN1-44的输入信号为OFF（H电平）时有效</t>
  </si>
  <si>
    <t>E</t>
  </si>
  <si>
    <t>CN1-45的输入信号为OFF（H电平）时有效</t>
  </si>
  <si>
    <t>F</t>
  </si>
  <si>
    <t>CN1-46的输入信号为OFF（H电平）时有效</t>
  </si>
  <si>
    <t>/P-CON信号分配（为ON（L电平）时P控制）</t>
  </si>
  <si>
    <t>P-OT信号分配（为OFF（H电平）时禁止正转侧驱动）</t>
  </si>
  <si>
    <t>CN1-40的输入信号为ON（L电平）时可正转侧驱动</t>
  </si>
  <si>
    <t>CN1-41的输入信号为ON（L电平）时可正转侧驱动</t>
  </si>
  <si>
    <t>CN1-42的输入信号为ON（L电平）时可正转侧驱动</t>
  </si>
  <si>
    <t>CN1-43的输入信号为ON（L电平）时可正转侧驱动</t>
  </si>
  <si>
    <t>CN1-44的输入信号为ON（L电平）时可正转侧驱动</t>
  </si>
  <si>
    <t>CN1-45的输入信号为ON（L电平）时可正转侧驱动</t>
  </si>
  <si>
    <t>CN1-46的输入信号为ON（L电平）时可正转侧驱动</t>
  </si>
  <si>
    <t>将信号一直固定为“禁止正转侧驱动”</t>
  </si>
  <si>
    <t>将信号一直固定为“可正转侧驱动”</t>
  </si>
  <si>
    <t>CN1-40的输入信号为OFF（H电平）时可正转侧驱动</t>
  </si>
  <si>
    <t>CN1-41的输入信号为OFF（H电平）时可正转侧驱动</t>
  </si>
  <si>
    <t>CN1-42的输入信号为OFF（H电平）时可正转侧驱动</t>
  </si>
  <si>
    <t>CN1-43的输入信号为OFF（H电平）时可正转侧驱动</t>
  </si>
  <si>
    <t>CN1-44的输入信号为OFF（H电平）时可正转侧驱动</t>
  </si>
  <si>
    <t>CN1-45的输入信号为OFF（H电平）时可正转侧驱动</t>
  </si>
  <si>
    <t>CN1-46的输入信号为OFF（H电平）时可正转侧驱动</t>
  </si>
  <si>
    <t>N-OT信号分配（为OFF（H电平）时可反转侧驱动）</t>
  </si>
  <si>
    <t>CN1-40的输入信号为ON（L电平）时可反转侧驱动</t>
  </si>
  <si>
    <t>CN1-41的输入信号为ON（L电平）时可反转侧驱动</t>
  </si>
  <si>
    <t>CN1-42的输入信号为ON（L电平）时可反转侧驱动</t>
  </si>
  <si>
    <t>CN1-43的输入信号为ON（L电平）时可反转侧驱动</t>
  </si>
  <si>
    <t>CN1-44的输入信号为ON（L电平）时可反转侧驱动</t>
  </si>
  <si>
    <t>CN1-45的输入信号为ON（L电平）时可反转侧驱动</t>
  </si>
  <si>
    <t>CN1-46的输入信号为ON（L电平）时可反转侧驱动</t>
  </si>
  <si>
    <t>将信号一直固定为“禁止反转侧驱动”</t>
  </si>
  <si>
    <t>将信号一直固定为“可反转侧驱动”</t>
  </si>
  <si>
    <t>CN1-40的输入信号为OFF（H电平）时可反转侧驱动</t>
  </si>
  <si>
    <t>CN1-41的输入信号为OFF（H电平）时可反转侧驱动</t>
  </si>
  <si>
    <t>CN1-42的输入信号为OFF（H电平）时可反转侧驱动</t>
  </si>
  <si>
    <t>CN1-43的输入信号为OFF（H电平）时可反转侧驱动</t>
  </si>
  <si>
    <t>CN1-44的输入信号为OFF（H电平）时可反转侧驱动</t>
  </si>
  <si>
    <t>CN1-45的输入信号为OFF（H电平）时可反转侧驱动</t>
  </si>
  <si>
    <t>CN1-46的输入信号为OFF（H电平）时可反转侧驱动</t>
  </si>
  <si>
    <t>/ALM-RST信号分配（从OFF（H电平）变为ON（L电平）时警报复位）</t>
  </si>
  <si>
    <t>/P-CL信号分配（为ON（L电平）时扭矩限制）</t>
  </si>
  <si>
    <t>与/S-ON信号变换相同</t>
  </si>
  <si>
    <t>/N-CL信号分配（为ON（L电平）时扭矩限制）</t>
  </si>
  <si>
    <t>/SPD-D信号分配（请参照“8.8速度控制（内部设定速度选择）运行”）</t>
  </si>
  <si>
    <t>/SPD-A信号分配（请参照“8.8速度控制（内部设定速度选择）运行”）</t>
  </si>
  <si>
    <t>/SPD-B信号分配（请参照“8.8速度控制（内部设定速度选择）运行”）</t>
  </si>
  <si>
    <t>/C-SEL信号分配（为ON（L电平）时切换控制模式）</t>
  </si>
  <si>
    <t>/ZCLAMP信号分配（为ON（L电平）时零箝位）</t>
  </si>
  <si>
    <t>CN1-401的输入信号为ON（L电平）时有效</t>
  </si>
  <si>
    <t>CN1-411的输入信号为ON（L电平）时有效</t>
  </si>
  <si>
    <t>CN1-421的输入信号为ON（L电平）时有效</t>
  </si>
  <si>
    <t>CN1-431的输入信号为ON（L电平）时有效</t>
  </si>
  <si>
    <t>CN1-441的输入信号为ON（L电平）时有效</t>
  </si>
  <si>
    <t>CN1-451的输入信号为ON（L电平）时有效</t>
  </si>
  <si>
    <t>CN1-461的输入信号为ON（L电平）时有效</t>
  </si>
  <si>
    <t>CN1-401的输入信号为OFF（H电平）时有效</t>
  </si>
  <si>
    <t>CN1-411的输入信号为OFF（H电平）时有效</t>
  </si>
  <si>
    <t>CN1-421的输入信号为OFF（H电平）时有效</t>
  </si>
  <si>
    <t>CN1-431的输入信号为OFF（H电平）时有效</t>
  </si>
  <si>
    <t>CN1-441的输入信号为OFF（H电平）时有效</t>
  </si>
  <si>
    <t>CN1-451的输入信号为OFF（H电平）时有效</t>
  </si>
  <si>
    <t>CN1-461的输入信号为OFF（H电平）时有效</t>
  </si>
  <si>
    <t>/INHIBIT（为ON（L电平）时禁止指令脉冲）</t>
  </si>
  <si>
    <t>/G-SEL（为ON（L电平）时切换增益）</t>
  </si>
  <si>
    <t>定位完成信号分配（/COIN）</t>
  </si>
  <si>
    <t>无效（不使用上述信号）</t>
  </si>
  <si>
    <t>通过CN1-25、26输出端子输出上述信号</t>
  </si>
  <si>
    <t>通过CN1-27、28输出端子输出上述信号</t>
  </si>
  <si>
    <t>通过CN1-29、30输出端子输出上述信号</t>
  </si>
  <si>
    <t>同速检测信号分配（/V-CMP）</t>
  </si>
  <si>
    <t>0~3</t>
  </si>
  <si>
    <t>伺服电机多旋转检测信号分配（/TGON）</t>
  </si>
  <si>
    <t>伺服准备就绪信号分配（/S-RDY）</t>
  </si>
  <si>
    <t>扭矩限制输出信号分配（/CLT）</t>
  </si>
  <si>
    <t>速度限制输出信号分配（/VLT）</t>
  </si>
  <si>
    <t>制动器信号分配（/BK）</t>
  </si>
  <si>
    <t>警告信号（/WARN）</t>
  </si>
  <si>
    <t>定位附近信号分配（/NEAR）</t>
  </si>
  <si>
    <t>CN1-25,26端子的输出信号反转</t>
  </si>
  <si>
    <t>信号不反转</t>
  </si>
  <si>
    <t>信号反转</t>
  </si>
  <si>
    <t>CN1-27,28端子的输出信号反转</t>
  </si>
  <si>
    <t>CN1-29,30端子的输出信号反转</t>
  </si>
  <si>
    <t>默认值：输入数值除以1000</t>
    <phoneticPr fontId="22" type="noConversion"/>
  </si>
  <si>
    <t>2byte</t>
    <phoneticPr fontId="22" type="noConversion"/>
  </si>
  <si>
    <t>问题</t>
    <phoneticPr fontId="22" type="noConversion"/>
  </si>
  <si>
    <t>报警参数报</t>
    <phoneticPr fontId="22" type="noConversion"/>
  </si>
  <si>
    <r>
      <t>相关表格的是否需保存？P</t>
    </r>
    <r>
      <rPr>
        <sz val="12"/>
        <rFont val="宋体"/>
        <charset val="134"/>
      </rPr>
      <t>9-8</t>
    </r>
    <phoneticPr fontId="22" type="noConversion"/>
  </si>
  <si>
    <t>参数分类</t>
    <phoneticPr fontId="22" type="noConversion"/>
  </si>
  <si>
    <t>状态显示</t>
    <phoneticPr fontId="22" type="noConversion"/>
  </si>
  <si>
    <t>参数显示</t>
    <phoneticPr fontId="22" type="noConversion"/>
  </si>
  <si>
    <t>运行参数</t>
    <phoneticPr fontId="22" type="noConversion"/>
  </si>
  <si>
    <t>模式参数</t>
    <phoneticPr fontId="22" type="noConversion"/>
  </si>
  <si>
    <t>HITalfa</t>
    <phoneticPr fontId="22" type="noConversion"/>
  </si>
  <si>
    <t>HITlm</t>
    <phoneticPr fontId="22" type="noConversion"/>
  </si>
  <si>
    <t>HITpoles</t>
    <phoneticPr fontId="22" type="noConversion"/>
  </si>
  <si>
    <t>HITUm_standard</t>
  </si>
  <si>
    <t>HIT_Umsensor_f_standard</t>
  </si>
  <si>
    <t>HITTs</t>
    <phoneticPr fontId="22" type="noConversion"/>
  </si>
  <si>
    <t>HITcurr_sen</t>
  </si>
  <si>
    <t>HITcurr_tal</t>
  </si>
  <si>
    <t>HITUm_standard_tal</t>
  </si>
  <si>
    <t>HITMech_alfa</t>
  </si>
  <si>
    <t>Pn602</t>
    <phoneticPr fontId="22" type="noConversion"/>
  </si>
  <si>
    <t>Pn101</t>
    <phoneticPr fontId="22" type="noConversion"/>
  </si>
  <si>
    <t>Pn100</t>
    <phoneticPr fontId="22" type="noConversion"/>
  </si>
  <si>
    <t>HITJm</t>
    <phoneticPr fontId="22" type="noConversion"/>
  </si>
  <si>
    <t>Pn103</t>
    <phoneticPr fontId="22" type="noConversion"/>
  </si>
  <si>
    <t>HITtal</t>
  </si>
  <si>
    <t>Pn004</t>
    <phoneticPr fontId="22" type="noConversion"/>
  </si>
  <si>
    <t>HITWL_T_factor</t>
  </si>
  <si>
    <t>在线</t>
    <phoneticPr fontId="22" type="noConversion"/>
  </si>
  <si>
    <t>在线</t>
    <phoneticPr fontId="22" type="noConversion"/>
  </si>
  <si>
    <t>Pn124</t>
  </si>
  <si>
    <t>Pn125</t>
  </si>
  <si>
    <t>10进制，五位</t>
    <phoneticPr fontId="22" type="noConversion"/>
  </si>
  <si>
    <t>Sn00A</t>
    <phoneticPr fontId="22" type="noConversion"/>
  </si>
  <si>
    <t>Sn00B</t>
    <phoneticPr fontId="22" type="noConversion"/>
  </si>
  <si>
    <t>Sn00C</t>
    <phoneticPr fontId="22" type="noConversion"/>
  </si>
  <si>
    <t>Sn00D</t>
    <phoneticPr fontId="22" type="noConversion"/>
  </si>
  <si>
    <t>Sn00E</t>
    <phoneticPr fontId="22" type="noConversion"/>
  </si>
  <si>
    <t>Sn00F</t>
    <phoneticPr fontId="22" type="noConversion"/>
  </si>
  <si>
    <t>Sn010</t>
    <phoneticPr fontId="22" type="noConversion"/>
  </si>
  <si>
    <t>Sn012</t>
  </si>
  <si>
    <t>Sn013</t>
  </si>
  <si>
    <t>默认值</t>
    <phoneticPr fontId="22" type="noConversion"/>
  </si>
  <si>
    <t>参数限制</t>
    <phoneticPr fontId="22" type="noConversion"/>
  </si>
  <si>
    <t>取值范围</t>
    <phoneticPr fontId="22" type="noConversion"/>
  </si>
  <si>
    <t>1-65535</t>
    <phoneticPr fontId="22" type="noConversion"/>
  </si>
  <si>
    <t>电机转矩系数放大倍数</t>
    <phoneticPr fontId="22" type="noConversion"/>
  </si>
  <si>
    <t>1-10000</t>
    <phoneticPr fontId="22" type="noConversion"/>
  </si>
  <si>
    <t>等于1时s，等于2时ms，其他us</t>
    <phoneticPr fontId="22" type="noConversion"/>
  </si>
  <si>
    <t>1（单位0.01ms）</t>
    <phoneticPr fontId="22" type="noConversion"/>
  </si>
  <si>
    <t>程序取值范围</t>
    <phoneticPr fontId="22" type="noConversion"/>
  </si>
  <si>
    <t>0-65535</t>
    <phoneticPr fontId="22" type="noConversion"/>
  </si>
  <si>
    <t>1-65536</t>
    <phoneticPr fontId="22" type="noConversion"/>
  </si>
  <si>
    <t>0-10000</t>
    <phoneticPr fontId="22" type="noConversion"/>
  </si>
  <si>
    <t>1-10001</t>
    <phoneticPr fontId="22" type="noConversion"/>
  </si>
  <si>
    <t>0（单位0.01ms）</t>
    <phoneticPr fontId="22" type="noConversion"/>
  </si>
  <si>
    <t>100（单位0.01V/额定转速）</t>
    <phoneticPr fontId="22" type="noConversion"/>
  </si>
  <si>
    <t>10-30000</t>
    <phoneticPr fontId="22" type="noConversion"/>
  </si>
  <si>
    <t>Pn308</t>
    <phoneticPr fontId="22" type="noConversion"/>
  </si>
  <si>
    <t>Pn309</t>
    <phoneticPr fontId="22" type="noConversion"/>
  </si>
  <si>
    <t>40（单位0.01ms）</t>
    <phoneticPr fontId="22" type="noConversion"/>
  </si>
  <si>
    <t>1（单位ms）</t>
    <phoneticPr fontId="22" type="noConversion"/>
  </si>
  <si>
    <t>100（单位0.01V/额定扭矩）</t>
    <phoneticPr fontId="22" type="noConversion"/>
  </si>
  <si>
    <t>10-10000</t>
    <phoneticPr fontId="22" type="noConversion"/>
  </si>
  <si>
    <t>100（0.01ms）</t>
    <phoneticPr fontId="22" type="noConversion"/>
  </si>
  <si>
    <t>100（%额定转矩）</t>
    <phoneticPr fontId="22" type="noConversion"/>
  </si>
  <si>
    <t>0-5000</t>
    <phoneticPr fontId="22" type="noConversion"/>
  </si>
  <si>
    <t>20000（单位0.1Hz）</t>
    <phoneticPr fontId="22" type="noConversion"/>
  </si>
  <si>
    <t>50~2000，2000</t>
    <phoneticPr fontId="22" type="noConversion"/>
  </si>
  <si>
    <t>50-50000</t>
    <phoneticPr fontId="22" type="noConversion"/>
  </si>
  <si>
    <t>10进制5位，2byte</t>
    <phoneticPr fontId="22" type="noConversion"/>
  </si>
  <si>
    <t>10（rpm）</t>
    <phoneticPr fontId="22" type="noConversion"/>
  </si>
  <si>
    <t>Pn40A</t>
    <phoneticPr fontId="22" type="noConversion"/>
  </si>
  <si>
    <t>转速单位倍率</t>
    <phoneticPr fontId="22" type="noConversion"/>
  </si>
  <si>
    <t>10进制5位，2byte</t>
    <phoneticPr fontId="22" type="noConversion"/>
  </si>
  <si>
    <t>0-100</t>
    <phoneticPr fontId="22" type="noConversion"/>
  </si>
  <si>
    <t>1-101</t>
    <phoneticPr fontId="22" type="noConversion"/>
  </si>
  <si>
    <t>非在线，对所有转速有效</t>
    <phoneticPr fontId="22" type="noConversion"/>
  </si>
  <si>
    <t>Pn513</t>
    <phoneticPr fontId="22" type="noConversion"/>
  </si>
  <si>
    <t>Pn514</t>
  </si>
  <si>
    <t>溢出指令单位宽度（高16位）</t>
    <phoneticPr fontId="22" type="noConversion"/>
  </si>
  <si>
    <t>溢出指令单位宽度（低16位</t>
    <phoneticPr fontId="22" type="noConversion"/>
  </si>
  <si>
    <t>16进制4位，2进制16位，2byte</t>
    <phoneticPr fontId="22" type="noConversion"/>
  </si>
  <si>
    <t>0100（指令脉冲）</t>
    <phoneticPr fontId="22" type="noConversion"/>
  </si>
  <si>
    <t>0000（指令脉冲）</t>
    <phoneticPr fontId="22" type="noConversion"/>
  </si>
  <si>
    <t>0000-FFFF</t>
    <phoneticPr fontId="22" type="noConversion"/>
  </si>
  <si>
    <t>0000-8F00</t>
    <phoneticPr fontId="22" type="noConversion"/>
  </si>
  <si>
    <t>Sn014</t>
  </si>
  <si>
    <t>编码器位数</t>
    <phoneticPr fontId="22" type="noConversion"/>
  </si>
  <si>
    <t>12-32</t>
    <phoneticPr fontId="22" type="noConversion"/>
  </si>
  <si>
    <t>注：</t>
    <phoneticPr fontId="22" type="noConversion"/>
  </si>
  <si>
    <t>0-500</t>
    <phoneticPr fontId="22" type="noConversion"/>
  </si>
  <si>
    <t>0（单位ms）</t>
    <phoneticPr fontId="22" type="noConversion"/>
  </si>
  <si>
    <t>制动器指令输出速度值</t>
    <phoneticPr fontId="22" type="noConversion"/>
  </si>
  <si>
    <t>100（单位rpm）</t>
    <phoneticPr fontId="22" type="noConversion"/>
  </si>
  <si>
    <t>10-1000</t>
    <phoneticPr fontId="22" type="noConversion"/>
  </si>
  <si>
    <t>500（单位ms）</t>
    <phoneticPr fontId="22" type="noConversion"/>
  </si>
  <si>
    <t>20（单位ms）</t>
    <phoneticPr fontId="22" type="noConversion"/>
  </si>
  <si>
    <t>20-1000</t>
    <phoneticPr fontId="22" type="noConversion"/>
  </si>
  <si>
    <t>40（单位Hz）</t>
    <phoneticPr fontId="22" type="noConversion"/>
  </si>
  <si>
    <t>2000（单位0.01ms）</t>
    <phoneticPr fontId="22" type="noConversion"/>
  </si>
  <si>
    <t>400（单位0.1/s）</t>
    <phoneticPr fontId="22" type="noConversion"/>
  </si>
  <si>
    <t>0-60000</t>
    <phoneticPr fontId="22" type="noConversion"/>
  </si>
  <si>
    <t>100-60100</t>
    <phoneticPr fontId="22" type="noConversion"/>
  </si>
  <si>
    <t>0(%电机转子惯量)</t>
    <phoneticPr fontId="22" type="noConversion"/>
  </si>
  <si>
    <t>0-200%</t>
    <phoneticPr fontId="22" type="noConversion"/>
  </si>
  <si>
    <t>0（单位%）</t>
    <phoneticPr fontId="22" type="noConversion"/>
  </si>
  <si>
    <t>前馈滤波器滤波频率</t>
    <phoneticPr fontId="22" type="noConversion"/>
  </si>
  <si>
    <t>10000（单位0.1Hz）</t>
    <phoneticPr fontId="22" type="noConversion"/>
  </si>
  <si>
    <t>0~800%,200%</t>
    <phoneticPr fontId="22" type="noConversion"/>
  </si>
  <si>
    <t>0~800%</t>
  </si>
  <si>
    <t>0~800%</t>
    <phoneticPr fontId="22" type="noConversion"/>
  </si>
  <si>
    <t>Pn10F2</t>
  </si>
  <si>
    <t>Pn10F1</t>
    <phoneticPr fontId="22" type="noConversion"/>
  </si>
  <si>
    <t>模式开关（偏移脉冲高16位）</t>
    <phoneticPr fontId="22" type="noConversion"/>
  </si>
  <si>
    <t>模式开关（偏移脉冲低16位）</t>
    <phoneticPr fontId="22" type="noConversion"/>
  </si>
  <si>
    <t>1~500%,100%</t>
    <phoneticPr fontId="22" type="noConversion"/>
  </si>
  <si>
    <t>1~500%</t>
  </si>
  <si>
    <t>Pn2012</t>
    <phoneticPr fontId="22" type="noConversion"/>
  </si>
  <si>
    <t>Pn2011</t>
    <phoneticPr fontId="22" type="noConversion"/>
  </si>
  <si>
    <t>Pn2021</t>
    <phoneticPr fontId="22" type="noConversion"/>
  </si>
  <si>
    <t>Pn2022</t>
  </si>
  <si>
    <t>Pn2031</t>
    <phoneticPr fontId="22" type="noConversion"/>
  </si>
  <si>
    <t>Pn2032</t>
  </si>
  <si>
    <t>PG 分频比（高16位）</t>
    <phoneticPr fontId="22" type="noConversion"/>
  </si>
  <si>
    <t>PG 分频比（低16位）</t>
    <phoneticPr fontId="22" type="noConversion"/>
  </si>
  <si>
    <t>暂时不用</t>
    <phoneticPr fontId="22" type="noConversion"/>
  </si>
  <si>
    <t>电子齿数比(分子)（高16位）</t>
    <phoneticPr fontId="22" type="noConversion"/>
  </si>
  <si>
    <t>电子齿数比(分子)（低16位）</t>
    <phoneticPr fontId="22" type="noConversion"/>
  </si>
  <si>
    <t>电子齿数比(分母)（高16位）</t>
    <phoneticPr fontId="22" type="noConversion"/>
  </si>
  <si>
    <t>电子齿数比(分母)（低16位）</t>
    <phoneticPr fontId="22" type="noConversion"/>
  </si>
  <si>
    <t>16进制4位，2byte</t>
    <phoneticPr fontId="22" type="noConversion"/>
  </si>
  <si>
    <t>数组位置</t>
    <phoneticPr fontId="22" type="noConversion"/>
  </si>
  <si>
    <t>Un000</t>
    <phoneticPr fontId="22" type="noConversion"/>
  </si>
  <si>
    <t>Un001</t>
    <phoneticPr fontId="22" type="noConversion"/>
  </si>
  <si>
    <t>Un002</t>
    <phoneticPr fontId="22" type="noConversion"/>
  </si>
  <si>
    <t>Un004</t>
  </si>
  <si>
    <t>Un003</t>
  </si>
  <si>
    <t>Un005</t>
  </si>
  <si>
    <t>Un006</t>
  </si>
  <si>
    <t>Un007</t>
  </si>
  <si>
    <t>Un008</t>
  </si>
  <si>
    <t>Un009</t>
  </si>
  <si>
    <t>Un00A</t>
    <phoneticPr fontId="22" type="noConversion"/>
  </si>
  <si>
    <t>Un00B</t>
    <phoneticPr fontId="22" type="noConversion"/>
  </si>
  <si>
    <t>Un00C</t>
    <phoneticPr fontId="22" type="noConversion"/>
  </si>
  <si>
    <t>Un00D</t>
    <phoneticPr fontId="22" type="noConversion"/>
  </si>
  <si>
    <t>Un00E</t>
    <phoneticPr fontId="22" type="noConversion"/>
  </si>
  <si>
    <t>Un00F</t>
    <phoneticPr fontId="22" type="noConversion"/>
  </si>
  <si>
    <t>Un010</t>
    <phoneticPr fontId="22" type="noConversion"/>
  </si>
  <si>
    <t>Un011</t>
  </si>
  <si>
    <t>Un012</t>
  </si>
  <si>
    <t>Un013</t>
  </si>
  <si>
    <r>
      <t>P</t>
    </r>
    <r>
      <rPr>
        <sz val="12"/>
        <rFont val="宋体"/>
        <charset val="134"/>
      </rPr>
      <t>n604</t>
    </r>
    <phoneticPr fontId="22" type="noConversion"/>
  </si>
  <si>
    <r>
      <t>F</t>
    </r>
    <r>
      <rPr>
        <sz val="12"/>
        <rFont val="宋体"/>
        <charset val="134"/>
      </rPr>
      <t>n000</t>
    </r>
    <phoneticPr fontId="22" type="noConversion"/>
  </si>
  <si>
    <t>Pn</t>
    <phoneticPr fontId="22" type="noConversion"/>
  </si>
  <si>
    <t>Fn</t>
    <phoneticPr fontId="22" type="noConversion"/>
  </si>
  <si>
    <r>
      <t>U</t>
    </r>
    <r>
      <rPr>
        <sz val="12"/>
        <rFont val="宋体"/>
        <charset val="134"/>
      </rPr>
      <t>n</t>
    </r>
    <phoneticPr fontId="22" type="noConversion"/>
  </si>
  <si>
    <r>
      <t>1</t>
    </r>
    <r>
      <rPr>
        <sz val="12"/>
        <rFont val="宋体"/>
        <charset val="134"/>
      </rPr>
      <t>024个变量</t>
    </r>
    <phoneticPr fontId="22" type="noConversion"/>
  </si>
  <si>
    <r>
      <t>P</t>
    </r>
    <r>
      <rPr>
        <sz val="12"/>
        <rFont val="宋体"/>
        <charset val="134"/>
      </rPr>
      <t>n007</t>
    </r>
    <phoneticPr fontId="22" type="noConversion"/>
  </si>
  <si>
    <r>
      <t>P</t>
    </r>
    <r>
      <rPr>
        <sz val="12"/>
        <rFont val="宋体"/>
        <charset val="134"/>
      </rPr>
      <t>n008</t>
    </r>
    <r>
      <rPr>
        <outline/>
        <sz val="12"/>
        <rFont val="宋体"/>
        <charset val="134"/>
      </rPr>
      <t/>
    </r>
  </si>
  <si>
    <r>
      <t>P</t>
    </r>
    <r>
      <rPr>
        <sz val="12"/>
        <rFont val="宋体"/>
        <charset val="134"/>
      </rPr>
      <t>n009</t>
    </r>
    <r>
      <rPr>
        <outline/>
        <sz val="12"/>
        <rFont val="宋体"/>
        <charset val="134"/>
      </rPr>
      <t/>
    </r>
  </si>
  <si>
    <t>Pn00A</t>
    <phoneticPr fontId="22" type="noConversion"/>
  </si>
  <si>
    <t>Pn00B</t>
    <phoneticPr fontId="22" type="noConversion"/>
  </si>
  <si>
    <t>Pn00C</t>
    <phoneticPr fontId="22" type="noConversion"/>
  </si>
  <si>
    <t>Pn00D</t>
    <phoneticPr fontId="22" type="noConversion"/>
  </si>
  <si>
    <t>Pn00E</t>
    <phoneticPr fontId="22" type="noConversion"/>
  </si>
  <si>
    <t>Pn00F</t>
    <phoneticPr fontId="22" type="noConversion"/>
  </si>
  <si>
    <t>Pn010</t>
    <phoneticPr fontId="22" type="noConversion"/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</si>
  <si>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</si>
  <si>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</si>
  <si>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</si>
  <si>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</si>
  <si>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</si>
  <si>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</si>
  <si>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</si>
  <si>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</si>
  <si>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</si>
  <si>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Pn01A</t>
    <phoneticPr fontId="22" type="noConversion"/>
  </si>
  <si>
    <t>Pn01B</t>
    <phoneticPr fontId="22" type="noConversion"/>
  </si>
  <si>
    <t>Pn01C</t>
    <phoneticPr fontId="22" type="noConversion"/>
  </si>
  <si>
    <t>Pn01D</t>
    <phoneticPr fontId="22" type="noConversion"/>
  </si>
  <si>
    <t>Pn01E</t>
    <phoneticPr fontId="22" type="noConversion"/>
  </si>
  <si>
    <t>Pn01F</t>
    <phoneticPr fontId="22" type="noConversion"/>
  </si>
  <si>
    <t>Pn020</t>
    <phoneticPr fontId="22" type="noConversion"/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</si>
  <si>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</si>
  <si>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</si>
  <si>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</si>
  <si>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</si>
  <si>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</si>
  <si>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</si>
  <si>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</si>
  <si>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</si>
  <si>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</si>
  <si>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Pn02A</t>
    <phoneticPr fontId="22" type="noConversion"/>
  </si>
  <si>
    <t>Pn02B</t>
    <phoneticPr fontId="22" type="noConversion"/>
  </si>
  <si>
    <t>Pn02C</t>
    <phoneticPr fontId="22" type="noConversion"/>
  </si>
  <si>
    <t>Pn02D</t>
    <phoneticPr fontId="22" type="noConversion"/>
  </si>
  <si>
    <t>Pn02E</t>
    <phoneticPr fontId="22" type="noConversion"/>
  </si>
  <si>
    <t>Pn02F</t>
    <phoneticPr fontId="22" type="noConversion"/>
  </si>
  <si>
    <r>
      <t>P</t>
    </r>
    <r>
      <rPr>
        <sz val="12"/>
        <color indexed="10"/>
        <rFont val="宋体"/>
        <charset val="134"/>
      </rPr>
      <t>n030</t>
    </r>
    <phoneticPr fontId="22" type="noConversion"/>
  </si>
  <si>
    <t>Pn031</t>
    <phoneticPr fontId="22" type="noConversion"/>
  </si>
  <si>
    <t>Pn032</t>
    <phoneticPr fontId="22" type="noConversion"/>
  </si>
  <si>
    <t>Pn033</t>
    <phoneticPr fontId="22" type="noConversion"/>
  </si>
  <si>
    <t>Pn034</t>
  </si>
  <si>
    <t>Pn035</t>
  </si>
  <si>
    <t>Pn036</t>
  </si>
  <si>
    <t>Pn037</t>
  </si>
  <si>
    <t>Pn038</t>
  </si>
  <si>
    <t>Pn039</t>
  </si>
  <si>
    <t>Pn03A</t>
    <phoneticPr fontId="22" type="noConversion"/>
  </si>
  <si>
    <t>Pn03B</t>
    <phoneticPr fontId="22" type="noConversion"/>
  </si>
  <si>
    <t>Pn03C</t>
    <phoneticPr fontId="22" type="noConversion"/>
  </si>
  <si>
    <t>Pn03D</t>
    <phoneticPr fontId="22" type="noConversion"/>
  </si>
  <si>
    <t>Pn03E</t>
    <phoneticPr fontId="22" type="noConversion"/>
  </si>
  <si>
    <t>Pn03F</t>
    <phoneticPr fontId="22" type="noConversion"/>
  </si>
  <si>
    <t>Pn040</t>
    <phoneticPr fontId="22" type="noConversion"/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</si>
  <si>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</si>
  <si>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</si>
  <si>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</si>
  <si>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</si>
  <si>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</si>
  <si>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</si>
  <si>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</si>
  <si>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</si>
  <si>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</si>
  <si>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Pn04A</t>
    <phoneticPr fontId="22" type="noConversion"/>
  </si>
  <si>
    <t>Pn04B</t>
    <phoneticPr fontId="22" type="noConversion"/>
  </si>
  <si>
    <t>Pn04C</t>
    <phoneticPr fontId="22" type="noConversion"/>
  </si>
  <si>
    <t>Pn04D</t>
    <phoneticPr fontId="22" type="noConversion"/>
  </si>
  <si>
    <t>Pn04E</t>
    <phoneticPr fontId="22" type="noConversion"/>
  </si>
  <si>
    <t>Pn04F</t>
    <phoneticPr fontId="22" type="noConversion"/>
  </si>
  <si>
    <t>Pn050</t>
    <phoneticPr fontId="22" type="noConversion"/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</si>
  <si>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</si>
  <si>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</si>
  <si>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</si>
  <si>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</si>
  <si>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</si>
  <si>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</si>
  <si>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</si>
  <si>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</si>
  <si>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</si>
  <si>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Pn061</t>
  </si>
  <si>
    <t>Pn05A</t>
    <phoneticPr fontId="22" type="noConversion"/>
  </si>
  <si>
    <t>Pn05B</t>
    <phoneticPr fontId="22" type="noConversion"/>
  </si>
  <si>
    <t>Pn05C</t>
    <phoneticPr fontId="22" type="noConversion"/>
  </si>
  <si>
    <t>Pn05D</t>
    <phoneticPr fontId="22" type="noConversion"/>
  </si>
  <si>
    <t>Pn05E</t>
    <phoneticPr fontId="22" type="noConversion"/>
  </si>
  <si>
    <t>Pn05F</t>
    <phoneticPr fontId="22" type="noConversion"/>
  </si>
  <si>
    <t>Pn060</t>
    <phoneticPr fontId="22" type="noConversion"/>
  </si>
  <si>
    <t>Pn062</t>
  </si>
  <si>
    <t>Pn063</t>
  </si>
  <si>
    <t>Pn064</t>
  </si>
  <si>
    <t>Pn065</t>
  </si>
  <si>
    <r>
      <rPr>
        <sz val="12"/>
        <color indexed="10"/>
        <rFont val="宋体"/>
        <charset val="134"/>
      </rPr>
      <t>代理</t>
    </r>
    <r>
      <rPr>
        <sz val="12"/>
        <rFont val="宋体"/>
        <charset val="134"/>
      </rPr>
      <t>参数号码</t>
    </r>
    <phoneticPr fontId="22" type="noConversion"/>
  </si>
  <si>
    <r>
      <rPr>
        <sz val="12"/>
        <color indexed="10"/>
        <rFont val="宋体"/>
        <charset val="134"/>
      </rPr>
      <t>代理</t>
    </r>
    <r>
      <rPr>
        <sz val="12"/>
        <rFont val="宋体"/>
        <charset val="134"/>
      </rPr>
      <t>状态显示</t>
    </r>
    <phoneticPr fontId="22" type="noConversion"/>
  </si>
  <si>
    <t>Un014</t>
  </si>
  <si>
    <t>绝对值编码器多匝复位(设置操作)及编码器警报复位</t>
    <phoneticPr fontId="22" type="noConversion"/>
  </si>
  <si>
    <t>自动调整模拟量(速度扭矩)指令偏移量</t>
    <phoneticPr fontId="22" type="noConversion"/>
  </si>
  <si>
    <t>工作模式</t>
    <phoneticPr fontId="22" type="noConversion"/>
  </si>
  <si>
    <t>1吸U相/2速度环/3位置环/5NC模式</t>
    <phoneticPr fontId="22" type="noConversion"/>
  </si>
  <si>
    <t>HIT_run_mode</t>
  </si>
  <si>
    <t>伺服启动</t>
    <phoneticPr fontId="22" type="noConversion"/>
  </si>
  <si>
    <t>将通过在线自动调谐动作结果获得的转动惯量比数据写入到EEPROM中</t>
    <phoneticPr fontId="22" type="noConversion"/>
  </si>
  <si>
    <t>在线将角度值写入EEprom</t>
    <phoneticPr fontId="22" type="noConversion"/>
  </si>
  <si>
    <t>编码器显示</t>
    <phoneticPr fontId="22" type="noConversion"/>
  </si>
  <si>
    <t>显示伺服状态</t>
    <phoneticPr fontId="22" type="noConversion"/>
  </si>
  <si>
    <t>参数初始化</t>
    <phoneticPr fontId="22" type="noConversion"/>
  </si>
  <si>
    <t>NN000</t>
    <phoneticPr fontId="22" type="noConversion"/>
  </si>
  <si>
    <t>第一点运行时间</t>
    <phoneticPr fontId="22" type="noConversion"/>
  </si>
  <si>
    <t>单位ms</t>
    <phoneticPr fontId="22" type="noConversion"/>
  </si>
  <si>
    <t>NN005</t>
  </si>
  <si>
    <t>NN006</t>
  </si>
  <si>
    <t>NN007</t>
  </si>
  <si>
    <t>NN008</t>
  </si>
  <si>
    <t>NN009</t>
  </si>
  <si>
    <t>第一点运行速度</t>
    <phoneticPr fontId="22" type="noConversion"/>
  </si>
  <si>
    <t>单位rpm</t>
    <phoneticPr fontId="22" type="noConversion"/>
  </si>
  <si>
    <t>第二点运行时间</t>
    <phoneticPr fontId="22" type="noConversion"/>
  </si>
  <si>
    <t>第二点运行速度</t>
    <phoneticPr fontId="22" type="noConversion"/>
  </si>
  <si>
    <t>第三点运行时间</t>
    <phoneticPr fontId="22" type="noConversion"/>
  </si>
  <si>
    <t>第三点运行速度</t>
    <phoneticPr fontId="22" type="noConversion"/>
  </si>
  <si>
    <t>第四点运行时间</t>
    <phoneticPr fontId="22" type="noConversion"/>
  </si>
  <si>
    <t>第四点运行速度</t>
    <phoneticPr fontId="22" type="noConversion"/>
  </si>
  <si>
    <t>第五点运行时间</t>
    <phoneticPr fontId="22" type="noConversion"/>
  </si>
  <si>
    <t>第五点运行速度</t>
    <phoneticPr fontId="22" type="noConversion"/>
  </si>
  <si>
    <t>NN011</t>
  </si>
  <si>
    <t>NN012</t>
  </si>
  <si>
    <t>NN013</t>
  </si>
  <si>
    <t>NN014</t>
  </si>
  <si>
    <t>NN015</t>
  </si>
  <si>
    <t>NN016</t>
  </si>
  <si>
    <t>NN017</t>
  </si>
  <si>
    <t>NN018</t>
  </si>
  <si>
    <t>NN019</t>
  </si>
  <si>
    <t>NN00A</t>
    <phoneticPr fontId="22" type="noConversion"/>
  </si>
  <si>
    <t>NN00B</t>
    <phoneticPr fontId="22" type="noConversion"/>
  </si>
  <si>
    <t>NN00C</t>
    <phoneticPr fontId="22" type="noConversion"/>
  </si>
  <si>
    <t>NN00D</t>
    <phoneticPr fontId="22" type="noConversion"/>
  </si>
  <si>
    <t>NN00E</t>
    <phoneticPr fontId="22" type="noConversion"/>
  </si>
  <si>
    <t>NN00F</t>
    <phoneticPr fontId="22" type="noConversion"/>
  </si>
  <si>
    <t>NN010</t>
    <phoneticPr fontId="22" type="noConversion"/>
  </si>
  <si>
    <t>NN01A</t>
    <phoneticPr fontId="22" type="noConversion"/>
  </si>
  <si>
    <t>NN01B</t>
    <phoneticPr fontId="22" type="noConversion"/>
  </si>
  <si>
    <t>NN01C</t>
    <phoneticPr fontId="22" type="noConversion"/>
  </si>
  <si>
    <t>NN01D</t>
    <phoneticPr fontId="22" type="noConversion"/>
  </si>
  <si>
    <t>NN01E</t>
    <phoneticPr fontId="22" type="noConversion"/>
  </si>
  <si>
    <t>NN01F</t>
    <phoneticPr fontId="22" type="noConversion"/>
  </si>
  <si>
    <t>NN020</t>
    <phoneticPr fontId="22" type="noConversion"/>
  </si>
  <si>
    <t>NN021</t>
  </si>
  <si>
    <t>第6点运行时间</t>
    <phoneticPr fontId="22" type="noConversion"/>
  </si>
  <si>
    <t>第6点运行速度</t>
    <phoneticPr fontId="22" type="noConversion"/>
  </si>
  <si>
    <t>第7点运行时间</t>
    <phoneticPr fontId="22" type="noConversion"/>
  </si>
  <si>
    <t>第7点运行速度</t>
    <phoneticPr fontId="22" type="noConversion"/>
  </si>
  <si>
    <t>第8点运行时间</t>
    <phoneticPr fontId="22" type="noConversion"/>
  </si>
  <si>
    <t>第8点运行速度</t>
    <phoneticPr fontId="22" type="noConversion"/>
  </si>
  <si>
    <t>第9点运行时间</t>
    <phoneticPr fontId="22" type="noConversion"/>
  </si>
  <si>
    <t>第9点运行速度</t>
    <phoneticPr fontId="22" type="noConversion"/>
  </si>
  <si>
    <t>第10点运行时间</t>
    <phoneticPr fontId="22" type="noConversion"/>
  </si>
  <si>
    <t>第10点运行速度</t>
    <phoneticPr fontId="22" type="noConversion"/>
  </si>
  <si>
    <t>第11点运行时间</t>
    <phoneticPr fontId="22" type="noConversion"/>
  </si>
  <si>
    <t>第11点运行速度</t>
    <phoneticPr fontId="22" type="noConversion"/>
  </si>
  <si>
    <t>第12点运行时间</t>
    <phoneticPr fontId="22" type="noConversion"/>
  </si>
  <si>
    <t>第12点运行速度</t>
    <phoneticPr fontId="22" type="noConversion"/>
  </si>
  <si>
    <t>第13点运行时间</t>
    <phoneticPr fontId="22" type="noConversion"/>
  </si>
  <si>
    <t>第13点运行速度</t>
    <phoneticPr fontId="22" type="noConversion"/>
  </si>
  <si>
    <t>第14点运行时间</t>
    <phoneticPr fontId="22" type="noConversion"/>
  </si>
  <si>
    <t>第14点运行速度</t>
    <phoneticPr fontId="22" type="noConversion"/>
  </si>
  <si>
    <t>第15点运行时间</t>
    <phoneticPr fontId="22" type="noConversion"/>
  </si>
  <si>
    <t>第15点运行速度</t>
    <phoneticPr fontId="22" type="noConversion"/>
  </si>
  <si>
    <t>第16点运行时间</t>
    <phoneticPr fontId="22" type="noConversion"/>
  </si>
  <si>
    <t>第16点运行速度</t>
    <phoneticPr fontId="22" type="noConversion"/>
  </si>
  <si>
    <t>第17点运行时间</t>
    <phoneticPr fontId="22" type="noConversion"/>
  </si>
  <si>
    <t>第17点运行速度</t>
    <phoneticPr fontId="22" type="noConversion"/>
  </si>
  <si>
    <t>第18点运行时间</t>
    <phoneticPr fontId="22" type="noConversion"/>
  </si>
  <si>
    <t>第18点运行速度</t>
    <phoneticPr fontId="22" type="noConversion"/>
  </si>
  <si>
    <t>第19点运行时间</t>
    <phoneticPr fontId="22" type="noConversion"/>
  </si>
  <si>
    <t>第19点运行速度</t>
    <phoneticPr fontId="22" type="noConversion"/>
  </si>
  <si>
    <t>第20点运行时间</t>
    <phoneticPr fontId="22" type="noConversion"/>
  </si>
  <si>
    <t>第20点运行速度</t>
    <phoneticPr fontId="22" type="noConversion"/>
  </si>
  <si>
    <t>NN022</t>
  </si>
  <si>
    <t>NN023</t>
  </si>
  <si>
    <t>NN024</t>
  </si>
  <si>
    <t>NN025</t>
  </si>
  <si>
    <t>NN026</t>
  </si>
  <si>
    <t>NN027</t>
  </si>
  <si>
    <t>运行点数</t>
    <phoneticPr fontId="22" type="noConversion"/>
  </si>
  <si>
    <t>NN001</t>
    <phoneticPr fontId="22" type="noConversion"/>
  </si>
  <si>
    <t>NN002</t>
    <phoneticPr fontId="22" type="noConversion"/>
  </si>
  <si>
    <t>NN003</t>
    <phoneticPr fontId="22" type="noConversion"/>
  </si>
  <si>
    <t>NN004</t>
    <phoneticPr fontId="22" type="noConversion"/>
  </si>
  <si>
    <t>NN028</t>
  </si>
  <si>
    <t>HIT_ki</t>
    <phoneticPr fontId="22" type="noConversion"/>
  </si>
  <si>
    <t>HIT_kv</t>
    <phoneticPr fontId="22" type="noConversion"/>
  </si>
  <si>
    <t>HITWLMechkv</t>
    <phoneticPr fontId="22" type="noConversion"/>
  </si>
  <si>
    <t>电流环吸D轴跟随速度（rpm）</t>
    <phoneticPr fontId="22" type="noConversion"/>
  </si>
  <si>
    <t>电流环吸D轴电流上升时间（ms）</t>
    <phoneticPr fontId="22" type="noConversion"/>
  </si>
  <si>
    <t>电流环吸D轴速度上升时间（ms）</t>
    <phoneticPr fontId="22" type="noConversion"/>
  </si>
  <si>
    <t>接受脉冲值</t>
    <phoneticPr fontId="22" type="noConversion"/>
  </si>
  <si>
    <t>编码器报警</t>
    <phoneticPr fontId="47" type="noConversion"/>
  </si>
  <si>
    <t>位置指令跟踪误差报警</t>
    <phoneticPr fontId="47" type="noConversion"/>
  </si>
  <si>
    <t>瞬间电流报警</t>
    <phoneticPr fontId="47" type="noConversion"/>
  </si>
  <si>
    <r>
      <t>1</t>
    </r>
    <r>
      <rPr>
        <sz val="12"/>
        <rFont val="宋体"/>
        <charset val="134"/>
      </rPr>
      <t>s电流报警</t>
    </r>
    <phoneticPr fontId="47" type="noConversion"/>
  </si>
  <si>
    <r>
      <t>1</t>
    </r>
    <r>
      <rPr>
        <sz val="12"/>
        <rFont val="宋体"/>
        <charset val="134"/>
      </rPr>
      <t>0ms电流报警</t>
    </r>
    <phoneticPr fontId="47" type="noConversion"/>
  </si>
  <si>
    <t>HIT_positon_Kp_int</t>
    <phoneticPr fontId="22" type="noConversion"/>
  </si>
  <si>
    <t>HITMechTi(ms)</t>
    <phoneticPr fontId="22" type="noConversion"/>
  </si>
  <si>
    <t>电流环HIT_id_ref(0.1A)</t>
    <phoneticPr fontId="22" type="noConversion"/>
  </si>
  <si>
    <t>电流环HIT_iq_ref(0.1A)</t>
    <phoneticPr fontId="22" type="noConversion"/>
  </si>
  <si>
    <t>电流环矢量模控制指令电流值(0.1A)</t>
    <phoneticPr fontId="22" type="noConversion"/>
  </si>
  <si>
    <t>速度环HIT_WLw_ref(rpm)</t>
    <phoneticPr fontId="22" type="noConversion"/>
  </si>
  <si>
    <t>HITtal</t>
    <phoneticPr fontId="22" type="noConversion"/>
  </si>
  <si>
    <t>803模式16速度上升时间(秒)HIT_mode_16_rise_second_f</t>
    <phoneticPr fontId="22" type="noConversion"/>
  </si>
  <si>
    <t>803模式16速度下降时间(秒)HIT_mode_16_down_second_f</t>
    <phoneticPr fontId="22" type="noConversion"/>
  </si>
  <si>
    <t>803模式16电机运行角度(°)HIT_mode_16_angle_f</t>
    <phoneticPr fontId="22" type="noConversion"/>
  </si>
  <si>
    <t>803模式16速度最大值(转/分)HIT_mode_16_speed_f</t>
    <phoneticPr fontId="22" type="noConversion"/>
  </si>
  <si>
    <t>803用</t>
    <phoneticPr fontId="22" type="noConversion"/>
  </si>
  <si>
    <t>速度保持时间(s)</t>
    <phoneticPr fontId="22" type="noConversion"/>
  </si>
  <si>
    <t>2时正转，其余数值正转</t>
    <phoneticPr fontId="22" type="noConversion"/>
  </si>
  <si>
    <r>
      <t>吸D轴旋转方向控制</t>
    </r>
    <r>
      <rPr>
        <sz val="12"/>
        <color indexed="10"/>
        <rFont val="宋体"/>
        <charset val="134"/>
      </rPr>
      <t>HIT_mode_8_dir_en</t>
    </r>
    <phoneticPr fontId="22" type="noConversion"/>
  </si>
  <si>
    <t>1吸U相/7速度环(30000个控制周期减速到0rpm，以Pn01D为最高速度值)/3位置环/4位置环非ABZ/5NC内部指令/6Q轴电流指令/2指定速度旋转：单位弧度/秒HIT_WLw_ref:Pn01D）/8吸D轴旋转/9电流矢量模控制/803_17速度环控制往复运行</t>
    <phoneticPr fontId="22" type="noConversion"/>
  </si>
  <si>
    <t>运行角度（度）</t>
    <phoneticPr fontId="22" type="noConversion"/>
  </si>
  <si>
    <t>Pn026</t>
    <phoneticPr fontId="22" type="noConversion"/>
  </si>
  <si>
    <t>模式17最大速度设定值(rpm)</t>
    <phoneticPr fontId="22" type="noConversion"/>
  </si>
  <si>
    <t>模式17运行间隔时间(ms)</t>
    <phoneticPr fontId="22" type="noConversion"/>
  </si>
  <si>
    <t>模式17速度上升/下降时间（ms）</t>
    <phoneticPr fontId="22" type="noConversion"/>
  </si>
  <si>
    <t>模式17速度保持时间(ms)</t>
    <phoneticPr fontId="22" type="noConversion"/>
  </si>
</sst>
</file>

<file path=xl/styles.xml><?xml version="1.0" encoding="utf-8"?>
<styleSheet xmlns="http://schemas.openxmlformats.org/spreadsheetml/2006/main">
  <numFmts count="1">
    <numFmt numFmtId="184" formatCode="0.00_ "/>
  </numFmts>
  <fonts count="54">
    <font>
      <sz val="12"/>
      <name val="宋体"/>
      <charset val="134"/>
    </font>
    <font>
      <outline/>
      <sz val="12"/>
      <name val="宋体"/>
      <charset val="134"/>
    </font>
    <font>
      <vertAlign val="superscript"/>
      <sz val="12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2"/>
      <color indexed="13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color rgb="FFFF0000"/>
      <name val="宋体"/>
      <charset val="134"/>
    </font>
    <font>
      <sz val="12"/>
      <color rgb="FFFFFF00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43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6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shrinkToFit="1"/>
    </xf>
    <xf numFmtId="58" fontId="0" fillId="0" borderId="0" xfId="0" applyNumberFormat="1" applyAlignment="1">
      <alignment vertical="center" wrapText="1"/>
    </xf>
    <xf numFmtId="184" fontId="0" fillId="0" borderId="0" xfId="0" applyNumberForma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>
      <alignment vertical="center"/>
    </xf>
    <xf numFmtId="0" fontId="21" fillId="20" borderId="0" xfId="0" applyFont="1" applyFill="1" applyAlignment="1">
      <alignment vertical="center" wrapText="1"/>
    </xf>
    <xf numFmtId="0" fontId="21" fillId="20" borderId="0" xfId="0" applyFont="1" applyFill="1">
      <alignment vertical="center"/>
    </xf>
    <xf numFmtId="9" fontId="0" fillId="0" borderId="0" xfId="0" applyNumberFormat="1" applyAlignment="1">
      <alignment vertical="center" wrapText="1"/>
    </xf>
    <xf numFmtId="0" fontId="52" fillId="24" borderId="0" xfId="0" applyFont="1" applyFill="1">
      <alignment vertical="center"/>
    </xf>
    <xf numFmtId="0" fontId="52" fillId="24" borderId="0" xfId="0" applyFont="1" applyFill="1" applyAlignment="1">
      <alignment vertical="center" wrapText="1"/>
    </xf>
    <xf numFmtId="0" fontId="0" fillId="24" borderId="0" xfId="0" applyFill="1">
      <alignment vertical="center"/>
    </xf>
    <xf numFmtId="0" fontId="0" fillId="24" borderId="0" xfId="0" applyFill="1" applyAlignment="1">
      <alignment vertical="center" wrapText="1"/>
    </xf>
    <xf numFmtId="0" fontId="20" fillId="24" borderId="0" xfId="0" applyFont="1" applyFill="1">
      <alignment vertical="center"/>
    </xf>
    <xf numFmtId="0" fontId="20" fillId="24" borderId="0" xfId="0" applyFont="1" applyFill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>
      <alignment vertical="center"/>
    </xf>
    <xf numFmtId="0" fontId="26" fillId="0" borderId="0" xfId="73">
      <alignment vertical="center"/>
    </xf>
    <xf numFmtId="0" fontId="27" fillId="0" borderId="0" xfId="0" applyFont="1" applyAlignment="1">
      <alignment vertical="center" wrapText="1"/>
    </xf>
    <xf numFmtId="0" fontId="52" fillId="24" borderId="0" xfId="0" applyFont="1" applyFill="1">
      <alignment vertical="center"/>
    </xf>
    <xf numFmtId="0" fontId="52" fillId="24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52" fillId="24" borderId="0" xfId="0" applyFont="1" applyFill="1">
      <alignment vertical="center"/>
    </xf>
    <xf numFmtId="0" fontId="52" fillId="24" borderId="0" xfId="0" applyFont="1" applyFill="1">
      <alignment vertical="center"/>
    </xf>
    <xf numFmtId="0" fontId="52" fillId="0" borderId="0" xfId="0" applyFont="1" applyAlignment="1">
      <alignment vertical="center" wrapText="1"/>
    </xf>
    <xf numFmtId="0" fontId="52" fillId="24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52" fillId="24" borderId="0" xfId="0" applyFont="1" applyFill="1">
      <alignment vertical="center"/>
    </xf>
    <xf numFmtId="0" fontId="52" fillId="24" borderId="0" xfId="0" applyFont="1" applyFill="1">
      <alignment vertical="center"/>
    </xf>
    <xf numFmtId="0" fontId="48" fillId="0" borderId="0" xfId="0" applyFont="1" applyAlignment="1">
      <alignment vertical="center" wrapText="1"/>
    </xf>
    <xf numFmtId="0" fontId="53" fillId="25" borderId="0" xfId="0" applyFont="1" applyFill="1" applyAlignment="1">
      <alignment vertical="center" wrapText="1"/>
    </xf>
    <xf numFmtId="0" fontId="53" fillId="25" borderId="0" xfId="0" applyFont="1" applyFill="1">
      <alignment vertical="center"/>
    </xf>
    <xf numFmtId="0" fontId="50" fillId="0" borderId="0" xfId="0" applyFont="1" applyAlignment="1">
      <alignment vertical="center" wrapText="1"/>
    </xf>
    <xf numFmtId="0" fontId="50" fillId="0" borderId="0" xfId="0" applyFont="1">
      <alignment vertical="center"/>
    </xf>
    <xf numFmtId="0" fontId="51" fillId="24" borderId="0" xfId="0" applyFont="1" applyFill="1" applyAlignment="1">
      <alignment vertical="center" wrapText="1"/>
    </xf>
    <xf numFmtId="0" fontId="53" fillId="25" borderId="0" xfId="0" applyFont="1" applyFill="1" applyAlignment="1">
      <alignment vertical="center" wrapText="1"/>
    </xf>
    <xf numFmtId="0" fontId="0" fillId="26" borderId="0" xfId="0" applyFill="1">
      <alignment vertical="center"/>
    </xf>
    <xf numFmtId="0" fontId="52" fillId="26" borderId="0" xfId="0" applyFont="1" applyFill="1">
      <alignment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26">
    <cellStyle name="20% - 强调文字颜色 1" xfId="1" builtinId="30" customBuiltin="1"/>
    <cellStyle name="20% - 强调文字颜色 1 2" xfId="2"/>
    <cellStyle name="20% - 强调文字颜色 1 2 2" xfId="3"/>
    <cellStyle name="20% - 强调文字颜色 2" xfId="4" builtinId="34" customBuiltin="1"/>
    <cellStyle name="20% - 强调文字颜色 2 2" xfId="5"/>
    <cellStyle name="20% - 强调文字颜色 2 2 2" xfId="6"/>
    <cellStyle name="20% - 强调文字颜色 3" xfId="7" builtinId="38" customBuiltin="1"/>
    <cellStyle name="20% - 强调文字颜色 3 2" xfId="8"/>
    <cellStyle name="20% - 强调文字颜色 3 2 2" xfId="9"/>
    <cellStyle name="20% - 强调文字颜色 4" xfId="10" builtinId="42" customBuiltin="1"/>
    <cellStyle name="20% - 强调文字颜色 4 2" xfId="11"/>
    <cellStyle name="20% - 强调文字颜色 4 2 2" xfId="12"/>
    <cellStyle name="20% - 强调文字颜色 5" xfId="13" builtinId="46" customBuiltin="1"/>
    <cellStyle name="20% - 强调文字颜色 5 2" xfId="14"/>
    <cellStyle name="20% - 强调文字颜色 5 2 2" xfId="15"/>
    <cellStyle name="20% - 强调文字颜色 6" xfId="16" builtinId="50" customBuiltin="1"/>
    <cellStyle name="20% - 强调文字颜色 6 2" xfId="17"/>
    <cellStyle name="20% - 强调文字颜色 6 2 2" xfId="18"/>
    <cellStyle name="40% - 强调文字颜色 1" xfId="19" builtinId="31" customBuiltin="1"/>
    <cellStyle name="40% - 强调文字颜色 1 2" xfId="20"/>
    <cellStyle name="40% - 强调文字颜色 1 2 2" xfId="21"/>
    <cellStyle name="40% - 强调文字颜色 2" xfId="22" builtinId="35" customBuiltin="1"/>
    <cellStyle name="40% - 强调文字颜色 2 2" xfId="23"/>
    <cellStyle name="40% - 强调文字颜色 2 2 2" xfId="24"/>
    <cellStyle name="40% - 强调文字颜色 3" xfId="25" builtinId="39" customBuiltin="1"/>
    <cellStyle name="40% - 强调文字颜色 3 2" xfId="26"/>
    <cellStyle name="40% - 强调文字颜色 3 2 2" xfId="27"/>
    <cellStyle name="40% - 强调文字颜色 4" xfId="28" builtinId="43" customBuiltin="1"/>
    <cellStyle name="40% - 强调文字颜色 4 2" xfId="29"/>
    <cellStyle name="40% - 强调文字颜色 4 2 2" xfId="30"/>
    <cellStyle name="40% - 强调文字颜色 5" xfId="31" builtinId="47" customBuiltin="1"/>
    <cellStyle name="40% - 强调文字颜色 5 2" xfId="32"/>
    <cellStyle name="40% - 强调文字颜色 5 2 2" xfId="33"/>
    <cellStyle name="40% - 强调文字颜色 6" xfId="34" builtinId="51" customBuiltin="1"/>
    <cellStyle name="40% - 强调文字颜色 6 2" xfId="35"/>
    <cellStyle name="40% - 强调文字颜色 6 2 2" xfId="36"/>
    <cellStyle name="60% - 强调文字颜色 1" xfId="37" builtinId="32" customBuiltin="1"/>
    <cellStyle name="60% - 强调文字颜色 1 2" xfId="38"/>
    <cellStyle name="60% - 强调文字颜色 1 2 2" xfId="39"/>
    <cellStyle name="60% - 强调文字颜色 2" xfId="40" builtinId="36" customBuiltin="1"/>
    <cellStyle name="60% - 强调文字颜色 2 2" xfId="41"/>
    <cellStyle name="60% - 强调文字颜色 2 2 2" xfId="42"/>
    <cellStyle name="60% - 强调文字颜色 3" xfId="43" builtinId="40" customBuiltin="1"/>
    <cellStyle name="60% - 强调文字颜色 3 2" xfId="44"/>
    <cellStyle name="60% - 强调文字颜色 3 2 2" xfId="45"/>
    <cellStyle name="60% - 强调文字颜色 4" xfId="46" builtinId="44" customBuiltin="1"/>
    <cellStyle name="60% - 强调文字颜色 4 2" xfId="47"/>
    <cellStyle name="60% - 强调文字颜色 4 2 2" xfId="48"/>
    <cellStyle name="60% - 强调文字颜色 5" xfId="49" builtinId="48" customBuiltin="1"/>
    <cellStyle name="60% - 强调文字颜色 5 2" xfId="50"/>
    <cellStyle name="60% - 强调文字颜色 5 2 2" xfId="51"/>
    <cellStyle name="60% - 强调文字颜色 6" xfId="52" builtinId="52" customBuiltin="1"/>
    <cellStyle name="60% - 强调文字颜色 6 2" xfId="53"/>
    <cellStyle name="60% - 强调文字颜色 6 2 2" xfId="54"/>
    <cellStyle name="标题" xfId="55" builtinId="15" customBuiltin="1"/>
    <cellStyle name="标题 1" xfId="56" builtinId="16" customBuiltin="1"/>
    <cellStyle name="标题 1 2" xfId="57"/>
    <cellStyle name="标题 1 2 2" xfId="58"/>
    <cellStyle name="标题 2" xfId="59" builtinId="17" customBuiltin="1"/>
    <cellStyle name="标题 2 2" xfId="60"/>
    <cellStyle name="标题 2 2 2" xfId="61"/>
    <cellStyle name="标题 3" xfId="62" builtinId="18" customBuiltin="1"/>
    <cellStyle name="标题 3 2" xfId="63"/>
    <cellStyle name="标题 3 2 2" xfId="64"/>
    <cellStyle name="标题 4" xfId="65" builtinId="19" customBuiltin="1"/>
    <cellStyle name="标题 4 2" xfId="66"/>
    <cellStyle name="标题 4 2 2" xfId="67"/>
    <cellStyle name="标题 5" xfId="68"/>
    <cellStyle name="标题 5 2" xfId="69"/>
    <cellStyle name="差" xfId="70" builtinId="27" customBuiltin="1"/>
    <cellStyle name="差 2" xfId="71"/>
    <cellStyle name="差 2 2" xfId="72"/>
    <cellStyle name="常规" xfId="0" builtinId="0"/>
    <cellStyle name="常规 2" xfId="73"/>
    <cellStyle name="常规 2 2" xfId="74"/>
    <cellStyle name="好" xfId="75" builtinId="26" customBuiltin="1"/>
    <cellStyle name="好 2" xfId="76"/>
    <cellStyle name="好 2 2" xfId="77"/>
    <cellStyle name="汇总" xfId="78" builtinId="25" customBuiltin="1"/>
    <cellStyle name="汇总 2" xfId="79"/>
    <cellStyle name="汇总 2 2" xfId="80"/>
    <cellStyle name="计算" xfId="81" builtinId="22" customBuiltin="1"/>
    <cellStyle name="计算 2" xfId="82"/>
    <cellStyle name="计算 2 2" xfId="83"/>
    <cellStyle name="检查单元格" xfId="84" builtinId="23" customBuiltin="1"/>
    <cellStyle name="检查单元格 2" xfId="85"/>
    <cellStyle name="检查单元格 2 2" xfId="86"/>
    <cellStyle name="解释性文本" xfId="87" builtinId="53" customBuiltin="1"/>
    <cellStyle name="解释性文本 2" xfId="88"/>
    <cellStyle name="解释性文本 2 2" xfId="89"/>
    <cellStyle name="警告文本" xfId="90" builtinId="11" customBuiltin="1"/>
    <cellStyle name="警告文本 2" xfId="91"/>
    <cellStyle name="警告文本 2 2" xfId="92"/>
    <cellStyle name="链接单元格" xfId="93" builtinId="24" customBuiltin="1"/>
    <cellStyle name="链接单元格 2" xfId="94"/>
    <cellStyle name="链接单元格 2 2" xfId="95"/>
    <cellStyle name="强调文字颜色 1" xfId="96" builtinId="29" customBuiltin="1"/>
    <cellStyle name="强调文字颜色 1 2" xfId="97"/>
    <cellStyle name="强调文字颜色 1 2 2" xfId="98"/>
    <cellStyle name="强调文字颜色 2" xfId="99" builtinId="33" customBuiltin="1"/>
    <cellStyle name="强调文字颜色 2 2" xfId="100"/>
    <cellStyle name="强调文字颜色 2 2 2" xfId="101"/>
    <cellStyle name="强调文字颜色 3" xfId="102" builtinId="37" customBuiltin="1"/>
    <cellStyle name="强调文字颜色 3 2" xfId="103"/>
    <cellStyle name="强调文字颜色 3 2 2" xfId="104"/>
    <cellStyle name="强调文字颜色 4" xfId="105" builtinId="41" customBuiltin="1"/>
    <cellStyle name="强调文字颜色 4 2" xfId="106"/>
    <cellStyle name="强调文字颜色 4 2 2" xfId="107"/>
    <cellStyle name="强调文字颜色 5" xfId="108" builtinId="45" customBuiltin="1"/>
    <cellStyle name="强调文字颜色 5 2" xfId="109"/>
    <cellStyle name="强调文字颜色 5 2 2" xfId="110"/>
    <cellStyle name="强调文字颜色 6" xfId="111" builtinId="49" customBuiltin="1"/>
    <cellStyle name="强调文字颜色 6 2" xfId="112"/>
    <cellStyle name="强调文字颜色 6 2 2" xfId="113"/>
    <cellStyle name="适中" xfId="114" builtinId="28" customBuiltin="1"/>
    <cellStyle name="适中 2" xfId="115"/>
    <cellStyle name="适中 2 2" xfId="116"/>
    <cellStyle name="输出" xfId="117" builtinId="21" customBuiltin="1"/>
    <cellStyle name="输出 2" xfId="118"/>
    <cellStyle name="输出 2 2" xfId="119"/>
    <cellStyle name="输入" xfId="120" builtinId="20" customBuiltin="1"/>
    <cellStyle name="输入 2" xfId="121"/>
    <cellStyle name="输入 2 2" xfId="122"/>
    <cellStyle name="注释" xfId="123" builtinId="10" customBuiltin="1"/>
    <cellStyle name="注释 2" xfId="124"/>
    <cellStyle name="注释 2 2" xfId="1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5"/>
  <sheetViews>
    <sheetView tabSelected="1" topLeftCell="C1" zoomScale="85" zoomScaleNormal="85" zoomScaleSheetLayoutView="100" workbookViewId="0">
      <pane ySplit="1" topLeftCell="A20" activePane="bottomLeft" state="frozen"/>
      <selection pane="bottomLeft" activeCell="Q52" sqref="Q52"/>
    </sheetView>
  </sheetViews>
  <sheetFormatPr defaultRowHeight="14.25"/>
  <cols>
    <col min="2" max="3" width="9" style="4"/>
    <col min="4" max="4" width="14.625" style="4" customWidth="1"/>
    <col min="5" max="5" width="16.875" style="4" customWidth="1"/>
    <col min="6" max="6" width="9.875" style="4" customWidth="1"/>
    <col min="7" max="7" width="9.625" style="4" hidden="1" customWidth="1"/>
    <col min="8" max="8" width="9.75" hidden="1" customWidth="1"/>
    <col min="9" max="9" width="10" style="4" customWidth="1"/>
    <col min="10" max="10" width="9.75" customWidth="1"/>
    <col min="11" max="11" width="7.625" customWidth="1"/>
    <col min="12" max="12" width="5.625" style="4" customWidth="1"/>
    <col min="13" max="13" width="5.875" customWidth="1"/>
    <col min="14" max="14" width="5.625" customWidth="1"/>
    <col min="16" max="16" width="9" customWidth="1"/>
    <col min="17" max="17" width="42.625" customWidth="1"/>
    <col min="19" max="19" width="13.625" customWidth="1"/>
  </cols>
  <sheetData>
    <row r="1" spans="1:19" ht="42.75">
      <c r="A1" t="s">
        <v>768</v>
      </c>
      <c r="B1" s="4" t="s">
        <v>0</v>
      </c>
      <c r="C1" s="28" t="s">
        <v>890</v>
      </c>
      <c r="D1" s="4" t="s">
        <v>1</v>
      </c>
      <c r="E1" s="4" t="s">
        <v>2</v>
      </c>
      <c r="F1" s="4" t="s">
        <v>3</v>
      </c>
      <c r="G1" s="4" t="s">
        <v>4</v>
      </c>
      <c r="H1" s="9" t="s">
        <v>638</v>
      </c>
      <c r="I1" s="4" t="s">
        <v>678</v>
      </c>
      <c r="J1" s="4" t="s">
        <v>680</v>
      </c>
      <c r="K1" s="4" t="s">
        <v>686</v>
      </c>
      <c r="L1" s="9" t="s">
        <v>641</v>
      </c>
      <c r="M1" s="4" t="s">
        <v>679</v>
      </c>
      <c r="N1" s="9" t="s">
        <v>642</v>
      </c>
      <c r="O1" s="28" t="s">
        <v>891</v>
      </c>
      <c r="P1" s="4" t="s">
        <v>643</v>
      </c>
      <c r="Q1" s="4" t="s">
        <v>644</v>
      </c>
      <c r="R1" s="4" t="s">
        <v>645</v>
      </c>
    </row>
    <row r="2" spans="1:19" ht="28.5">
      <c r="A2">
        <v>1</v>
      </c>
      <c r="B2" s="4" t="s">
        <v>5</v>
      </c>
      <c r="C2" s="4" t="s">
        <v>5</v>
      </c>
      <c r="D2" s="4" t="s">
        <v>6</v>
      </c>
      <c r="F2" s="4" t="s">
        <v>7</v>
      </c>
      <c r="G2" s="4" t="s">
        <v>8</v>
      </c>
      <c r="H2" s="9" t="s">
        <v>639</v>
      </c>
      <c r="I2" s="9"/>
      <c r="J2" s="9"/>
      <c r="K2" s="9"/>
      <c r="L2" s="9"/>
      <c r="M2" s="9"/>
      <c r="N2">
        <f>15*400+16*100</f>
        <v>7600</v>
      </c>
      <c r="O2">
        <f>15*400+16*100</f>
        <v>7600</v>
      </c>
      <c r="Q2" s="36" t="s">
        <v>902</v>
      </c>
    </row>
    <row r="3" spans="1:19" ht="57">
      <c r="A3">
        <f>A2+1</f>
        <v>2</v>
      </c>
      <c r="B3" s="4" t="s">
        <v>9</v>
      </c>
      <c r="C3" s="4" t="s">
        <v>9</v>
      </c>
      <c r="D3" s="4" t="s">
        <v>10</v>
      </c>
      <c r="F3" s="4" t="s">
        <v>7</v>
      </c>
      <c r="G3" s="6" t="s">
        <v>11</v>
      </c>
      <c r="H3" s="8" t="s">
        <v>640</v>
      </c>
      <c r="I3" s="8"/>
      <c r="J3" s="8"/>
      <c r="K3" s="8"/>
      <c r="N3">
        <f>N2+1</f>
        <v>7601</v>
      </c>
      <c r="O3">
        <f>O2+1</f>
        <v>7601</v>
      </c>
      <c r="Q3" s="36" t="s">
        <v>901</v>
      </c>
    </row>
    <row r="4" spans="1:19" ht="28.5">
      <c r="A4">
        <f t="shared" ref="A4:A67" si="0">A3+1</f>
        <v>3</v>
      </c>
      <c r="B4" s="4" t="s">
        <v>12</v>
      </c>
      <c r="C4" s="4" t="s">
        <v>12</v>
      </c>
      <c r="D4" s="4" t="s">
        <v>13</v>
      </c>
      <c r="F4" s="4" t="s">
        <v>7</v>
      </c>
      <c r="G4" s="4" t="s">
        <v>14</v>
      </c>
      <c r="N4">
        <f t="shared" ref="N4:O10" si="1">N3+1</f>
        <v>7602</v>
      </c>
      <c r="O4">
        <f t="shared" si="1"/>
        <v>7602</v>
      </c>
      <c r="Q4" s="32" t="s">
        <v>898</v>
      </c>
    </row>
    <row r="5" spans="1:19">
      <c r="A5">
        <f t="shared" si="0"/>
        <v>4</v>
      </c>
      <c r="B5" s="4" t="s">
        <v>15</v>
      </c>
      <c r="C5" s="4" t="s">
        <v>15</v>
      </c>
      <c r="D5" s="4" t="s">
        <v>16</v>
      </c>
      <c r="F5" s="4" t="s">
        <v>7</v>
      </c>
      <c r="G5" s="4" t="s">
        <v>17</v>
      </c>
      <c r="N5">
        <f t="shared" si="1"/>
        <v>7603</v>
      </c>
      <c r="O5">
        <f t="shared" si="1"/>
        <v>7603</v>
      </c>
    </row>
    <row r="6" spans="1:19" ht="270" customHeight="1">
      <c r="A6">
        <f t="shared" si="0"/>
        <v>5</v>
      </c>
      <c r="B6" s="33" t="s">
        <v>18</v>
      </c>
      <c r="C6" s="4" t="s">
        <v>18</v>
      </c>
      <c r="D6" s="34" t="s">
        <v>895</v>
      </c>
      <c r="F6" s="4" t="s">
        <v>7</v>
      </c>
      <c r="G6" s="6" t="s">
        <v>20</v>
      </c>
      <c r="I6" s="35" t="s">
        <v>896</v>
      </c>
      <c r="N6">
        <f t="shared" si="1"/>
        <v>7604</v>
      </c>
      <c r="O6">
        <f t="shared" si="1"/>
        <v>7604</v>
      </c>
      <c r="Q6" s="32" t="s">
        <v>897</v>
      </c>
      <c r="S6" s="7" t="s">
        <v>1015</v>
      </c>
    </row>
    <row r="7" spans="1:19" ht="28.5">
      <c r="A7">
        <f t="shared" si="0"/>
        <v>6</v>
      </c>
      <c r="B7" s="33" t="s">
        <v>21</v>
      </c>
      <c r="C7" s="4" t="s">
        <v>21</v>
      </c>
      <c r="D7" s="4" t="s">
        <v>22</v>
      </c>
      <c r="F7" s="4" t="s">
        <v>23</v>
      </c>
      <c r="G7" s="4" t="s">
        <v>24</v>
      </c>
      <c r="N7">
        <f t="shared" si="1"/>
        <v>7605</v>
      </c>
      <c r="O7">
        <f t="shared" si="1"/>
        <v>7605</v>
      </c>
      <c r="Q7" s="36" t="s">
        <v>903</v>
      </c>
    </row>
    <row r="8" spans="1:19" ht="28.5">
      <c r="A8">
        <f t="shared" si="0"/>
        <v>7</v>
      </c>
      <c r="B8" s="4" t="s">
        <v>25</v>
      </c>
      <c r="C8" s="4" t="s">
        <v>25</v>
      </c>
      <c r="D8" s="4" t="s">
        <v>26</v>
      </c>
      <c r="F8" s="4" t="s">
        <v>23</v>
      </c>
      <c r="G8" s="4" t="s">
        <v>27</v>
      </c>
      <c r="N8">
        <f t="shared" si="1"/>
        <v>7606</v>
      </c>
      <c r="O8">
        <f t="shared" si="1"/>
        <v>7606</v>
      </c>
    </row>
    <row r="9" spans="1:19" ht="71.25">
      <c r="A9">
        <f t="shared" si="0"/>
        <v>8</v>
      </c>
      <c r="B9" s="4" t="s">
        <v>28</v>
      </c>
      <c r="C9" s="4" t="s">
        <v>28</v>
      </c>
      <c r="D9" s="34" t="s">
        <v>899</v>
      </c>
      <c r="F9" s="4" t="s">
        <v>23</v>
      </c>
      <c r="G9" s="6" t="s">
        <v>30</v>
      </c>
      <c r="N9">
        <f t="shared" si="1"/>
        <v>7607</v>
      </c>
      <c r="O9">
        <f t="shared" si="1"/>
        <v>7607</v>
      </c>
      <c r="Q9" s="32" t="s">
        <v>900</v>
      </c>
    </row>
    <row r="10" spans="1:19" ht="57">
      <c r="A10">
        <f t="shared" si="0"/>
        <v>9</v>
      </c>
      <c r="B10" s="4" t="s">
        <v>31</v>
      </c>
      <c r="C10" s="4" t="s">
        <v>31</v>
      </c>
      <c r="D10" s="4" t="s">
        <v>893</v>
      </c>
      <c r="F10" s="4" t="s">
        <v>23</v>
      </c>
      <c r="G10" s="4" t="s">
        <v>33</v>
      </c>
      <c r="N10">
        <f t="shared" si="1"/>
        <v>7608</v>
      </c>
      <c r="O10">
        <f t="shared" si="1"/>
        <v>7608</v>
      </c>
    </row>
    <row r="11" spans="1:19" ht="42.75">
      <c r="A11">
        <f t="shared" si="0"/>
        <v>10</v>
      </c>
      <c r="B11" s="4" t="s">
        <v>34</v>
      </c>
      <c r="C11" s="4" t="s">
        <v>34</v>
      </c>
      <c r="D11" s="4" t="s">
        <v>894</v>
      </c>
      <c r="F11" s="4" t="s">
        <v>23</v>
      </c>
      <c r="G11" s="4" t="s">
        <v>36</v>
      </c>
      <c r="N11">
        <f>N10+1</f>
        <v>7609</v>
      </c>
      <c r="O11">
        <f>O10+1</f>
        <v>7609</v>
      </c>
    </row>
    <row r="12" spans="1:19" ht="28.5">
      <c r="A12">
        <f t="shared" si="0"/>
        <v>11</v>
      </c>
      <c r="B12" s="4" t="s">
        <v>37</v>
      </c>
      <c r="C12" s="4" t="s">
        <v>37</v>
      </c>
      <c r="D12" s="4" t="s">
        <v>38</v>
      </c>
      <c r="F12" s="4" t="s">
        <v>7</v>
      </c>
      <c r="G12" s="6" t="s">
        <v>39</v>
      </c>
      <c r="L12" s="4" t="s">
        <v>664</v>
      </c>
      <c r="M12" s="4"/>
      <c r="N12">
        <f>N11+1</f>
        <v>7610</v>
      </c>
      <c r="O12">
        <f>O11+1</f>
        <v>7610</v>
      </c>
      <c r="Q12" s="42" t="s">
        <v>994</v>
      </c>
    </row>
    <row r="13" spans="1:19" ht="28.5">
      <c r="A13">
        <f t="shared" si="0"/>
        <v>12</v>
      </c>
      <c r="B13" s="4" t="s">
        <v>40</v>
      </c>
      <c r="C13" s="4" t="s">
        <v>40</v>
      </c>
      <c r="D13" s="4" t="s">
        <v>41</v>
      </c>
      <c r="F13" s="4" t="s">
        <v>7</v>
      </c>
      <c r="G13" s="4" t="s">
        <v>42</v>
      </c>
      <c r="L13" s="4" t="s">
        <v>664</v>
      </c>
      <c r="M13" s="4"/>
      <c r="N13">
        <f t="shared" ref="N13:O17" si="2">N12+1</f>
        <v>7611</v>
      </c>
      <c r="O13">
        <f t="shared" si="2"/>
        <v>7611</v>
      </c>
    </row>
    <row r="14" spans="1:19" ht="42.75">
      <c r="A14">
        <f t="shared" si="0"/>
        <v>13</v>
      </c>
      <c r="B14" s="4" t="s">
        <v>43</v>
      </c>
      <c r="C14" s="4" t="s">
        <v>43</v>
      </c>
      <c r="D14" s="4" t="s">
        <v>44</v>
      </c>
      <c r="F14" s="4" t="s">
        <v>7</v>
      </c>
      <c r="G14" s="4" t="s">
        <v>45</v>
      </c>
      <c r="L14" s="4" t="s">
        <v>664</v>
      </c>
      <c r="M14" s="4"/>
      <c r="N14">
        <f t="shared" si="2"/>
        <v>7612</v>
      </c>
      <c r="O14">
        <f t="shared" si="2"/>
        <v>7612</v>
      </c>
    </row>
    <row r="15" spans="1:19" ht="42.75">
      <c r="A15">
        <f t="shared" si="0"/>
        <v>14</v>
      </c>
      <c r="B15" s="4" t="s">
        <v>46</v>
      </c>
      <c r="C15" s="4" t="s">
        <v>46</v>
      </c>
      <c r="D15" s="4" t="s">
        <v>47</v>
      </c>
      <c r="F15" s="4" t="s">
        <v>7</v>
      </c>
      <c r="G15" s="6" t="s">
        <v>48</v>
      </c>
      <c r="L15" s="4" t="s">
        <v>664</v>
      </c>
      <c r="M15" s="4"/>
      <c r="N15">
        <f t="shared" si="2"/>
        <v>7613</v>
      </c>
      <c r="O15">
        <f t="shared" si="2"/>
        <v>7613</v>
      </c>
    </row>
    <row r="16" spans="1:19" ht="42.75">
      <c r="A16">
        <f t="shared" si="0"/>
        <v>15</v>
      </c>
      <c r="B16" s="4" t="s">
        <v>49</v>
      </c>
      <c r="C16" s="4" t="s">
        <v>49</v>
      </c>
      <c r="D16" s="4" t="s">
        <v>50</v>
      </c>
      <c r="F16" s="4" t="s">
        <v>7</v>
      </c>
      <c r="G16" s="4" t="s">
        <v>51</v>
      </c>
      <c r="N16">
        <f t="shared" si="2"/>
        <v>7614</v>
      </c>
      <c r="O16">
        <f t="shared" si="2"/>
        <v>7614</v>
      </c>
    </row>
    <row r="17" spans="1:15" ht="42.75">
      <c r="A17">
        <f t="shared" si="0"/>
        <v>16</v>
      </c>
      <c r="B17" s="4" t="s">
        <v>52</v>
      </c>
      <c r="C17" s="4" t="s">
        <v>52</v>
      </c>
      <c r="D17" s="4" t="s">
        <v>53</v>
      </c>
      <c r="F17" s="8" t="s">
        <v>637</v>
      </c>
      <c r="G17" s="4" t="s">
        <v>54</v>
      </c>
      <c r="L17" s="4" t="s">
        <v>664</v>
      </c>
      <c r="M17" s="4"/>
      <c r="N17">
        <f t="shared" si="2"/>
        <v>7615</v>
      </c>
      <c r="O17">
        <f t="shared" si="2"/>
        <v>7615</v>
      </c>
    </row>
    <row r="18" spans="1:15" ht="28.5">
      <c r="A18">
        <f t="shared" si="0"/>
        <v>17</v>
      </c>
      <c r="B18" s="4" t="s">
        <v>55</v>
      </c>
      <c r="C18" s="4" t="s">
        <v>55</v>
      </c>
      <c r="D18" s="4" t="s">
        <v>56</v>
      </c>
      <c r="F18" s="4" t="s">
        <v>7</v>
      </c>
      <c r="G18" s="6" t="s">
        <v>57</v>
      </c>
      <c r="L18" s="4" t="s">
        <v>664</v>
      </c>
      <c r="M18" s="4"/>
      <c r="N18">
        <f>15*400+16*100+1*16</f>
        <v>7616</v>
      </c>
      <c r="O18">
        <f>15*400+16*100+1*16</f>
        <v>7616</v>
      </c>
    </row>
    <row r="19" spans="1:15">
      <c r="A19">
        <f t="shared" si="0"/>
        <v>18</v>
      </c>
      <c r="B19" s="4" t="s">
        <v>58</v>
      </c>
      <c r="C19" s="4" t="s">
        <v>58</v>
      </c>
      <c r="D19" s="4" t="s">
        <v>59</v>
      </c>
      <c r="F19" s="4" t="s">
        <v>7</v>
      </c>
      <c r="G19" s="4" t="s">
        <v>60</v>
      </c>
      <c r="N19">
        <f>N18+1</f>
        <v>7617</v>
      </c>
      <c r="O19">
        <f>O18+1</f>
        <v>7617</v>
      </c>
    </row>
    <row r="20" spans="1:15" ht="28.5">
      <c r="A20">
        <f t="shared" si="0"/>
        <v>19</v>
      </c>
      <c r="B20" s="4" t="s">
        <v>61</v>
      </c>
      <c r="C20" s="4" t="s">
        <v>61</v>
      </c>
      <c r="D20" s="4" t="s">
        <v>62</v>
      </c>
      <c r="F20" s="4" t="s">
        <v>7</v>
      </c>
      <c r="G20" s="4" t="s">
        <v>63</v>
      </c>
      <c r="N20">
        <f t="shared" ref="N20:O22" si="3">N19+1</f>
        <v>7618</v>
      </c>
      <c r="O20">
        <f t="shared" si="3"/>
        <v>7618</v>
      </c>
    </row>
    <row r="21" spans="1:15" ht="71.25">
      <c r="A21">
        <f t="shared" si="0"/>
        <v>20</v>
      </c>
      <c r="B21" s="4" t="s">
        <v>64</v>
      </c>
      <c r="C21" s="4" t="s">
        <v>64</v>
      </c>
      <c r="D21" s="4" t="s">
        <v>65</v>
      </c>
      <c r="F21" s="4" t="s">
        <v>7</v>
      </c>
      <c r="G21" s="6" t="s">
        <v>66</v>
      </c>
      <c r="N21">
        <f t="shared" si="3"/>
        <v>7619</v>
      </c>
      <c r="O21">
        <f t="shared" si="3"/>
        <v>7619</v>
      </c>
    </row>
    <row r="22" spans="1:15" s="12" customFormat="1" ht="28.5">
      <c r="A22">
        <f t="shared" si="0"/>
        <v>21</v>
      </c>
      <c r="B22" s="11" t="s">
        <v>67</v>
      </c>
      <c r="C22" s="11" t="s">
        <v>67</v>
      </c>
      <c r="D22" s="11" t="s">
        <v>68</v>
      </c>
      <c r="E22" s="11"/>
      <c r="F22" s="11" t="s">
        <v>7</v>
      </c>
      <c r="G22" s="11" t="s">
        <v>69</v>
      </c>
      <c r="I22" s="11"/>
      <c r="L22" s="11"/>
      <c r="N22">
        <f t="shared" si="3"/>
        <v>7620</v>
      </c>
      <c r="O22">
        <f t="shared" si="3"/>
        <v>7620</v>
      </c>
    </row>
    <row r="23" spans="1:15" s="22" customFormat="1">
      <c r="A23" s="22">
        <f t="shared" si="0"/>
        <v>22</v>
      </c>
      <c r="B23" s="23"/>
      <c r="C23" s="23"/>
      <c r="D23" s="23"/>
      <c r="E23" s="23"/>
      <c r="F23" s="23"/>
      <c r="G23" s="23"/>
      <c r="I23" s="23"/>
      <c r="L23" s="23"/>
    </row>
    <row r="24" spans="1:15" ht="28.5">
      <c r="A24">
        <f t="shared" si="0"/>
        <v>23</v>
      </c>
      <c r="B24" s="4" t="s">
        <v>70</v>
      </c>
      <c r="C24" s="4" t="s">
        <v>70</v>
      </c>
      <c r="D24" s="4" t="s">
        <v>71</v>
      </c>
      <c r="F24" s="4" t="s">
        <v>72</v>
      </c>
      <c r="G24" s="6" t="s">
        <v>73</v>
      </c>
      <c r="N24">
        <f>18*400+16*100</f>
        <v>8800</v>
      </c>
      <c r="O24">
        <f>18*400+16*100</f>
        <v>8800</v>
      </c>
    </row>
    <row r="25" spans="1:15" ht="28.5">
      <c r="A25">
        <f t="shared" si="0"/>
        <v>24</v>
      </c>
      <c r="B25" s="4" t="s">
        <v>74</v>
      </c>
      <c r="C25" s="4" t="s">
        <v>74</v>
      </c>
      <c r="D25" s="4" t="s">
        <v>75</v>
      </c>
      <c r="F25" s="4" t="s">
        <v>72</v>
      </c>
      <c r="G25" s="4" t="s">
        <v>76</v>
      </c>
      <c r="N25">
        <f>N24+1</f>
        <v>8801</v>
      </c>
      <c r="O25">
        <f>O24+1</f>
        <v>8801</v>
      </c>
    </row>
    <row r="26" spans="1:15" ht="28.5">
      <c r="A26">
        <f t="shared" si="0"/>
        <v>25</v>
      </c>
      <c r="B26" s="4" t="s">
        <v>77</v>
      </c>
      <c r="C26" s="4" t="s">
        <v>77</v>
      </c>
      <c r="D26" s="4" t="s">
        <v>78</v>
      </c>
      <c r="F26" s="4" t="s">
        <v>72</v>
      </c>
      <c r="G26" s="4" t="s">
        <v>79</v>
      </c>
      <c r="N26">
        <f t="shared" ref="N26:O30" si="4">N25+1</f>
        <v>8802</v>
      </c>
      <c r="O26">
        <f t="shared" si="4"/>
        <v>8802</v>
      </c>
    </row>
    <row r="27" spans="1:15" ht="28.5">
      <c r="A27">
        <f t="shared" si="0"/>
        <v>26</v>
      </c>
      <c r="B27" s="4" t="s">
        <v>80</v>
      </c>
      <c r="C27" s="4" t="s">
        <v>80</v>
      </c>
      <c r="D27" s="4" t="s">
        <v>81</v>
      </c>
      <c r="F27" s="4" t="s">
        <v>72</v>
      </c>
      <c r="G27" s="4" t="s">
        <v>82</v>
      </c>
      <c r="N27">
        <f t="shared" si="4"/>
        <v>8803</v>
      </c>
      <c r="O27">
        <f t="shared" si="4"/>
        <v>8803</v>
      </c>
    </row>
    <row r="28" spans="1:15">
      <c r="A28">
        <f t="shared" si="0"/>
        <v>27</v>
      </c>
      <c r="B28" s="13" t="s">
        <v>83</v>
      </c>
      <c r="C28" s="13" t="s">
        <v>83</v>
      </c>
      <c r="N28">
        <f t="shared" si="4"/>
        <v>8804</v>
      </c>
      <c r="O28">
        <f t="shared" si="4"/>
        <v>8804</v>
      </c>
    </row>
    <row r="29" spans="1:15">
      <c r="A29">
        <f t="shared" si="0"/>
        <v>28</v>
      </c>
      <c r="B29" s="13" t="s">
        <v>86</v>
      </c>
      <c r="C29" s="13" t="s">
        <v>86</v>
      </c>
      <c r="N29">
        <f t="shared" si="4"/>
        <v>8805</v>
      </c>
      <c r="O29">
        <f t="shared" si="4"/>
        <v>8805</v>
      </c>
    </row>
    <row r="30" spans="1:15">
      <c r="A30">
        <f t="shared" si="0"/>
        <v>29</v>
      </c>
      <c r="B30" s="13" t="s">
        <v>90</v>
      </c>
      <c r="C30" s="13" t="s">
        <v>90</v>
      </c>
      <c r="N30">
        <f t="shared" si="4"/>
        <v>8806</v>
      </c>
      <c r="O30">
        <f t="shared" si="4"/>
        <v>8806</v>
      </c>
    </row>
    <row r="31" spans="1:15" s="24" customFormat="1">
      <c r="A31" s="24">
        <f t="shared" si="0"/>
        <v>30</v>
      </c>
      <c r="B31" s="25"/>
      <c r="C31" s="25"/>
      <c r="D31" s="25"/>
      <c r="E31" s="25"/>
      <c r="F31" s="25"/>
      <c r="G31" s="25"/>
      <c r="I31" s="25"/>
      <c r="L31" s="25"/>
    </row>
    <row r="32" spans="1:15" s="24" customFormat="1">
      <c r="A32" s="24">
        <f t="shared" si="0"/>
        <v>31</v>
      </c>
      <c r="B32" s="25"/>
      <c r="C32" s="25"/>
      <c r="D32" s="25"/>
      <c r="E32" s="25"/>
      <c r="F32" s="25"/>
      <c r="G32" s="25"/>
      <c r="I32" s="25"/>
      <c r="L32" s="25"/>
    </row>
    <row r="33" spans="1:20" ht="28.5">
      <c r="A33">
        <f t="shared" si="0"/>
        <v>32</v>
      </c>
      <c r="B33" s="4" t="s">
        <v>92</v>
      </c>
      <c r="C33" s="28" t="s">
        <v>795</v>
      </c>
      <c r="D33" s="4" t="s">
        <v>93</v>
      </c>
      <c r="E33" s="4" t="s">
        <v>94</v>
      </c>
      <c r="F33" s="4" t="s">
        <v>95</v>
      </c>
      <c r="G33" s="4" t="s">
        <v>96</v>
      </c>
      <c r="I33" s="4" t="s">
        <v>735</v>
      </c>
      <c r="J33" s="4" t="s">
        <v>683</v>
      </c>
      <c r="K33" s="4" t="s">
        <v>683</v>
      </c>
      <c r="L33" s="4" t="s">
        <v>665</v>
      </c>
      <c r="N33">
        <f>18*100+16*100+16*17</f>
        <v>3672</v>
      </c>
      <c r="O33">
        <f>N30+1</f>
        <v>8807</v>
      </c>
      <c r="P33" t="s">
        <v>658</v>
      </c>
      <c r="Q33" s="42" t="s">
        <v>990</v>
      </c>
      <c r="R33" s="50">
        <v>140</v>
      </c>
      <c r="S33" s="50"/>
    </row>
    <row r="34" spans="1:20" ht="42.75">
      <c r="A34">
        <f t="shared" si="0"/>
        <v>33</v>
      </c>
      <c r="B34" s="4" t="s">
        <v>97</v>
      </c>
      <c r="C34" s="28" t="s">
        <v>796</v>
      </c>
      <c r="D34" s="4" t="s">
        <v>98</v>
      </c>
      <c r="E34" s="4" t="s">
        <v>99</v>
      </c>
      <c r="F34" s="4" t="s">
        <v>95</v>
      </c>
      <c r="G34" s="4" t="s">
        <v>100</v>
      </c>
      <c r="I34" s="4" t="s">
        <v>736</v>
      </c>
      <c r="J34" s="4" t="s">
        <v>681</v>
      </c>
      <c r="K34" s="4" t="s">
        <v>681</v>
      </c>
      <c r="L34" s="4" t="s">
        <v>665</v>
      </c>
      <c r="N34">
        <f>N33+1</f>
        <v>3673</v>
      </c>
      <c r="O34">
        <f>O33+1</f>
        <v>8808</v>
      </c>
      <c r="P34" t="s">
        <v>657</v>
      </c>
      <c r="Q34" s="42" t="s">
        <v>1001</v>
      </c>
      <c r="R34" s="50">
        <v>20</v>
      </c>
      <c r="S34" s="50">
        <f>R34/1000</f>
        <v>0.02</v>
      </c>
      <c r="T34">
        <f>1/S34</f>
        <v>50</v>
      </c>
    </row>
    <row r="35" spans="1:20" ht="28.5">
      <c r="A35">
        <f t="shared" si="0"/>
        <v>34</v>
      </c>
      <c r="B35" s="4" t="s">
        <v>101</v>
      </c>
      <c r="C35" s="28" t="s">
        <v>797</v>
      </c>
      <c r="D35" s="4" t="s">
        <v>102</v>
      </c>
      <c r="E35" s="4" t="s">
        <v>94</v>
      </c>
      <c r="F35" s="4" t="s">
        <v>95</v>
      </c>
      <c r="G35" s="4" t="s">
        <v>103</v>
      </c>
      <c r="I35" s="4" t="s">
        <v>737</v>
      </c>
      <c r="J35" s="4" t="s">
        <v>687</v>
      </c>
      <c r="K35" s="4" t="s">
        <v>687</v>
      </c>
      <c r="L35" s="4" t="s">
        <v>665</v>
      </c>
      <c r="N35">
        <f t="shared" ref="N35:N48" si="5">N34+1</f>
        <v>3674</v>
      </c>
      <c r="O35">
        <f t="shared" ref="O35:O41" si="6">O34+1</f>
        <v>8809</v>
      </c>
      <c r="Q35" s="42" t="s">
        <v>1000</v>
      </c>
      <c r="R35" s="40">
        <v>20</v>
      </c>
    </row>
    <row r="36" spans="1:20" ht="45">
      <c r="A36">
        <f t="shared" si="0"/>
        <v>35</v>
      </c>
      <c r="B36" s="4" t="s">
        <v>104</v>
      </c>
      <c r="C36" s="28" t="s">
        <v>798</v>
      </c>
      <c r="D36" s="4" t="s">
        <v>105</v>
      </c>
      <c r="E36" s="4" t="s">
        <v>106</v>
      </c>
      <c r="F36" s="4" t="s">
        <v>95</v>
      </c>
      <c r="G36" s="4" t="s">
        <v>107</v>
      </c>
      <c r="I36" s="4" t="s">
        <v>740</v>
      </c>
      <c r="J36" s="4" t="s">
        <v>738</v>
      </c>
      <c r="K36" s="4" t="s">
        <v>739</v>
      </c>
      <c r="L36" s="4" t="s">
        <v>665</v>
      </c>
      <c r="N36">
        <f t="shared" si="5"/>
        <v>3675</v>
      </c>
      <c r="O36">
        <f t="shared" si="6"/>
        <v>8810</v>
      </c>
      <c r="P36" t="s">
        <v>660</v>
      </c>
      <c r="Q36" t="s">
        <v>659</v>
      </c>
    </row>
    <row r="37" spans="1:20" ht="28.5">
      <c r="A37">
        <f t="shared" si="0"/>
        <v>36</v>
      </c>
      <c r="B37" s="4" t="s">
        <v>108</v>
      </c>
      <c r="C37" s="28" t="s">
        <v>799</v>
      </c>
      <c r="D37" s="4" t="s">
        <v>109</v>
      </c>
      <c r="E37" s="4" t="s">
        <v>94</v>
      </c>
      <c r="F37" s="4" t="s">
        <v>95</v>
      </c>
      <c r="G37" s="4" t="s">
        <v>110</v>
      </c>
      <c r="I37" s="4" t="s">
        <v>735</v>
      </c>
      <c r="J37" s="4" t="s">
        <v>683</v>
      </c>
      <c r="K37" s="4" t="s">
        <v>683</v>
      </c>
      <c r="L37" s="4" t="s">
        <v>665</v>
      </c>
      <c r="N37">
        <f t="shared" si="5"/>
        <v>3676</v>
      </c>
      <c r="O37">
        <f t="shared" si="6"/>
        <v>8811</v>
      </c>
    </row>
    <row r="38" spans="1:20" ht="42.75">
      <c r="A38">
        <f t="shared" si="0"/>
        <v>37</v>
      </c>
      <c r="B38" s="4" t="s">
        <v>111</v>
      </c>
      <c r="C38" s="28" t="s">
        <v>800</v>
      </c>
      <c r="D38" s="4" t="s">
        <v>112</v>
      </c>
      <c r="E38" s="4" t="s">
        <v>99</v>
      </c>
      <c r="F38" s="4" t="s">
        <v>95</v>
      </c>
      <c r="G38" s="4" t="s">
        <v>113</v>
      </c>
      <c r="I38" s="4" t="s">
        <v>736</v>
      </c>
      <c r="J38" s="4" t="s">
        <v>681</v>
      </c>
      <c r="K38" s="4" t="s">
        <v>681</v>
      </c>
      <c r="L38" s="4" t="s">
        <v>665</v>
      </c>
      <c r="N38">
        <f t="shared" si="5"/>
        <v>3677</v>
      </c>
      <c r="O38">
        <f t="shared" si="6"/>
        <v>8812</v>
      </c>
    </row>
    <row r="39" spans="1:20" ht="28.5">
      <c r="A39">
        <f t="shared" si="0"/>
        <v>38</v>
      </c>
      <c r="B39" s="4" t="s">
        <v>114</v>
      </c>
      <c r="C39" s="28" t="s">
        <v>801</v>
      </c>
      <c r="D39" s="4" t="s">
        <v>115</v>
      </c>
      <c r="E39" s="4" t="s">
        <v>94</v>
      </c>
      <c r="F39" s="4" t="s">
        <v>95</v>
      </c>
      <c r="G39" s="4" t="s">
        <v>116</v>
      </c>
      <c r="I39" s="4" t="s">
        <v>737</v>
      </c>
      <c r="J39" s="4" t="s">
        <v>687</v>
      </c>
      <c r="K39" s="4" t="s">
        <v>687</v>
      </c>
      <c r="L39" s="4" t="s">
        <v>665</v>
      </c>
      <c r="N39">
        <f t="shared" si="5"/>
        <v>3678</v>
      </c>
      <c r="O39">
        <f t="shared" si="6"/>
        <v>8813</v>
      </c>
    </row>
    <row r="40" spans="1:20" s="20" customFormat="1" ht="28.5">
      <c r="A40">
        <f t="shared" si="0"/>
        <v>39</v>
      </c>
      <c r="B40" s="19" t="s">
        <v>117</v>
      </c>
      <c r="C40" s="28" t="s">
        <v>802</v>
      </c>
      <c r="D40" s="19" t="s">
        <v>118</v>
      </c>
      <c r="E40" s="19" t="s">
        <v>119</v>
      </c>
      <c r="F40" s="19" t="s">
        <v>95</v>
      </c>
      <c r="G40" s="19" t="s">
        <v>120</v>
      </c>
      <c r="I40" s="19"/>
      <c r="L40" s="19"/>
      <c r="N40">
        <f t="shared" si="5"/>
        <v>3679</v>
      </c>
      <c r="O40">
        <f t="shared" si="6"/>
        <v>8814</v>
      </c>
    </row>
    <row r="41" spans="1:20" s="20" customFormat="1" ht="28.5">
      <c r="A41">
        <f t="shared" si="0"/>
        <v>40</v>
      </c>
      <c r="B41" s="19" t="s">
        <v>121</v>
      </c>
      <c r="C41" s="28" t="s">
        <v>803</v>
      </c>
      <c r="D41" s="19" t="s">
        <v>122</v>
      </c>
      <c r="E41" s="19" t="s">
        <v>123</v>
      </c>
      <c r="F41" s="19" t="s">
        <v>124</v>
      </c>
      <c r="G41" s="19" t="s">
        <v>125</v>
      </c>
      <c r="I41" s="19"/>
      <c r="L41" s="19"/>
      <c r="N41">
        <f t="shared" si="5"/>
        <v>3680</v>
      </c>
      <c r="O41">
        <f t="shared" si="6"/>
        <v>8815</v>
      </c>
    </row>
    <row r="42" spans="1:20" ht="28.5">
      <c r="A42">
        <f t="shared" si="0"/>
        <v>41</v>
      </c>
      <c r="B42" s="4" t="s">
        <v>126</v>
      </c>
      <c r="C42" s="28" t="s">
        <v>804</v>
      </c>
      <c r="D42" s="4" t="s">
        <v>127</v>
      </c>
      <c r="E42" s="4" t="s">
        <v>128</v>
      </c>
      <c r="F42" s="4" t="s">
        <v>124</v>
      </c>
      <c r="G42" s="4" t="s">
        <v>129</v>
      </c>
      <c r="I42" s="4" t="s">
        <v>742</v>
      </c>
      <c r="J42" s="4" t="s">
        <v>741</v>
      </c>
      <c r="K42" s="4" t="s">
        <v>741</v>
      </c>
      <c r="L42" s="4" t="s">
        <v>665</v>
      </c>
      <c r="N42">
        <f t="shared" si="5"/>
        <v>3681</v>
      </c>
      <c r="O42">
        <f>8800+1*16</f>
        <v>8816</v>
      </c>
    </row>
    <row r="43" spans="1:20" ht="28.5">
      <c r="A43">
        <f t="shared" si="0"/>
        <v>42</v>
      </c>
      <c r="B43" s="4" t="s">
        <v>130</v>
      </c>
      <c r="C43" s="28" t="s">
        <v>805</v>
      </c>
      <c r="D43" s="4" t="s">
        <v>743</v>
      </c>
      <c r="E43" s="4" t="s">
        <v>131</v>
      </c>
      <c r="F43" s="4" t="s">
        <v>95</v>
      </c>
      <c r="G43" s="4" t="s">
        <v>132</v>
      </c>
      <c r="I43" s="4" t="s">
        <v>744</v>
      </c>
      <c r="J43" s="4" t="s">
        <v>738</v>
      </c>
      <c r="K43" s="4" t="s">
        <v>738</v>
      </c>
      <c r="L43" s="4" t="s">
        <v>665</v>
      </c>
      <c r="N43">
        <f t="shared" si="5"/>
        <v>3682</v>
      </c>
      <c r="O43">
        <f>O42+1</f>
        <v>8817</v>
      </c>
    </row>
    <row r="44" spans="1:20">
      <c r="A44">
        <f t="shared" si="0"/>
        <v>43</v>
      </c>
      <c r="B44" s="4" t="s">
        <v>133</v>
      </c>
      <c r="C44" s="28" t="s">
        <v>806</v>
      </c>
      <c r="D44" s="4" t="s">
        <v>134</v>
      </c>
      <c r="E44" s="4" t="s">
        <v>23</v>
      </c>
      <c r="F44" s="4" t="s">
        <v>23</v>
      </c>
      <c r="G44" s="4" t="s">
        <v>135</v>
      </c>
      <c r="N44">
        <f t="shared" si="5"/>
        <v>3683</v>
      </c>
      <c r="O44">
        <f t="shared" ref="O44:O56" si="7">O43+1</f>
        <v>8818</v>
      </c>
    </row>
    <row r="45" spans="1:20" ht="28.5">
      <c r="A45">
        <f t="shared" si="0"/>
        <v>44</v>
      </c>
      <c r="B45" s="4" t="s">
        <v>136</v>
      </c>
      <c r="C45" s="28" t="s">
        <v>807</v>
      </c>
      <c r="D45" s="4" t="s">
        <v>137</v>
      </c>
      <c r="E45" s="4" t="s">
        <v>745</v>
      </c>
      <c r="F45" s="4" t="s">
        <v>95</v>
      </c>
      <c r="G45" s="4" t="s">
        <v>138</v>
      </c>
      <c r="I45" s="21">
        <v>2</v>
      </c>
      <c r="J45" t="s">
        <v>747</v>
      </c>
      <c r="K45" t="s">
        <v>746</v>
      </c>
      <c r="L45" s="4" t="s">
        <v>665</v>
      </c>
      <c r="N45">
        <f t="shared" si="5"/>
        <v>3684</v>
      </c>
      <c r="O45">
        <f t="shared" si="7"/>
        <v>8819</v>
      </c>
    </row>
    <row r="46" spans="1:20" ht="28.5">
      <c r="A46">
        <f t="shared" si="0"/>
        <v>45</v>
      </c>
      <c r="B46" s="4" t="s">
        <v>139</v>
      </c>
      <c r="C46" s="28" t="s">
        <v>808</v>
      </c>
      <c r="D46" s="4" t="s">
        <v>140</v>
      </c>
      <c r="E46" s="4" t="s">
        <v>141</v>
      </c>
      <c r="F46" s="4" t="s">
        <v>95</v>
      </c>
      <c r="G46" s="4" t="s">
        <v>142</v>
      </c>
      <c r="L46" s="4" t="s">
        <v>665</v>
      </c>
      <c r="N46">
        <f t="shared" si="5"/>
        <v>3685</v>
      </c>
      <c r="O46">
        <f t="shared" si="7"/>
        <v>8820</v>
      </c>
    </row>
    <row r="47" spans="1:20" ht="28.5">
      <c r="A47">
        <f t="shared" si="0"/>
        <v>46</v>
      </c>
      <c r="B47" s="4" t="s">
        <v>143</v>
      </c>
      <c r="C47" s="28" t="s">
        <v>809</v>
      </c>
      <c r="D47" s="4" t="s">
        <v>144</v>
      </c>
      <c r="E47" s="4" t="s">
        <v>145</v>
      </c>
      <c r="F47" s="4" t="s">
        <v>95</v>
      </c>
      <c r="G47" s="4" t="s">
        <v>146</v>
      </c>
      <c r="L47" s="4" t="s">
        <v>665</v>
      </c>
      <c r="N47">
        <f t="shared" si="5"/>
        <v>3686</v>
      </c>
      <c r="O47">
        <f t="shared" si="7"/>
        <v>8821</v>
      </c>
    </row>
    <row r="48" spans="1:20" ht="28.5">
      <c r="A48">
        <f t="shared" si="0"/>
        <v>47</v>
      </c>
      <c r="B48" s="4" t="s">
        <v>147</v>
      </c>
      <c r="C48" s="28" t="s">
        <v>810</v>
      </c>
      <c r="D48" s="4" t="s">
        <v>148</v>
      </c>
      <c r="E48" s="4" t="s">
        <v>141</v>
      </c>
      <c r="F48" s="4" t="s">
        <v>95</v>
      </c>
      <c r="G48" s="4" t="s">
        <v>149</v>
      </c>
      <c r="L48" s="4" t="s">
        <v>665</v>
      </c>
      <c r="N48">
        <f t="shared" si="5"/>
        <v>3687</v>
      </c>
      <c r="O48">
        <f t="shared" si="7"/>
        <v>8822</v>
      </c>
    </row>
    <row r="49" spans="1:20" ht="28.5">
      <c r="A49">
        <f t="shared" si="0"/>
        <v>48</v>
      </c>
      <c r="B49" s="4" t="s">
        <v>150</v>
      </c>
      <c r="C49" s="28" t="s">
        <v>811</v>
      </c>
      <c r="D49" s="4" t="s">
        <v>151</v>
      </c>
      <c r="E49" s="4" t="s">
        <v>23</v>
      </c>
      <c r="F49" s="4" t="s">
        <v>72</v>
      </c>
      <c r="G49" s="4" t="s">
        <v>152</v>
      </c>
      <c r="N49">
        <f>18*100+16*100+16*17+16</f>
        <v>3688</v>
      </c>
      <c r="O49">
        <f t="shared" si="7"/>
        <v>8823</v>
      </c>
    </row>
    <row r="50" spans="1:20" ht="28.5">
      <c r="A50">
        <f t="shared" si="0"/>
        <v>49</v>
      </c>
      <c r="B50" s="4" t="s">
        <v>153</v>
      </c>
      <c r="C50" s="28" t="s">
        <v>812</v>
      </c>
      <c r="D50" s="4" t="s">
        <v>154</v>
      </c>
      <c r="E50" s="4" t="s">
        <v>752</v>
      </c>
      <c r="F50" s="4" t="s">
        <v>95</v>
      </c>
      <c r="G50" s="4" t="s">
        <v>155</v>
      </c>
      <c r="I50" s="21">
        <v>1</v>
      </c>
      <c r="J50" t="s">
        <v>753</v>
      </c>
      <c r="K50" t="s">
        <v>753</v>
      </c>
      <c r="L50" s="4" t="s">
        <v>665</v>
      </c>
      <c r="N50">
        <f>N49+1</f>
        <v>3689</v>
      </c>
      <c r="O50">
        <f t="shared" si="7"/>
        <v>8824</v>
      </c>
    </row>
    <row r="51" spans="1:20" s="12" customFormat="1" ht="57">
      <c r="A51">
        <f t="shared" si="0"/>
        <v>50</v>
      </c>
      <c r="B51" s="11" t="s">
        <v>749</v>
      </c>
      <c r="C51" s="28" t="s">
        <v>813</v>
      </c>
      <c r="D51" s="11" t="s">
        <v>750</v>
      </c>
      <c r="E51" s="11" t="s">
        <v>141</v>
      </c>
      <c r="F51" s="11" t="s">
        <v>718</v>
      </c>
      <c r="G51" s="11" t="s">
        <v>312</v>
      </c>
      <c r="I51" s="11" t="s">
        <v>719</v>
      </c>
      <c r="J51" s="11" t="s">
        <v>722</v>
      </c>
      <c r="K51" s="11" t="s">
        <v>722</v>
      </c>
      <c r="L51" s="11" t="s">
        <v>664</v>
      </c>
      <c r="O51">
        <f t="shared" si="7"/>
        <v>8825</v>
      </c>
    </row>
    <row r="52" spans="1:20" s="12" customFormat="1" ht="57">
      <c r="A52">
        <f t="shared" si="0"/>
        <v>51</v>
      </c>
      <c r="B52" s="11" t="s">
        <v>748</v>
      </c>
      <c r="C52" s="28" t="s">
        <v>814</v>
      </c>
      <c r="D52" s="11" t="s">
        <v>751</v>
      </c>
      <c r="E52" s="11"/>
      <c r="F52" s="11" t="s">
        <v>718</v>
      </c>
      <c r="G52" s="11"/>
      <c r="I52" s="11" t="s">
        <v>720</v>
      </c>
      <c r="J52" s="11" t="s">
        <v>721</v>
      </c>
      <c r="K52" s="11" t="s">
        <v>721</v>
      </c>
      <c r="L52" s="11" t="s">
        <v>664</v>
      </c>
      <c r="O52">
        <f t="shared" si="7"/>
        <v>8826</v>
      </c>
      <c r="Q52" s="48" t="s">
        <v>1014</v>
      </c>
      <c r="R52" s="12">
        <v>2</v>
      </c>
      <c r="S52" s="49" t="s">
        <v>1013</v>
      </c>
    </row>
    <row r="53" spans="1:20" ht="28.5">
      <c r="A53">
        <f t="shared" si="0"/>
        <v>52</v>
      </c>
      <c r="B53" s="4" t="s">
        <v>156</v>
      </c>
      <c r="C53" s="28" t="s">
        <v>815</v>
      </c>
      <c r="D53" s="4" t="s">
        <v>19</v>
      </c>
      <c r="E53" s="4" t="s">
        <v>157</v>
      </c>
      <c r="F53" s="4" t="s">
        <v>23</v>
      </c>
      <c r="G53" s="4" t="s">
        <v>158</v>
      </c>
      <c r="N53">
        <f>N50+1</f>
        <v>3690</v>
      </c>
      <c r="O53">
        <f t="shared" si="7"/>
        <v>8827</v>
      </c>
      <c r="Q53" s="42" t="s">
        <v>1002</v>
      </c>
      <c r="R53">
        <v>10</v>
      </c>
      <c r="S53" s="45" t="s">
        <v>1011</v>
      </c>
    </row>
    <row r="54" spans="1:20" ht="28.5">
      <c r="A54">
        <f t="shared" si="0"/>
        <v>53</v>
      </c>
      <c r="B54" s="4" t="s">
        <v>159</v>
      </c>
      <c r="C54" s="28" t="s">
        <v>816</v>
      </c>
      <c r="D54" s="4" t="s">
        <v>19</v>
      </c>
      <c r="E54" s="4" t="s">
        <v>160</v>
      </c>
      <c r="F54" s="4" t="s">
        <v>23</v>
      </c>
      <c r="G54" s="4" t="s">
        <v>161</v>
      </c>
      <c r="N54">
        <f>N53+1</f>
        <v>3691</v>
      </c>
      <c r="O54">
        <f t="shared" si="7"/>
        <v>8828</v>
      </c>
      <c r="Q54" s="42" t="s">
        <v>1003</v>
      </c>
      <c r="R54">
        <v>5</v>
      </c>
    </row>
    <row r="55" spans="1:20" ht="28.5">
      <c r="A55">
        <f t="shared" si="0"/>
        <v>54</v>
      </c>
      <c r="B55" s="4" t="s">
        <v>162</v>
      </c>
      <c r="C55" s="28" t="s">
        <v>817</v>
      </c>
      <c r="D55" s="4" t="s">
        <v>19</v>
      </c>
      <c r="E55" s="4" t="s">
        <v>163</v>
      </c>
      <c r="F55" s="4" t="s">
        <v>23</v>
      </c>
      <c r="G55" s="4" t="s">
        <v>164</v>
      </c>
      <c r="N55">
        <f t="shared" ref="N55:N62" si="8">N54+1</f>
        <v>3692</v>
      </c>
      <c r="O55">
        <f t="shared" si="7"/>
        <v>8829</v>
      </c>
      <c r="Q55" s="42" t="s">
        <v>1005</v>
      </c>
      <c r="R55">
        <v>100</v>
      </c>
    </row>
    <row r="56" spans="1:20" ht="28.5">
      <c r="A56">
        <f t="shared" si="0"/>
        <v>55</v>
      </c>
      <c r="B56" s="4" t="s">
        <v>165</v>
      </c>
      <c r="C56" s="28" t="s">
        <v>818</v>
      </c>
      <c r="D56" s="4" t="s">
        <v>19</v>
      </c>
      <c r="E56" s="4" t="s">
        <v>166</v>
      </c>
      <c r="F56" s="4" t="s">
        <v>23</v>
      </c>
      <c r="G56" s="4" t="s">
        <v>167</v>
      </c>
      <c r="N56">
        <f t="shared" si="8"/>
        <v>3693</v>
      </c>
      <c r="O56">
        <f t="shared" si="7"/>
        <v>8830</v>
      </c>
      <c r="Q56" s="39" t="s">
        <v>991</v>
      </c>
      <c r="R56">
        <v>20</v>
      </c>
    </row>
    <row r="57" spans="1:20" ht="28.5">
      <c r="A57">
        <f t="shared" si="0"/>
        <v>56</v>
      </c>
      <c r="B57" s="4" t="s">
        <v>168</v>
      </c>
      <c r="C57" s="28" t="s">
        <v>819</v>
      </c>
      <c r="D57" s="4" t="s">
        <v>19</v>
      </c>
      <c r="E57" s="4" t="s">
        <v>169</v>
      </c>
      <c r="F57" s="4" t="s">
        <v>23</v>
      </c>
      <c r="G57" s="4" t="s">
        <v>170</v>
      </c>
      <c r="N57">
        <f t="shared" si="8"/>
        <v>3694</v>
      </c>
      <c r="O57">
        <f>8800+1*16+15</f>
        <v>8831</v>
      </c>
      <c r="Q57" s="39" t="s">
        <v>992</v>
      </c>
      <c r="R57">
        <v>1500</v>
      </c>
      <c r="S57" s="45" t="s">
        <v>1011</v>
      </c>
    </row>
    <row r="58" spans="1:20" ht="28.5">
      <c r="A58">
        <f t="shared" si="0"/>
        <v>57</v>
      </c>
      <c r="B58" s="4" t="s">
        <v>171</v>
      </c>
      <c r="C58" s="28" t="s">
        <v>820</v>
      </c>
      <c r="D58" s="4" t="s">
        <v>19</v>
      </c>
      <c r="E58" s="4" t="s">
        <v>157</v>
      </c>
      <c r="F58" s="4" t="s">
        <v>23</v>
      </c>
      <c r="G58" s="4" t="s">
        <v>172</v>
      </c>
      <c r="N58">
        <f t="shared" si="8"/>
        <v>3695</v>
      </c>
      <c r="O58">
        <f>8800+2*16</f>
        <v>8832</v>
      </c>
      <c r="Q58" s="39" t="s">
        <v>993</v>
      </c>
      <c r="R58">
        <v>350</v>
      </c>
    </row>
    <row r="59" spans="1:20" ht="28.5">
      <c r="A59">
        <f t="shared" si="0"/>
        <v>58</v>
      </c>
      <c r="B59" s="4" t="s">
        <v>173</v>
      </c>
      <c r="C59" s="28" t="s">
        <v>821</v>
      </c>
      <c r="D59" s="4" t="s">
        <v>19</v>
      </c>
      <c r="E59" s="4" t="s">
        <v>157</v>
      </c>
      <c r="F59" s="4" t="s">
        <v>23</v>
      </c>
      <c r="G59" s="4" t="s">
        <v>174</v>
      </c>
      <c r="N59">
        <f t="shared" si="8"/>
        <v>3696</v>
      </c>
      <c r="O59">
        <f>O58+1</f>
        <v>8833</v>
      </c>
      <c r="Q59" s="42" t="s">
        <v>1004</v>
      </c>
      <c r="R59">
        <v>5</v>
      </c>
    </row>
    <row r="60" spans="1:20" ht="42.75">
      <c r="A60">
        <f t="shared" si="0"/>
        <v>59</v>
      </c>
      <c r="B60" s="4" t="s">
        <v>175</v>
      </c>
      <c r="C60" s="28" t="s">
        <v>822</v>
      </c>
      <c r="D60" s="4" t="s">
        <v>19</v>
      </c>
      <c r="E60" s="4" t="s">
        <v>176</v>
      </c>
      <c r="F60" s="4" t="s">
        <v>23</v>
      </c>
      <c r="G60" s="4" t="s">
        <v>177</v>
      </c>
      <c r="N60">
        <f t="shared" si="8"/>
        <v>3697</v>
      </c>
      <c r="O60">
        <f t="shared" ref="O60:O74" si="9">O59+1</f>
        <v>8834</v>
      </c>
      <c r="Q60" s="44" t="s">
        <v>1007</v>
      </c>
      <c r="R60" s="45">
        <v>2</v>
      </c>
      <c r="T60" s="46" t="s">
        <v>1012</v>
      </c>
    </row>
    <row r="61" spans="1:20" ht="28.5">
      <c r="A61">
        <f t="shared" si="0"/>
        <v>60</v>
      </c>
      <c r="B61" s="4" t="s">
        <v>178</v>
      </c>
      <c r="C61" s="28" t="s">
        <v>823</v>
      </c>
      <c r="D61" s="4" t="s">
        <v>19</v>
      </c>
      <c r="E61" s="4" t="s">
        <v>160</v>
      </c>
      <c r="F61" s="4" t="s">
        <v>23</v>
      </c>
      <c r="G61" s="4" t="s">
        <v>179</v>
      </c>
      <c r="N61">
        <f t="shared" si="8"/>
        <v>3698</v>
      </c>
      <c r="O61">
        <f t="shared" si="9"/>
        <v>8835</v>
      </c>
      <c r="Q61" s="44" t="s">
        <v>1008</v>
      </c>
      <c r="R61" s="45">
        <v>3</v>
      </c>
      <c r="T61" s="47">
        <f>R62/360/R63*60-(R60+R61)/2</f>
        <v>0.16666666666666652</v>
      </c>
    </row>
    <row r="62" spans="1:20" ht="28.5">
      <c r="A62">
        <f t="shared" si="0"/>
        <v>61</v>
      </c>
      <c r="B62" s="4" t="s">
        <v>180</v>
      </c>
      <c r="C62" s="28" t="s">
        <v>824</v>
      </c>
      <c r="D62" s="4" t="s">
        <v>19</v>
      </c>
      <c r="E62" s="4" t="s">
        <v>176</v>
      </c>
      <c r="F62" s="4" t="s">
        <v>23</v>
      </c>
      <c r="G62" s="4" t="s">
        <v>181</v>
      </c>
      <c r="N62">
        <f t="shared" si="8"/>
        <v>3699</v>
      </c>
      <c r="O62">
        <f t="shared" si="9"/>
        <v>8836</v>
      </c>
      <c r="Q62" s="44" t="s">
        <v>1009</v>
      </c>
      <c r="R62" s="45">
        <v>80</v>
      </c>
    </row>
    <row r="63" spans="1:20" ht="28.5">
      <c r="A63">
        <f t="shared" si="0"/>
        <v>62</v>
      </c>
      <c r="B63" s="4" t="s">
        <v>182</v>
      </c>
      <c r="C63" s="28" t="s">
        <v>825</v>
      </c>
      <c r="D63" s="4" t="s">
        <v>19</v>
      </c>
      <c r="E63" s="4" t="s">
        <v>183</v>
      </c>
      <c r="F63" s="4" t="s">
        <v>23</v>
      </c>
      <c r="G63" s="4" t="s">
        <v>184</v>
      </c>
      <c r="N63">
        <f>N62+1</f>
        <v>3700</v>
      </c>
      <c r="O63">
        <f t="shared" si="9"/>
        <v>8837</v>
      </c>
      <c r="Q63" s="44" t="s">
        <v>1010</v>
      </c>
      <c r="R63" s="45">
        <v>5</v>
      </c>
    </row>
    <row r="64" spans="1:20" ht="28.5">
      <c r="A64">
        <f t="shared" si="0"/>
        <v>63</v>
      </c>
      <c r="B64" s="4" t="s">
        <v>185</v>
      </c>
      <c r="C64" s="4" t="s">
        <v>1017</v>
      </c>
      <c r="D64" s="4" t="s">
        <v>19</v>
      </c>
      <c r="E64" s="4" t="s">
        <v>157</v>
      </c>
      <c r="F64" s="4" t="s">
        <v>23</v>
      </c>
      <c r="G64" s="4" t="s">
        <v>186</v>
      </c>
      <c r="N64">
        <f>N63+1</f>
        <v>3701</v>
      </c>
      <c r="O64">
        <f t="shared" si="9"/>
        <v>8838</v>
      </c>
      <c r="Q64" s="51" t="s">
        <v>1020</v>
      </c>
      <c r="R64">
        <v>1000</v>
      </c>
      <c r="T64">
        <f>R64</f>
        <v>1000</v>
      </c>
    </row>
    <row r="65" spans="1:21" ht="28.5">
      <c r="A65">
        <f t="shared" si="0"/>
        <v>64</v>
      </c>
      <c r="B65" s="4" t="s">
        <v>187</v>
      </c>
      <c r="C65" s="28" t="s">
        <v>827</v>
      </c>
      <c r="D65" s="4" t="s">
        <v>19</v>
      </c>
      <c r="E65" s="4" t="s">
        <v>157</v>
      </c>
      <c r="F65" s="4" t="s">
        <v>23</v>
      </c>
      <c r="G65" s="4" t="s">
        <v>188</v>
      </c>
      <c r="N65">
        <f>N64+1</f>
        <v>3702</v>
      </c>
      <c r="O65">
        <f t="shared" si="9"/>
        <v>8839</v>
      </c>
      <c r="Q65" s="51" t="s">
        <v>1021</v>
      </c>
      <c r="R65">
        <v>1000</v>
      </c>
      <c r="T65">
        <f>R65</f>
        <v>1000</v>
      </c>
    </row>
    <row r="66" spans="1:21" ht="28.5">
      <c r="A66">
        <f t="shared" si="0"/>
        <v>65</v>
      </c>
      <c r="B66" s="4" t="s">
        <v>189</v>
      </c>
      <c r="C66" s="28" t="s">
        <v>828</v>
      </c>
      <c r="D66" s="4" t="s">
        <v>19</v>
      </c>
      <c r="E66" s="4" t="s">
        <v>190</v>
      </c>
      <c r="F66" s="4" t="s">
        <v>23</v>
      </c>
      <c r="G66" s="4" t="s">
        <v>191</v>
      </c>
      <c r="N66">
        <f>N65+1</f>
        <v>3703</v>
      </c>
      <c r="O66">
        <f t="shared" si="9"/>
        <v>8840</v>
      </c>
      <c r="Q66" s="51" t="s">
        <v>1018</v>
      </c>
      <c r="R66">
        <v>5</v>
      </c>
      <c r="U66" t="s">
        <v>1016</v>
      </c>
    </row>
    <row r="67" spans="1:21" ht="28.5">
      <c r="A67">
        <f t="shared" si="0"/>
        <v>66</v>
      </c>
      <c r="B67" s="4" t="s">
        <v>192</v>
      </c>
      <c r="C67" s="28" t="s">
        <v>829</v>
      </c>
      <c r="D67" s="4" t="s">
        <v>19</v>
      </c>
      <c r="E67" s="4" t="s">
        <v>190</v>
      </c>
      <c r="F67" s="4" t="s">
        <v>23</v>
      </c>
      <c r="G67" s="4" t="s">
        <v>193</v>
      </c>
      <c r="N67">
        <f>18*100+16*100+16*17+2*16</f>
        <v>3704</v>
      </c>
      <c r="O67">
        <f t="shared" si="9"/>
        <v>8841</v>
      </c>
      <c r="Q67" s="51" t="s">
        <v>1019</v>
      </c>
      <c r="R67">
        <v>20</v>
      </c>
      <c r="U67">
        <f>(T64+T65)/1000/60*R66*360</f>
        <v>60</v>
      </c>
    </row>
    <row r="68" spans="1:21" ht="28.5">
      <c r="A68">
        <f t="shared" ref="A68:A131" si="10">A67+1</f>
        <v>67</v>
      </c>
      <c r="B68" s="4" t="s">
        <v>194</v>
      </c>
      <c r="C68" s="28" t="s">
        <v>830</v>
      </c>
      <c r="D68" s="4" t="s">
        <v>19</v>
      </c>
      <c r="E68" s="4" t="s">
        <v>176</v>
      </c>
      <c r="F68" s="4" t="s">
        <v>23</v>
      </c>
      <c r="G68" s="4" t="s">
        <v>195</v>
      </c>
      <c r="N68">
        <f>N67+1</f>
        <v>3705</v>
      </c>
      <c r="O68">
        <f t="shared" si="9"/>
        <v>8842</v>
      </c>
      <c r="Q68" s="4"/>
    </row>
    <row r="69" spans="1:21" ht="28.5">
      <c r="A69">
        <f t="shared" si="10"/>
        <v>68</v>
      </c>
      <c r="B69" s="4" t="s">
        <v>196</v>
      </c>
      <c r="C69" s="28" t="s">
        <v>831</v>
      </c>
      <c r="D69" s="4" t="s">
        <v>19</v>
      </c>
      <c r="E69" s="4" t="s">
        <v>190</v>
      </c>
      <c r="F69" s="4" t="s">
        <v>23</v>
      </c>
      <c r="G69" s="4" t="s">
        <v>197</v>
      </c>
      <c r="N69">
        <f>N68+1</f>
        <v>3706</v>
      </c>
      <c r="O69">
        <f t="shared" si="9"/>
        <v>8843</v>
      </c>
      <c r="Q69" s="4"/>
    </row>
    <row r="70" spans="1:21" ht="28.5">
      <c r="A70">
        <f t="shared" si="10"/>
        <v>69</v>
      </c>
      <c r="B70" s="4" t="s">
        <v>198</v>
      </c>
      <c r="C70" s="28" t="s">
        <v>832</v>
      </c>
      <c r="D70" s="4" t="s">
        <v>19</v>
      </c>
      <c r="E70" s="4" t="s">
        <v>190</v>
      </c>
      <c r="F70" s="4" t="s">
        <v>23</v>
      </c>
      <c r="G70" s="4" t="s">
        <v>199</v>
      </c>
      <c r="N70">
        <f>N69+1</f>
        <v>3707</v>
      </c>
      <c r="O70">
        <f t="shared" si="9"/>
        <v>8844</v>
      </c>
      <c r="Q70" s="4"/>
    </row>
    <row r="71" spans="1:21" s="10" customFormat="1" ht="28.5">
      <c r="A71">
        <f t="shared" si="10"/>
        <v>70</v>
      </c>
      <c r="B71" s="4" t="s">
        <v>666</v>
      </c>
      <c r="C71" s="28" t="s">
        <v>833</v>
      </c>
      <c r="D71" s="13" t="s">
        <v>84</v>
      </c>
      <c r="E71" s="13"/>
      <c r="F71" s="13" t="s">
        <v>23</v>
      </c>
      <c r="G71" s="13" t="s">
        <v>85</v>
      </c>
      <c r="I71" s="13">
        <v>1000</v>
      </c>
      <c r="J71" s="10" t="s">
        <v>687</v>
      </c>
      <c r="K71" s="10" t="s">
        <v>688</v>
      </c>
      <c r="L71" s="13" t="s">
        <v>665</v>
      </c>
      <c r="M71" s="13"/>
      <c r="N71">
        <f>N70+1</f>
        <v>3708</v>
      </c>
      <c r="O71">
        <f t="shared" si="9"/>
        <v>8845</v>
      </c>
      <c r="P71" s="10" t="s">
        <v>662</v>
      </c>
      <c r="Q71" s="4" t="s">
        <v>1006</v>
      </c>
    </row>
    <row r="72" spans="1:21" s="10" customFormat="1" ht="42.75">
      <c r="A72">
        <f t="shared" si="10"/>
        <v>71</v>
      </c>
      <c r="B72" s="4" t="s">
        <v>667</v>
      </c>
      <c r="C72" s="28" t="s">
        <v>834</v>
      </c>
      <c r="D72" s="13" t="s">
        <v>87</v>
      </c>
      <c r="E72" s="14" t="s">
        <v>684</v>
      </c>
      <c r="F72" s="13" t="s">
        <v>23</v>
      </c>
      <c r="G72" s="13" t="s">
        <v>89</v>
      </c>
      <c r="I72" s="13">
        <v>0</v>
      </c>
      <c r="L72" s="13"/>
      <c r="N72">
        <f>N71+1</f>
        <v>3709</v>
      </c>
      <c r="O72">
        <f t="shared" si="9"/>
        <v>8846</v>
      </c>
      <c r="Q72" s="4"/>
    </row>
    <row r="73" spans="1:21" ht="28.5">
      <c r="A73">
        <f t="shared" si="10"/>
        <v>72</v>
      </c>
      <c r="B73" s="4" t="s">
        <v>200</v>
      </c>
      <c r="C73" s="28" t="s">
        <v>835</v>
      </c>
      <c r="D73" s="4" t="s">
        <v>201</v>
      </c>
      <c r="F73" s="4" t="s">
        <v>72</v>
      </c>
      <c r="G73" s="7" t="s">
        <v>202</v>
      </c>
      <c r="N73">
        <f>18*100+16*100+2*16*17</f>
        <v>3944</v>
      </c>
      <c r="O73">
        <f t="shared" si="9"/>
        <v>8847</v>
      </c>
      <c r="Q73" s="4"/>
    </row>
    <row r="74" spans="1:21" s="12" customFormat="1" ht="28.5">
      <c r="A74">
        <f t="shared" si="10"/>
        <v>73</v>
      </c>
      <c r="B74" s="11" t="s">
        <v>755</v>
      </c>
      <c r="C74" s="31" t="s">
        <v>836</v>
      </c>
      <c r="D74" s="11" t="s">
        <v>760</v>
      </c>
      <c r="E74" s="11" t="s">
        <v>203</v>
      </c>
      <c r="F74" s="11" t="s">
        <v>95</v>
      </c>
      <c r="G74" s="11" t="s">
        <v>204</v>
      </c>
      <c r="I74" s="11"/>
      <c r="L74" s="11"/>
      <c r="N74" s="12">
        <f>N73+1</f>
        <v>3945</v>
      </c>
      <c r="O74">
        <f t="shared" si="9"/>
        <v>8848</v>
      </c>
    </row>
    <row r="75" spans="1:21" s="12" customFormat="1" ht="28.5">
      <c r="A75">
        <f t="shared" si="10"/>
        <v>74</v>
      </c>
      <c r="B75" s="11" t="s">
        <v>754</v>
      </c>
      <c r="C75" s="11"/>
      <c r="D75" s="11" t="s">
        <v>761</v>
      </c>
      <c r="E75" s="11"/>
      <c r="F75" s="11"/>
      <c r="G75" s="11"/>
      <c r="I75" s="11" t="s">
        <v>762</v>
      </c>
      <c r="L75" s="11"/>
    </row>
    <row r="76" spans="1:21" s="12" customFormat="1" ht="28.5">
      <c r="A76">
        <f t="shared" si="10"/>
        <v>75</v>
      </c>
      <c r="B76" s="11" t="s">
        <v>756</v>
      </c>
      <c r="C76" s="31" t="s">
        <v>837</v>
      </c>
      <c r="D76" s="11" t="s">
        <v>763</v>
      </c>
      <c r="E76" s="11" t="s">
        <v>205</v>
      </c>
      <c r="F76" s="11" t="s">
        <v>95</v>
      </c>
      <c r="G76" s="11" t="s">
        <v>206</v>
      </c>
      <c r="I76" s="11"/>
      <c r="L76" s="11"/>
      <c r="N76" s="12">
        <f>N74+1</f>
        <v>3946</v>
      </c>
      <c r="O76" s="12">
        <f>O74+1</f>
        <v>8849</v>
      </c>
    </row>
    <row r="77" spans="1:21" s="12" customFormat="1" ht="28.5">
      <c r="A77">
        <f t="shared" si="10"/>
        <v>76</v>
      </c>
      <c r="B77" s="11" t="s">
        <v>757</v>
      </c>
      <c r="C77" s="11"/>
      <c r="D77" s="11" t="s">
        <v>764</v>
      </c>
      <c r="E77" s="11"/>
      <c r="F77" s="11"/>
      <c r="G77" s="11"/>
      <c r="I77" s="11" t="s">
        <v>762</v>
      </c>
      <c r="L77" s="11"/>
    </row>
    <row r="78" spans="1:21" s="12" customFormat="1" ht="28.5">
      <c r="A78">
        <f t="shared" si="10"/>
        <v>77</v>
      </c>
      <c r="B78" s="11" t="s">
        <v>758</v>
      </c>
      <c r="C78" s="31" t="s">
        <v>838</v>
      </c>
      <c r="D78" s="11" t="s">
        <v>765</v>
      </c>
      <c r="E78" s="11" t="s">
        <v>207</v>
      </c>
      <c r="F78" s="11" t="s">
        <v>95</v>
      </c>
      <c r="G78" s="11" t="s">
        <v>208</v>
      </c>
      <c r="I78" s="11"/>
      <c r="L78" s="11"/>
      <c r="N78" s="12">
        <f>N76+1</f>
        <v>3947</v>
      </c>
      <c r="O78" s="12">
        <f>O76+1</f>
        <v>8850</v>
      </c>
    </row>
    <row r="79" spans="1:21" s="12" customFormat="1" ht="28.5">
      <c r="A79">
        <f t="shared" si="10"/>
        <v>78</v>
      </c>
      <c r="B79" s="11" t="s">
        <v>759</v>
      </c>
      <c r="C79" s="11"/>
      <c r="D79" s="11" t="s">
        <v>766</v>
      </c>
      <c r="E79" s="11"/>
      <c r="F79" s="11"/>
      <c r="G79" s="11"/>
      <c r="I79" s="11" t="s">
        <v>762</v>
      </c>
      <c r="L79" s="11"/>
    </row>
    <row r="80" spans="1:21" ht="28.5">
      <c r="A80">
        <f t="shared" si="10"/>
        <v>79</v>
      </c>
      <c r="B80" s="4" t="s">
        <v>209</v>
      </c>
      <c r="C80" s="28" t="s">
        <v>839</v>
      </c>
      <c r="D80" s="4" t="s">
        <v>210</v>
      </c>
      <c r="E80" s="4" t="s">
        <v>131</v>
      </c>
      <c r="F80" s="4" t="s">
        <v>95</v>
      </c>
      <c r="G80" s="4" t="s">
        <v>211</v>
      </c>
      <c r="I80" s="4" t="s">
        <v>685</v>
      </c>
      <c r="J80" s="4" t="s">
        <v>687</v>
      </c>
      <c r="K80" s="10" t="s">
        <v>688</v>
      </c>
      <c r="L80" s="4" t="s">
        <v>665</v>
      </c>
      <c r="N80">
        <f>N78+1</f>
        <v>3948</v>
      </c>
      <c r="O80">
        <f>O78+1</f>
        <v>8851</v>
      </c>
    </row>
    <row r="81" spans="1:17" ht="28.5">
      <c r="A81">
        <f t="shared" si="10"/>
        <v>80</v>
      </c>
      <c r="B81" s="4" t="s">
        <v>212</v>
      </c>
      <c r="C81" s="28" t="s">
        <v>840</v>
      </c>
      <c r="D81" s="4" t="s">
        <v>213</v>
      </c>
      <c r="E81" s="4" t="s">
        <v>214</v>
      </c>
      <c r="F81" s="4" t="s">
        <v>95</v>
      </c>
      <c r="G81" s="4" t="s">
        <v>215</v>
      </c>
      <c r="N81">
        <f>N80+1</f>
        <v>3949</v>
      </c>
      <c r="O81">
        <f>O80+1</f>
        <v>8852</v>
      </c>
    </row>
    <row r="82" spans="1:17" ht="28.5">
      <c r="A82">
        <f t="shared" si="10"/>
        <v>81</v>
      </c>
      <c r="B82" s="4" t="s">
        <v>216</v>
      </c>
      <c r="C82" s="28" t="s">
        <v>841</v>
      </c>
      <c r="D82" s="4" t="s">
        <v>19</v>
      </c>
      <c r="E82" s="4" t="s">
        <v>217</v>
      </c>
      <c r="F82" s="4" t="s">
        <v>95</v>
      </c>
      <c r="G82" s="4" t="s">
        <v>218</v>
      </c>
      <c r="N82">
        <f>N81+1</f>
        <v>3950</v>
      </c>
      <c r="O82">
        <f t="shared" ref="O82:O130" si="11">O81+1</f>
        <v>8853</v>
      </c>
    </row>
    <row r="83" spans="1:17" ht="28.5">
      <c r="A83">
        <f t="shared" si="10"/>
        <v>82</v>
      </c>
      <c r="B83" s="4" t="s">
        <v>219</v>
      </c>
      <c r="C83" s="28" t="s">
        <v>842</v>
      </c>
      <c r="D83" s="4" t="s">
        <v>220</v>
      </c>
      <c r="E83" s="4" t="s">
        <v>221</v>
      </c>
      <c r="F83" s="4" t="s">
        <v>23</v>
      </c>
      <c r="G83" s="4" t="s">
        <v>222</v>
      </c>
      <c r="N83">
        <f>N82+1</f>
        <v>3951</v>
      </c>
      <c r="O83">
        <f t="shared" si="11"/>
        <v>8854</v>
      </c>
    </row>
    <row r="84" spans="1:17" ht="28.5">
      <c r="A84">
        <f t="shared" si="10"/>
        <v>83</v>
      </c>
      <c r="B84" s="4" t="s">
        <v>223</v>
      </c>
      <c r="C84" s="28" t="s">
        <v>843</v>
      </c>
      <c r="D84" s="4" t="s">
        <v>224</v>
      </c>
      <c r="E84" s="4" t="s">
        <v>131</v>
      </c>
      <c r="F84" s="4" t="s">
        <v>95</v>
      </c>
      <c r="G84" s="4" t="s">
        <v>225</v>
      </c>
      <c r="I84" s="4" t="s">
        <v>691</v>
      </c>
      <c r="J84" s="4" t="s">
        <v>687</v>
      </c>
      <c r="K84" s="4" t="s">
        <v>688</v>
      </c>
      <c r="N84">
        <f>N83+1</f>
        <v>3952</v>
      </c>
      <c r="O84">
        <f t="shared" si="11"/>
        <v>8855</v>
      </c>
    </row>
    <row r="85" spans="1:17" ht="42.75">
      <c r="A85">
        <f t="shared" si="10"/>
        <v>84</v>
      </c>
      <c r="B85" s="4" t="s">
        <v>226</v>
      </c>
      <c r="C85" s="28" t="s">
        <v>844</v>
      </c>
      <c r="D85" s="4" t="s">
        <v>227</v>
      </c>
      <c r="E85" s="4" t="s">
        <v>228</v>
      </c>
      <c r="F85" s="4" t="s">
        <v>95</v>
      </c>
      <c r="G85" s="4" t="s">
        <v>229</v>
      </c>
      <c r="I85" s="4" t="s">
        <v>692</v>
      </c>
      <c r="J85" s="4" t="s">
        <v>693</v>
      </c>
      <c r="K85" s="4" t="s">
        <v>693</v>
      </c>
      <c r="L85" s="4" t="s">
        <v>665</v>
      </c>
      <c r="N85">
        <f>18*100+16*100+3*16*17</f>
        <v>4216</v>
      </c>
      <c r="O85">
        <f t="shared" si="11"/>
        <v>8856</v>
      </c>
    </row>
    <row r="86" spans="1:17" ht="28.5">
      <c r="A86">
        <f t="shared" si="10"/>
        <v>85</v>
      </c>
      <c r="B86" s="4" t="s">
        <v>230</v>
      </c>
      <c r="C86" s="28" t="s">
        <v>845</v>
      </c>
      <c r="D86" s="4" t="s">
        <v>231</v>
      </c>
      <c r="E86" s="4" t="s">
        <v>232</v>
      </c>
      <c r="F86" s="4" t="s">
        <v>95</v>
      </c>
      <c r="G86" s="4" t="s">
        <v>233</v>
      </c>
      <c r="L86" s="4" t="s">
        <v>665</v>
      </c>
      <c r="N86">
        <f>N85+1</f>
        <v>4217</v>
      </c>
      <c r="O86">
        <f t="shared" si="11"/>
        <v>8857</v>
      </c>
    </row>
    <row r="87" spans="1:17" ht="28.5">
      <c r="A87">
        <f t="shared" si="10"/>
        <v>86</v>
      </c>
      <c r="B87" s="4" t="s">
        <v>234</v>
      </c>
      <c r="C87" s="28" t="s">
        <v>846</v>
      </c>
      <c r="D87" s="4" t="s">
        <v>235</v>
      </c>
      <c r="E87" s="4" t="s">
        <v>236</v>
      </c>
      <c r="F87" s="4" t="s">
        <v>95</v>
      </c>
      <c r="G87" s="4" t="s">
        <v>237</v>
      </c>
      <c r="L87" s="4" t="s">
        <v>665</v>
      </c>
      <c r="N87">
        <f t="shared" ref="N87:N94" si="12">N86+1</f>
        <v>4218</v>
      </c>
      <c r="O87">
        <f t="shared" si="11"/>
        <v>8858</v>
      </c>
    </row>
    <row r="88" spans="1:17" ht="28.5">
      <c r="A88">
        <f t="shared" si="10"/>
        <v>87</v>
      </c>
      <c r="B88" s="4" t="s">
        <v>238</v>
      </c>
      <c r="C88" s="28" t="s">
        <v>847</v>
      </c>
      <c r="D88" s="4" t="s">
        <v>239</v>
      </c>
      <c r="E88" s="4" t="s">
        <v>240</v>
      </c>
      <c r="F88" s="4" t="s">
        <v>95</v>
      </c>
      <c r="G88" s="4" t="s">
        <v>241</v>
      </c>
      <c r="L88" s="4" t="s">
        <v>665</v>
      </c>
      <c r="N88">
        <f t="shared" si="12"/>
        <v>4219</v>
      </c>
      <c r="O88">
        <f t="shared" si="11"/>
        <v>8859</v>
      </c>
    </row>
    <row r="89" spans="1:17" ht="28.5">
      <c r="A89">
        <f t="shared" si="10"/>
        <v>88</v>
      </c>
      <c r="B89" s="4" t="s">
        <v>242</v>
      </c>
      <c r="C89" s="28" t="s">
        <v>848</v>
      </c>
      <c r="D89" s="4" t="s">
        <v>243</v>
      </c>
      <c r="E89" s="4" t="s">
        <v>244</v>
      </c>
      <c r="F89" s="4" t="s">
        <v>95</v>
      </c>
      <c r="G89" s="4" t="s">
        <v>245</v>
      </c>
      <c r="I89" s="4">
        <v>499</v>
      </c>
      <c r="J89" s="4" t="s">
        <v>687</v>
      </c>
      <c r="K89" s="10" t="s">
        <v>688</v>
      </c>
      <c r="L89" s="4" t="s">
        <v>665</v>
      </c>
      <c r="N89">
        <f t="shared" si="12"/>
        <v>4220</v>
      </c>
      <c r="O89">
        <f t="shared" si="11"/>
        <v>8860</v>
      </c>
    </row>
    <row r="90" spans="1:17" ht="28.5">
      <c r="A90">
        <f t="shared" si="10"/>
        <v>89</v>
      </c>
      <c r="B90" s="4" t="s">
        <v>246</v>
      </c>
      <c r="C90" s="28" t="s">
        <v>849</v>
      </c>
      <c r="D90" s="4" t="s">
        <v>247</v>
      </c>
      <c r="E90" s="4" t="s">
        <v>141</v>
      </c>
      <c r="F90" s="4" t="s">
        <v>95</v>
      </c>
      <c r="G90" s="4" t="s">
        <v>248</v>
      </c>
      <c r="I90" s="4" t="s">
        <v>697</v>
      </c>
      <c r="J90" s="4" t="s">
        <v>687</v>
      </c>
      <c r="K90" s="10" t="s">
        <v>688</v>
      </c>
      <c r="L90" s="4" t="s">
        <v>665</v>
      </c>
      <c r="N90">
        <f t="shared" si="12"/>
        <v>4221</v>
      </c>
      <c r="O90">
        <f t="shared" si="11"/>
        <v>8861</v>
      </c>
    </row>
    <row r="91" spans="1:17" ht="28.5">
      <c r="A91">
        <f t="shared" si="10"/>
        <v>90</v>
      </c>
      <c r="B91" s="4" t="s">
        <v>249</v>
      </c>
      <c r="C91" s="28" t="s">
        <v>850</v>
      </c>
      <c r="D91" s="4" t="s">
        <v>250</v>
      </c>
      <c r="E91" s="4" t="s">
        <v>141</v>
      </c>
      <c r="F91" s="4" t="s">
        <v>95</v>
      </c>
      <c r="G91" s="4" t="s">
        <v>251</v>
      </c>
      <c r="I91" s="4" t="s">
        <v>697</v>
      </c>
      <c r="J91" s="4" t="s">
        <v>687</v>
      </c>
      <c r="K91" s="10" t="s">
        <v>688</v>
      </c>
      <c r="L91" s="4" t="s">
        <v>665</v>
      </c>
      <c r="N91">
        <f t="shared" si="12"/>
        <v>4222</v>
      </c>
      <c r="O91">
        <f t="shared" si="11"/>
        <v>8862</v>
      </c>
    </row>
    <row r="92" spans="1:17" ht="28.5">
      <c r="A92">
        <f t="shared" si="10"/>
        <v>91</v>
      </c>
      <c r="B92" s="4" t="s">
        <v>252</v>
      </c>
      <c r="C92" s="28" t="s">
        <v>851</v>
      </c>
      <c r="D92" s="4" t="s">
        <v>253</v>
      </c>
      <c r="E92" s="4" t="s">
        <v>254</v>
      </c>
      <c r="F92" s="4" t="s">
        <v>95</v>
      </c>
      <c r="G92" s="4" t="s">
        <v>255</v>
      </c>
      <c r="I92" s="4" t="s">
        <v>696</v>
      </c>
      <c r="J92" s="4" t="s">
        <v>687</v>
      </c>
      <c r="K92" s="4" t="s">
        <v>688</v>
      </c>
      <c r="L92" s="4" t="s">
        <v>665</v>
      </c>
      <c r="N92">
        <f t="shared" si="12"/>
        <v>4223</v>
      </c>
      <c r="O92">
        <f t="shared" si="11"/>
        <v>8863</v>
      </c>
    </row>
    <row r="93" spans="1:17" s="10" customFormat="1" ht="28.5">
      <c r="A93">
        <f t="shared" si="10"/>
        <v>92</v>
      </c>
      <c r="B93" s="4" t="s">
        <v>694</v>
      </c>
      <c r="C93" s="28" t="s">
        <v>852</v>
      </c>
      <c r="D93" s="13" t="s">
        <v>84</v>
      </c>
      <c r="E93" s="13"/>
      <c r="F93" s="13" t="s">
        <v>23</v>
      </c>
      <c r="G93" s="13" t="s">
        <v>85</v>
      </c>
      <c r="I93" s="13">
        <v>1000</v>
      </c>
      <c r="J93" s="10" t="s">
        <v>687</v>
      </c>
      <c r="K93" s="10" t="s">
        <v>688</v>
      </c>
      <c r="L93" s="13" t="s">
        <v>665</v>
      </c>
      <c r="M93" s="13"/>
      <c r="N93">
        <f t="shared" si="12"/>
        <v>4224</v>
      </c>
      <c r="O93">
        <f t="shared" si="11"/>
        <v>8864</v>
      </c>
      <c r="P93" s="10" t="s">
        <v>662</v>
      </c>
      <c r="Q93" s="10" t="s">
        <v>661</v>
      </c>
    </row>
    <row r="94" spans="1:17" s="10" customFormat="1" ht="42.75">
      <c r="A94">
        <f t="shared" si="10"/>
        <v>93</v>
      </c>
      <c r="B94" s="4" t="s">
        <v>695</v>
      </c>
      <c r="C94" s="28" t="s">
        <v>853</v>
      </c>
      <c r="D94" s="13" t="s">
        <v>87</v>
      </c>
      <c r="E94" s="14" t="s">
        <v>684</v>
      </c>
      <c r="F94" s="13" t="s">
        <v>23</v>
      </c>
      <c r="G94" s="13" t="s">
        <v>89</v>
      </c>
      <c r="I94" s="13">
        <v>0</v>
      </c>
      <c r="L94" s="13"/>
      <c r="N94">
        <f t="shared" si="12"/>
        <v>4225</v>
      </c>
      <c r="O94">
        <f t="shared" si="11"/>
        <v>8865</v>
      </c>
    </row>
    <row r="95" spans="1:17" ht="42.75">
      <c r="A95">
        <f t="shared" si="10"/>
        <v>94</v>
      </c>
      <c r="B95" s="4" t="s">
        <v>256</v>
      </c>
      <c r="C95" s="28" t="s">
        <v>854</v>
      </c>
      <c r="D95" s="4" t="s">
        <v>257</v>
      </c>
      <c r="E95" s="4" t="s">
        <v>258</v>
      </c>
      <c r="F95" s="4" t="s">
        <v>95</v>
      </c>
      <c r="G95" s="4" t="s">
        <v>259</v>
      </c>
      <c r="I95" s="13" t="s">
        <v>698</v>
      </c>
      <c r="J95" s="4" t="s">
        <v>699</v>
      </c>
      <c r="K95" s="4" t="s">
        <v>699</v>
      </c>
      <c r="L95" s="4" t="s">
        <v>665</v>
      </c>
      <c r="N95">
        <f>3400+4*16*17</f>
        <v>4488</v>
      </c>
      <c r="O95">
        <f t="shared" si="11"/>
        <v>8866</v>
      </c>
    </row>
    <row r="96" spans="1:17" ht="42.75">
      <c r="A96">
        <f t="shared" si="10"/>
        <v>95</v>
      </c>
      <c r="B96" s="4" t="s">
        <v>260</v>
      </c>
      <c r="C96" s="28" t="s">
        <v>855</v>
      </c>
      <c r="D96" s="4" t="s">
        <v>261</v>
      </c>
      <c r="E96" s="4" t="s">
        <v>262</v>
      </c>
      <c r="F96" s="4" t="s">
        <v>95</v>
      </c>
      <c r="G96" s="4" t="s">
        <v>263</v>
      </c>
      <c r="I96" s="13" t="s">
        <v>700</v>
      </c>
      <c r="J96" s="4" t="s">
        <v>687</v>
      </c>
      <c r="K96" s="13" t="s">
        <v>688</v>
      </c>
      <c r="L96" s="4" t="s">
        <v>665</v>
      </c>
      <c r="N96">
        <f>N95+1</f>
        <v>4489</v>
      </c>
      <c r="O96">
        <f t="shared" si="11"/>
        <v>8867</v>
      </c>
    </row>
    <row r="97" spans="1:15" ht="28.5">
      <c r="A97">
        <f t="shared" si="10"/>
        <v>96</v>
      </c>
      <c r="B97" s="4" t="s">
        <v>264</v>
      </c>
      <c r="C97" s="28" t="s">
        <v>856</v>
      </c>
      <c r="D97" s="4" t="s">
        <v>265</v>
      </c>
      <c r="E97" s="4" t="s">
        <v>266</v>
      </c>
      <c r="F97" s="4" t="s">
        <v>95</v>
      </c>
      <c r="G97" s="4" t="s">
        <v>267</v>
      </c>
      <c r="I97" s="13" t="s">
        <v>701</v>
      </c>
      <c r="J97" s="4" t="s">
        <v>702</v>
      </c>
      <c r="K97" s="4" t="s">
        <v>702</v>
      </c>
      <c r="L97" s="4" t="s">
        <v>665</v>
      </c>
      <c r="N97">
        <f t="shared" ref="N97:N105" si="13">N96+1</f>
        <v>4490</v>
      </c>
      <c r="O97">
        <f t="shared" si="11"/>
        <v>8868</v>
      </c>
    </row>
    <row r="98" spans="1:15" ht="28.5">
      <c r="A98">
        <f t="shared" si="10"/>
        <v>97</v>
      </c>
      <c r="B98" s="4" t="s">
        <v>268</v>
      </c>
      <c r="C98" s="28" t="s">
        <v>857</v>
      </c>
      <c r="D98" s="4" t="s">
        <v>269</v>
      </c>
      <c r="E98" s="4" t="s">
        <v>266</v>
      </c>
      <c r="F98" s="4" t="s">
        <v>95</v>
      </c>
      <c r="G98" s="4" t="s">
        <v>270</v>
      </c>
      <c r="I98" s="13" t="s">
        <v>701</v>
      </c>
      <c r="J98" s="4" t="s">
        <v>702</v>
      </c>
      <c r="K98" s="4" t="s">
        <v>702</v>
      </c>
      <c r="L98" s="4" t="s">
        <v>665</v>
      </c>
      <c r="N98">
        <f t="shared" si="13"/>
        <v>4491</v>
      </c>
      <c r="O98">
        <f t="shared" si="11"/>
        <v>8869</v>
      </c>
    </row>
    <row r="99" spans="1:15" ht="28.5">
      <c r="A99">
        <f t="shared" si="10"/>
        <v>98</v>
      </c>
      <c r="B99" s="4" t="s">
        <v>271</v>
      </c>
      <c r="C99" s="28" t="s">
        <v>858</v>
      </c>
      <c r="D99" s="4" t="s">
        <v>272</v>
      </c>
      <c r="E99" s="4" t="s">
        <v>273</v>
      </c>
      <c r="F99" s="4" t="s">
        <v>95</v>
      </c>
      <c r="G99" s="4" t="s">
        <v>274</v>
      </c>
      <c r="I99" s="13" t="s">
        <v>701</v>
      </c>
      <c r="J99" s="4" t="s">
        <v>702</v>
      </c>
      <c r="K99" s="4" t="s">
        <v>702</v>
      </c>
      <c r="L99" s="4" t="s">
        <v>665</v>
      </c>
      <c r="N99">
        <f t="shared" si="13"/>
        <v>4492</v>
      </c>
      <c r="O99">
        <f t="shared" si="11"/>
        <v>8870</v>
      </c>
    </row>
    <row r="100" spans="1:15" ht="28.5">
      <c r="A100">
        <f t="shared" si="10"/>
        <v>99</v>
      </c>
      <c r="B100" s="4" t="s">
        <v>275</v>
      </c>
      <c r="C100" s="28" t="s">
        <v>859</v>
      </c>
      <c r="D100" s="4" t="s">
        <v>276</v>
      </c>
      <c r="E100" s="4" t="s">
        <v>273</v>
      </c>
      <c r="F100" s="4" t="s">
        <v>95</v>
      </c>
      <c r="G100" s="4" t="s">
        <v>277</v>
      </c>
      <c r="I100" s="13" t="s">
        <v>701</v>
      </c>
      <c r="J100" s="4" t="s">
        <v>702</v>
      </c>
      <c r="K100" s="4" t="s">
        <v>702</v>
      </c>
      <c r="L100" s="4" t="s">
        <v>665</v>
      </c>
      <c r="N100">
        <f t="shared" si="13"/>
        <v>4493</v>
      </c>
      <c r="O100">
        <f t="shared" si="11"/>
        <v>8871</v>
      </c>
    </row>
    <row r="101" spans="1:15" ht="28.5">
      <c r="A101">
        <f t="shared" si="10"/>
        <v>100</v>
      </c>
      <c r="B101" s="4" t="s">
        <v>278</v>
      </c>
      <c r="C101" s="28" t="s">
        <v>860</v>
      </c>
      <c r="D101" s="4" t="s">
        <v>279</v>
      </c>
      <c r="E101" s="4" t="s">
        <v>266</v>
      </c>
      <c r="F101" s="4" t="s">
        <v>95</v>
      </c>
      <c r="G101" s="4" t="s">
        <v>280</v>
      </c>
      <c r="I101" s="13" t="s">
        <v>701</v>
      </c>
      <c r="J101" s="4" t="s">
        <v>702</v>
      </c>
      <c r="K101" s="4" t="s">
        <v>702</v>
      </c>
      <c r="L101" s="4" t="s">
        <v>665</v>
      </c>
      <c r="N101">
        <f t="shared" si="13"/>
        <v>4494</v>
      </c>
      <c r="O101">
        <f t="shared" si="11"/>
        <v>8872</v>
      </c>
    </row>
    <row r="102" spans="1:15" ht="28.5">
      <c r="A102">
        <f t="shared" si="10"/>
        <v>101</v>
      </c>
      <c r="B102" s="4" t="s">
        <v>281</v>
      </c>
      <c r="C102" s="28" t="s">
        <v>861</v>
      </c>
      <c r="D102" s="4" t="s">
        <v>282</v>
      </c>
      <c r="E102" s="4" t="s">
        <v>283</v>
      </c>
      <c r="F102" s="4" t="s">
        <v>95</v>
      </c>
      <c r="G102" s="4" t="s">
        <v>284</v>
      </c>
      <c r="I102" s="4">
        <v>10000</v>
      </c>
      <c r="J102" s="4" t="s">
        <v>687</v>
      </c>
      <c r="K102" s="4" t="s">
        <v>687</v>
      </c>
      <c r="L102" s="4" t="s">
        <v>665</v>
      </c>
      <c r="N102">
        <f t="shared" si="13"/>
        <v>4495</v>
      </c>
      <c r="O102">
        <f t="shared" si="11"/>
        <v>8873</v>
      </c>
    </row>
    <row r="103" spans="1:15" ht="28.5">
      <c r="A103">
        <f t="shared" si="10"/>
        <v>102</v>
      </c>
      <c r="B103" s="4" t="s">
        <v>285</v>
      </c>
      <c r="C103" s="28" t="s">
        <v>862</v>
      </c>
      <c r="D103" s="4" t="s">
        <v>286</v>
      </c>
      <c r="E103" s="4" t="s">
        <v>23</v>
      </c>
      <c r="F103" s="4" t="s">
        <v>72</v>
      </c>
      <c r="G103" s="4" t="s">
        <v>287</v>
      </c>
      <c r="L103" s="4" t="s">
        <v>665</v>
      </c>
      <c r="N103">
        <f t="shared" si="13"/>
        <v>4496</v>
      </c>
      <c r="O103">
        <f t="shared" si="11"/>
        <v>8874</v>
      </c>
    </row>
    <row r="104" spans="1:15" ht="28.5">
      <c r="A104">
        <f t="shared" si="10"/>
        <v>103</v>
      </c>
      <c r="B104" s="4" t="s">
        <v>288</v>
      </c>
      <c r="C104" s="28" t="s">
        <v>863</v>
      </c>
      <c r="D104" s="4" t="s">
        <v>289</v>
      </c>
      <c r="E104" s="4" t="s">
        <v>704</v>
      </c>
      <c r="F104" s="4" t="s">
        <v>710</v>
      </c>
      <c r="G104" s="4" t="s">
        <v>290</v>
      </c>
      <c r="I104" s="4" t="s">
        <v>703</v>
      </c>
      <c r="J104" s="4" t="s">
        <v>705</v>
      </c>
      <c r="K104" s="4" t="s">
        <v>705</v>
      </c>
      <c r="L104" s="4" t="s">
        <v>665</v>
      </c>
      <c r="N104">
        <f t="shared" si="13"/>
        <v>4497</v>
      </c>
      <c r="O104">
        <f t="shared" si="11"/>
        <v>8875</v>
      </c>
    </row>
    <row r="105" spans="1:15" ht="85.5">
      <c r="A105">
        <f t="shared" si="10"/>
        <v>104</v>
      </c>
      <c r="B105" s="4" t="s">
        <v>708</v>
      </c>
      <c r="C105" s="28" t="s">
        <v>864</v>
      </c>
      <c r="D105" s="4" t="s">
        <v>709</v>
      </c>
      <c r="F105" s="4" t="s">
        <v>710</v>
      </c>
      <c r="I105" s="4">
        <v>0</v>
      </c>
      <c r="J105" s="4" t="s">
        <v>711</v>
      </c>
      <c r="K105" s="4" t="s">
        <v>712</v>
      </c>
      <c r="L105" s="4" t="s">
        <v>713</v>
      </c>
      <c r="N105">
        <f t="shared" si="13"/>
        <v>4498</v>
      </c>
      <c r="O105">
        <f t="shared" si="11"/>
        <v>8876</v>
      </c>
    </row>
    <row r="106" spans="1:15" ht="28.5">
      <c r="A106">
        <f t="shared" si="10"/>
        <v>105</v>
      </c>
      <c r="B106" s="4" t="s">
        <v>291</v>
      </c>
      <c r="C106" s="28" t="s">
        <v>865</v>
      </c>
      <c r="D106" s="4" t="s">
        <v>292</v>
      </c>
      <c r="E106" s="4" t="s">
        <v>293</v>
      </c>
      <c r="F106" s="4" t="s">
        <v>706</v>
      </c>
      <c r="G106" s="4" t="s">
        <v>294</v>
      </c>
      <c r="I106" s="4">
        <v>65</v>
      </c>
      <c r="J106" s="4" t="s">
        <v>689</v>
      </c>
      <c r="K106" s="4" t="s">
        <v>689</v>
      </c>
      <c r="L106" s="4" t="s">
        <v>665</v>
      </c>
      <c r="N106">
        <f>3400+16*17*5</f>
        <v>4760</v>
      </c>
      <c r="O106">
        <f t="shared" si="11"/>
        <v>8877</v>
      </c>
    </row>
    <row r="107" spans="1:15" ht="28.5">
      <c r="A107">
        <f t="shared" si="10"/>
        <v>106</v>
      </c>
      <c r="B107" s="4" t="s">
        <v>295</v>
      </c>
      <c r="C107" s="28" t="s">
        <v>866</v>
      </c>
      <c r="D107" s="4" t="s">
        <v>296</v>
      </c>
      <c r="E107" s="4" t="s">
        <v>297</v>
      </c>
      <c r="F107" s="4" t="s">
        <v>95</v>
      </c>
      <c r="G107" s="4" t="s">
        <v>298</v>
      </c>
      <c r="I107" s="4" t="s">
        <v>707</v>
      </c>
      <c r="J107" s="4" t="s">
        <v>687</v>
      </c>
      <c r="K107" s="4" t="s">
        <v>687</v>
      </c>
      <c r="L107" s="4" t="s">
        <v>665</v>
      </c>
      <c r="N107">
        <f>N106+1</f>
        <v>4761</v>
      </c>
      <c r="O107">
        <f t="shared" si="11"/>
        <v>8878</v>
      </c>
    </row>
    <row r="108" spans="1:15" ht="28.5">
      <c r="A108">
        <f t="shared" si="10"/>
        <v>107</v>
      </c>
      <c r="B108" s="4" t="s">
        <v>299</v>
      </c>
      <c r="C108" s="28" t="s">
        <v>867</v>
      </c>
      <c r="D108" s="4" t="s">
        <v>300</v>
      </c>
      <c r="E108" s="4" t="s">
        <v>301</v>
      </c>
      <c r="F108" s="4" t="s">
        <v>95</v>
      </c>
      <c r="G108" s="4" t="s">
        <v>302</v>
      </c>
      <c r="I108" s="4">
        <v>20</v>
      </c>
      <c r="J108" s="4" t="s">
        <v>683</v>
      </c>
      <c r="K108" s="4" t="s">
        <v>683</v>
      </c>
      <c r="L108" s="4" t="s">
        <v>665</v>
      </c>
      <c r="N108">
        <f>N107+1</f>
        <v>4762</v>
      </c>
      <c r="O108">
        <f t="shared" si="11"/>
        <v>8879</v>
      </c>
    </row>
    <row r="109" spans="1:15" ht="28.5">
      <c r="A109">
        <f t="shared" si="10"/>
        <v>108</v>
      </c>
      <c r="B109" s="4" t="s">
        <v>303</v>
      </c>
      <c r="C109" s="28" t="s">
        <v>868</v>
      </c>
      <c r="D109" s="4" t="s">
        <v>304</v>
      </c>
      <c r="E109" s="4" t="s">
        <v>305</v>
      </c>
      <c r="F109" s="4" t="s">
        <v>706</v>
      </c>
      <c r="G109" s="4" t="s">
        <v>306</v>
      </c>
      <c r="I109" s="4">
        <v>10</v>
      </c>
      <c r="J109" s="4" t="s">
        <v>689</v>
      </c>
      <c r="K109" s="4" t="s">
        <v>689</v>
      </c>
      <c r="L109" s="4" t="s">
        <v>665</v>
      </c>
      <c r="N109">
        <f>N108+1</f>
        <v>4763</v>
      </c>
      <c r="O109">
        <f t="shared" si="11"/>
        <v>8880</v>
      </c>
    </row>
    <row r="110" spans="1:15" ht="28.5">
      <c r="A110">
        <f t="shared" si="10"/>
        <v>109</v>
      </c>
      <c r="B110" s="4" t="s">
        <v>307</v>
      </c>
      <c r="C110" s="28" t="s">
        <v>869</v>
      </c>
      <c r="D110" s="4" t="s">
        <v>308</v>
      </c>
      <c r="E110" s="4" t="s">
        <v>309</v>
      </c>
      <c r="F110" s="4" t="s">
        <v>706</v>
      </c>
      <c r="G110" s="4" t="s">
        <v>310</v>
      </c>
      <c r="I110" s="4">
        <v>7</v>
      </c>
      <c r="J110" s="4" t="s">
        <v>683</v>
      </c>
      <c r="K110" s="4" t="s">
        <v>683</v>
      </c>
      <c r="L110" s="4" t="s">
        <v>665</v>
      </c>
      <c r="N110">
        <f>N109+1</f>
        <v>4764</v>
      </c>
      <c r="O110">
        <f t="shared" si="11"/>
        <v>8881</v>
      </c>
    </row>
    <row r="111" spans="1:15" s="12" customFormat="1" ht="57">
      <c r="A111">
        <f t="shared" si="10"/>
        <v>110</v>
      </c>
      <c r="B111" s="11" t="s">
        <v>714</v>
      </c>
      <c r="C111" s="28" t="s">
        <v>870</v>
      </c>
      <c r="D111" s="11" t="s">
        <v>716</v>
      </c>
      <c r="E111" s="11" t="s">
        <v>311</v>
      </c>
      <c r="F111" s="11" t="s">
        <v>718</v>
      </c>
      <c r="G111" s="11" t="s">
        <v>312</v>
      </c>
      <c r="I111" s="11" t="s">
        <v>719</v>
      </c>
      <c r="J111" s="11" t="s">
        <v>722</v>
      </c>
      <c r="K111" s="11" t="s">
        <v>722</v>
      </c>
      <c r="L111" s="11" t="s">
        <v>664</v>
      </c>
      <c r="M111" s="52" t="s">
        <v>726</v>
      </c>
      <c r="N111">
        <f>3400+5*16*17+16+3</f>
        <v>4779</v>
      </c>
      <c r="O111">
        <f t="shared" si="11"/>
        <v>8882</v>
      </c>
    </row>
    <row r="112" spans="1:15" s="12" customFormat="1" ht="57">
      <c r="A112">
        <f t="shared" si="10"/>
        <v>111</v>
      </c>
      <c r="B112" s="11" t="s">
        <v>715</v>
      </c>
      <c r="C112" s="28" t="s">
        <v>871</v>
      </c>
      <c r="D112" s="11" t="s">
        <v>717</v>
      </c>
      <c r="E112" s="11"/>
      <c r="F112" s="11" t="s">
        <v>718</v>
      </c>
      <c r="G112" s="11"/>
      <c r="I112" s="11" t="s">
        <v>720</v>
      </c>
      <c r="J112" s="11" t="s">
        <v>721</v>
      </c>
      <c r="K112" s="11" t="s">
        <v>721</v>
      </c>
      <c r="L112" s="11" t="s">
        <v>664</v>
      </c>
      <c r="M112" s="52"/>
      <c r="N112">
        <f>N111+1</f>
        <v>4780</v>
      </c>
      <c r="O112">
        <f t="shared" si="11"/>
        <v>8883</v>
      </c>
    </row>
    <row r="113" spans="1:17" ht="28.5">
      <c r="A113">
        <f t="shared" si="10"/>
        <v>112</v>
      </c>
      <c r="B113" s="4" t="s">
        <v>313</v>
      </c>
      <c r="C113" s="28" t="s">
        <v>872</v>
      </c>
      <c r="D113" s="4" t="s">
        <v>314</v>
      </c>
      <c r="E113" s="4" t="s">
        <v>315</v>
      </c>
      <c r="F113" s="4" t="s">
        <v>95</v>
      </c>
      <c r="G113" s="4" t="s">
        <v>316</v>
      </c>
      <c r="I113" s="4" t="s">
        <v>728</v>
      </c>
      <c r="J113" s="4" t="s">
        <v>727</v>
      </c>
      <c r="K113" s="4" t="s">
        <v>727</v>
      </c>
      <c r="L113" s="4" t="s">
        <v>665</v>
      </c>
      <c r="N113">
        <f>N110+2</f>
        <v>4766</v>
      </c>
      <c r="O113">
        <f t="shared" si="11"/>
        <v>8884</v>
      </c>
    </row>
    <row r="114" spans="1:17" ht="28.5">
      <c r="A114">
        <f t="shared" si="10"/>
        <v>113</v>
      </c>
      <c r="B114" s="4" t="s">
        <v>317</v>
      </c>
      <c r="C114" s="28" t="s">
        <v>873</v>
      </c>
      <c r="D114" s="4" t="s">
        <v>729</v>
      </c>
      <c r="E114" s="4" t="s">
        <v>232</v>
      </c>
      <c r="F114" s="4" t="s">
        <v>95</v>
      </c>
      <c r="G114" s="4" t="s">
        <v>318</v>
      </c>
      <c r="I114" s="4" t="s">
        <v>730</v>
      </c>
      <c r="J114" s="4" t="s">
        <v>689</v>
      </c>
      <c r="K114" s="4" t="s">
        <v>689</v>
      </c>
      <c r="L114" s="4" t="s">
        <v>665</v>
      </c>
      <c r="N114">
        <f>N113+1</f>
        <v>4767</v>
      </c>
      <c r="O114">
        <f t="shared" si="11"/>
        <v>8885</v>
      </c>
    </row>
    <row r="115" spans="1:17" ht="28.5">
      <c r="A115">
        <f t="shared" si="10"/>
        <v>114</v>
      </c>
      <c r="B115" s="4" t="s">
        <v>319</v>
      </c>
      <c r="C115" s="28" t="s">
        <v>874</v>
      </c>
      <c r="D115" s="4" t="s">
        <v>320</v>
      </c>
      <c r="E115" s="4" t="s">
        <v>321</v>
      </c>
      <c r="F115" s="4" t="s">
        <v>95</v>
      </c>
      <c r="G115" s="4" t="s">
        <v>322</v>
      </c>
      <c r="I115" s="4" t="s">
        <v>732</v>
      </c>
      <c r="J115" s="4" t="s">
        <v>731</v>
      </c>
      <c r="K115" s="4" t="s">
        <v>731</v>
      </c>
      <c r="L115" s="4" t="s">
        <v>665</v>
      </c>
      <c r="N115">
        <f t="shared" ref="N115:N125" si="14">N114+1</f>
        <v>4768</v>
      </c>
      <c r="O115">
        <f t="shared" si="11"/>
        <v>8886</v>
      </c>
    </row>
    <row r="116" spans="1:17" ht="28.5">
      <c r="A116">
        <f t="shared" si="10"/>
        <v>115</v>
      </c>
      <c r="B116" s="4" t="s">
        <v>323</v>
      </c>
      <c r="C116" s="28" t="s">
        <v>875</v>
      </c>
      <c r="D116" s="4" t="s">
        <v>324</v>
      </c>
      <c r="E116" s="4" t="s">
        <v>325</v>
      </c>
      <c r="F116" s="4" t="s">
        <v>95</v>
      </c>
      <c r="G116" s="4" t="s">
        <v>326</v>
      </c>
      <c r="I116" s="4" t="s">
        <v>733</v>
      </c>
      <c r="J116" s="4" t="s">
        <v>734</v>
      </c>
      <c r="K116" s="4" t="s">
        <v>734</v>
      </c>
      <c r="L116" s="4" t="s">
        <v>665</v>
      </c>
      <c r="N116">
        <f t="shared" si="14"/>
        <v>4769</v>
      </c>
      <c r="O116">
        <f t="shared" si="11"/>
        <v>8887</v>
      </c>
    </row>
    <row r="117" spans="1:17" ht="28.5">
      <c r="A117">
        <f t="shared" si="10"/>
        <v>116</v>
      </c>
      <c r="B117" s="4" t="s">
        <v>327</v>
      </c>
      <c r="C117" s="28" t="s">
        <v>876</v>
      </c>
      <c r="D117" s="4" t="s">
        <v>328</v>
      </c>
      <c r="E117" s="4" t="s">
        <v>329</v>
      </c>
      <c r="F117" s="4" t="s">
        <v>72</v>
      </c>
      <c r="G117" s="4" t="s">
        <v>330</v>
      </c>
      <c r="N117">
        <f t="shared" si="14"/>
        <v>4770</v>
      </c>
      <c r="O117">
        <f t="shared" si="11"/>
        <v>8888</v>
      </c>
    </row>
    <row r="118" spans="1:17" ht="28.5">
      <c r="A118">
        <f t="shared" si="10"/>
        <v>117</v>
      </c>
      <c r="B118" s="4" t="s">
        <v>331</v>
      </c>
      <c r="C118" s="28" t="s">
        <v>877</v>
      </c>
      <c r="D118" s="4" t="s">
        <v>332</v>
      </c>
      <c r="E118" s="4" t="s">
        <v>333</v>
      </c>
      <c r="F118" s="4" t="s">
        <v>72</v>
      </c>
      <c r="G118" s="4" t="s">
        <v>334</v>
      </c>
      <c r="N118">
        <f t="shared" si="14"/>
        <v>4771</v>
      </c>
      <c r="O118">
        <f t="shared" si="11"/>
        <v>8889</v>
      </c>
    </row>
    <row r="119" spans="1:17" ht="28.5">
      <c r="A119">
        <f t="shared" si="10"/>
        <v>118</v>
      </c>
      <c r="B119" s="4" t="s">
        <v>335</v>
      </c>
      <c r="C119" s="28" t="s">
        <v>879</v>
      </c>
      <c r="D119" s="4" t="s">
        <v>336</v>
      </c>
      <c r="E119" s="4" t="s">
        <v>337</v>
      </c>
      <c r="F119" s="4" t="s">
        <v>72</v>
      </c>
      <c r="G119" s="4" t="s">
        <v>338</v>
      </c>
      <c r="N119">
        <f t="shared" si="14"/>
        <v>4772</v>
      </c>
      <c r="O119">
        <f t="shared" si="11"/>
        <v>8890</v>
      </c>
    </row>
    <row r="120" spans="1:17" ht="28.5">
      <c r="A120">
        <f t="shared" si="10"/>
        <v>119</v>
      </c>
      <c r="B120" s="4" t="s">
        <v>339</v>
      </c>
      <c r="C120" s="28" t="s">
        <v>880</v>
      </c>
      <c r="D120" s="4" t="s">
        <v>340</v>
      </c>
      <c r="E120" s="4" t="s">
        <v>337</v>
      </c>
      <c r="F120" s="4" t="s">
        <v>72</v>
      </c>
      <c r="G120" s="4" t="s">
        <v>341</v>
      </c>
      <c r="N120">
        <f t="shared" si="14"/>
        <v>4773</v>
      </c>
      <c r="O120">
        <f t="shared" si="11"/>
        <v>8891</v>
      </c>
    </row>
    <row r="121" spans="1:17" ht="28.5">
      <c r="A121">
        <f t="shared" si="10"/>
        <v>120</v>
      </c>
      <c r="B121" s="4" t="s">
        <v>342</v>
      </c>
      <c r="C121" s="28" t="s">
        <v>881</v>
      </c>
      <c r="D121" s="4" t="s">
        <v>343</v>
      </c>
      <c r="E121" s="4" t="s">
        <v>344</v>
      </c>
      <c r="F121" s="4" t="s">
        <v>72</v>
      </c>
      <c r="G121" s="4" t="s">
        <v>345</v>
      </c>
      <c r="N121">
        <f t="shared" si="14"/>
        <v>4774</v>
      </c>
      <c r="O121">
        <f t="shared" si="11"/>
        <v>8892</v>
      </c>
    </row>
    <row r="122" spans="1:17" ht="28.5">
      <c r="A122">
        <f t="shared" si="10"/>
        <v>121</v>
      </c>
      <c r="B122" s="4" t="s">
        <v>346</v>
      </c>
      <c r="C122" s="28" t="s">
        <v>882</v>
      </c>
      <c r="D122" s="4" t="s">
        <v>347</v>
      </c>
      <c r="E122" s="4" t="s">
        <v>348</v>
      </c>
      <c r="F122" s="4" t="s">
        <v>72</v>
      </c>
      <c r="G122" s="4" t="s">
        <v>349</v>
      </c>
      <c r="N122">
        <f t="shared" si="14"/>
        <v>4775</v>
      </c>
      <c r="O122">
        <f t="shared" si="11"/>
        <v>8893</v>
      </c>
    </row>
    <row r="123" spans="1:17" ht="28.5">
      <c r="A123">
        <f t="shared" si="10"/>
        <v>122</v>
      </c>
      <c r="B123" s="4" t="s">
        <v>350</v>
      </c>
      <c r="C123" s="28" t="s">
        <v>883</v>
      </c>
      <c r="D123" s="4" t="s">
        <v>351</v>
      </c>
      <c r="E123" s="4" t="s">
        <v>348</v>
      </c>
      <c r="F123" s="4" t="s">
        <v>767</v>
      </c>
      <c r="G123" s="4" t="s">
        <v>352</v>
      </c>
      <c r="N123">
        <f t="shared" si="14"/>
        <v>4776</v>
      </c>
      <c r="O123">
        <f t="shared" si="11"/>
        <v>8894</v>
      </c>
    </row>
    <row r="124" spans="1:17" ht="28.5">
      <c r="A124">
        <f t="shared" si="10"/>
        <v>123</v>
      </c>
      <c r="B124" s="4" t="s">
        <v>353</v>
      </c>
      <c r="C124" s="28" t="s">
        <v>884</v>
      </c>
      <c r="D124" s="4" t="s">
        <v>354</v>
      </c>
      <c r="E124" s="4" t="s">
        <v>337</v>
      </c>
      <c r="F124" s="4" t="s">
        <v>72</v>
      </c>
      <c r="G124" s="4" t="s">
        <v>355</v>
      </c>
      <c r="N124">
        <f t="shared" si="14"/>
        <v>4777</v>
      </c>
      <c r="O124">
        <f t="shared" si="11"/>
        <v>8895</v>
      </c>
    </row>
    <row r="125" spans="1:17" ht="28.5">
      <c r="A125">
        <f t="shared" si="10"/>
        <v>124</v>
      </c>
      <c r="B125" s="4" t="s">
        <v>356</v>
      </c>
      <c r="C125" s="28" t="s">
        <v>885</v>
      </c>
      <c r="D125" s="4" t="s">
        <v>357</v>
      </c>
      <c r="E125" s="4" t="s">
        <v>358</v>
      </c>
      <c r="F125" s="4" t="s">
        <v>72</v>
      </c>
      <c r="G125" s="4" t="s">
        <v>359</v>
      </c>
      <c r="N125">
        <f t="shared" si="14"/>
        <v>4778</v>
      </c>
      <c r="O125">
        <f t="shared" si="11"/>
        <v>8896</v>
      </c>
    </row>
    <row r="126" spans="1:17" ht="28.5">
      <c r="A126">
        <f t="shared" si="10"/>
        <v>125</v>
      </c>
      <c r="B126" s="4" t="s">
        <v>360</v>
      </c>
      <c r="C126" s="28" t="s">
        <v>878</v>
      </c>
      <c r="D126" s="4" t="s">
        <v>361</v>
      </c>
      <c r="E126" s="4" t="s">
        <v>190</v>
      </c>
      <c r="F126" s="4" t="s">
        <v>95</v>
      </c>
      <c r="G126" s="4" t="s">
        <v>362</v>
      </c>
      <c r="N126">
        <f>3400+6*16*17</f>
        <v>5032</v>
      </c>
      <c r="O126">
        <f t="shared" si="11"/>
        <v>8897</v>
      </c>
    </row>
    <row r="127" spans="1:17" ht="28.5">
      <c r="A127">
        <f t="shared" si="10"/>
        <v>126</v>
      </c>
      <c r="B127" s="4" t="s">
        <v>363</v>
      </c>
      <c r="C127" s="28" t="s">
        <v>886</v>
      </c>
      <c r="D127" s="4" t="s">
        <v>19</v>
      </c>
      <c r="E127" s="4" t="s">
        <v>190</v>
      </c>
      <c r="F127" s="4" t="s">
        <v>95</v>
      </c>
      <c r="G127" s="4" t="s">
        <v>364</v>
      </c>
      <c r="N127">
        <f>N126+1</f>
        <v>5033</v>
      </c>
      <c r="O127">
        <f t="shared" si="11"/>
        <v>8898</v>
      </c>
    </row>
    <row r="128" spans="1:17" s="18" customFormat="1" ht="42.75">
      <c r="A128">
        <f t="shared" si="10"/>
        <v>127</v>
      </c>
      <c r="B128" s="16" t="s">
        <v>365</v>
      </c>
      <c r="C128" s="28" t="s">
        <v>887</v>
      </c>
      <c r="D128" s="16" t="s">
        <v>366</v>
      </c>
      <c r="E128" s="16" t="s">
        <v>367</v>
      </c>
      <c r="F128" s="17" t="s">
        <v>368</v>
      </c>
      <c r="G128" s="16"/>
      <c r="I128" s="16"/>
      <c r="L128" s="16"/>
      <c r="N128" s="18">
        <f>N127+1</f>
        <v>5034</v>
      </c>
      <c r="O128">
        <f t="shared" si="11"/>
        <v>8899</v>
      </c>
      <c r="P128" s="10" t="s">
        <v>656</v>
      </c>
      <c r="Q128" s="18" t="s">
        <v>655</v>
      </c>
    </row>
    <row r="129" spans="1:18" s="18" customFormat="1" ht="42.75">
      <c r="A129">
        <f t="shared" si="10"/>
        <v>128</v>
      </c>
      <c r="B129" s="16" t="s">
        <v>369</v>
      </c>
      <c r="C129" s="28" t="s">
        <v>888</v>
      </c>
      <c r="D129" s="16" t="s">
        <v>370</v>
      </c>
      <c r="E129" s="16" t="s">
        <v>371</v>
      </c>
      <c r="F129" s="17" t="s">
        <v>368</v>
      </c>
      <c r="G129" s="16"/>
      <c r="I129" s="16"/>
      <c r="L129" s="16"/>
      <c r="N129" s="18">
        <f>N128+1</f>
        <v>5035</v>
      </c>
      <c r="O129">
        <f t="shared" si="11"/>
        <v>8900</v>
      </c>
    </row>
    <row r="130" spans="1:18" s="18" customFormat="1" ht="28.5">
      <c r="A130">
        <f t="shared" si="10"/>
        <v>129</v>
      </c>
      <c r="B130" s="16" t="s">
        <v>372</v>
      </c>
      <c r="C130" s="28" t="s">
        <v>889</v>
      </c>
      <c r="D130" s="16" t="s">
        <v>373</v>
      </c>
      <c r="E130" s="13" t="s">
        <v>374</v>
      </c>
      <c r="F130" s="17" t="s">
        <v>368</v>
      </c>
      <c r="G130" s="16"/>
      <c r="I130" s="16"/>
      <c r="L130" s="16"/>
      <c r="N130" s="18">
        <f>N129+1</f>
        <v>5036</v>
      </c>
      <c r="O130">
        <f t="shared" si="11"/>
        <v>8901</v>
      </c>
    </row>
    <row r="131" spans="1:18" s="24" customFormat="1">
      <c r="A131" s="24">
        <f t="shared" si="10"/>
        <v>130</v>
      </c>
      <c r="B131" s="25"/>
      <c r="C131" s="25"/>
      <c r="D131" s="25"/>
      <c r="E131" s="25"/>
      <c r="F131" s="25"/>
      <c r="G131" s="25"/>
      <c r="H131" s="26" t="s">
        <v>375</v>
      </c>
      <c r="I131" s="27"/>
      <c r="J131" s="26"/>
      <c r="K131" s="26"/>
      <c r="L131" s="25"/>
    </row>
    <row r="132" spans="1:18" ht="28.5">
      <c r="A132">
        <f t="shared" ref="A132:A152" si="15">A131+1</f>
        <v>131</v>
      </c>
      <c r="B132" s="4" t="s">
        <v>376</v>
      </c>
      <c r="C132" s="4" t="s">
        <v>376</v>
      </c>
      <c r="D132" s="4" t="s">
        <v>377</v>
      </c>
      <c r="E132" s="4" t="s">
        <v>378</v>
      </c>
      <c r="F132" s="4" t="s">
        <v>668</v>
      </c>
      <c r="G132" s="4" t="s">
        <v>379</v>
      </c>
      <c r="L132" s="4" t="s">
        <v>665</v>
      </c>
      <c r="M132" s="4"/>
      <c r="N132" s="18">
        <f>19*400+16*100</f>
        <v>9200</v>
      </c>
      <c r="O132" s="18">
        <f>19*400+16*100</f>
        <v>9200</v>
      </c>
      <c r="P132" s="28" t="s">
        <v>769</v>
      </c>
      <c r="Q132" s="37" t="s">
        <v>988</v>
      </c>
      <c r="R132">
        <v>1000</v>
      </c>
    </row>
    <row r="133" spans="1:18" ht="28.5">
      <c r="A133">
        <f t="shared" si="15"/>
        <v>132</v>
      </c>
      <c r="B133" s="4" t="s">
        <v>380</v>
      </c>
      <c r="C133" s="4" t="s">
        <v>380</v>
      </c>
      <c r="D133" s="4" t="s">
        <v>381</v>
      </c>
      <c r="E133" s="4" t="s">
        <v>88</v>
      </c>
      <c r="F133" s="4" t="s">
        <v>668</v>
      </c>
      <c r="G133" s="4" t="s">
        <v>379</v>
      </c>
      <c r="L133" s="4" t="s">
        <v>665</v>
      </c>
      <c r="M133" s="4"/>
      <c r="N133">
        <f>N132+1</f>
        <v>9201</v>
      </c>
      <c r="O133">
        <f>O132+1</f>
        <v>9201</v>
      </c>
      <c r="P133" s="28" t="s">
        <v>770</v>
      </c>
    </row>
    <row r="134" spans="1:18" ht="28.5">
      <c r="A134">
        <f t="shared" si="15"/>
        <v>133</v>
      </c>
      <c r="B134" s="4" t="s">
        <v>382</v>
      </c>
      <c r="C134" s="4" t="s">
        <v>382</v>
      </c>
      <c r="D134" s="4" t="s">
        <v>383</v>
      </c>
      <c r="E134" s="4" t="s">
        <v>384</v>
      </c>
      <c r="F134" s="4" t="s">
        <v>668</v>
      </c>
      <c r="L134" s="4" t="s">
        <v>665</v>
      </c>
      <c r="M134" s="4"/>
      <c r="N134">
        <f t="shared" ref="N134:O147" si="16">N133+1</f>
        <v>9202</v>
      </c>
      <c r="O134">
        <f t="shared" si="16"/>
        <v>9202</v>
      </c>
      <c r="P134" s="28" t="s">
        <v>771</v>
      </c>
      <c r="Q134" t="s">
        <v>646</v>
      </c>
    </row>
    <row r="135" spans="1:18" ht="42.75">
      <c r="A135">
        <f t="shared" si="15"/>
        <v>134</v>
      </c>
      <c r="B135" s="4" t="s">
        <v>385</v>
      </c>
      <c r="C135" s="4" t="s">
        <v>385</v>
      </c>
      <c r="D135" s="4" t="s">
        <v>386</v>
      </c>
      <c r="E135" s="4" t="s">
        <v>371</v>
      </c>
      <c r="F135" s="4" t="s">
        <v>668</v>
      </c>
      <c r="L135" s="4" t="s">
        <v>665</v>
      </c>
      <c r="M135" s="4"/>
      <c r="N135">
        <f t="shared" si="16"/>
        <v>9203</v>
      </c>
      <c r="O135">
        <f t="shared" si="16"/>
        <v>9203</v>
      </c>
      <c r="P135" s="28" t="s">
        <v>773</v>
      </c>
    </row>
    <row r="136" spans="1:18" ht="28.5">
      <c r="A136">
        <f t="shared" si="15"/>
        <v>135</v>
      </c>
      <c r="B136" s="4" t="s">
        <v>387</v>
      </c>
      <c r="C136" s="4" t="s">
        <v>387</v>
      </c>
      <c r="D136" s="4" t="s">
        <v>388</v>
      </c>
      <c r="F136" s="4" t="s">
        <v>668</v>
      </c>
      <c r="L136" s="4" t="s">
        <v>665</v>
      </c>
      <c r="M136" s="4"/>
      <c r="N136">
        <f t="shared" si="16"/>
        <v>9204</v>
      </c>
      <c r="O136">
        <f t="shared" si="16"/>
        <v>9204</v>
      </c>
      <c r="P136" s="28" t="s">
        <v>772</v>
      </c>
      <c r="Q136" s="37" t="s">
        <v>989</v>
      </c>
      <c r="R136">
        <v>1600</v>
      </c>
    </row>
    <row r="137" spans="1:18" ht="28.5">
      <c r="A137">
        <f t="shared" si="15"/>
        <v>136</v>
      </c>
      <c r="B137" s="4" t="s">
        <v>389</v>
      </c>
      <c r="C137" s="4" t="s">
        <v>389</v>
      </c>
      <c r="D137" s="4" t="s">
        <v>390</v>
      </c>
      <c r="F137" s="4" t="s">
        <v>668</v>
      </c>
      <c r="L137" s="4" t="s">
        <v>665</v>
      </c>
      <c r="M137" s="4"/>
      <c r="N137">
        <f t="shared" si="16"/>
        <v>9205</v>
      </c>
      <c r="O137">
        <f t="shared" si="16"/>
        <v>9205</v>
      </c>
      <c r="P137" s="28" t="s">
        <v>774</v>
      </c>
      <c r="Q137" t="s">
        <v>647</v>
      </c>
    </row>
    <row r="138" spans="1:18" ht="42.75">
      <c r="A138">
        <f t="shared" si="15"/>
        <v>137</v>
      </c>
      <c r="B138" s="4" t="s">
        <v>391</v>
      </c>
      <c r="C138" s="4" t="s">
        <v>391</v>
      </c>
      <c r="D138" s="4" t="s">
        <v>392</v>
      </c>
      <c r="E138" s="4" t="s">
        <v>393</v>
      </c>
      <c r="F138" s="4" t="s">
        <v>668</v>
      </c>
      <c r="L138" s="4" t="s">
        <v>665</v>
      </c>
      <c r="M138" s="4"/>
      <c r="N138">
        <f t="shared" si="16"/>
        <v>9206</v>
      </c>
      <c r="O138">
        <f t="shared" si="16"/>
        <v>9206</v>
      </c>
      <c r="P138" s="28" t="s">
        <v>775</v>
      </c>
    </row>
    <row r="139" spans="1:18" ht="28.5">
      <c r="A139">
        <f t="shared" si="15"/>
        <v>138</v>
      </c>
      <c r="B139" s="4" t="s">
        <v>394</v>
      </c>
      <c r="C139" s="4" t="s">
        <v>394</v>
      </c>
      <c r="D139" s="4" t="s">
        <v>395</v>
      </c>
      <c r="F139" s="4" t="s">
        <v>668</v>
      </c>
      <c r="L139" s="4" t="s">
        <v>665</v>
      </c>
      <c r="M139" s="4"/>
      <c r="N139">
        <f t="shared" si="16"/>
        <v>9207</v>
      </c>
      <c r="O139">
        <f t="shared" si="16"/>
        <v>9207</v>
      </c>
      <c r="P139" s="28" t="s">
        <v>776</v>
      </c>
      <c r="Q139" t="s">
        <v>648</v>
      </c>
    </row>
    <row r="140" spans="1:18" s="10" customFormat="1" ht="28.5">
      <c r="A140">
        <f t="shared" si="15"/>
        <v>139</v>
      </c>
      <c r="B140" s="4" t="s">
        <v>396</v>
      </c>
      <c r="C140" s="4" t="s">
        <v>396</v>
      </c>
      <c r="D140" s="13" t="s">
        <v>91</v>
      </c>
      <c r="E140" s="15" t="s">
        <v>636</v>
      </c>
      <c r="F140" s="4" t="s">
        <v>668</v>
      </c>
      <c r="G140" s="13"/>
      <c r="I140" s="13"/>
      <c r="J140" s="10" t="s">
        <v>687</v>
      </c>
      <c r="K140" s="10" t="s">
        <v>688</v>
      </c>
      <c r="L140" s="4" t="s">
        <v>665</v>
      </c>
      <c r="M140" s="4"/>
      <c r="N140">
        <f t="shared" si="16"/>
        <v>9208</v>
      </c>
      <c r="O140">
        <f t="shared" si="16"/>
        <v>9208</v>
      </c>
      <c r="P140" s="28" t="s">
        <v>777</v>
      </c>
      <c r="Q140" s="10" t="s">
        <v>663</v>
      </c>
    </row>
    <row r="141" spans="1:18" s="10" customFormat="1" ht="28.5">
      <c r="A141">
        <f t="shared" si="15"/>
        <v>140</v>
      </c>
      <c r="B141" s="4" t="s">
        <v>399</v>
      </c>
      <c r="C141" s="4" t="s">
        <v>399</v>
      </c>
      <c r="D141" s="13" t="s">
        <v>682</v>
      </c>
      <c r="E141" s="15"/>
      <c r="F141" s="4" t="s">
        <v>668</v>
      </c>
      <c r="G141" s="13"/>
      <c r="I141" s="13">
        <v>99</v>
      </c>
      <c r="J141" s="10" t="s">
        <v>689</v>
      </c>
      <c r="K141" s="10" t="s">
        <v>690</v>
      </c>
      <c r="L141" s="4" t="s">
        <v>665</v>
      </c>
      <c r="M141" s="4"/>
      <c r="N141">
        <f t="shared" si="16"/>
        <v>9209</v>
      </c>
      <c r="O141">
        <f t="shared" si="16"/>
        <v>9209</v>
      </c>
      <c r="P141" s="28" t="s">
        <v>778</v>
      </c>
    </row>
    <row r="142" spans="1:18" ht="28.5">
      <c r="A142">
        <f t="shared" si="15"/>
        <v>141</v>
      </c>
      <c r="B142" s="4" t="s">
        <v>669</v>
      </c>
      <c r="C142" s="4" t="s">
        <v>669</v>
      </c>
      <c r="D142" s="4" t="s">
        <v>397</v>
      </c>
      <c r="E142" s="4" t="s">
        <v>398</v>
      </c>
      <c r="F142" s="4" t="s">
        <v>668</v>
      </c>
      <c r="L142" s="4" t="s">
        <v>665</v>
      </c>
      <c r="M142" s="4"/>
      <c r="N142">
        <f>N141+1</f>
        <v>9210</v>
      </c>
      <c r="O142">
        <f>O141+1</f>
        <v>9210</v>
      </c>
      <c r="P142" s="28" t="s">
        <v>779</v>
      </c>
      <c r="Q142" t="s">
        <v>649</v>
      </c>
    </row>
    <row r="143" spans="1:18" ht="42.75">
      <c r="A143">
        <f t="shared" si="15"/>
        <v>142</v>
      </c>
      <c r="B143" s="4" t="s">
        <v>670</v>
      </c>
      <c r="C143" s="4" t="s">
        <v>670</v>
      </c>
      <c r="D143" s="4" t="s">
        <v>400</v>
      </c>
      <c r="E143" s="4" t="s">
        <v>401</v>
      </c>
      <c r="F143" s="4" t="s">
        <v>668</v>
      </c>
      <c r="L143" s="4" t="s">
        <v>665</v>
      </c>
      <c r="M143" s="4"/>
      <c r="N143">
        <f t="shared" si="16"/>
        <v>9211</v>
      </c>
      <c r="O143">
        <f t="shared" si="16"/>
        <v>9211</v>
      </c>
      <c r="P143" s="28" t="s">
        <v>780</v>
      </c>
    </row>
    <row r="144" spans="1:18" ht="28.5">
      <c r="A144">
        <f t="shared" si="15"/>
        <v>143</v>
      </c>
      <c r="B144" s="4" t="s">
        <v>671</v>
      </c>
      <c r="C144" s="4" t="s">
        <v>671</v>
      </c>
      <c r="D144" s="4" t="s">
        <v>402</v>
      </c>
      <c r="F144" s="4" t="s">
        <v>668</v>
      </c>
      <c r="L144" s="4" t="s">
        <v>665</v>
      </c>
      <c r="M144" s="4"/>
      <c r="N144">
        <f t="shared" si="16"/>
        <v>9212</v>
      </c>
      <c r="O144">
        <f t="shared" si="16"/>
        <v>9212</v>
      </c>
      <c r="P144" s="28" t="s">
        <v>781</v>
      </c>
      <c r="Q144" t="s">
        <v>650</v>
      </c>
    </row>
    <row r="145" spans="1:18" ht="28.5">
      <c r="A145">
        <f t="shared" si="15"/>
        <v>144</v>
      </c>
      <c r="B145" s="4" t="s">
        <v>672</v>
      </c>
      <c r="C145" s="4" t="s">
        <v>672</v>
      </c>
      <c r="D145" s="4" t="s">
        <v>403</v>
      </c>
      <c r="F145" s="4" t="s">
        <v>668</v>
      </c>
      <c r="L145" s="4" t="s">
        <v>665</v>
      </c>
      <c r="M145" s="4"/>
      <c r="N145">
        <f t="shared" si="16"/>
        <v>9213</v>
      </c>
      <c r="O145">
        <f t="shared" si="16"/>
        <v>9213</v>
      </c>
      <c r="P145" s="28" t="s">
        <v>782</v>
      </c>
      <c r="Q145" t="s">
        <v>651</v>
      </c>
    </row>
    <row r="146" spans="1:18" ht="28.5">
      <c r="A146">
        <f t="shared" si="15"/>
        <v>145</v>
      </c>
      <c r="B146" s="4" t="s">
        <v>673</v>
      </c>
      <c r="C146" s="4" t="s">
        <v>673</v>
      </c>
      <c r="D146" s="4" t="s">
        <v>404</v>
      </c>
      <c r="E146" s="4" t="s">
        <v>88</v>
      </c>
      <c r="F146" s="4" t="s">
        <v>668</v>
      </c>
      <c r="L146" s="4" t="s">
        <v>665</v>
      </c>
      <c r="M146" s="4"/>
      <c r="N146">
        <f t="shared" si="16"/>
        <v>9214</v>
      </c>
      <c r="O146">
        <f t="shared" si="16"/>
        <v>9214</v>
      </c>
      <c r="P146" s="28" t="s">
        <v>783</v>
      </c>
    </row>
    <row r="147" spans="1:18" ht="28.5">
      <c r="A147">
        <f t="shared" si="15"/>
        <v>146</v>
      </c>
      <c r="B147" s="4" t="s">
        <v>674</v>
      </c>
      <c r="C147" s="4" t="s">
        <v>674</v>
      </c>
      <c r="D147" s="4" t="s">
        <v>405</v>
      </c>
      <c r="F147" s="4" t="s">
        <v>668</v>
      </c>
      <c r="L147" s="4" t="s">
        <v>665</v>
      </c>
      <c r="M147" s="4"/>
      <c r="N147">
        <f t="shared" si="16"/>
        <v>9215</v>
      </c>
      <c r="O147">
        <f t="shared" si="16"/>
        <v>9215</v>
      </c>
      <c r="P147" s="28" t="s">
        <v>784</v>
      </c>
      <c r="Q147" s="41" t="s">
        <v>652</v>
      </c>
      <c r="R147">
        <v>100</v>
      </c>
    </row>
    <row r="148" spans="1:18" ht="28.5">
      <c r="A148">
        <f t="shared" si="15"/>
        <v>147</v>
      </c>
      <c r="B148" s="4" t="s">
        <v>675</v>
      </c>
      <c r="C148" s="4" t="s">
        <v>675</v>
      </c>
      <c r="D148" s="4" t="s">
        <v>406</v>
      </c>
      <c r="F148" s="4" t="s">
        <v>668</v>
      </c>
      <c r="L148" s="4" t="s">
        <v>665</v>
      </c>
      <c r="M148" s="4"/>
      <c r="N148">
        <f>9200+16</f>
        <v>9216</v>
      </c>
      <c r="O148">
        <f>9200+16</f>
        <v>9216</v>
      </c>
      <c r="P148" s="28" t="s">
        <v>785</v>
      </c>
      <c r="Q148" t="s">
        <v>653</v>
      </c>
    </row>
    <row r="149" spans="1:18" ht="28.5">
      <c r="A149">
        <f t="shared" si="15"/>
        <v>148</v>
      </c>
      <c r="B149" s="4" t="s">
        <v>409</v>
      </c>
      <c r="C149" s="4" t="s">
        <v>409</v>
      </c>
      <c r="D149" s="4" t="s">
        <v>407</v>
      </c>
      <c r="E149" s="4" t="s">
        <v>88</v>
      </c>
      <c r="F149" s="4" t="s">
        <v>668</v>
      </c>
      <c r="L149" s="4" t="s">
        <v>665</v>
      </c>
      <c r="M149" s="4"/>
      <c r="N149">
        <f>N148+1</f>
        <v>9217</v>
      </c>
      <c r="O149">
        <f>O148+1</f>
        <v>9217</v>
      </c>
      <c r="P149" s="28" t="s">
        <v>786</v>
      </c>
    </row>
    <row r="150" spans="1:18" ht="28.5">
      <c r="A150">
        <f t="shared" si="15"/>
        <v>149</v>
      </c>
      <c r="B150" s="4" t="s">
        <v>676</v>
      </c>
      <c r="C150" s="4" t="s">
        <v>676</v>
      </c>
      <c r="D150" s="4" t="s">
        <v>408</v>
      </c>
      <c r="F150" s="4" t="s">
        <v>668</v>
      </c>
      <c r="L150" s="4" t="s">
        <v>665</v>
      </c>
      <c r="M150" s="4"/>
      <c r="N150">
        <f t="shared" ref="N150:O152" si="17">N149+1</f>
        <v>9218</v>
      </c>
      <c r="O150">
        <f t="shared" si="17"/>
        <v>9218</v>
      </c>
      <c r="P150" s="28" t="s">
        <v>787</v>
      </c>
      <c r="Q150" t="s">
        <v>654</v>
      </c>
    </row>
    <row r="151" spans="1:18" ht="28.5">
      <c r="A151">
        <f t="shared" si="15"/>
        <v>150</v>
      </c>
      <c r="B151" s="4" t="s">
        <v>677</v>
      </c>
      <c r="C151" s="4" t="s">
        <v>677</v>
      </c>
      <c r="D151" s="4" t="s">
        <v>410</v>
      </c>
      <c r="E151" s="4" t="s">
        <v>88</v>
      </c>
      <c r="F151" s="4" t="s">
        <v>668</v>
      </c>
      <c r="L151" s="4" t="s">
        <v>665</v>
      </c>
      <c r="M151" s="4"/>
      <c r="N151">
        <f t="shared" si="17"/>
        <v>9219</v>
      </c>
      <c r="O151">
        <f t="shared" si="17"/>
        <v>9219</v>
      </c>
      <c r="P151" s="28" t="s">
        <v>788</v>
      </c>
    </row>
    <row r="152" spans="1:18" ht="28.5">
      <c r="A152">
        <f t="shared" si="15"/>
        <v>151</v>
      </c>
      <c r="B152" s="4" t="s">
        <v>723</v>
      </c>
      <c r="C152" s="4" t="s">
        <v>723</v>
      </c>
      <c r="D152" s="4" t="s">
        <v>724</v>
      </c>
      <c r="F152" s="4" t="s">
        <v>668</v>
      </c>
      <c r="I152" s="4">
        <v>16</v>
      </c>
      <c r="J152" t="s">
        <v>725</v>
      </c>
      <c r="K152" t="s">
        <v>725</v>
      </c>
      <c r="N152">
        <f t="shared" si="17"/>
        <v>9220</v>
      </c>
      <c r="O152">
        <f t="shared" si="17"/>
        <v>9220</v>
      </c>
      <c r="P152" s="28" t="s">
        <v>892</v>
      </c>
    </row>
    <row r="155" spans="1:18">
      <c r="A155">
        <v>152</v>
      </c>
      <c r="B155" s="4" t="s">
        <v>904</v>
      </c>
      <c r="C155" s="4" t="s">
        <v>904</v>
      </c>
      <c r="D155" s="4" t="s">
        <v>982</v>
      </c>
      <c r="I155" s="4">
        <v>3</v>
      </c>
      <c r="N155">
        <v>8000</v>
      </c>
      <c r="O155">
        <v>8000</v>
      </c>
      <c r="P155" s="4" t="s">
        <v>904</v>
      </c>
    </row>
    <row r="156" spans="1:18">
      <c r="A156">
        <v>153</v>
      </c>
      <c r="B156" s="4" t="s">
        <v>983</v>
      </c>
      <c r="C156" s="4" t="s">
        <v>983</v>
      </c>
      <c r="D156" s="4" t="s">
        <v>905</v>
      </c>
      <c r="E156" s="4" t="s">
        <v>906</v>
      </c>
      <c r="I156" s="38">
        <v>20</v>
      </c>
      <c r="N156">
        <f>N155+1</f>
        <v>8001</v>
      </c>
      <c r="O156">
        <f>O155+1</f>
        <v>8001</v>
      </c>
      <c r="P156" s="4" t="s">
        <v>983</v>
      </c>
    </row>
    <row r="157" spans="1:18">
      <c r="A157">
        <f>A156+1</f>
        <v>154</v>
      </c>
      <c r="B157" s="4" t="s">
        <v>984</v>
      </c>
      <c r="C157" s="4" t="s">
        <v>984</v>
      </c>
      <c r="D157" s="4" t="s">
        <v>912</v>
      </c>
      <c r="E157" s="4" t="s">
        <v>913</v>
      </c>
      <c r="I157" s="4">
        <v>60</v>
      </c>
      <c r="N157">
        <f t="shared" ref="N157:O195" si="18">N156+1</f>
        <v>8002</v>
      </c>
      <c r="O157">
        <f t="shared" si="18"/>
        <v>8002</v>
      </c>
      <c r="P157" s="4" t="s">
        <v>984</v>
      </c>
    </row>
    <row r="158" spans="1:18">
      <c r="A158">
        <f t="shared" ref="A158:A189" si="19">A157+1</f>
        <v>155</v>
      </c>
      <c r="B158" s="4" t="s">
        <v>985</v>
      </c>
      <c r="C158" s="4" t="s">
        <v>985</v>
      </c>
      <c r="D158" s="4" t="s">
        <v>914</v>
      </c>
      <c r="E158" s="4" t="s">
        <v>906</v>
      </c>
      <c r="I158" s="38">
        <v>300</v>
      </c>
      <c r="N158">
        <f t="shared" si="18"/>
        <v>8003</v>
      </c>
      <c r="O158">
        <f t="shared" si="18"/>
        <v>8003</v>
      </c>
      <c r="P158" s="4" t="s">
        <v>985</v>
      </c>
    </row>
    <row r="159" spans="1:18">
      <c r="A159">
        <f t="shared" si="19"/>
        <v>156</v>
      </c>
      <c r="B159" s="4" t="s">
        <v>986</v>
      </c>
      <c r="C159" s="4" t="s">
        <v>986</v>
      </c>
      <c r="D159" s="4" t="s">
        <v>915</v>
      </c>
      <c r="E159" s="4" t="s">
        <v>913</v>
      </c>
      <c r="I159" s="4">
        <v>60</v>
      </c>
      <c r="N159">
        <f t="shared" si="18"/>
        <v>8004</v>
      </c>
      <c r="O159">
        <f t="shared" si="18"/>
        <v>8004</v>
      </c>
      <c r="P159" s="4" t="s">
        <v>986</v>
      </c>
    </row>
    <row r="160" spans="1:18">
      <c r="A160">
        <f t="shared" si="19"/>
        <v>157</v>
      </c>
      <c r="B160" s="4" t="s">
        <v>907</v>
      </c>
      <c r="C160" s="4" t="s">
        <v>907</v>
      </c>
      <c r="D160" s="4" t="s">
        <v>916</v>
      </c>
      <c r="E160" s="4" t="s">
        <v>906</v>
      </c>
      <c r="I160" s="38">
        <v>680</v>
      </c>
      <c r="N160">
        <f t="shared" si="18"/>
        <v>8005</v>
      </c>
      <c r="O160">
        <f t="shared" si="18"/>
        <v>8005</v>
      </c>
      <c r="P160" s="4" t="s">
        <v>907</v>
      </c>
    </row>
    <row r="161" spans="1:16">
      <c r="A161">
        <f t="shared" si="19"/>
        <v>158</v>
      </c>
      <c r="B161" s="4" t="s">
        <v>908</v>
      </c>
      <c r="C161" s="4" t="s">
        <v>908</v>
      </c>
      <c r="D161" s="4" t="s">
        <v>917</v>
      </c>
      <c r="E161" s="4" t="s">
        <v>913</v>
      </c>
      <c r="I161" s="4">
        <v>1</v>
      </c>
      <c r="N161">
        <f t="shared" si="18"/>
        <v>8006</v>
      </c>
      <c r="O161">
        <f t="shared" si="18"/>
        <v>8006</v>
      </c>
      <c r="P161" s="4" t="s">
        <v>908</v>
      </c>
    </row>
    <row r="162" spans="1:16">
      <c r="A162">
        <f t="shared" si="19"/>
        <v>159</v>
      </c>
      <c r="B162" s="4" t="s">
        <v>909</v>
      </c>
      <c r="C162" s="4" t="s">
        <v>909</v>
      </c>
      <c r="D162" s="4" t="s">
        <v>918</v>
      </c>
      <c r="E162" s="4" t="s">
        <v>906</v>
      </c>
      <c r="I162" s="4">
        <v>40</v>
      </c>
      <c r="N162">
        <f t="shared" si="18"/>
        <v>8007</v>
      </c>
      <c r="O162">
        <f t="shared" si="18"/>
        <v>8007</v>
      </c>
      <c r="P162" s="4" t="s">
        <v>909</v>
      </c>
    </row>
    <row r="163" spans="1:16">
      <c r="A163">
        <f t="shared" si="19"/>
        <v>160</v>
      </c>
      <c r="B163" s="4" t="s">
        <v>910</v>
      </c>
      <c r="C163" s="4" t="s">
        <v>910</v>
      </c>
      <c r="D163" s="4" t="s">
        <v>919</v>
      </c>
      <c r="E163" s="4" t="s">
        <v>913</v>
      </c>
      <c r="I163" s="4">
        <v>200</v>
      </c>
      <c r="N163">
        <f t="shared" si="18"/>
        <v>8008</v>
      </c>
      <c r="O163">
        <f t="shared" si="18"/>
        <v>8008</v>
      </c>
      <c r="P163" s="4" t="s">
        <v>910</v>
      </c>
    </row>
    <row r="164" spans="1:16">
      <c r="A164">
        <f t="shared" si="19"/>
        <v>161</v>
      </c>
      <c r="B164" s="4" t="s">
        <v>911</v>
      </c>
      <c r="C164" s="4" t="s">
        <v>911</v>
      </c>
      <c r="D164" s="4" t="s">
        <v>920</v>
      </c>
      <c r="E164" s="4" t="s">
        <v>906</v>
      </c>
      <c r="I164" s="4">
        <v>10</v>
      </c>
      <c r="N164">
        <f t="shared" si="18"/>
        <v>8009</v>
      </c>
      <c r="O164">
        <f t="shared" si="18"/>
        <v>8009</v>
      </c>
      <c r="P164" s="4" t="s">
        <v>911</v>
      </c>
    </row>
    <row r="165" spans="1:16">
      <c r="A165">
        <f t="shared" si="19"/>
        <v>162</v>
      </c>
      <c r="B165" s="4" t="s">
        <v>931</v>
      </c>
      <c r="C165" s="4" t="s">
        <v>931</v>
      </c>
      <c r="D165" s="4" t="s">
        <v>921</v>
      </c>
      <c r="E165" s="4" t="s">
        <v>913</v>
      </c>
      <c r="I165" s="4">
        <v>3000</v>
      </c>
      <c r="N165">
        <f t="shared" si="18"/>
        <v>8010</v>
      </c>
      <c r="O165">
        <f t="shared" si="18"/>
        <v>8010</v>
      </c>
      <c r="P165" s="4" t="s">
        <v>931</v>
      </c>
    </row>
    <row r="166" spans="1:16">
      <c r="A166">
        <f t="shared" si="19"/>
        <v>163</v>
      </c>
      <c r="B166" s="4" t="s">
        <v>932</v>
      </c>
      <c r="C166" s="4" t="s">
        <v>932</v>
      </c>
      <c r="D166" s="4" t="s">
        <v>946</v>
      </c>
      <c r="E166" s="4" t="s">
        <v>906</v>
      </c>
      <c r="I166" s="4">
        <v>20</v>
      </c>
      <c r="N166">
        <f t="shared" si="18"/>
        <v>8011</v>
      </c>
      <c r="O166">
        <f t="shared" si="18"/>
        <v>8011</v>
      </c>
      <c r="P166" s="4" t="s">
        <v>932</v>
      </c>
    </row>
    <row r="167" spans="1:16">
      <c r="A167">
        <f t="shared" si="19"/>
        <v>164</v>
      </c>
      <c r="B167" s="4" t="s">
        <v>933</v>
      </c>
      <c r="C167" s="4" t="s">
        <v>933</v>
      </c>
      <c r="D167" s="4" t="s">
        <v>947</v>
      </c>
      <c r="E167" s="4" t="s">
        <v>913</v>
      </c>
      <c r="I167" s="4">
        <v>1</v>
      </c>
      <c r="N167">
        <f t="shared" si="18"/>
        <v>8012</v>
      </c>
      <c r="O167">
        <f t="shared" si="18"/>
        <v>8012</v>
      </c>
      <c r="P167" s="4" t="s">
        <v>933</v>
      </c>
    </row>
    <row r="168" spans="1:16">
      <c r="A168">
        <f t="shared" si="19"/>
        <v>165</v>
      </c>
      <c r="B168" s="4" t="s">
        <v>934</v>
      </c>
      <c r="C168" s="4" t="s">
        <v>934</v>
      </c>
      <c r="D168" s="4" t="s">
        <v>948</v>
      </c>
      <c r="E168" s="4" t="s">
        <v>906</v>
      </c>
      <c r="N168">
        <f t="shared" si="18"/>
        <v>8013</v>
      </c>
      <c r="O168">
        <f t="shared" si="18"/>
        <v>8013</v>
      </c>
      <c r="P168" s="4" t="s">
        <v>934</v>
      </c>
    </row>
    <row r="169" spans="1:16">
      <c r="A169">
        <f t="shared" si="19"/>
        <v>166</v>
      </c>
      <c r="B169" s="4" t="s">
        <v>935</v>
      </c>
      <c r="C169" s="4" t="s">
        <v>935</v>
      </c>
      <c r="D169" s="4" t="s">
        <v>949</v>
      </c>
      <c r="E169" s="4" t="s">
        <v>913</v>
      </c>
      <c r="N169">
        <f t="shared" si="18"/>
        <v>8014</v>
      </c>
      <c r="O169">
        <f t="shared" si="18"/>
        <v>8014</v>
      </c>
      <c r="P169" s="4" t="s">
        <v>935</v>
      </c>
    </row>
    <row r="170" spans="1:16">
      <c r="A170">
        <f t="shared" si="19"/>
        <v>167</v>
      </c>
      <c r="B170" s="4" t="s">
        <v>936</v>
      </c>
      <c r="C170" s="4" t="s">
        <v>936</v>
      </c>
      <c r="D170" s="4" t="s">
        <v>950</v>
      </c>
      <c r="E170" s="4" t="s">
        <v>906</v>
      </c>
      <c r="N170">
        <f t="shared" si="18"/>
        <v>8015</v>
      </c>
      <c r="O170">
        <f t="shared" si="18"/>
        <v>8015</v>
      </c>
      <c r="P170" s="4" t="s">
        <v>936</v>
      </c>
    </row>
    <row r="171" spans="1:16">
      <c r="A171">
        <f t="shared" si="19"/>
        <v>168</v>
      </c>
      <c r="B171" s="4" t="s">
        <v>937</v>
      </c>
      <c r="C171" s="4" t="s">
        <v>937</v>
      </c>
      <c r="D171" s="4" t="s">
        <v>951</v>
      </c>
      <c r="E171" s="4" t="s">
        <v>913</v>
      </c>
      <c r="N171">
        <f t="shared" si="18"/>
        <v>8016</v>
      </c>
      <c r="O171">
        <f t="shared" si="18"/>
        <v>8016</v>
      </c>
      <c r="P171" s="4" t="s">
        <v>937</v>
      </c>
    </row>
    <row r="172" spans="1:16">
      <c r="A172">
        <f t="shared" si="19"/>
        <v>169</v>
      </c>
      <c r="B172" s="4" t="s">
        <v>922</v>
      </c>
      <c r="C172" s="4" t="s">
        <v>922</v>
      </c>
      <c r="D172" s="4" t="s">
        <v>952</v>
      </c>
      <c r="E172" s="4" t="s">
        <v>906</v>
      </c>
      <c r="N172">
        <f t="shared" si="18"/>
        <v>8017</v>
      </c>
      <c r="O172">
        <f t="shared" si="18"/>
        <v>8017</v>
      </c>
      <c r="P172" s="4" t="s">
        <v>922</v>
      </c>
    </row>
    <row r="173" spans="1:16">
      <c r="A173">
        <f t="shared" si="19"/>
        <v>170</v>
      </c>
      <c r="B173" s="4" t="s">
        <v>923</v>
      </c>
      <c r="C173" s="4" t="s">
        <v>923</v>
      </c>
      <c r="D173" s="4" t="s">
        <v>953</v>
      </c>
      <c r="E173" s="4" t="s">
        <v>913</v>
      </c>
      <c r="N173">
        <f t="shared" si="18"/>
        <v>8018</v>
      </c>
      <c r="O173">
        <f t="shared" si="18"/>
        <v>8018</v>
      </c>
      <c r="P173" s="4" t="s">
        <v>923</v>
      </c>
    </row>
    <row r="174" spans="1:16">
      <c r="A174">
        <f t="shared" si="19"/>
        <v>171</v>
      </c>
      <c r="B174" s="4" t="s">
        <v>924</v>
      </c>
      <c r="C174" s="4" t="s">
        <v>924</v>
      </c>
      <c r="D174" s="4" t="s">
        <v>954</v>
      </c>
      <c r="E174" s="4" t="s">
        <v>906</v>
      </c>
      <c r="N174">
        <f t="shared" si="18"/>
        <v>8019</v>
      </c>
      <c r="O174">
        <f t="shared" si="18"/>
        <v>8019</v>
      </c>
      <c r="P174" s="4" t="s">
        <v>924</v>
      </c>
    </row>
    <row r="175" spans="1:16">
      <c r="A175">
        <f t="shared" si="19"/>
        <v>172</v>
      </c>
      <c r="B175" s="4" t="s">
        <v>925</v>
      </c>
      <c r="C175" s="4" t="s">
        <v>925</v>
      </c>
      <c r="D175" s="4" t="s">
        <v>955</v>
      </c>
      <c r="E175" s="4" t="s">
        <v>913</v>
      </c>
      <c r="N175">
        <f t="shared" si="18"/>
        <v>8020</v>
      </c>
      <c r="O175">
        <f t="shared" si="18"/>
        <v>8020</v>
      </c>
      <c r="P175" s="4" t="s">
        <v>925</v>
      </c>
    </row>
    <row r="176" spans="1:16">
      <c r="A176">
        <f t="shared" si="19"/>
        <v>173</v>
      </c>
      <c r="B176" s="4" t="s">
        <v>926</v>
      </c>
      <c r="C176" s="4" t="s">
        <v>926</v>
      </c>
      <c r="D176" s="4" t="s">
        <v>956</v>
      </c>
      <c r="E176" s="4" t="s">
        <v>906</v>
      </c>
      <c r="N176">
        <f>N175+1</f>
        <v>8021</v>
      </c>
      <c r="O176">
        <f>O175+1</f>
        <v>8021</v>
      </c>
      <c r="P176" s="4" t="s">
        <v>926</v>
      </c>
    </row>
    <row r="177" spans="1:16">
      <c r="A177">
        <f t="shared" si="19"/>
        <v>174</v>
      </c>
      <c r="B177" s="4" t="s">
        <v>927</v>
      </c>
      <c r="C177" s="4" t="s">
        <v>927</v>
      </c>
      <c r="D177" s="4" t="s">
        <v>957</v>
      </c>
      <c r="E177" s="4" t="s">
        <v>913</v>
      </c>
      <c r="N177">
        <f t="shared" si="18"/>
        <v>8022</v>
      </c>
      <c r="O177">
        <f t="shared" si="18"/>
        <v>8022</v>
      </c>
      <c r="P177" s="4" t="s">
        <v>927</v>
      </c>
    </row>
    <row r="178" spans="1:16">
      <c r="A178">
        <f t="shared" si="19"/>
        <v>175</v>
      </c>
      <c r="B178" s="4" t="s">
        <v>928</v>
      </c>
      <c r="C178" s="4" t="s">
        <v>928</v>
      </c>
      <c r="D178" s="4" t="s">
        <v>958</v>
      </c>
      <c r="E178" s="4" t="s">
        <v>906</v>
      </c>
      <c r="N178">
        <f t="shared" si="18"/>
        <v>8023</v>
      </c>
      <c r="O178">
        <f t="shared" si="18"/>
        <v>8023</v>
      </c>
      <c r="P178" s="4" t="s">
        <v>928</v>
      </c>
    </row>
    <row r="179" spans="1:16">
      <c r="A179">
        <f t="shared" si="19"/>
        <v>176</v>
      </c>
      <c r="B179" s="4" t="s">
        <v>929</v>
      </c>
      <c r="C179" s="4" t="s">
        <v>929</v>
      </c>
      <c r="D179" s="4" t="s">
        <v>959</v>
      </c>
      <c r="E179" s="4" t="s">
        <v>913</v>
      </c>
      <c r="N179">
        <f t="shared" si="18"/>
        <v>8024</v>
      </c>
      <c r="O179">
        <f t="shared" si="18"/>
        <v>8024</v>
      </c>
      <c r="P179" s="4" t="s">
        <v>929</v>
      </c>
    </row>
    <row r="180" spans="1:16">
      <c r="A180">
        <f t="shared" si="19"/>
        <v>177</v>
      </c>
      <c r="B180" s="4" t="s">
        <v>930</v>
      </c>
      <c r="C180" s="4" t="s">
        <v>930</v>
      </c>
      <c r="D180" s="4" t="s">
        <v>960</v>
      </c>
      <c r="E180" s="4" t="s">
        <v>906</v>
      </c>
      <c r="N180">
        <f t="shared" si="18"/>
        <v>8025</v>
      </c>
      <c r="O180">
        <f t="shared" si="18"/>
        <v>8025</v>
      </c>
      <c r="P180" s="4" t="s">
        <v>930</v>
      </c>
    </row>
    <row r="181" spans="1:16">
      <c r="A181">
        <f t="shared" si="19"/>
        <v>178</v>
      </c>
      <c r="B181" s="4" t="s">
        <v>938</v>
      </c>
      <c r="C181" s="4" t="s">
        <v>938</v>
      </c>
      <c r="D181" s="4" t="s">
        <v>961</v>
      </c>
      <c r="E181" s="4" t="s">
        <v>913</v>
      </c>
      <c r="N181">
        <f>N180+1</f>
        <v>8026</v>
      </c>
      <c r="O181">
        <f>O180+1</f>
        <v>8026</v>
      </c>
      <c r="P181" s="4" t="s">
        <v>938</v>
      </c>
    </row>
    <row r="182" spans="1:16">
      <c r="A182">
        <f t="shared" si="19"/>
        <v>179</v>
      </c>
      <c r="B182" s="4" t="s">
        <v>939</v>
      </c>
      <c r="C182" s="4" t="s">
        <v>939</v>
      </c>
      <c r="D182" s="4" t="s">
        <v>962</v>
      </c>
      <c r="E182" s="4" t="s">
        <v>906</v>
      </c>
      <c r="N182">
        <f t="shared" si="18"/>
        <v>8027</v>
      </c>
      <c r="O182">
        <f t="shared" si="18"/>
        <v>8027</v>
      </c>
      <c r="P182" s="4" t="s">
        <v>939</v>
      </c>
    </row>
    <row r="183" spans="1:16">
      <c r="A183">
        <f t="shared" si="19"/>
        <v>180</v>
      </c>
      <c r="B183" s="4" t="s">
        <v>940</v>
      </c>
      <c r="C183" s="4" t="s">
        <v>940</v>
      </c>
      <c r="D183" s="4" t="s">
        <v>963</v>
      </c>
      <c r="E183" s="4" t="s">
        <v>913</v>
      </c>
      <c r="N183">
        <f t="shared" si="18"/>
        <v>8028</v>
      </c>
      <c r="O183">
        <f t="shared" si="18"/>
        <v>8028</v>
      </c>
      <c r="P183" s="4" t="s">
        <v>940</v>
      </c>
    </row>
    <row r="184" spans="1:16">
      <c r="A184">
        <f t="shared" si="19"/>
        <v>181</v>
      </c>
      <c r="B184" s="4" t="s">
        <v>941</v>
      </c>
      <c r="C184" s="4" t="s">
        <v>941</v>
      </c>
      <c r="D184" s="4" t="s">
        <v>964</v>
      </c>
      <c r="E184" s="4" t="s">
        <v>906</v>
      </c>
      <c r="N184">
        <f t="shared" si="18"/>
        <v>8029</v>
      </c>
      <c r="O184">
        <f t="shared" si="18"/>
        <v>8029</v>
      </c>
      <c r="P184" s="4" t="s">
        <v>941</v>
      </c>
    </row>
    <row r="185" spans="1:16">
      <c r="A185">
        <f t="shared" si="19"/>
        <v>182</v>
      </c>
      <c r="B185" s="4" t="s">
        <v>942</v>
      </c>
      <c r="C185" s="4" t="s">
        <v>942</v>
      </c>
      <c r="D185" s="4" t="s">
        <v>965</v>
      </c>
      <c r="E185" s="4" t="s">
        <v>913</v>
      </c>
      <c r="N185">
        <f t="shared" si="18"/>
        <v>8030</v>
      </c>
      <c r="O185">
        <f t="shared" si="18"/>
        <v>8030</v>
      </c>
      <c r="P185" s="4" t="s">
        <v>942</v>
      </c>
    </row>
    <row r="186" spans="1:16">
      <c r="A186">
        <f t="shared" si="19"/>
        <v>183</v>
      </c>
      <c r="B186" s="4" t="s">
        <v>943</v>
      </c>
      <c r="C186" s="4" t="s">
        <v>943</v>
      </c>
      <c r="D186" s="4" t="s">
        <v>966</v>
      </c>
      <c r="E186" s="4" t="s">
        <v>906</v>
      </c>
      <c r="N186">
        <f t="shared" si="18"/>
        <v>8031</v>
      </c>
      <c r="O186">
        <f t="shared" si="18"/>
        <v>8031</v>
      </c>
      <c r="P186" s="4" t="s">
        <v>943</v>
      </c>
    </row>
    <row r="187" spans="1:16">
      <c r="A187">
        <f t="shared" si="19"/>
        <v>184</v>
      </c>
      <c r="B187" s="4" t="s">
        <v>944</v>
      </c>
      <c r="C187" s="4" t="s">
        <v>944</v>
      </c>
      <c r="D187" s="4" t="s">
        <v>967</v>
      </c>
      <c r="E187" s="4" t="s">
        <v>913</v>
      </c>
      <c r="N187">
        <f t="shared" si="18"/>
        <v>8032</v>
      </c>
      <c r="O187">
        <f t="shared" si="18"/>
        <v>8032</v>
      </c>
      <c r="P187" s="4" t="s">
        <v>944</v>
      </c>
    </row>
    <row r="188" spans="1:16">
      <c r="A188">
        <f t="shared" si="19"/>
        <v>185</v>
      </c>
      <c r="B188" s="4" t="s">
        <v>945</v>
      </c>
      <c r="C188" s="4" t="s">
        <v>945</v>
      </c>
      <c r="D188" s="4" t="s">
        <v>968</v>
      </c>
      <c r="E188" s="4" t="s">
        <v>906</v>
      </c>
      <c r="N188">
        <f t="shared" si="18"/>
        <v>8033</v>
      </c>
      <c r="O188">
        <f t="shared" si="18"/>
        <v>8033</v>
      </c>
      <c r="P188" s="4" t="s">
        <v>945</v>
      </c>
    </row>
    <row r="189" spans="1:16">
      <c r="A189">
        <f t="shared" si="19"/>
        <v>186</v>
      </c>
      <c r="B189" s="4" t="s">
        <v>976</v>
      </c>
      <c r="C189" s="4" t="s">
        <v>976</v>
      </c>
      <c r="D189" s="4" t="s">
        <v>969</v>
      </c>
      <c r="E189" s="4" t="s">
        <v>913</v>
      </c>
      <c r="N189">
        <f t="shared" si="18"/>
        <v>8034</v>
      </c>
      <c r="O189">
        <f t="shared" si="18"/>
        <v>8034</v>
      </c>
      <c r="P189" s="4" t="s">
        <v>976</v>
      </c>
    </row>
    <row r="190" spans="1:16">
      <c r="A190">
        <f t="shared" ref="A190:A195" si="20">A189+1</f>
        <v>187</v>
      </c>
      <c r="B190" s="4" t="s">
        <v>977</v>
      </c>
      <c r="C190" s="4" t="s">
        <v>977</v>
      </c>
      <c r="D190" s="4" t="s">
        <v>970</v>
      </c>
      <c r="E190" s="4" t="s">
        <v>906</v>
      </c>
      <c r="N190">
        <f>N189+1</f>
        <v>8035</v>
      </c>
      <c r="O190">
        <f>O189+1</f>
        <v>8035</v>
      </c>
      <c r="P190" s="4" t="s">
        <v>977</v>
      </c>
    </row>
    <row r="191" spans="1:16">
      <c r="A191">
        <f t="shared" si="20"/>
        <v>188</v>
      </c>
      <c r="B191" s="4" t="s">
        <v>978</v>
      </c>
      <c r="C191" s="4" t="s">
        <v>978</v>
      </c>
      <c r="D191" s="4" t="s">
        <v>971</v>
      </c>
      <c r="E191" s="4" t="s">
        <v>913</v>
      </c>
      <c r="N191">
        <f t="shared" si="18"/>
        <v>8036</v>
      </c>
      <c r="O191">
        <f t="shared" si="18"/>
        <v>8036</v>
      </c>
      <c r="P191" s="4" t="s">
        <v>978</v>
      </c>
    </row>
    <row r="192" spans="1:16">
      <c r="A192">
        <f t="shared" si="20"/>
        <v>189</v>
      </c>
      <c r="B192" s="4" t="s">
        <v>979</v>
      </c>
      <c r="C192" s="4" t="s">
        <v>979</v>
      </c>
      <c r="D192" s="4" t="s">
        <v>972</v>
      </c>
      <c r="E192" s="4" t="s">
        <v>906</v>
      </c>
      <c r="N192">
        <f t="shared" si="18"/>
        <v>8037</v>
      </c>
      <c r="O192">
        <f t="shared" si="18"/>
        <v>8037</v>
      </c>
      <c r="P192" s="4" t="s">
        <v>979</v>
      </c>
    </row>
    <row r="193" spans="1:16">
      <c r="A193">
        <f t="shared" si="20"/>
        <v>190</v>
      </c>
      <c r="B193" s="4" t="s">
        <v>980</v>
      </c>
      <c r="C193" s="4" t="s">
        <v>980</v>
      </c>
      <c r="D193" s="4" t="s">
        <v>973</v>
      </c>
      <c r="E193" s="4" t="s">
        <v>913</v>
      </c>
      <c r="N193">
        <f t="shared" si="18"/>
        <v>8038</v>
      </c>
      <c r="O193">
        <f t="shared" si="18"/>
        <v>8038</v>
      </c>
      <c r="P193" s="4" t="s">
        <v>980</v>
      </c>
    </row>
    <row r="194" spans="1:16">
      <c r="A194">
        <f t="shared" si="20"/>
        <v>191</v>
      </c>
      <c r="B194" s="4" t="s">
        <v>981</v>
      </c>
      <c r="C194" s="4" t="s">
        <v>981</v>
      </c>
      <c r="D194" s="4" t="s">
        <v>974</v>
      </c>
      <c r="E194" s="4" t="s">
        <v>906</v>
      </c>
      <c r="N194">
        <f t="shared" si="18"/>
        <v>8039</v>
      </c>
      <c r="O194">
        <f t="shared" si="18"/>
        <v>8039</v>
      </c>
      <c r="P194" s="4" t="s">
        <v>981</v>
      </c>
    </row>
    <row r="195" spans="1:16">
      <c r="A195">
        <f t="shared" si="20"/>
        <v>192</v>
      </c>
      <c r="B195" s="4" t="s">
        <v>987</v>
      </c>
      <c r="C195" s="4" t="s">
        <v>987</v>
      </c>
      <c r="D195" s="4" t="s">
        <v>975</v>
      </c>
      <c r="E195" s="4" t="s">
        <v>913</v>
      </c>
      <c r="N195">
        <f t="shared" si="18"/>
        <v>8040</v>
      </c>
      <c r="O195">
        <f t="shared" si="18"/>
        <v>8040</v>
      </c>
      <c r="P195" s="4" t="s">
        <v>987</v>
      </c>
    </row>
  </sheetData>
  <mergeCells count="1">
    <mergeCell ref="M111:M112"/>
  </mergeCells>
  <phoneticPr fontId="22" type="noConversion"/>
  <pageMargins left="0.75" right="0.75" top="1" bottom="1" header="0.51111111111111107" footer="0.51111111111111107"/>
  <pageSetup paperSize="9" firstPageNumber="42949631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5"/>
  <sheetViews>
    <sheetView topLeftCell="A214" zoomScale="85" zoomScaleSheetLayoutView="100" workbookViewId="0">
      <selection activeCell="F6" sqref="F6"/>
    </sheetView>
  </sheetViews>
  <sheetFormatPr defaultColWidth="9" defaultRowHeight="14.25"/>
  <cols>
    <col min="2" max="2" width="26" customWidth="1"/>
    <col min="4" max="4" width="52" customWidth="1"/>
    <col min="6" max="6" width="87.25" customWidth="1"/>
  </cols>
  <sheetData>
    <row r="1" spans="1:6">
      <c r="A1" t="s">
        <v>70</v>
      </c>
      <c r="B1" s="1" t="s">
        <v>71</v>
      </c>
      <c r="D1" s="1" t="s">
        <v>411</v>
      </c>
      <c r="E1" s="1" t="s">
        <v>412</v>
      </c>
      <c r="F1" s="1" t="s">
        <v>413</v>
      </c>
    </row>
    <row r="2" spans="1:6">
      <c r="B2" s="53" t="s">
        <v>414</v>
      </c>
      <c r="C2" s="53" t="s">
        <v>415</v>
      </c>
      <c r="D2" s="57" t="s">
        <v>416</v>
      </c>
      <c r="E2" s="1">
        <v>0</v>
      </c>
      <c r="F2" t="s">
        <v>417</v>
      </c>
    </row>
    <row r="3" spans="1:6">
      <c r="B3" s="53"/>
      <c r="C3" s="53"/>
      <c r="D3" s="57"/>
      <c r="E3" s="1">
        <v>1</v>
      </c>
      <c r="F3" t="s">
        <v>418</v>
      </c>
    </row>
    <row r="4" spans="1:6">
      <c r="B4" s="53"/>
      <c r="C4" s="53"/>
      <c r="D4" s="57"/>
      <c r="E4" s="1" t="s">
        <v>419</v>
      </c>
      <c r="F4" t="s">
        <v>420</v>
      </c>
    </row>
    <row r="5" spans="1:6">
      <c r="B5" s="53" t="s">
        <v>421</v>
      </c>
      <c r="C5" s="53" t="s">
        <v>415</v>
      </c>
      <c r="D5" s="57" t="s">
        <v>422</v>
      </c>
      <c r="E5" s="1">
        <v>0</v>
      </c>
      <c r="F5" t="s">
        <v>423</v>
      </c>
    </row>
    <row r="6" spans="1:6">
      <c r="B6" s="53"/>
      <c r="C6" s="53"/>
      <c r="D6" s="57"/>
      <c r="E6" s="1">
        <v>1</v>
      </c>
      <c r="F6" t="s">
        <v>424</v>
      </c>
    </row>
    <row r="7" spans="1:6">
      <c r="B7" s="53"/>
      <c r="C7" s="53"/>
      <c r="D7" s="57"/>
      <c r="E7" s="1">
        <v>2</v>
      </c>
      <c r="F7" t="s">
        <v>425</v>
      </c>
    </row>
    <row r="8" spans="1:6">
      <c r="B8" s="53"/>
      <c r="C8" s="53"/>
      <c r="D8" s="57"/>
      <c r="E8" s="1">
        <v>3</v>
      </c>
      <c r="F8" t="s">
        <v>426</v>
      </c>
    </row>
    <row r="9" spans="1:6">
      <c r="B9" s="53"/>
      <c r="C9" s="53"/>
      <c r="D9" s="57"/>
      <c r="E9" s="1">
        <v>4</v>
      </c>
      <c r="F9" t="s">
        <v>427</v>
      </c>
    </row>
    <row r="10" spans="1:6">
      <c r="B10" s="53"/>
      <c r="C10" s="53"/>
      <c r="D10" s="57"/>
      <c r="E10" s="1">
        <v>5</v>
      </c>
      <c r="F10" t="s">
        <v>428</v>
      </c>
    </row>
    <row r="11" spans="1:6">
      <c r="B11" s="53"/>
      <c r="C11" s="53"/>
      <c r="D11" s="57"/>
      <c r="E11" s="1">
        <v>6</v>
      </c>
      <c r="F11" t="s">
        <v>429</v>
      </c>
    </row>
    <row r="12" spans="1:6">
      <c r="B12" s="53"/>
      <c r="C12" s="53"/>
      <c r="D12" s="57"/>
      <c r="E12" s="1">
        <v>7</v>
      </c>
      <c r="F12" t="s">
        <v>430</v>
      </c>
    </row>
    <row r="13" spans="1:6">
      <c r="B13" s="53"/>
      <c r="C13" s="53"/>
      <c r="D13" s="57"/>
      <c r="E13" s="1">
        <v>8</v>
      </c>
      <c r="F13" t="s">
        <v>431</v>
      </c>
    </row>
    <row r="14" spans="1:6">
      <c r="B14" s="53"/>
      <c r="C14" s="53"/>
      <c r="D14" s="57"/>
      <c r="E14" s="1">
        <v>9</v>
      </c>
      <c r="F14" t="s">
        <v>432</v>
      </c>
    </row>
    <row r="15" spans="1:6">
      <c r="B15" s="53"/>
      <c r="C15" s="53"/>
      <c r="D15" s="57"/>
      <c r="E15" s="1" t="s">
        <v>433</v>
      </c>
      <c r="F15" t="s">
        <v>434</v>
      </c>
    </row>
    <row r="16" spans="1:6">
      <c r="B16" s="53"/>
      <c r="C16" s="53"/>
      <c r="D16" s="57"/>
      <c r="E16" s="1" t="s">
        <v>435</v>
      </c>
      <c r="F16" t="s">
        <v>436</v>
      </c>
    </row>
    <row r="17" spans="1:6">
      <c r="B17" s="1" t="s">
        <v>437</v>
      </c>
      <c r="C17" s="1" t="s">
        <v>415</v>
      </c>
      <c r="D17" s="3" t="s">
        <v>438</v>
      </c>
      <c r="E17" s="1" t="s">
        <v>439</v>
      </c>
      <c r="F17" t="s">
        <v>440</v>
      </c>
    </row>
    <row r="18" spans="1:6">
      <c r="B18" s="53" t="s">
        <v>441</v>
      </c>
      <c r="C18" s="53" t="s">
        <v>415</v>
      </c>
      <c r="D18" s="58" t="s">
        <v>442</v>
      </c>
      <c r="E18" s="1">
        <v>0</v>
      </c>
      <c r="F18" t="s">
        <v>443</v>
      </c>
    </row>
    <row r="19" spans="1:6">
      <c r="B19" s="53"/>
      <c r="C19" s="53"/>
      <c r="D19" s="58"/>
      <c r="E19" s="1">
        <v>1</v>
      </c>
      <c r="F19" t="s">
        <v>444</v>
      </c>
    </row>
    <row r="20" spans="1:6">
      <c r="A20" t="s">
        <v>74</v>
      </c>
      <c r="B20" s="1" t="s">
        <v>445</v>
      </c>
      <c r="D20" s="1" t="s">
        <v>411</v>
      </c>
      <c r="E20" s="1" t="s">
        <v>412</v>
      </c>
      <c r="F20" s="1" t="s">
        <v>413</v>
      </c>
    </row>
    <row r="21" spans="1:6">
      <c r="B21" s="53" t="s">
        <v>414</v>
      </c>
      <c r="C21" s="53" t="s">
        <v>415</v>
      </c>
      <c r="D21" s="58" t="s">
        <v>446</v>
      </c>
      <c r="E21" s="1">
        <v>0</v>
      </c>
      <c r="F21" t="s">
        <v>447</v>
      </c>
    </row>
    <row r="22" spans="1:6">
      <c r="B22" s="53"/>
      <c r="C22" s="53"/>
      <c r="D22" s="58"/>
      <c r="E22" s="1">
        <v>1</v>
      </c>
      <c r="F22" t="s">
        <v>448</v>
      </c>
    </row>
    <row r="23" spans="1:6">
      <c r="B23" s="53"/>
      <c r="C23" s="53"/>
      <c r="D23" s="58"/>
      <c r="E23" s="1">
        <v>2</v>
      </c>
      <c r="F23" t="s">
        <v>449</v>
      </c>
    </row>
    <row r="24" spans="1:6">
      <c r="B24" s="53" t="s">
        <v>421</v>
      </c>
      <c r="C24" s="53" t="s">
        <v>415</v>
      </c>
      <c r="D24" s="57" t="s">
        <v>450</v>
      </c>
      <c r="E24" s="1">
        <v>0</v>
      </c>
      <c r="F24" t="s">
        <v>451</v>
      </c>
    </row>
    <row r="25" spans="1:6">
      <c r="B25" s="53"/>
      <c r="C25" s="53"/>
      <c r="D25" s="57"/>
      <c r="E25" s="1">
        <v>1</v>
      </c>
      <c r="F25" t="s">
        <v>452</v>
      </c>
    </row>
    <row r="26" spans="1:6">
      <c r="B26" s="53"/>
      <c r="C26" s="53"/>
      <c r="D26" s="57"/>
      <c r="E26" s="1">
        <v>2</v>
      </c>
      <c r="F26" t="s">
        <v>453</v>
      </c>
    </row>
    <row r="27" spans="1:6">
      <c r="B27" s="53" t="s">
        <v>437</v>
      </c>
      <c r="C27" s="53" t="s">
        <v>415</v>
      </c>
      <c r="D27" s="57" t="s">
        <v>454</v>
      </c>
      <c r="E27" s="1">
        <v>0</v>
      </c>
      <c r="F27" t="s">
        <v>455</v>
      </c>
    </row>
    <row r="28" spans="1:6">
      <c r="B28" s="53"/>
      <c r="C28" s="53"/>
      <c r="D28" s="57"/>
      <c r="E28" s="1">
        <v>1</v>
      </c>
      <c r="F28" t="s">
        <v>456</v>
      </c>
    </row>
    <row r="29" spans="1:6">
      <c r="B29" s="53" t="s">
        <v>441</v>
      </c>
      <c r="C29" s="53" t="s">
        <v>415</v>
      </c>
      <c r="D29" s="57" t="s">
        <v>457</v>
      </c>
      <c r="E29" s="1">
        <v>0</v>
      </c>
      <c r="F29" t="s">
        <v>458</v>
      </c>
    </row>
    <row r="30" spans="1:6">
      <c r="B30" s="53"/>
      <c r="C30" s="53"/>
      <c r="D30" s="57"/>
      <c r="E30" s="1">
        <v>1</v>
      </c>
      <c r="F30" s="5" t="s">
        <v>459</v>
      </c>
    </row>
    <row r="31" spans="1:6">
      <c r="A31" t="s">
        <v>77</v>
      </c>
      <c r="B31" s="1" t="s">
        <v>460</v>
      </c>
      <c r="D31" s="1" t="s">
        <v>411</v>
      </c>
      <c r="E31" s="1" t="s">
        <v>412</v>
      </c>
      <c r="F31" s="1" t="s">
        <v>413</v>
      </c>
    </row>
    <row r="32" spans="1:6">
      <c r="B32" s="53" t="s">
        <v>414</v>
      </c>
      <c r="C32" s="53" t="s">
        <v>415</v>
      </c>
      <c r="D32" s="57" t="s">
        <v>461</v>
      </c>
      <c r="E32" s="1">
        <v>0</v>
      </c>
      <c r="F32" t="s">
        <v>462</v>
      </c>
    </row>
    <row r="33" spans="1:6">
      <c r="B33" s="53"/>
      <c r="C33" s="53"/>
      <c r="D33" s="57"/>
      <c r="E33" s="1">
        <v>1</v>
      </c>
      <c r="F33" t="s">
        <v>463</v>
      </c>
    </row>
    <row r="34" spans="1:6">
      <c r="B34" s="53"/>
      <c r="C34" s="53"/>
      <c r="D34" s="57"/>
      <c r="E34" s="1">
        <v>2</v>
      </c>
      <c r="F34" t="s">
        <v>464</v>
      </c>
    </row>
    <row r="35" spans="1:6">
      <c r="B35" s="53"/>
      <c r="C35" s="53"/>
      <c r="D35" s="57"/>
      <c r="E35" s="1">
        <v>3</v>
      </c>
      <c r="F35" t="s">
        <v>465</v>
      </c>
    </row>
    <row r="36" spans="1:6">
      <c r="B36" s="53" t="s">
        <v>421</v>
      </c>
      <c r="C36" s="53" t="s">
        <v>415</v>
      </c>
      <c r="D36" s="57" t="s">
        <v>466</v>
      </c>
      <c r="E36" s="1">
        <v>0</v>
      </c>
      <c r="F36" t="s">
        <v>462</v>
      </c>
    </row>
    <row r="37" spans="1:6">
      <c r="B37" s="53"/>
      <c r="C37" s="53"/>
      <c r="D37" s="57"/>
      <c r="E37" s="1">
        <v>1</v>
      </c>
      <c r="F37" t="s">
        <v>467</v>
      </c>
    </row>
    <row r="38" spans="1:6">
      <c r="B38" s="53" t="s">
        <v>437</v>
      </c>
      <c r="C38" s="53" t="s">
        <v>415</v>
      </c>
      <c r="D38" s="57" t="s">
        <v>468</v>
      </c>
      <c r="E38" s="1">
        <v>0</v>
      </c>
      <c r="F38" t="s">
        <v>469</v>
      </c>
    </row>
    <row r="39" spans="1:6">
      <c r="B39" s="53"/>
      <c r="C39" s="53"/>
      <c r="D39" s="57"/>
      <c r="E39" s="1">
        <v>1</v>
      </c>
      <c r="F39" t="s">
        <v>470</v>
      </c>
    </row>
    <row r="40" spans="1:6">
      <c r="B40" s="1" t="s">
        <v>441</v>
      </c>
      <c r="C40" s="1" t="s">
        <v>415</v>
      </c>
      <c r="D40" t="s">
        <v>420</v>
      </c>
    </row>
    <row r="41" spans="1:6">
      <c r="A41" t="s">
        <v>80</v>
      </c>
      <c r="B41" s="1" t="s">
        <v>471</v>
      </c>
      <c r="D41" s="1" t="s">
        <v>411</v>
      </c>
      <c r="E41" s="1" t="s">
        <v>412</v>
      </c>
      <c r="F41" s="1" t="s">
        <v>413</v>
      </c>
    </row>
    <row r="42" spans="1:6" ht="16.5">
      <c r="B42" s="53" t="s">
        <v>414</v>
      </c>
      <c r="C42" s="53" t="s">
        <v>415</v>
      </c>
      <c r="D42" s="57" t="s">
        <v>472</v>
      </c>
      <c r="E42" s="1">
        <v>0</v>
      </c>
      <c r="F42" s="2" t="s">
        <v>473</v>
      </c>
    </row>
    <row r="43" spans="1:6" ht="16.5">
      <c r="B43" s="53"/>
      <c r="C43" s="53"/>
      <c r="D43" s="57"/>
      <c r="E43" s="1">
        <v>1</v>
      </c>
      <c r="F43" s="2" t="s">
        <v>474</v>
      </c>
    </row>
    <row r="44" spans="1:6">
      <c r="B44" s="53"/>
      <c r="C44" s="53"/>
      <c r="D44" s="57"/>
      <c r="E44" s="1">
        <v>2</v>
      </c>
      <c r="F44" t="s">
        <v>475</v>
      </c>
    </row>
    <row r="45" spans="1:6">
      <c r="B45" s="53"/>
      <c r="C45" s="53"/>
      <c r="D45" s="57"/>
      <c r="E45" s="1">
        <v>3</v>
      </c>
      <c r="F45" t="s">
        <v>476</v>
      </c>
    </row>
    <row r="46" spans="1:6">
      <c r="B46" s="53"/>
      <c r="C46" s="53"/>
      <c r="D46" s="57"/>
      <c r="E46" s="1">
        <v>4</v>
      </c>
      <c r="F46" t="s">
        <v>477</v>
      </c>
    </row>
    <row r="47" spans="1:6" ht="16.5">
      <c r="B47" s="53"/>
      <c r="C47" s="53"/>
      <c r="D47" s="57"/>
      <c r="E47" s="1">
        <v>5</v>
      </c>
      <c r="F47" s="2" t="s">
        <v>478</v>
      </c>
    </row>
    <row r="48" spans="1:6" ht="16.5">
      <c r="B48" s="53"/>
      <c r="C48" s="53"/>
      <c r="D48" s="57"/>
      <c r="E48" s="1">
        <v>6</v>
      </c>
      <c r="F48" s="2" t="s">
        <v>479</v>
      </c>
    </row>
    <row r="49" spans="1:6">
      <c r="B49" s="53"/>
      <c r="C49" s="53"/>
      <c r="D49" s="57"/>
      <c r="E49" s="1">
        <v>7</v>
      </c>
      <c r="F49" t="s">
        <v>480</v>
      </c>
    </row>
    <row r="50" spans="1:6">
      <c r="B50" s="53"/>
      <c r="C50" s="53"/>
      <c r="D50" s="57"/>
      <c r="E50" s="1" t="s">
        <v>481</v>
      </c>
      <c r="F50" t="s">
        <v>420</v>
      </c>
    </row>
    <row r="51" spans="1:6">
      <c r="B51" s="1" t="s">
        <v>421</v>
      </c>
      <c r="C51" s="1" t="s">
        <v>415</v>
      </c>
      <c r="D51" s="3" t="s">
        <v>482</v>
      </c>
      <c r="E51" s="1" t="s">
        <v>439</v>
      </c>
      <c r="F51" t="s">
        <v>483</v>
      </c>
    </row>
    <row r="52" spans="1:6">
      <c r="B52" s="1" t="s">
        <v>437</v>
      </c>
      <c r="C52" s="1" t="s">
        <v>415</v>
      </c>
      <c r="D52" s="3" t="s">
        <v>420</v>
      </c>
    </row>
    <row r="53" spans="1:6">
      <c r="B53" s="1" t="s">
        <v>441</v>
      </c>
      <c r="C53" s="1" t="s">
        <v>415</v>
      </c>
      <c r="D53" s="3" t="s">
        <v>420</v>
      </c>
    </row>
    <row r="54" spans="1:6">
      <c r="A54" t="s">
        <v>133</v>
      </c>
      <c r="B54" s="1" t="s">
        <v>134</v>
      </c>
      <c r="C54" s="1"/>
      <c r="D54" s="1" t="s">
        <v>411</v>
      </c>
      <c r="E54" s="1" t="s">
        <v>412</v>
      </c>
      <c r="F54" s="1" t="s">
        <v>413</v>
      </c>
    </row>
    <row r="55" spans="1:6">
      <c r="B55" s="53" t="s">
        <v>414</v>
      </c>
      <c r="C55" s="53"/>
      <c r="D55" s="57" t="s">
        <v>484</v>
      </c>
      <c r="E55" s="1">
        <v>0</v>
      </c>
      <c r="F55" t="s">
        <v>485</v>
      </c>
    </row>
    <row r="56" spans="1:6">
      <c r="B56" s="53"/>
      <c r="C56" s="53"/>
      <c r="D56" s="57"/>
      <c r="E56" s="1">
        <v>1</v>
      </c>
      <c r="F56" t="s">
        <v>486</v>
      </c>
    </row>
    <row r="57" spans="1:6">
      <c r="B57" s="53"/>
      <c r="C57" s="53"/>
      <c r="D57" s="57"/>
      <c r="E57" s="1">
        <v>2</v>
      </c>
      <c r="F57" t="s">
        <v>487</v>
      </c>
    </row>
    <row r="58" spans="1:6">
      <c r="B58" s="53"/>
      <c r="C58" s="53"/>
      <c r="D58" s="57"/>
      <c r="E58" s="1">
        <v>3</v>
      </c>
      <c r="F58" t="s">
        <v>488</v>
      </c>
    </row>
    <row r="59" spans="1:6">
      <c r="B59" s="53"/>
      <c r="C59" s="53"/>
      <c r="D59" s="57"/>
      <c r="E59" s="1">
        <v>4</v>
      </c>
      <c r="F59" t="s">
        <v>489</v>
      </c>
    </row>
    <row r="60" spans="1:6">
      <c r="B60" s="53" t="s">
        <v>421</v>
      </c>
      <c r="C60" s="54"/>
      <c r="D60" s="57" t="s">
        <v>490</v>
      </c>
      <c r="E60" s="1">
        <v>0</v>
      </c>
      <c r="F60" t="s">
        <v>491</v>
      </c>
    </row>
    <row r="61" spans="1:6">
      <c r="B61" s="53"/>
      <c r="C61" s="54"/>
      <c r="D61" s="57"/>
      <c r="E61" s="1">
        <v>1</v>
      </c>
      <c r="F61" t="s">
        <v>492</v>
      </c>
    </row>
    <row r="62" spans="1:6">
      <c r="B62" s="53"/>
      <c r="C62" s="54"/>
      <c r="D62" s="57"/>
      <c r="E62" s="1" t="s">
        <v>419</v>
      </c>
      <c r="F62" t="s">
        <v>420</v>
      </c>
    </row>
    <row r="63" spans="1:6">
      <c r="B63" s="1" t="s">
        <v>437</v>
      </c>
      <c r="D63" s="3" t="s">
        <v>420</v>
      </c>
    </row>
    <row r="64" spans="1:6">
      <c r="B64" s="1" t="s">
        <v>441</v>
      </c>
      <c r="D64" s="3" t="s">
        <v>420</v>
      </c>
    </row>
    <row r="65" spans="1:6">
      <c r="A65" t="s">
        <v>150</v>
      </c>
      <c r="B65" s="1" t="s">
        <v>151</v>
      </c>
      <c r="D65" s="1" t="s">
        <v>411</v>
      </c>
      <c r="E65" s="1" t="s">
        <v>412</v>
      </c>
      <c r="F65" s="1" t="s">
        <v>413</v>
      </c>
    </row>
    <row r="66" spans="1:6">
      <c r="B66" s="53" t="s">
        <v>414</v>
      </c>
      <c r="C66" s="53" t="s">
        <v>415</v>
      </c>
      <c r="D66" s="54" t="s">
        <v>493</v>
      </c>
      <c r="E66" s="1">
        <v>0</v>
      </c>
      <c r="F66" t="s">
        <v>494</v>
      </c>
    </row>
    <row r="67" spans="1:6">
      <c r="B67" s="53"/>
      <c r="C67" s="53"/>
      <c r="D67" s="54"/>
      <c r="E67" s="1">
        <v>1</v>
      </c>
      <c r="F67" t="s">
        <v>495</v>
      </c>
    </row>
    <row r="68" spans="1:6">
      <c r="B68" s="53"/>
      <c r="C68" s="53"/>
      <c r="D68" s="54"/>
      <c r="E68" s="1">
        <v>2</v>
      </c>
      <c r="F68" t="s">
        <v>496</v>
      </c>
    </row>
    <row r="69" spans="1:6">
      <c r="B69" s="53" t="s">
        <v>421</v>
      </c>
      <c r="C69" s="53" t="s">
        <v>415</v>
      </c>
      <c r="D69" s="54" t="s">
        <v>497</v>
      </c>
      <c r="E69" s="1">
        <v>0</v>
      </c>
      <c r="F69" t="s">
        <v>498</v>
      </c>
    </row>
    <row r="70" spans="1:6">
      <c r="B70" s="53"/>
      <c r="C70" s="53"/>
      <c r="D70" s="54"/>
      <c r="E70" s="1">
        <v>1</v>
      </c>
      <c r="F70" t="s">
        <v>462</v>
      </c>
    </row>
    <row r="71" spans="1:6">
      <c r="B71" s="53" t="s">
        <v>437</v>
      </c>
      <c r="C71" s="53" t="s">
        <v>415</v>
      </c>
      <c r="D71" s="54" t="s">
        <v>499</v>
      </c>
      <c r="E71" s="1">
        <v>0</v>
      </c>
      <c r="F71" t="s">
        <v>500</v>
      </c>
    </row>
    <row r="72" spans="1:6">
      <c r="B72" s="53"/>
      <c r="C72" s="53"/>
      <c r="D72" s="54"/>
      <c r="E72" s="1">
        <v>1</v>
      </c>
      <c r="F72" t="s">
        <v>501</v>
      </c>
    </row>
    <row r="73" spans="1:6">
      <c r="B73" s="53"/>
      <c r="C73" s="53"/>
      <c r="D73" s="54"/>
      <c r="E73" s="1">
        <v>2</v>
      </c>
      <c r="F73" t="s">
        <v>502</v>
      </c>
    </row>
    <row r="74" spans="1:6">
      <c r="B74" s="1" t="s">
        <v>441</v>
      </c>
      <c r="C74" s="1" t="s">
        <v>415</v>
      </c>
      <c r="D74" t="s">
        <v>420</v>
      </c>
    </row>
    <row r="75" spans="1:6">
      <c r="A75" t="s">
        <v>200</v>
      </c>
      <c r="B75" s="1" t="s">
        <v>201</v>
      </c>
      <c r="D75" s="1" t="s">
        <v>411</v>
      </c>
      <c r="E75" s="1" t="s">
        <v>412</v>
      </c>
      <c r="F75" s="1" t="s">
        <v>413</v>
      </c>
    </row>
    <row r="76" spans="1:6">
      <c r="B76" s="53" t="s">
        <v>414</v>
      </c>
      <c r="C76" s="53" t="s">
        <v>415</v>
      </c>
      <c r="D76" s="54" t="s">
        <v>503</v>
      </c>
      <c r="E76" s="1">
        <v>0</v>
      </c>
      <c r="F76" t="s">
        <v>504</v>
      </c>
    </row>
    <row r="77" spans="1:6">
      <c r="B77" s="53"/>
      <c r="C77" s="53"/>
      <c r="D77" s="54"/>
      <c r="E77" s="1">
        <v>1</v>
      </c>
      <c r="F77" t="s">
        <v>505</v>
      </c>
    </row>
    <row r="78" spans="1:6">
      <c r="B78" s="53"/>
      <c r="C78" s="53"/>
      <c r="D78" s="54"/>
      <c r="E78" s="1">
        <v>2</v>
      </c>
      <c r="F78" t="s">
        <v>506</v>
      </c>
    </row>
    <row r="79" spans="1:6">
      <c r="B79" s="53"/>
      <c r="C79" s="53"/>
      <c r="D79" s="54"/>
      <c r="E79" s="1">
        <v>3</v>
      </c>
      <c r="F79" t="s">
        <v>507</v>
      </c>
    </row>
    <row r="80" spans="1:6">
      <c r="B80" s="53"/>
      <c r="C80" s="53"/>
      <c r="D80" s="54"/>
      <c r="E80" s="1">
        <v>4</v>
      </c>
      <c r="F80" t="s">
        <v>508</v>
      </c>
    </row>
    <row r="81" spans="1:6">
      <c r="B81" s="53"/>
      <c r="C81" s="53"/>
      <c r="D81" s="54"/>
      <c r="E81" s="1">
        <v>5</v>
      </c>
      <c r="F81" t="s">
        <v>509</v>
      </c>
    </row>
    <row r="82" spans="1:6">
      <c r="B82" s="53"/>
      <c r="C82" s="53"/>
      <c r="D82" s="54"/>
      <c r="E82" s="1">
        <v>6</v>
      </c>
      <c r="F82" t="s">
        <v>510</v>
      </c>
    </row>
    <row r="83" spans="1:6">
      <c r="B83" s="53"/>
      <c r="C83" s="53"/>
      <c r="D83" s="54"/>
      <c r="E83" s="1">
        <v>7</v>
      </c>
      <c r="F83" t="s">
        <v>511</v>
      </c>
    </row>
    <row r="84" spans="1:6">
      <c r="B84" s="53"/>
      <c r="C84" s="53"/>
      <c r="D84" s="54"/>
      <c r="E84" s="1">
        <v>8</v>
      </c>
      <c r="F84" t="s">
        <v>512</v>
      </c>
    </row>
    <row r="85" spans="1:6">
      <c r="B85" s="53"/>
      <c r="C85" s="53"/>
      <c r="D85" s="54"/>
      <c r="E85" s="1">
        <v>9</v>
      </c>
      <c r="F85" t="s">
        <v>513</v>
      </c>
    </row>
    <row r="86" spans="1:6">
      <c r="B86" s="53" t="s">
        <v>421</v>
      </c>
      <c r="C86" s="53" t="s">
        <v>415</v>
      </c>
      <c r="D86" s="54" t="s">
        <v>514</v>
      </c>
      <c r="E86" s="1">
        <v>0</v>
      </c>
      <c r="F86" t="s">
        <v>515</v>
      </c>
    </row>
    <row r="87" spans="1:6">
      <c r="B87" s="53"/>
      <c r="C87" s="53"/>
      <c r="D87" s="54"/>
      <c r="E87" s="1">
        <v>1</v>
      </c>
      <c r="F87" t="s">
        <v>516</v>
      </c>
    </row>
    <row r="88" spans="1:6">
      <c r="B88" s="53"/>
      <c r="C88" s="53"/>
      <c r="D88" s="54"/>
      <c r="E88" s="1">
        <v>2</v>
      </c>
      <c r="F88" t="s">
        <v>517</v>
      </c>
    </row>
    <row r="89" spans="1:6">
      <c r="B89" s="53"/>
      <c r="C89" s="53"/>
      <c r="D89" s="54"/>
      <c r="E89" s="1">
        <v>3</v>
      </c>
      <c r="F89" t="s">
        <v>518</v>
      </c>
    </row>
    <row r="90" spans="1:6">
      <c r="B90" s="53" t="s">
        <v>437</v>
      </c>
      <c r="C90" s="53" t="s">
        <v>415</v>
      </c>
      <c r="D90" s="54" t="s">
        <v>519</v>
      </c>
      <c r="E90" s="1">
        <v>0</v>
      </c>
      <c r="F90" t="s">
        <v>520</v>
      </c>
    </row>
    <row r="91" spans="1:6">
      <c r="B91" s="53"/>
      <c r="C91" s="53"/>
      <c r="D91" s="54"/>
      <c r="E91" s="1">
        <v>1</v>
      </c>
      <c r="F91" t="s">
        <v>521</v>
      </c>
    </row>
    <row r="92" spans="1:6">
      <c r="B92" s="53"/>
      <c r="C92" s="53"/>
      <c r="D92" s="54"/>
      <c r="E92" s="1">
        <v>2</v>
      </c>
      <c r="F92" t="s">
        <v>522</v>
      </c>
    </row>
    <row r="93" spans="1:6">
      <c r="B93" s="53" t="s">
        <v>441</v>
      </c>
      <c r="C93" s="53" t="s">
        <v>415</v>
      </c>
      <c r="D93" s="54" t="s">
        <v>523</v>
      </c>
      <c r="E93" s="1">
        <v>0</v>
      </c>
      <c r="F93" t="s">
        <v>524</v>
      </c>
    </row>
    <row r="94" spans="1:6">
      <c r="B94" s="53"/>
      <c r="C94" s="53"/>
      <c r="D94" s="54"/>
      <c r="E94" s="1">
        <v>1</v>
      </c>
      <c r="F94" t="s">
        <v>525</v>
      </c>
    </row>
    <row r="95" spans="1:6">
      <c r="A95" t="s">
        <v>219</v>
      </c>
      <c r="B95" s="1" t="s">
        <v>220</v>
      </c>
      <c r="D95" s="1" t="s">
        <v>411</v>
      </c>
      <c r="E95" s="1" t="s">
        <v>412</v>
      </c>
      <c r="F95" s="1" t="s">
        <v>413</v>
      </c>
    </row>
    <row r="96" spans="1:6">
      <c r="B96" s="53" t="s">
        <v>414</v>
      </c>
      <c r="C96" s="54"/>
      <c r="D96" s="54" t="s">
        <v>526</v>
      </c>
      <c r="E96" s="1">
        <v>0</v>
      </c>
      <c r="F96" t="s">
        <v>527</v>
      </c>
    </row>
    <row r="97" spans="1:6">
      <c r="B97" s="53"/>
      <c r="C97" s="54"/>
      <c r="D97" s="54"/>
      <c r="E97" s="1">
        <v>1</v>
      </c>
      <c r="F97" t="s">
        <v>528</v>
      </c>
    </row>
    <row r="98" spans="1:6">
      <c r="B98" s="53" t="s">
        <v>421</v>
      </c>
      <c r="C98" s="54"/>
      <c r="D98" s="54" t="s">
        <v>529</v>
      </c>
      <c r="E98" s="1">
        <v>0</v>
      </c>
      <c r="F98" t="s">
        <v>462</v>
      </c>
    </row>
    <row r="99" spans="1:6">
      <c r="B99" s="53"/>
      <c r="C99" s="54"/>
      <c r="D99" s="54"/>
      <c r="E99" s="1">
        <v>1</v>
      </c>
      <c r="F99" t="s">
        <v>530</v>
      </c>
    </row>
    <row r="100" spans="1:6">
      <c r="B100" s="1" t="s">
        <v>437</v>
      </c>
      <c r="D100" t="s">
        <v>420</v>
      </c>
    </row>
    <row r="101" spans="1:6">
      <c r="B101" s="1" t="s">
        <v>441</v>
      </c>
      <c r="D101" t="s">
        <v>420</v>
      </c>
    </row>
    <row r="102" spans="1:6">
      <c r="A102" t="s">
        <v>285</v>
      </c>
      <c r="B102" s="1" t="s">
        <v>286</v>
      </c>
      <c r="D102" s="1" t="s">
        <v>411</v>
      </c>
      <c r="E102" s="1" t="s">
        <v>412</v>
      </c>
      <c r="F102" s="1" t="s">
        <v>413</v>
      </c>
    </row>
    <row r="103" spans="1:6">
      <c r="B103" s="53" t="s">
        <v>414</v>
      </c>
      <c r="C103" s="53" t="s">
        <v>415</v>
      </c>
      <c r="D103" s="54" t="s">
        <v>531</v>
      </c>
      <c r="E103" s="1">
        <v>0</v>
      </c>
      <c r="F103" t="s">
        <v>462</v>
      </c>
    </row>
    <row r="104" spans="1:6">
      <c r="B104" s="53"/>
      <c r="C104" s="53"/>
      <c r="D104" s="54"/>
      <c r="E104" s="1">
        <v>1</v>
      </c>
      <c r="F104" t="s">
        <v>532</v>
      </c>
    </row>
    <row r="105" spans="1:6">
      <c r="B105" s="1" t="s">
        <v>421</v>
      </c>
      <c r="C105" s="1" t="s">
        <v>415</v>
      </c>
      <c r="D105" t="s">
        <v>420</v>
      </c>
    </row>
    <row r="106" spans="1:6">
      <c r="B106" s="1" t="s">
        <v>437</v>
      </c>
      <c r="C106" s="1" t="s">
        <v>415</v>
      </c>
      <c r="D106" t="s">
        <v>420</v>
      </c>
    </row>
    <row r="107" spans="1:6">
      <c r="B107" s="1" t="s">
        <v>441</v>
      </c>
      <c r="C107" s="1" t="s">
        <v>415</v>
      </c>
      <c r="D107" t="s">
        <v>420</v>
      </c>
    </row>
    <row r="108" spans="1:6">
      <c r="A108" t="s">
        <v>327</v>
      </c>
      <c r="B108" s="1" t="s">
        <v>328</v>
      </c>
      <c r="D108" s="1" t="s">
        <v>411</v>
      </c>
      <c r="E108" s="1" t="s">
        <v>412</v>
      </c>
      <c r="F108" s="1" t="s">
        <v>413</v>
      </c>
    </row>
    <row r="109" spans="1:6">
      <c r="B109" s="53" t="s">
        <v>414</v>
      </c>
      <c r="C109" s="53" t="s">
        <v>415</v>
      </c>
      <c r="D109" s="54" t="s">
        <v>533</v>
      </c>
      <c r="E109" s="1">
        <v>0</v>
      </c>
      <c r="F109" t="s">
        <v>534</v>
      </c>
    </row>
    <row r="110" spans="1:6">
      <c r="B110" s="53"/>
      <c r="C110" s="53"/>
      <c r="D110" s="54"/>
      <c r="E110" s="1">
        <v>1</v>
      </c>
      <c r="F110" t="s">
        <v>535</v>
      </c>
    </row>
    <row r="111" spans="1:6">
      <c r="B111" s="53" t="s">
        <v>421</v>
      </c>
      <c r="C111" s="53" t="s">
        <v>415</v>
      </c>
      <c r="D111" s="55" t="s">
        <v>536</v>
      </c>
      <c r="E111" s="1">
        <v>0</v>
      </c>
      <c r="F111" t="s">
        <v>537</v>
      </c>
    </row>
    <row r="112" spans="1:6">
      <c r="B112" s="53"/>
      <c r="C112" s="53"/>
      <c r="D112" s="56"/>
      <c r="E112" s="1">
        <v>1</v>
      </c>
      <c r="F112" t="s">
        <v>538</v>
      </c>
    </row>
    <row r="113" spans="2:6">
      <c r="B113" s="53"/>
      <c r="C113" s="53"/>
      <c r="D113" s="56"/>
      <c r="E113" s="1">
        <v>2</v>
      </c>
      <c r="F113" t="s">
        <v>539</v>
      </c>
    </row>
    <row r="114" spans="2:6">
      <c r="B114" s="53"/>
      <c r="C114" s="53"/>
      <c r="D114" s="56"/>
      <c r="E114" s="1">
        <v>3</v>
      </c>
      <c r="F114" t="s">
        <v>540</v>
      </c>
    </row>
    <row r="115" spans="2:6">
      <c r="B115" s="53"/>
      <c r="C115" s="53"/>
      <c r="D115" s="56"/>
      <c r="E115" s="1">
        <v>4</v>
      </c>
      <c r="F115" t="s">
        <v>541</v>
      </c>
    </row>
    <row r="116" spans="2:6">
      <c r="B116" s="53"/>
      <c r="C116" s="53"/>
      <c r="D116" s="56"/>
      <c r="E116" s="1">
        <v>5</v>
      </c>
      <c r="F116" t="s">
        <v>542</v>
      </c>
    </row>
    <row r="117" spans="2:6">
      <c r="B117" s="53"/>
      <c r="C117" s="53"/>
      <c r="D117" s="56"/>
      <c r="E117" s="1">
        <v>6</v>
      </c>
      <c r="F117" t="s">
        <v>543</v>
      </c>
    </row>
    <row r="118" spans="2:6">
      <c r="B118" s="53"/>
      <c r="C118" s="53"/>
      <c r="D118" s="56"/>
      <c r="E118" s="1">
        <v>7</v>
      </c>
      <c r="F118" t="s">
        <v>544</v>
      </c>
    </row>
    <row r="119" spans="2:6">
      <c r="B119" s="53"/>
      <c r="C119" s="53"/>
      <c r="D119" s="56"/>
      <c r="E119" s="1">
        <v>8</v>
      </c>
      <c r="F119" t="s">
        <v>545</v>
      </c>
    </row>
    <row r="120" spans="2:6">
      <c r="B120" s="53"/>
      <c r="C120" s="53"/>
      <c r="D120" s="56"/>
      <c r="E120" s="1">
        <v>9</v>
      </c>
      <c r="F120" t="s">
        <v>546</v>
      </c>
    </row>
    <row r="121" spans="2:6">
      <c r="B121" s="53"/>
      <c r="C121" s="53"/>
      <c r="D121" s="56"/>
      <c r="E121" s="1" t="s">
        <v>433</v>
      </c>
      <c r="F121" t="s">
        <v>547</v>
      </c>
    </row>
    <row r="122" spans="2:6">
      <c r="B122" s="53"/>
      <c r="C122" s="53"/>
      <c r="D122" s="56"/>
      <c r="E122" s="1" t="s">
        <v>435</v>
      </c>
      <c r="F122" t="s">
        <v>548</v>
      </c>
    </row>
    <row r="123" spans="2:6">
      <c r="B123" s="53"/>
      <c r="C123" s="53"/>
      <c r="D123" s="56"/>
      <c r="E123" s="1" t="s">
        <v>549</v>
      </c>
      <c r="F123" t="s">
        <v>550</v>
      </c>
    </row>
    <row r="124" spans="2:6">
      <c r="B124" s="53"/>
      <c r="C124" s="53"/>
      <c r="D124" s="56"/>
      <c r="E124" s="1" t="s">
        <v>551</v>
      </c>
      <c r="F124" t="s">
        <v>552</v>
      </c>
    </row>
    <row r="125" spans="2:6">
      <c r="B125" s="53"/>
      <c r="C125" s="53"/>
      <c r="D125" s="56"/>
      <c r="E125" s="1" t="s">
        <v>553</v>
      </c>
      <c r="F125" t="s">
        <v>554</v>
      </c>
    </row>
    <row r="126" spans="2:6">
      <c r="B126" s="53"/>
      <c r="C126" s="53"/>
      <c r="D126" s="56"/>
      <c r="E126" s="1" t="s">
        <v>555</v>
      </c>
      <c r="F126" t="s">
        <v>556</v>
      </c>
    </row>
    <row r="127" spans="2:6">
      <c r="B127" s="1" t="s">
        <v>437</v>
      </c>
      <c r="C127" s="1" t="s">
        <v>415</v>
      </c>
      <c r="D127" s="5" t="s">
        <v>557</v>
      </c>
      <c r="E127" s="1" t="s">
        <v>439</v>
      </c>
      <c r="F127" t="s">
        <v>483</v>
      </c>
    </row>
    <row r="128" spans="2:6">
      <c r="B128" s="53" t="s">
        <v>441</v>
      </c>
      <c r="C128" s="53" t="s">
        <v>415</v>
      </c>
      <c r="D128" s="55" t="s">
        <v>558</v>
      </c>
      <c r="E128" s="1">
        <v>0</v>
      </c>
      <c r="F128" t="s">
        <v>559</v>
      </c>
    </row>
    <row r="129" spans="1:6">
      <c r="B129" s="53"/>
      <c r="C129" s="53"/>
      <c r="D129" s="55"/>
      <c r="E129" s="1">
        <v>1</v>
      </c>
      <c r="F129" t="s">
        <v>560</v>
      </c>
    </row>
    <row r="130" spans="1:6">
      <c r="B130" s="53"/>
      <c r="C130" s="53"/>
      <c r="D130" s="55"/>
      <c r="E130" s="1">
        <v>2</v>
      </c>
      <c r="F130" t="s">
        <v>561</v>
      </c>
    </row>
    <row r="131" spans="1:6">
      <c r="B131" s="53"/>
      <c r="C131" s="53"/>
      <c r="D131" s="55"/>
      <c r="E131" s="1">
        <v>3</v>
      </c>
      <c r="F131" t="s">
        <v>562</v>
      </c>
    </row>
    <row r="132" spans="1:6">
      <c r="B132" s="53"/>
      <c r="C132" s="53"/>
      <c r="D132" s="55"/>
      <c r="E132" s="1">
        <v>4</v>
      </c>
      <c r="F132" t="s">
        <v>563</v>
      </c>
    </row>
    <row r="133" spans="1:6">
      <c r="B133" s="53"/>
      <c r="C133" s="53"/>
      <c r="D133" s="55"/>
      <c r="E133" s="1">
        <v>5</v>
      </c>
      <c r="F133" t="s">
        <v>564</v>
      </c>
    </row>
    <row r="134" spans="1:6">
      <c r="B134" s="53"/>
      <c r="C134" s="53"/>
      <c r="D134" s="55"/>
      <c r="E134" s="1">
        <v>6</v>
      </c>
      <c r="F134" t="s">
        <v>565</v>
      </c>
    </row>
    <row r="135" spans="1:6">
      <c r="B135" s="53"/>
      <c r="C135" s="53"/>
      <c r="D135" s="55"/>
      <c r="E135" s="1">
        <v>7</v>
      </c>
      <c r="F135" t="s">
        <v>566</v>
      </c>
    </row>
    <row r="136" spans="1:6">
      <c r="B136" s="53"/>
      <c r="C136" s="53"/>
      <c r="D136" s="55"/>
      <c r="E136" s="1">
        <v>8</v>
      </c>
      <c r="F136" t="s">
        <v>567</v>
      </c>
    </row>
    <row r="137" spans="1:6">
      <c r="B137" s="53"/>
      <c r="C137" s="53"/>
      <c r="D137" s="55"/>
      <c r="E137" s="1">
        <v>9</v>
      </c>
      <c r="F137" t="s">
        <v>568</v>
      </c>
    </row>
    <row r="138" spans="1:6">
      <c r="B138" s="53"/>
      <c r="C138" s="53"/>
      <c r="D138" s="55"/>
      <c r="E138" s="1" t="s">
        <v>433</v>
      </c>
      <c r="F138" t="s">
        <v>569</v>
      </c>
    </row>
    <row r="139" spans="1:6">
      <c r="B139" s="53"/>
      <c r="C139" s="53"/>
      <c r="D139" s="55"/>
      <c r="E139" s="1" t="s">
        <v>435</v>
      </c>
      <c r="F139" t="s">
        <v>570</v>
      </c>
    </row>
    <row r="140" spans="1:6">
      <c r="B140" s="53"/>
      <c r="C140" s="53"/>
      <c r="D140" s="55"/>
      <c r="E140" s="1" t="s">
        <v>549</v>
      </c>
      <c r="F140" t="s">
        <v>571</v>
      </c>
    </row>
    <row r="141" spans="1:6">
      <c r="B141" s="53"/>
      <c r="C141" s="53"/>
      <c r="D141" s="55"/>
      <c r="E141" s="1" t="s">
        <v>551</v>
      </c>
      <c r="F141" t="s">
        <v>572</v>
      </c>
    </row>
    <row r="142" spans="1:6">
      <c r="B142" s="53"/>
      <c r="C142" s="53"/>
      <c r="D142" s="55"/>
      <c r="E142" s="1" t="s">
        <v>553</v>
      </c>
      <c r="F142" t="s">
        <v>573</v>
      </c>
    </row>
    <row r="143" spans="1:6">
      <c r="B143" s="53"/>
      <c r="C143" s="53"/>
      <c r="D143" s="55"/>
      <c r="E143" s="1" t="s">
        <v>555</v>
      </c>
      <c r="F143" t="s">
        <v>574</v>
      </c>
    </row>
    <row r="144" spans="1:6">
      <c r="A144" t="s">
        <v>331</v>
      </c>
      <c r="B144" s="1" t="s">
        <v>332</v>
      </c>
      <c r="D144" s="1" t="s">
        <v>411</v>
      </c>
      <c r="E144" s="1" t="s">
        <v>412</v>
      </c>
      <c r="F144" s="1" t="s">
        <v>413</v>
      </c>
    </row>
    <row r="145" spans="2:6">
      <c r="B145" s="53" t="s">
        <v>414</v>
      </c>
      <c r="C145" s="53" t="s">
        <v>415</v>
      </c>
      <c r="D145" s="55" t="s">
        <v>575</v>
      </c>
      <c r="E145" s="1">
        <v>0</v>
      </c>
      <c r="F145" t="s">
        <v>576</v>
      </c>
    </row>
    <row r="146" spans="2:6">
      <c r="B146" s="53"/>
      <c r="C146" s="53"/>
      <c r="D146" s="55"/>
      <c r="E146" s="1">
        <v>1</v>
      </c>
      <c r="F146" t="s">
        <v>577</v>
      </c>
    </row>
    <row r="147" spans="2:6">
      <c r="B147" s="53"/>
      <c r="C147" s="53"/>
      <c r="D147" s="55"/>
      <c r="E147" s="1">
        <v>2</v>
      </c>
      <c r="F147" t="s">
        <v>578</v>
      </c>
    </row>
    <row r="148" spans="2:6">
      <c r="B148" s="53"/>
      <c r="C148" s="53"/>
      <c r="D148" s="55"/>
      <c r="E148" s="1">
        <v>3</v>
      </c>
      <c r="F148" t="s">
        <v>579</v>
      </c>
    </row>
    <row r="149" spans="2:6">
      <c r="B149" s="53"/>
      <c r="C149" s="53"/>
      <c r="D149" s="55"/>
      <c r="E149" s="1">
        <v>4</v>
      </c>
      <c r="F149" t="s">
        <v>580</v>
      </c>
    </row>
    <row r="150" spans="2:6">
      <c r="B150" s="53"/>
      <c r="C150" s="53"/>
      <c r="D150" s="55"/>
      <c r="E150" s="1">
        <v>5</v>
      </c>
      <c r="F150" t="s">
        <v>581</v>
      </c>
    </row>
    <row r="151" spans="2:6">
      <c r="B151" s="53"/>
      <c r="C151" s="53"/>
      <c r="D151" s="55"/>
      <c r="E151" s="1">
        <v>6</v>
      </c>
      <c r="F151" t="s">
        <v>582</v>
      </c>
    </row>
    <row r="152" spans="2:6">
      <c r="B152" s="53"/>
      <c r="C152" s="53"/>
      <c r="D152" s="55"/>
      <c r="E152" s="1">
        <v>7</v>
      </c>
      <c r="F152" t="s">
        <v>583</v>
      </c>
    </row>
    <row r="153" spans="2:6">
      <c r="B153" s="53"/>
      <c r="C153" s="53"/>
      <c r="D153" s="55"/>
      <c r="E153" s="1">
        <v>8</v>
      </c>
      <c r="F153" t="s">
        <v>584</v>
      </c>
    </row>
    <row r="154" spans="2:6">
      <c r="B154" s="53"/>
      <c r="C154" s="53"/>
      <c r="D154" s="55"/>
      <c r="E154" s="1">
        <v>9</v>
      </c>
      <c r="F154" t="s">
        <v>585</v>
      </c>
    </row>
    <row r="155" spans="2:6">
      <c r="B155" s="53"/>
      <c r="C155" s="53"/>
      <c r="D155" s="55"/>
      <c r="E155" s="1" t="s">
        <v>433</v>
      </c>
      <c r="F155" t="s">
        <v>586</v>
      </c>
    </row>
    <row r="156" spans="2:6">
      <c r="B156" s="53"/>
      <c r="C156" s="53"/>
      <c r="D156" s="55"/>
      <c r="E156" s="1" t="s">
        <v>435</v>
      </c>
      <c r="F156" t="s">
        <v>587</v>
      </c>
    </row>
    <row r="157" spans="2:6">
      <c r="B157" s="53"/>
      <c r="C157" s="53"/>
      <c r="D157" s="55"/>
      <c r="E157" s="1" t="s">
        <v>549</v>
      </c>
      <c r="F157" t="s">
        <v>588</v>
      </c>
    </row>
    <row r="158" spans="2:6">
      <c r="B158" s="53"/>
      <c r="C158" s="53"/>
      <c r="D158" s="55"/>
      <c r="E158" s="1" t="s">
        <v>551</v>
      </c>
      <c r="F158" t="s">
        <v>589</v>
      </c>
    </row>
    <row r="159" spans="2:6">
      <c r="B159" s="53"/>
      <c r="C159" s="53"/>
      <c r="D159" s="55"/>
      <c r="E159" s="1" t="s">
        <v>553</v>
      </c>
      <c r="F159" t="s">
        <v>590</v>
      </c>
    </row>
    <row r="160" spans="2:6">
      <c r="B160" s="53"/>
      <c r="C160" s="53"/>
      <c r="D160" s="55"/>
      <c r="E160" s="1" t="s">
        <v>555</v>
      </c>
      <c r="F160" t="s">
        <v>591</v>
      </c>
    </row>
    <row r="161" spans="1:6">
      <c r="B161" s="1" t="s">
        <v>421</v>
      </c>
      <c r="C161" s="1" t="s">
        <v>415</v>
      </c>
      <c r="D161" s="5" t="s">
        <v>592</v>
      </c>
      <c r="E161" s="1" t="s">
        <v>439</v>
      </c>
      <c r="F161" t="s">
        <v>483</v>
      </c>
    </row>
    <row r="162" spans="1:6">
      <c r="B162" s="1" t="s">
        <v>437</v>
      </c>
      <c r="C162" s="1" t="s">
        <v>415</v>
      </c>
      <c r="D162" t="s">
        <v>593</v>
      </c>
      <c r="E162" s="1" t="s">
        <v>439</v>
      </c>
      <c r="F162" t="s">
        <v>594</v>
      </c>
    </row>
    <row r="163" spans="1:6">
      <c r="B163" s="1" t="s">
        <v>441</v>
      </c>
      <c r="C163" s="1" t="s">
        <v>415</v>
      </c>
      <c r="D163" t="s">
        <v>595</v>
      </c>
      <c r="E163" s="1" t="s">
        <v>439</v>
      </c>
      <c r="F163" t="s">
        <v>483</v>
      </c>
    </row>
    <row r="164" spans="1:6">
      <c r="A164" t="s">
        <v>335</v>
      </c>
      <c r="B164" s="1" t="s">
        <v>336</v>
      </c>
      <c r="D164" s="1" t="s">
        <v>411</v>
      </c>
      <c r="E164" s="1" t="s">
        <v>412</v>
      </c>
      <c r="F164" s="1" t="s">
        <v>413</v>
      </c>
    </row>
    <row r="165" spans="1:6">
      <c r="B165" s="53" t="s">
        <v>414</v>
      </c>
      <c r="C165" s="53" t="s">
        <v>415</v>
      </c>
      <c r="D165" s="55" t="s">
        <v>596</v>
      </c>
      <c r="E165" s="1">
        <v>0</v>
      </c>
      <c r="F165" t="s">
        <v>537</v>
      </c>
    </row>
    <row r="166" spans="1:6">
      <c r="B166" s="53"/>
      <c r="C166" s="53"/>
      <c r="D166" s="55"/>
      <c r="E166" s="1">
        <v>1</v>
      </c>
      <c r="F166" t="s">
        <v>538</v>
      </c>
    </row>
    <row r="167" spans="1:6">
      <c r="B167" s="53"/>
      <c r="C167" s="53"/>
      <c r="D167" s="55"/>
      <c r="E167" s="1">
        <v>2</v>
      </c>
      <c r="F167" t="s">
        <v>539</v>
      </c>
    </row>
    <row r="168" spans="1:6">
      <c r="B168" s="53"/>
      <c r="C168" s="53"/>
      <c r="D168" s="55"/>
      <c r="E168" s="1">
        <v>3</v>
      </c>
      <c r="F168" t="s">
        <v>540</v>
      </c>
    </row>
    <row r="169" spans="1:6">
      <c r="B169" s="53"/>
      <c r="C169" s="53"/>
      <c r="D169" s="55"/>
      <c r="E169" s="1">
        <v>4</v>
      </c>
      <c r="F169" t="s">
        <v>541</v>
      </c>
    </row>
    <row r="170" spans="1:6">
      <c r="B170" s="53"/>
      <c r="C170" s="53"/>
      <c r="D170" s="55"/>
      <c r="E170" s="1">
        <v>5</v>
      </c>
      <c r="F170" t="s">
        <v>542</v>
      </c>
    </row>
    <row r="171" spans="1:6">
      <c r="B171" s="53"/>
      <c r="C171" s="53"/>
      <c r="D171" s="55"/>
      <c r="E171" s="1">
        <v>6</v>
      </c>
      <c r="F171" t="s">
        <v>543</v>
      </c>
    </row>
    <row r="172" spans="1:6">
      <c r="B172" s="53"/>
      <c r="C172" s="53"/>
      <c r="D172" s="55"/>
      <c r="E172" s="1">
        <v>7</v>
      </c>
      <c r="F172" t="s">
        <v>544</v>
      </c>
    </row>
    <row r="173" spans="1:6">
      <c r="B173" s="53"/>
      <c r="C173" s="53"/>
      <c r="D173" s="55"/>
      <c r="E173" s="1">
        <v>8</v>
      </c>
      <c r="F173" t="s">
        <v>545</v>
      </c>
    </row>
    <row r="174" spans="1:6">
      <c r="B174" s="53"/>
      <c r="C174" s="53"/>
      <c r="D174" s="55"/>
      <c r="E174" s="1">
        <v>9</v>
      </c>
      <c r="F174" t="s">
        <v>546</v>
      </c>
    </row>
    <row r="175" spans="1:6">
      <c r="B175" s="53"/>
      <c r="C175" s="53"/>
      <c r="D175" s="55"/>
      <c r="E175" s="1" t="s">
        <v>433</v>
      </c>
      <c r="F175" t="s">
        <v>547</v>
      </c>
    </row>
    <row r="176" spans="1:6">
      <c r="B176" s="53"/>
      <c r="C176" s="53"/>
      <c r="D176" s="55"/>
      <c r="E176" s="1" t="s">
        <v>435</v>
      </c>
      <c r="F176" t="s">
        <v>548</v>
      </c>
    </row>
    <row r="177" spans="1:6">
      <c r="B177" s="53"/>
      <c r="C177" s="53"/>
      <c r="D177" s="55"/>
      <c r="E177" s="1" t="s">
        <v>549</v>
      </c>
      <c r="F177" t="s">
        <v>550</v>
      </c>
    </row>
    <row r="178" spans="1:6">
      <c r="B178" s="53"/>
      <c r="C178" s="53"/>
      <c r="D178" s="55"/>
      <c r="E178" s="1" t="s">
        <v>551</v>
      </c>
      <c r="F178" t="s">
        <v>552</v>
      </c>
    </row>
    <row r="179" spans="1:6">
      <c r="B179" s="53"/>
      <c r="C179" s="53"/>
      <c r="D179" s="55"/>
      <c r="E179" s="1" t="s">
        <v>553</v>
      </c>
      <c r="F179" t="s">
        <v>554</v>
      </c>
    </row>
    <row r="180" spans="1:6">
      <c r="B180" s="53"/>
      <c r="C180" s="53"/>
      <c r="D180" s="55"/>
      <c r="E180" s="1" t="s">
        <v>555</v>
      </c>
      <c r="F180" t="s">
        <v>556</v>
      </c>
    </row>
    <row r="181" spans="1:6">
      <c r="B181" s="1" t="s">
        <v>421</v>
      </c>
      <c r="C181" s="1" t="s">
        <v>415</v>
      </c>
      <c r="D181" s="5" t="s">
        <v>597</v>
      </c>
      <c r="E181" s="1" t="s">
        <v>439</v>
      </c>
      <c r="F181" t="s">
        <v>483</v>
      </c>
    </row>
    <row r="182" spans="1:6">
      <c r="B182" s="1" t="s">
        <v>437</v>
      </c>
      <c r="C182" s="1" t="s">
        <v>415</v>
      </c>
      <c r="D182" s="5" t="s">
        <v>598</v>
      </c>
      <c r="E182" s="1" t="s">
        <v>439</v>
      </c>
      <c r="F182" t="s">
        <v>483</v>
      </c>
    </row>
    <row r="183" spans="1:6">
      <c r="B183" s="1" t="s">
        <v>441</v>
      </c>
      <c r="C183" s="1" t="s">
        <v>415</v>
      </c>
      <c r="D183" t="s">
        <v>599</v>
      </c>
      <c r="E183" s="1" t="s">
        <v>439</v>
      </c>
      <c r="F183" t="s">
        <v>483</v>
      </c>
    </row>
    <row r="184" spans="1:6">
      <c r="A184" t="s">
        <v>339</v>
      </c>
      <c r="B184" s="1" t="s">
        <v>340</v>
      </c>
      <c r="D184" s="1" t="s">
        <v>411</v>
      </c>
      <c r="E184" s="1" t="s">
        <v>412</v>
      </c>
      <c r="F184" s="1" t="s">
        <v>413</v>
      </c>
    </row>
    <row r="185" spans="1:6">
      <c r="B185" s="53" t="s">
        <v>414</v>
      </c>
      <c r="C185" s="53" t="s">
        <v>415</v>
      </c>
      <c r="D185" s="55" t="s">
        <v>600</v>
      </c>
      <c r="E185" s="1">
        <v>0</v>
      </c>
      <c r="F185" t="s">
        <v>601</v>
      </c>
    </row>
    <row r="186" spans="1:6">
      <c r="B186" s="53"/>
      <c r="C186" s="53"/>
      <c r="D186" s="55"/>
      <c r="E186" s="1">
        <v>1</v>
      </c>
      <c r="F186" t="s">
        <v>602</v>
      </c>
    </row>
    <row r="187" spans="1:6">
      <c r="B187" s="53"/>
      <c r="C187" s="53"/>
      <c r="D187" s="55"/>
      <c r="E187" s="1">
        <v>2</v>
      </c>
      <c r="F187" t="s">
        <v>603</v>
      </c>
    </row>
    <row r="188" spans="1:6">
      <c r="B188" s="53"/>
      <c r="C188" s="53"/>
      <c r="D188" s="55"/>
      <c r="E188" s="1">
        <v>3</v>
      </c>
      <c r="F188" t="s">
        <v>604</v>
      </c>
    </row>
    <row r="189" spans="1:6">
      <c r="B189" s="53"/>
      <c r="C189" s="53"/>
      <c r="D189" s="55"/>
      <c r="E189" s="1">
        <v>4</v>
      </c>
      <c r="F189" t="s">
        <v>605</v>
      </c>
    </row>
    <row r="190" spans="1:6">
      <c r="B190" s="53"/>
      <c r="C190" s="53"/>
      <c r="D190" s="55"/>
      <c r="E190" s="1">
        <v>5</v>
      </c>
      <c r="F190" t="s">
        <v>606</v>
      </c>
    </row>
    <row r="191" spans="1:6">
      <c r="B191" s="53"/>
      <c r="C191" s="53"/>
      <c r="D191" s="55"/>
      <c r="E191" s="1">
        <v>6</v>
      </c>
      <c r="F191" t="s">
        <v>607</v>
      </c>
    </row>
    <row r="192" spans="1:6">
      <c r="B192" s="53"/>
      <c r="C192" s="53"/>
      <c r="D192" s="55"/>
      <c r="E192" s="1">
        <v>7</v>
      </c>
      <c r="F192" t="s">
        <v>544</v>
      </c>
    </row>
    <row r="193" spans="1:6">
      <c r="B193" s="53"/>
      <c r="C193" s="53"/>
      <c r="D193" s="55"/>
      <c r="E193" s="1">
        <v>8</v>
      </c>
      <c r="F193" t="s">
        <v>545</v>
      </c>
    </row>
    <row r="194" spans="1:6">
      <c r="B194" s="53"/>
      <c r="C194" s="53"/>
      <c r="D194" s="55"/>
      <c r="E194" s="1">
        <v>9</v>
      </c>
      <c r="F194" t="s">
        <v>608</v>
      </c>
    </row>
    <row r="195" spans="1:6">
      <c r="B195" s="53"/>
      <c r="C195" s="53"/>
      <c r="D195" s="55"/>
      <c r="E195" s="1" t="s">
        <v>433</v>
      </c>
      <c r="F195" t="s">
        <v>609</v>
      </c>
    </row>
    <row r="196" spans="1:6">
      <c r="B196" s="53"/>
      <c r="C196" s="53"/>
      <c r="D196" s="55"/>
      <c r="E196" s="1" t="s">
        <v>435</v>
      </c>
      <c r="F196" t="s">
        <v>610</v>
      </c>
    </row>
    <row r="197" spans="1:6">
      <c r="B197" s="53"/>
      <c r="C197" s="53"/>
      <c r="D197" s="55"/>
      <c r="E197" s="1" t="s">
        <v>549</v>
      </c>
      <c r="F197" t="s">
        <v>611</v>
      </c>
    </row>
    <row r="198" spans="1:6">
      <c r="B198" s="53"/>
      <c r="C198" s="53"/>
      <c r="D198" s="55"/>
      <c r="E198" s="1" t="s">
        <v>551</v>
      </c>
      <c r="F198" t="s">
        <v>612</v>
      </c>
    </row>
    <row r="199" spans="1:6">
      <c r="B199" s="53"/>
      <c r="C199" s="53"/>
      <c r="D199" s="55"/>
      <c r="E199" s="1" t="s">
        <v>553</v>
      </c>
      <c r="F199" t="s">
        <v>613</v>
      </c>
    </row>
    <row r="200" spans="1:6">
      <c r="B200" s="53"/>
      <c r="C200" s="53"/>
      <c r="D200" s="55"/>
      <c r="E200" s="1" t="s">
        <v>555</v>
      </c>
      <c r="F200" t="s">
        <v>614</v>
      </c>
    </row>
    <row r="201" spans="1:6">
      <c r="B201" s="1" t="s">
        <v>421</v>
      </c>
      <c r="C201" s="1" t="s">
        <v>415</v>
      </c>
      <c r="D201" t="s">
        <v>615</v>
      </c>
      <c r="E201" s="1" t="s">
        <v>439</v>
      </c>
      <c r="F201" t="s">
        <v>483</v>
      </c>
    </row>
    <row r="202" spans="1:6">
      <c r="B202" s="1" t="s">
        <v>437</v>
      </c>
      <c r="C202" s="1" t="s">
        <v>415</v>
      </c>
      <c r="D202" t="s">
        <v>616</v>
      </c>
      <c r="E202" s="1" t="s">
        <v>439</v>
      </c>
      <c r="F202" t="s">
        <v>483</v>
      </c>
    </row>
    <row r="203" spans="1:6">
      <c r="B203" s="1" t="s">
        <v>441</v>
      </c>
      <c r="C203" s="1" t="s">
        <v>415</v>
      </c>
      <c r="D203" t="s">
        <v>420</v>
      </c>
    </row>
    <row r="204" spans="1:6">
      <c r="A204" t="s">
        <v>342</v>
      </c>
      <c r="B204" s="1" t="s">
        <v>343</v>
      </c>
      <c r="D204" s="1" t="s">
        <v>411</v>
      </c>
      <c r="E204" s="1" t="s">
        <v>412</v>
      </c>
      <c r="F204" s="1" t="s">
        <v>413</v>
      </c>
    </row>
    <row r="205" spans="1:6">
      <c r="B205" s="53" t="s">
        <v>414</v>
      </c>
      <c r="C205" s="53" t="s">
        <v>415</v>
      </c>
      <c r="D205" s="54" t="s">
        <v>617</v>
      </c>
      <c r="E205" s="1">
        <v>0</v>
      </c>
      <c r="F205" t="s">
        <v>618</v>
      </c>
    </row>
    <row r="206" spans="1:6">
      <c r="B206" s="53"/>
      <c r="C206" s="53"/>
      <c r="D206" s="54"/>
      <c r="E206" s="1">
        <v>1</v>
      </c>
      <c r="F206" t="s">
        <v>619</v>
      </c>
    </row>
    <row r="207" spans="1:6">
      <c r="B207" s="53"/>
      <c r="C207" s="53"/>
      <c r="D207" s="54"/>
      <c r="E207" s="1">
        <v>2</v>
      </c>
      <c r="F207" t="s">
        <v>620</v>
      </c>
    </row>
    <row r="208" spans="1:6">
      <c r="B208" s="53"/>
      <c r="C208" s="53"/>
      <c r="D208" s="54"/>
      <c r="E208" s="1">
        <v>3</v>
      </c>
      <c r="F208" t="s">
        <v>621</v>
      </c>
    </row>
    <row r="209" spans="1:6">
      <c r="B209" s="1" t="s">
        <v>421</v>
      </c>
      <c r="C209" s="1" t="s">
        <v>415</v>
      </c>
      <c r="D209" t="s">
        <v>622</v>
      </c>
      <c r="E209" s="1" t="s">
        <v>623</v>
      </c>
      <c r="F209" t="s">
        <v>483</v>
      </c>
    </row>
    <row r="210" spans="1:6">
      <c r="B210" s="1" t="s">
        <v>437</v>
      </c>
      <c r="C210" s="1" t="s">
        <v>415</v>
      </c>
      <c r="D210" t="s">
        <v>624</v>
      </c>
      <c r="E210" s="1" t="s">
        <v>623</v>
      </c>
      <c r="F210" t="s">
        <v>483</v>
      </c>
    </row>
    <row r="211" spans="1:6">
      <c r="B211" s="1" t="s">
        <v>441</v>
      </c>
      <c r="C211" s="1" t="s">
        <v>415</v>
      </c>
      <c r="D211" t="s">
        <v>625</v>
      </c>
      <c r="E211" s="1" t="s">
        <v>623</v>
      </c>
      <c r="F211" t="s">
        <v>483</v>
      </c>
    </row>
    <row r="212" spans="1:6">
      <c r="A212" t="s">
        <v>346</v>
      </c>
      <c r="B212" s="1" t="s">
        <v>347</v>
      </c>
      <c r="D212" s="1" t="s">
        <v>411</v>
      </c>
      <c r="E212" s="1" t="s">
        <v>412</v>
      </c>
      <c r="F212" s="1" t="s">
        <v>413</v>
      </c>
    </row>
    <row r="213" spans="1:6">
      <c r="B213" s="53" t="s">
        <v>414</v>
      </c>
      <c r="C213" s="53" t="s">
        <v>415</v>
      </c>
      <c r="D213" s="54" t="s">
        <v>626</v>
      </c>
      <c r="E213" s="1">
        <v>0</v>
      </c>
      <c r="F213" t="s">
        <v>618</v>
      </c>
    </row>
    <row r="214" spans="1:6">
      <c r="B214" s="53"/>
      <c r="C214" s="53"/>
      <c r="D214" s="54"/>
      <c r="E214" s="1">
        <v>1</v>
      </c>
      <c r="F214" t="s">
        <v>619</v>
      </c>
    </row>
    <row r="215" spans="1:6">
      <c r="B215" s="53"/>
      <c r="C215" s="53"/>
      <c r="D215" s="54"/>
      <c r="E215" s="1">
        <v>2</v>
      </c>
      <c r="F215" t="s">
        <v>620</v>
      </c>
    </row>
    <row r="216" spans="1:6">
      <c r="B216" s="53"/>
      <c r="C216" s="53"/>
      <c r="D216" s="54"/>
      <c r="E216" s="1">
        <v>3</v>
      </c>
      <c r="F216" t="s">
        <v>621</v>
      </c>
    </row>
    <row r="217" spans="1:6">
      <c r="B217" s="1" t="s">
        <v>421</v>
      </c>
      <c r="C217" s="1" t="s">
        <v>415</v>
      </c>
      <c r="D217" t="s">
        <v>627</v>
      </c>
      <c r="E217" s="1" t="s">
        <v>623</v>
      </c>
      <c r="F217" t="s">
        <v>483</v>
      </c>
    </row>
    <row r="218" spans="1:6">
      <c r="B218" s="1" t="s">
        <v>437</v>
      </c>
      <c r="C218" s="1" t="s">
        <v>415</v>
      </c>
      <c r="D218" t="s">
        <v>628</v>
      </c>
      <c r="E218" s="1" t="s">
        <v>623</v>
      </c>
      <c r="F218" t="s">
        <v>483</v>
      </c>
    </row>
    <row r="219" spans="1:6">
      <c r="B219" s="1" t="s">
        <v>441</v>
      </c>
      <c r="C219" s="1" t="s">
        <v>415</v>
      </c>
      <c r="D219" t="s">
        <v>629</v>
      </c>
      <c r="E219" s="1" t="s">
        <v>623</v>
      </c>
      <c r="F219" t="s">
        <v>483</v>
      </c>
    </row>
    <row r="220" spans="1:6">
      <c r="A220" t="s">
        <v>350</v>
      </c>
      <c r="B220" s="1" t="s">
        <v>351</v>
      </c>
      <c r="D220" s="1" t="s">
        <v>411</v>
      </c>
      <c r="E220" s="1" t="s">
        <v>412</v>
      </c>
      <c r="F220" s="1" t="s">
        <v>413</v>
      </c>
    </row>
    <row r="221" spans="1:6">
      <c r="B221" s="53" t="s">
        <v>414</v>
      </c>
      <c r="C221" s="53" t="s">
        <v>415</v>
      </c>
      <c r="D221" s="54" t="s">
        <v>630</v>
      </c>
      <c r="E221" s="1">
        <v>0</v>
      </c>
      <c r="F221" t="s">
        <v>618</v>
      </c>
    </row>
    <row r="222" spans="1:6">
      <c r="B222" s="53"/>
      <c r="C222" s="53"/>
      <c r="D222" s="54"/>
      <c r="E222" s="1">
        <v>1</v>
      </c>
      <c r="F222" t="s">
        <v>619</v>
      </c>
    </row>
    <row r="223" spans="1:6">
      <c r="B223" s="53"/>
      <c r="C223" s="53"/>
      <c r="D223" s="54"/>
      <c r="E223" s="1">
        <v>2</v>
      </c>
      <c r="F223" t="s">
        <v>620</v>
      </c>
    </row>
    <row r="224" spans="1:6">
      <c r="B224" s="53"/>
      <c r="C224" s="53"/>
      <c r="D224" s="54"/>
      <c r="E224" s="1">
        <v>3</v>
      </c>
      <c r="F224" t="s">
        <v>621</v>
      </c>
    </row>
    <row r="225" spans="1:6">
      <c r="B225" s="1" t="s">
        <v>421</v>
      </c>
      <c r="C225" s="1" t="s">
        <v>415</v>
      </c>
      <c r="D225" t="s">
        <v>420</v>
      </c>
    </row>
    <row r="226" spans="1:6">
      <c r="B226" s="1" t="s">
        <v>437</v>
      </c>
      <c r="C226" s="1" t="s">
        <v>415</v>
      </c>
      <c r="D226" t="s">
        <v>420</v>
      </c>
    </row>
    <row r="227" spans="1:6">
      <c r="B227" s="1" t="s">
        <v>441</v>
      </c>
      <c r="C227" s="1" t="s">
        <v>415</v>
      </c>
      <c r="D227" t="s">
        <v>420</v>
      </c>
    </row>
    <row r="228" spans="1:6">
      <c r="A228" t="s">
        <v>356</v>
      </c>
      <c r="B228" s="1" t="s">
        <v>357</v>
      </c>
      <c r="D228" s="1" t="s">
        <v>411</v>
      </c>
      <c r="E228" s="1" t="s">
        <v>412</v>
      </c>
      <c r="F228" s="1" t="s">
        <v>413</v>
      </c>
    </row>
    <row r="229" spans="1:6">
      <c r="B229" s="53" t="s">
        <v>414</v>
      </c>
      <c r="C229" s="53" t="s">
        <v>415</v>
      </c>
      <c r="D229" s="54" t="s">
        <v>631</v>
      </c>
      <c r="E229" s="1">
        <v>0</v>
      </c>
      <c r="F229" t="s">
        <v>632</v>
      </c>
    </row>
    <row r="230" spans="1:6">
      <c r="B230" s="53"/>
      <c r="C230" s="53"/>
      <c r="D230" s="54"/>
      <c r="E230" s="1">
        <v>1</v>
      </c>
      <c r="F230" t="s">
        <v>633</v>
      </c>
    </row>
    <row r="231" spans="1:6">
      <c r="B231" s="53" t="s">
        <v>421</v>
      </c>
      <c r="C231" s="53" t="s">
        <v>415</v>
      </c>
      <c r="D231" s="54" t="s">
        <v>634</v>
      </c>
      <c r="E231" s="1">
        <v>0</v>
      </c>
      <c r="F231" t="s">
        <v>632</v>
      </c>
    </row>
    <row r="232" spans="1:6">
      <c r="B232" s="53"/>
      <c r="C232" s="53"/>
      <c r="D232" s="54"/>
      <c r="E232" s="1">
        <v>1</v>
      </c>
      <c r="F232" t="s">
        <v>633</v>
      </c>
    </row>
    <row r="233" spans="1:6">
      <c r="B233" s="53" t="s">
        <v>437</v>
      </c>
      <c r="C233" s="53" t="s">
        <v>415</v>
      </c>
      <c r="D233" s="54" t="s">
        <v>635</v>
      </c>
      <c r="E233" s="1">
        <v>0</v>
      </c>
      <c r="F233" t="s">
        <v>632</v>
      </c>
    </row>
    <row r="234" spans="1:6">
      <c r="B234" s="53"/>
      <c r="C234" s="53"/>
      <c r="D234" s="54"/>
      <c r="E234" s="1">
        <v>1</v>
      </c>
      <c r="F234" t="s">
        <v>633</v>
      </c>
    </row>
    <row r="235" spans="1:6">
      <c r="B235" s="1" t="s">
        <v>441</v>
      </c>
      <c r="C235" s="1" t="s">
        <v>415</v>
      </c>
      <c r="D235" t="s">
        <v>420</v>
      </c>
    </row>
  </sheetData>
  <mergeCells count="105">
    <mergeCell ref="B18:B19"/>
    <mergeCell ref="D18:D19"/>
    <mergeCell ref="C2:C4"/>
    <mergeCell ref="C5:C16"/>
    <mergeCell ref="C18:C19"/>
    <mergeCell ref="B2:B4"/>
    <mergeCell ref="D2:D4"/>
    <mergeCell ref="D5:D16"/>
    <mergeCell ref="B5:B16"/>
    <mergeCell ref="D21:D23"/>
    <mergeCell ref="B21:B23"/>
    <mergeCell ref="C21:C23"/>
    <mergeCell ref="B24:B26"/>
    <mergeCell ref="C24:C26"/>
    <mergeCell ref="D24:D26"/>
    <mergeCell ref="B27:B28"/>
    <mergeCell ref="C27:C28"/>
    <mergeCell ref="D27:D28"/>
    <mergeCell ref="B29:B30"/>
    <mergeCell ref="C29:C30"/>
    <mergeCell ref="D29:D30"/>
    <mergeCell ref="B32:B35"/>
    <mergeCell ref="C32:C35"/>
    <mergeCell ref="D32:D35"/>
    <mergeCell ref="B36:B37"/>
    <mergeCell ref="C36:C37"/>
    <mergeCell ref="D36:D37"/>
    <mergeCell ref="B38:B39"/>
    <mergeCell ref="C38:C39"/>
    <mergeCell ref="D38:D39"/>
    <mergeCell ref="B42:B50"/>
    <mergeCell ref="C42:C50"/>
    <mergeCell ref="D42:D50"/>
    <mergeCell ref="B55:B59"/>
    <mergeCell ref="C55:C59"/>
    <mergeCell ref="D55:D59"/>
    <mergeCell ref="B60:B62"/>
    <mergeCell ref="C60:C62"/>
    <mergeCell ref="D60:D62"/>
    <mergeCell ref="B66:B68"/>
    <mergeCell ref="C66:C68"/>
    <mergeCell ref="D66:D68"/>
    <mergeCell ref="B69:B70"/>
    <mergeCell ref="C69:C70"/>
    <mergeCell ref="D69:D70"/>
    <mergeCell ref="B71:B73"/>
    <mergeCell ref="C71:C73"/>
    <mergeCell ref="D71:D73"/>
    <mergeCell ref="B76:B85"/>
    <mergeCell ref="C76:C85"/>
    <mergeCell ref="D76:D85"/>
    <mergeCell ref="B86:B89"/>
    <mergeCell ref="C86:C89"/>
    <mergeCell ref="D86:D89"/>
    <mergeCell ref="B90:B92"/>
    <mergeCell ref="C90:C92"/>
    <mergeCell ref="D90:D92"/>
    <mergeCell ref="B93:B94"/>
    <mergeCell ref="C93:C94"/>
    <mergeCell ref="D93:D94"/>
    <mergeCell ref="B96:B97"/>
    <mergeCell ref="C96:C97"/>
    <mergeCell ref="D96:D97"/>
    <mergeCell ref="B98:B99"/>
    <mergeCell ref="C98:C99"/>
    <mergeCell ref="D98:D99"/>
    <mergeCell ref="B103:B104"/>
    <mergeCell ref="C103:C104"/>
    <mergeCell ref="D103:D104"/>
    <mergeCell ref="B109:B110"/>
    <mergeCell ref="C109:C110"/>
    <mergeCell ref="D109:D110"/>
    <mergeCell ref="B111:B126"/>
    <mergeCell ref="C111:C126"/>
    <mergeCell ref="D111:D126"/>
    <mergeCell ref="B128:B143"/>
    <mergeCell ref="C128:C143"/>
    <mergeCell ref="D128:D143"/>
    <mergeCell ref="B145:B160"/>
    <mergeCell ref="C145:C160"/>
    <mergeCell ref="D145:D160"/>
    <mergeCell ref="B165:B180"/>
    <mergeCell ref="C165:C180"/>
    <mergeCell ref="D165:D180"/>
    <mergeCell ref="B185:B200"/>
    <mergeCell ref="C185:C200"/>
    <mergeCell ref="D185:D200"/>
    <mergeCell ref="B205:B208"/>
    <mergeCell ref="C205:C208"/>
    <mergeCell ref="D205:D208"/>
    <mergeCell ref="B213:B216"/>
    <mergeCell ref="C213:C216"/>
    <mergeCell ref="D213:D216"/>
    <mergeCell ref="B221:B224"/>
    <mergeCell ref="C221:C224"/>
    <mergeCell ref="D221:D224"/>
    <mergeCell ref="B229:B230"/>
    <mergeCell ref="C229:C230"/>
    <mergeCell ref="D229:D230"/>
    <mergeCell ref="B231:B232"/>
    <mergeCell ref="C231:C232"/>
    <mergeCell ref="D231:D232"/>
    <mergeCell ref="B233:B234"/>
    <mergeCell ref="C233:C234"/>
    <mergeCell ref="D233:D234"/>
  </mergeCells>
  <phoneticPr fontId="22" type="noConversion"/>
  <pageMargins left="0.75" right="0.75" top="1" bottom="1" header="0.51111111111111107" footer="0.51111111111111107"/>
  <pageSetup paperSize="9" firstPageNumber="429496319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2"/>
  <sheetViews>
    <sheetView topLeftCell="A46" zoomScaleSheetLayoutView="100" workbookViewId="0">
      <selection activeCell="G60" sqref="G60"/>
    </sheetView>
  </sheetViews>
  <sheetFormatPr defaultColWidth="9" defaultRowHeight="14.25"/>
  <cols>
    <col min="15" max="15" width="11.625" customWidth="1"/>
  </cols>
  <sheetData>
    <row r="1" spans="1:17">
      <c r="A1" s="29" t="s">
        <v>792</v>
      </c>
      <c r="B1" s="29" t="s">
        <v>791</v>
      </c>
      <c r="C1" s="29" t="s">
        <v>793</v>
      </c>
      <c r="E1">
        <f>15*400+16*100</f>
        <v>7600</v>
      </c>
      <c r="H1" s="18" t="e">
        <f>#REF!+1</f>
        <v>#REF!</v>
      </c>
      <c r="I1" s="18">
        <v>5036</v>
      </c>
      <c r="J1" s="29" t="s">
        <v>789</v>
      </c>
      <c r="M1">
        <f>I1-I141+1</f>
        <v>1937</v>
      </c>
      <c r="P1">
        <v>7600</v>
      </c>
      <c r="Q1" t="str">
        <f>P1&amp;","</f>
        <v>7600,</v>
      </c>
    </row>
    <row r="2" spans="1:17">
      <c r="A2" s="30">
        <v>3100</v>
      </c>
      <c r="B2">
        <v>3400</v>
      </c>
      <c r="C2">
        <v>3500</v>
      </c>
      <c r="E2">
        <f>E1+1</f>
        <v>7601</v>
      </c>
      <c r="H2" s="18" t="e">
        <f>H1+1</f>
        <v>#REF!</v>
      </c>
      <c r="I2" s="18">
        <v>5035</v>
      </c>
      <c r="P2">
        <v>7601</v>
      </c>
      <c r="Q2" t="str">
        <f t="shared" ref="Q2:Q65" si="0">P2&amp;","</f>
        <v>7601,</v>
      </c>
    </row>
    <row r="3" spans="1:17">
      <c r="A3" s="30">
        <v>3101</v>
      </c>
      <c r="B3">
        <v>3401</v>
      </c>
      <c r="C3">
        <v>3501</v>
      </c>
      <c r="E3">
        <f t="shared" ref="E3:E9" si="1">E2+1</f>
        <v>7602</v>
      </c>
      <c r="H3" s="18" t="e">
        <f>H2+1</f>
        <v>#REF!</v>
      </c>
      <c r="I3" s="18">
        <v>5034</v>
      </c>
      <c r="P3">
        <v>7602</v>
      </c>
      <c r="Q3" t="str">
        <f t="shared" si="0"/>
        <v>7602,</v>
      </c>
    </row>
    <row r="4" spans="1:17">
      <c r="A4" s="30">
        <v>3102</v>
      </c>
      <c r="B4">
        <v>3402</v>
      </c>
      <c r="C4">
        <v>3502</v>
      </c>
      <c r="E4">
        <f t="shared" si="1"/>
        <v>7603</v>
      </c>
      <c r="H4" t="e">
        <f>H3+1</f>
        <v>#REF!</v>
      </c>
      <c r="I4">
        <v>5033</v>
      </c>
      <c r="P4">
        <v>7603</v>
      </c>
      <c r="Q4" t="str">
        <f t="shared" si="0"/>
        <v>7603,</v>
      </c>
    </row>
    <row r="5" spans="1:17">
      <c r="A5" s="30">
        <v>3103</v>
      </c>
      <c r="B5">
        <v>3403</v>
      </c>
      <c r="C5">
        <v>3503</v>
      </c>
      <c r="E5">
        <f t="shared" si="1"/>
        <v>7604</v>
      </c>
      <c r="H5">
        <f>3400+6*16*17</f>
        <v>5032</v>
      </c>
      <c r="I5">
        <v>5032</v>
      </c>
      <c r="P5">
        <v>7604</v>
      </c>
      <c r="Q5" t="str">
        <f t="shared" si="0"/>
        <v>7604,</v>
      </c>
    </row>
    <row r="6" spans="1:17">
      <c r="A6" s="30">
        <v>3104</v>
      </c>
      <c r="B6">
        <v>3404</v>
      </c>
      <c r="C6">
        <v>3504</v>
      </c>
      <c r="E6">
        <f t="shared" si="1"/>
        <v>7605</v>
      </c>
      <c r="H6">
        <f>H5+1</f>
        <v>5033</v>
      </c>
      <c r="I6">
        <v>4780</v>
      </c>
      <c r="O6" s="29" t="s">
        <v>794</v>
      </c>
      <c r="P6">
        <v>7605</v>
      </c>
      <c r="Q6" t="str">
        <f t="shared" si="0"/>
        <v>7605,</v>
      </c>
    </row>
    <row r="7" spans="1:17">
      <c r="A7" s="30">
        <v>3105</v>
      </c>
      <c r="B7">
        <v>3405</v>
      </c>
      <c r="C7">
        <v>3505</v>
      </c>
      <c r="E7">
        <f t="shared" si="1"/>
        <v>7606</v>
      </c>
      <c r="H7">
        <f>3400+5*16*17+16+3</f>
        <v>4779</v>
      </c>
      <c r="I7">
        <v>4779</v>
      </c>
      <c r="P7">
        <v>7606</v>
      </c>
      <c r="Q7" t="str">
        <f t="shared" si="0"/>
        <v>7606,</v>
      </c>
    </row>
    <row r="8" spans="1:17">
      <c r="A8" s="30">
        <v>3106</v>
      </c>
      <c r="B8">
        <v>3406</v>
      </c>
      <c r="C8">
        <v>3506</v>
      </c>
      <c r="E8">
        <f t="shared" si="1"/>
        <v>7607</v>
      </c>
      <c r="H8">
        <f t="shared" ref="H8:H19" si="2">H7+1</f>
        <v>4780</v>
      </c>
      <c r="I8">
        <v>4778</v>
      </c>
      <c r="P8">
        <v>7607</v>
      </c>
      <c r="Q8" t="str">
        <f t="shared" si="0"/>
        <v>7607,</v>
      </c>
    </row>
    <row r="9" spans="1:17">
      <c r="A9" s="30">
        <v>3107</v>
      </c>
      <c r="C9">
        <v>3507</v>
      </c>
      <c r="E9">
        <f t="shared" si="1"/>
        <v>7608</v>
      </c>
      <c r="H9">
        <f t="shared" si="2"/>
        <v>4781</v>
      </c>
      <c r="I9">
        <v>4777</v>
      </c>
      <c r="P9">
        <v>7608</v>
      </c>
      <c r="Q9" t="str">
        <f t="shared" si="0"/>
        <v>7608,</v>
      </c>
    </row>
    <row r="10" spans="1:17">
      <c r="A10" s="30">
        <v>3108</v>
      </c>
      <c r="C10">
        <v>3508</v>
      </c>
      <c r="E10">
        <f t="shared" ref="E10:E16" si="3">E9+1</f>
        <v>7609</v>
      </c>
      <c r="H10">
        <f t="shared" si="2"/>
        <v>4782</v>
      </c>
      <c r="I10">
        <v>4776</v>
      </c>
      <c r="P10">
        <v>7609</v>
      </c>
      <c r="Q10" t="str">
        <f t="shared" si="0"/>
        <v>7609,</v>
      </c>
    </row>
    <row r="11" spans="1:17">
      <c r="A11" s="30">
        <v>3109</v>
      </c>
      <c r="B11">
        <v>3672</v>
      </c>
      <c r="C11">
        <v>3509</v>
      </c>
      <c r="E11">
        <f t="shared" si="3"/>
        <v>7610</v>
      </c>
      <c r="H11">
        <f t="shared" si="2"/>
        <v>4783</v>
      </c>
      <c r="I11">
        <v>4775</v>
      </c>
      <c r="P11">
        <v>7610</v>
      </c>
      <c r="Q11" t="str">
        <f t="shared" si="0"/>
        <v>7610,</v>
      </c>
    </row>
    <row r="12" spans="1:17">
      <c r="A12" s="30">
        <v>3110</v>
      </c>
      <c r="B12">
        <v>3673</v>
      </c>
      <c r="C12">
        <v>3510</v>
      </c>
      <c r="E12">
        <f t="shared" si="3"/>
        <v>7611</v>
      </c>
      <c r="H12">
        <f t="shared" si="2"/>
        <v>4784</v>
      </c>
      <c r="I12">
        <v>4774</v>
      </c>
      <c r="P12">
        <v>7611</v>
      </c>
      <c r="Q12" t="str">
        <f t="shared" si="0"/>
        <v>7611,</v>
      </c>
    </row>
    <row r="13" spans="1:17">
      <c r="A13" s="30">
        <v>3111</v>
      </c>
      <c r="B13">
        <v>3674</v>
      </c>
      <c r="C13">
        <v>3511</v>
      </c>
      <c r="E13">
        <f t="shared" si="3"/>
        <v>7612</v>
      </c>
      <c r="H13">
        <f t="shared" si="2"/>
        <v>4785</v>
      </c>
      <c r="I13">
        <v>4773</v>
      </c>
      <c r="P13">
        <v>7612</v>
      </c>
      <c r="Q13" t="str">
        <f t="shared" si="0"/>
        <v>7612,</v>
      </c>
    </row>
    <row r="14" spans="1:17">
      <c r="A14" s="30">
        <v>3112</v>
      </c>
      <c r="B14">
        <v>3675</v>
      </c>
      <c r="C14">
        <v>3512</v>
      </c>
      <c r="E14">
        <f t="shared" si="3"/>
        <v>7613</v>
      </c>
      <c r="H14">
        <f t="shared" si="2"/>
        <v>4786</v>
      </c>
      <c r="I14">
        <v>4772</v>
      </c>
      <c r="P14">
        <v>7613</v>
      </c>
      <c r="Q14" t="str">
        <f t="shared" si="0"/>
        <v>7613,</v>
      </c>
    </row>
    <row r="15" spans="1:17">
      <c r="A15" s="30">
        <v>3113</v>
      </c>
      <c r="B15">
        <v>3676</v>
      </c>
      <c r="C15">
        <v>3513</v>
      </c>
      <c r="E15">
        <f t="shared" si="3"/>
        <v>7614</v>
      </c>
      <c r="H15">
        <f t="shared" si="2"/>
        <v>4787</v>
      </c>
      <c r="I15">
        <v>4771</v>
      </c>
      <c r="P15">
        <v>7614</v>
      </c>
      <c r="Q15" t="str">
        <f t="shared" si="0"/>
        <v>7614,</v>
      </c>
    </row>
    <row r="16" spans="1:17">
      <c r="A16" s="30">
        <v>3114</v>
      </c>
      <c r="B16">
        <v>3677</v>
      </c>
      <c r="C16">
        <v>3514</v>
      </c>
      <c r="E16">
        <f t="shared" si="3"/>
        <v>7615</v>
      </c>
      <c r="H16">
        <f t="shared" si="2"/>
        <v>4788</v>
      </c>
      <c r="I16">
        <v>4770</v>
      </c>
      <c r="P16">
        <v>7615</v>
      </c>
      <c r="Q16" t="str">
        <f t="shared" si="0"/>
        <v>7615,</v>
      </c>
    </row>
    <row r="17" spans="1:17">
      <c r="A17" s="30">
        <v>3115</v>
      </c>
      <c r="B17">
        <v>3678</v>
      </c>
      <c r="C17">
        <v>3515</v>
      </c>
      <c r="E17">
        <f>15*400+16*100+1*16</f>
        <v>7616</v>
      </c>
      <c r="H17">
        <f t="shared" si="2"/>
        <v>4789</v>
      </c>
      <c r="I17">
        <v>4769</v>
      </c>
      <c r="P17">
        <v>7616</v>
      </c>
      <c r="Q17" t="str">
        <f t="shared" si="0"/>
        <v>7616,</v>
      </c>
    </row>
    <row r="18" spans="1:17">
      <c r="A18" s="30">
        <v>3116</v>
      </c>
      <c r="B18">
        <v>3679</v>
      </c>
      <c r="C18">
        <v>3516</v>
      </c>
      <c r="E18">
        <f>E17+1</f>
        <v>7617</v>
      </c>
      <c r="H18">
        <f t="shared" si="2"/>
        <v>4790</v>
      </c>
      <c r="I18">
        <v>4768</v>
      </c>
      <c r="P18">
        <v>7617</v>
      </c>
      <c r="Q18" t="str">
        <f t="shared" si="0"/>
        <v>7617,</v>
      </c>
    </row>
    <row r="19" spans="1:17">
      <c r="A19" s="30">
        <v>3117</v>
      </c>
      <c r="B19">
        <v>3680</v>
      </c>
      <c r="C19">
        <v>3517</v>
      </c>
      <c r="E19">
        <f>E18+1</f>
        <v>7618</v>
      </c>
      <c r="H19">
        <f t="shared" si="2"/>
        <v>4791</v>
      </c>
      <c r="I19">
        <v>4767</v>
      </c>
      <c r="P19">
        <v>7618</v>
      </c>
      <c r="Q19" t="str">
        <f t="shared" si="0"/>
        <v>7618,</v>
      </c>
    </row>
    <row r="20" spans="1:17">
      <c r="A20" s="30">
        <v>3118</v>
      </c>
      <c r="B20">
        <v>3681</v>
      </c>
      <c r="C20">
        <v>3518</v>
      </c>
      <c r="E20">
        <f>E19+1</f>
        <v>7619</v>
      </c>
      <c r="H20">
        <f>H17+2</f>
        <v>4791</v>
      </c>
      <c r="I20">
        <v>4766</v>
      </c>
      <c r="P20">
        <v>7619</v>
      </c>
      <c r="Q20" t="str">
        <f t="shared" si="0"/>
        <v>7619,</v>
      </c>
    </row>
    <row r="21" spans="1:17">
      <c r="A21" s="30">
        <v>3119</v>
      </c>
      <c r="B21">
        <v>3682</v>
      </c>
      <c r="C21">
        <v>3519</v>
      </c>
      <c r="E21">
        <f>E20+1</f>
        <v>7620</v>
      </c>
      <c r="H21">
        <f>H20+1</f>
        <v>4792</v>
      </c>
      <c r="I21">
        <v>4764</v>
      </c>
      <c r="P21">
        <v>7620</v>
      </c>
      <c r="Q21" t="str">
        <f t="shared" si="0"/>
        <v>7620,</v>
      </c>
    </row>
    <row r="22" spans="1:17">
      <c r="A22" s="30">
        <v>3120</v>
      </c>
      <c r="B22">
        <v>3683</v>
      </c>
      <c r="E22">
        <f>18*400+16*100</f>
        <v>8800</v>
      </c>
      <c r="H22">
        <f>H21+1</f>
        <v>4793</v>
      </c>
      <c r="I22">
        <v>4763</v>
      </c>
      <c r="P22">
        <v>8800</v>
      </c>
      <c r="Q22" t="str">
        <f t="shared" si="0"/>
        <v>8800,</v>
      </c>
    </row>
    <row r="23" spans="1:17">
      <c r="B23">
        <v>3684</v>
      </c>
      <c r="E23">
        <f t="shared" ref="E23:E28" si="4">E22+1</f>
        <v>8801</v>
      </c>
      <c r="H23">
        <f>H22+1</f>
        <v>4794</v>
      </c>
      <c r="I23">
        <v>4762</v>
      </c>
      <c r="P23">
        <v>8801</v>
      </c>
      <c r="Q23" t="str">
        <f t="shared" si="0"/>
        <v>8801,</v>
      </c>
    </row>
    <row r="24" spans="1:17">
      <c r="B24">
        <v>3685</v>
      </c>
      <c r="E24">
        <f t="shared" si="4"/>
        <v>8802</v>
      </c>
      <c r="H24">
        <f>H23+1</f>
        <v>4795</v>
      </c>
      <c r="I24">
        <v>4761</v>
      </c>
      <c r="P24">
        <v>8802</v>
      </c>
      <c r="Q24" t="str">
        <f t="shared" si="0"/>
        <v>8802,</v>
      </c>
    </row>
    <row r="25" spans="1:17">
      <c r="B25">
        <v>3686</v>
      </c>
      <c r="E25">
        <f t="shared" si="4"/>
        <v>8803</v>
      </c>
      <c r="H25">
        <f>3400+16*17*5</f>
        <v>4760</v>
      </c>
      <c r="I25">
        <v>4760</v>
      </c>
      <c r="P25">
        <v>8803</v>
      </c>
      <c r="Q25" t="str">
        <f t="shared" si="0"/>
        <v>8803,</v>
      </c>
    </row>
    <row r="26" spans="1:17">
      <c r="B26">
        <v>3687</v>
      </c>
      <c r="E26">
        <f t="shared" si="4"/>
        <v>8804</v>
      </c>
      <c r="H26">
        <f t="shared" ref="H26:H35" si="5">H25+1</f>
        <v>4761</v>
      </c>
      <c r="I26">
        <v>4498</v>
      </c>
      <c r="P26">
        <v>8804</v>
      </c>
      <c r="Q26" t="str">
        <f t="shared" si="0"/>
        <v>8804,</v>
      </c>
    </row>
    <row r="27" spans="1:17">
      <c r="B27">
        <v>3688</v>
      </c>
      <c r="E27">
        <f t="shared" si="4"/>
        <v>8805</v>
      </c>
      <c r="H27">
        <f t="shared" si="5"/>
        <v>4762</v>
      </c>
      <c r="I27">
        <v>4497</v>
      </c>
      <c r="P27">
        <v>8805</v>
      </c>
      <c r="Q27" t="str">
        <f t="shared" si="0"/>
        <v>8805,</v>
      </c>
    </row>
    <row r="28" spans="1:17">
      <c r="B28">
        <v>3689</v>
      </c>
      <c r="E28">
        <f t="shared" si="4"/>
        <v>8806</v>
      </c>
      <c r="H28">
        <f t="shared" si="5"/>
        <v>4763</v>
      </c>
      <c r="I28">
        <v>4496</v>
      </c>
      <c r="P28">
        <v>8806</v>
      </c>
      <c r="Q28" t="str">
        <f t="shared" si="0"/>
        <v>8806,</v>
      </c>
    </row>
    <row r="29" spans="1:17">
      <c r="E29">
        <f>D29+1</f>
        <v>1</v>
      </c>
      <c r="H29">
        <f t="shared" si="5"/>
        <v>4764</v>
      </c>
      <c r="I29">
        <v>4495</v>
      </c>
      <c r="P29">
        <v>8807</v>
      </c>
      <c r="Q29" t="str">
        <f t="shared" si="0"/>
        <v>8807,</v>
      </c>
    </row>
    <row r="30" spans="1:17">
      <c r="E30">
        <f>E29+1</f>
        <v>2</v>
      </c>
      <c r="H30">
        <f t="shared" si="5"/>
        <v>4765</v>
      </c>
      <c r="I30">
        <v>4494</v>
      </c>
      <c r="P30">
        <v>8808</v>
      </c>
      <c r="Q30" t="str">
        <f t="shared" si="0"/>
        <v>8808,</v>
      </c>
    </row>
    <row r="31" spans="1:17">
      <c r="B31">
        <v>3690</v>
      </c>
      <c r="E31">
        <f t="shared" ref="E31:E37" si="6">E30+1</f>
        <v>3</v>
      </c>
      <c r="H31">
        <f t="shared" si="5"/>
        <v>4766</v>
      </c>
      <c r="I31">
        <v>4493</v>
      </c>
      <c r="P31">
        <v>8809</v>
      </c>
      <c r="Q31" t="str">
        <f t="shared" si="0"/>
        <v>8809,</v>
      </c>
    </row>
    <row r="32" spans="1:17">
      <c r="B32">
        <v>3691</v>
      </c>
      <c r="E32">
        <f t="shared" si="6"/>
        <v>4</v>
      </c>
      <c r="H32">
        <f t="shared" si="5"/>
        <v>4767</v>
      </c>
      <c r="I32">
        <v>4492</v>
      </c>
      <c r="P32">
        <v>8810</v>
      </c>
      <c r="Q32" t="str">
        <f t="shared" si="0"/>
        <v>8810,</v>
      </c>
    </row>
    <row r="33" spans="2:17">
      <c r="B33">
        <v>3692</v>
      </c>
      <c r="E33">
        <f t="shared" si="6"/>
        <v>5</v>
      </c>
      <c r="H33">
        <f t="shared" si="5"/>
        <v>4768</v>
      </c>
      <c r="I33">
        <v>4491</v>
      </c>
      <c r="P33">
        <v>8811</v>
      </c>
      <c r="Q33" t="str">
        <f t="shared" si="0"/>
        <v>8811,</v>
      </c>
    </row>
    <row r="34" spans="2:17">
      <c r="B34">
        <v>3693</v>
      </c>
      <c r="E34">
        <f t="shared" si="6"/>
        <v>6</v>
      </c>
      <c r="H34">
        <f t="shared" si="5"/>
        <v>4769</v>
      </c>
      <c r="I34">
        <v>4490</v>
      </c>
      <c r="P34">
        <v>8812</v>
      </c>
      <c r="Q34" t="str">
        <f t="shared" si="0"/>
        <v>8812,</v>
      </c>
    </row>
    <row r="35" spans="2:17">
      <c r="B35">
        <v>3694</v>
      </c>
      <c r="E35">
        <f t="shared" si="6"/>
        <v>7</v>
      </c>
      <c r="H35">
        <f t="shared" si="5"/>
        <v>4770</v>
      </c>
      <c r="I35">
        <v>4489</v>
      </c>
      <c r="P35">
        <v>8813</v>
      </c>
      <c r="Q35" t="str">
        <f t="shared" si="0"/>
        <v>8813,</v>
      </c>
    </row>
    <row r="36" spans="2:17">
      <c r="B36">
        <v>3695</v>
      </c>
      <c r="E36">
        <f t="shared" si="6"/>
        <v>8</v>
      </c>
      <c r="H36">
        <f>3400+4*16*17</f>
        <v>4488</v>
      </c>
      <c r="I36">
        <v>4488</v>
      </c>
      <c r="P36">
        <v>8814</v>
      </c>
      <c r="Q36" t="str">
        <f t="shared" si="0"/>
        <v>8814,</v>
      </c>
    </row>
    <row r="37" spans="2:17">
      <c r="B37">
        <v>3696</v>
      </c>
      <c r="E37">
        <f t="shared" si="6"/>
        <v>9</v>
      </c>
      <c r="H37">
        <f t="shared" ref="H37:H45" si="7">H36+1</f>
        <v>4489</v>
      </c>
      <c r="I37">
        <v>4225</v>
      </c>
      <c r="P37">
        <v>8815</v>
      </c>
      <c r="Q37" t="str">
        <f t="shared" si="0"/>
        <v>8815,</v>
      </c>
    </row>
    <row r="38" spans="2:17">
      <c r="B38">
        <v>3697</v>
      </c>
      <c r="E38">
        <f>8800+1*16</f>
        <v>8816</v>
      </c>
      <c r="H38">
        <f t="shared" si="7"/>
        <v>4490</v>
      </c>
      <c r="I38">
        <v>4224</v>
      </c>
      <c r="P38">
        <v>8816</v>
      </c>
      <c r="Q38" t="str">
        <f t="shared" si="0"/>
        <v>8816,</v>
      </c>
    </row>
    <row r="39" spans="2:17">
      <c r="B39">
        <v>3698</v>
      </c>
      <c r="E39">
        <f>E38+1</f>
        <v>8817</v>
      </c>
      <c r="H39">
        <f t="shared" si="7"/>
        <v>4491</v>
      </c>
      <c r="I39">
        <v>4223</v>
      </c>
      <c r="P39">
        <v>8817</v>
      </c>
      <c r="Q39" t="str">
        <f t="shared" si="0"/>
        <v>8817,</v>
      </c>
    </row>
    <row r="40" spans="2:17">
      <c r="B40">
        <v>3699</v>
      </c>
      <c r="E40">
        <f t="shared" ref="E40:E52" si="8">E39+1</f>
        <v>8818</v>
      </c>
      <c r="H40">
        <f t="shared" si="7"/>
        <v>4492</v>
      </c>
      <c r="I40">
        <v>4222</v>
      </c>
      <c r="P40">
        <v>8818</v>
      </c>
      <c r="Q40" t="str">
        <f t="shared" si="0"/>
        <v>8818,</v>
      </c>
    </row>
    <row r="41" spans="2:17">
      <c r="B41">
        <v>3700</v>
      </c>
      <c r="E41">
        <f t="shared" si="8"/>
        <v>8819</v>
      </c>
      <c r="H41">
        <f t="shared" si="7"/>
        <v>4493</v>
      </c>
      <c r="I41">
        <v>4221</v>
      </c>
      <c r="P41">
        <v>8819</v>
      </c>
      <c r="Q41" t="str">
        <f t="shared" si="0"/>
        <v>8819,</v>
      </c>
    </row>
    <row r="42" spans="2:17">
      <c r="B42">
        <v>3701</v>
      </c>
      <c r="E42">
        <f t="shared" si="8"/>
        <v>8820</v>
      </c>
      <c r="H42">
        <f t="shared" si="7"/>
        <v>4494</v>
      </c>
      <c r="I42">
        <v>4220</v>
      </c>
      <c r="P42">
        <v>8820</v>
      </c>
      <c r="Q42" t="str">
        <f t="shared" si="0"/>
        <v>8820,</v>
      </c>
    </row>
    <row r="43" spans="2:17">
      <c r="B43">
        <v>3702</v>
      </c>
      <c r="E43">
        <f t="shared" si="8"/>
        <v>8821</v>
      </c>
      <c r="H43">
        <f t="shared" si="7"/>
        <v>4495</v>
      </c>
      <c r="I43">
        <v>4219</v>
      </c>
      <c r="P43">
        <v>8821</v>
      </c>
      <c r="Q43" t="str">
        <f t="shared" si="0"/>
        <v>8821,</v>
      </c>
    </row>
    <row r="44" spans="2:17">
      <c r="B44">
        <v>3703</v>
      </c>
      <c r="E44">
        <f t="shared" si="8"/>
        <v>8822</v>
      </c>
      <c r="H44">
        <f t="shared" si="7"/>
        <v>4496</v>
      </c>
      <c r="I44">
        <v>4218</v>
      </c>
      <c r="P44">
        <v>8822</v>
      </c>
      <c r="Q44" t="str">
        <f t="shared" si="0"/>
        <v>8822,</v>
      </c>
    </row>
    <row r="45" spans="2:17">
      <c r="B45">
        <v>3704</v>
      </c>
      <c r="E45">
        <f t="shared" si="8"/>
        <v>8823</v>
      </c>
      <c r="H45">
        <f t="shared" si="7"/>
        <v>4497</v>
      </c>
      <c r="I45">
        <v>4217</v>
      </c>
      <c r="P45">
        <v>8823</v>
      </c>
      <c r="Q45" t="str">
        <f t="shared" si="0"/>
        <v>8823,</v>
      </c>
    </row>
    <row r="46" spans="2:17">
      <c r="B46">
        <v>3705</v>
      </c>
      <c r="E46">
        <f t="shared" si="8"/>
        <v>8824</v>
      </c>
      <c r="H46">
        <f>18*100+16*100+3*16*17</f>
        <v>4216</v>
      </c>
      <c r="I46">
        <v>4216</v>
      </c>
      <c r="P46">
        <v>8824</v>
      </c>
      <c r="Q46" t="str">
        <f t="shared" si="0"/>
        <v>8824,</v>
      </c>
    </row>
    <row r="47" spans="2:17">
      <c r="B47">
        <v>3706</v>
      </c>
      <c r="E47">
        <f t="shared" si="8"/>
        <v>8825</v>
      </c>
      <c r="H47">
        <f t="shared" ref="H47:H54" si="9">H46+1</f>
        <v>4217</v>
      </c>
      <c r="I47">
        <v>3952</v>
      </c>
      <c r="P47">
        <v>8825</v>
      </c>
      <c r="Q47" t="str">
        <f t="shared" si="0"/>
        <v>8825,</v>
      </c>
    </row>
    <row r="48" spans="2:17">
      <c r="B48">
        <v>3707</v>
      </c>
      <c r="E48">
        <f t="shared" si="8"/>
        <v>8826</v>
      </c>
      <c r="H48">
        <f t="shared" si="9"/>
        <v>4218</v>
      </c>
      <c r="I48">
        <v>3951</v>
      </c>
      <c r="P48">
        <v>8826</v>
      </c>
      <c r="Q48" t="str">
        <f t="shared" si="0"/>
        <v>8826,</v>
      </c>
    </row>
    <row r="49" spans="2:17">
      <c r="B49">
        <v>3708</v>
      </c>
      <c r="E49">
        <f t="shared" si="8"/>
        <v>8827</v>
      </c>
      <c r="H49">
        <f t="shared" si="9"/>
        <v>4219</v>
      </c>
      <c r="I49">
        <v>3950</v>
      </c>
      <c r="P49">
        <v>8827</v>
      </c>
      <c r="Q49" t="str">
        <f t="shared" si="0"/>
        <v>8827,</v>
      </c>
    </row>
    <row r="50" spans="2:17">
      <c r="B50">
        <v>3709</v>
      </c>
      <c r="E50">
        <f t="shared" si="8"/>
        <v>8828</v>
      </c>
      <c r="H50">
        <f t="shared" si="9"/>
        <v>4220</v>
      </c>
      <c r="I50">
        <v>3949</v>
      </c>
      <c r="P50">
        <v>8828</v>
      </c>
      <c r="Q50" t="str">
        <f t="shared" si="0"/>
        <v>8828,</v>
      </c>
    </row>
    <row r="51" spans="2:17">
      <c r="B51">
        <v>3944</v>
      </c>
      <c r="E51">
        <f t="shared" si="8"/>
        <v>8829</v>
      </c>
      <c r="H51">
        <f t="shared" si="9"/>
        <v>4221</v>
      </c>
      <c r="I51">
        <v>3948</v>
      </c>
      <c r="P51">
        <v>8829</v>
      </c>
      <c r="Q51" t="str">
        <f t="shared" si="0"/>
        <v>8829,</v>
      </c>
    </row>
    <row r="52" spans="2:17">
      <c r="B52">
        <v>3945</v>
      </c>
      <c r="E52">
        <f t="shared" si="8"/>
        <v>8830</v>
      </c>
      <c r="H52" s="12">
        <f t="shared" si="9"/>
        <v>4222</v>
      </c>
      <c r="I52" s="12">
        <v>3947</v>
      </c>
      <c r="P52">
        <v>8830</v>
      </c>
      <c r="Q52" t="str">
        <f t="shared" si="0"/>
        <v>8830,</v>
      </c>
    </row>
    <row r="53" spans="2:17">
      <c r="E53">
        <f>8800+1*16+15</f>
        <v>8831</v>
      </c>
      <c r="H53" s="12">
        <f t="shared" si="9"/>
        <v>4223</v>
      </c>
      <c r="I53" s="12">
        <v>3946</v>
      </c>
      <c r="P53">
        <v>8831</v>
      </c>
      <c r="Q53" t="str">
        <f t="shared" si="0"/>
        <v>8831,</v>
      </c>
    </row>
    <row r="54" spans="2:17">
      <c r="B54">
        <v>3946</v>
      </c>
      <c r="E54">
        <f>8800+2*16</f>
        <v>8832</v>
      </c>
      <c r="H54" s="12">
        <f t="shared" si="9"/>
        <v>4224</v>
      </c>
      <c r="I54" s="12">
        <v>3945</v>
      </c>
      <c r="P54">
        <v>8832</v>
      </c>
      <c r="Q54" t="str">
        <f t="shared" si="0"/>
        <v>8832,</v>
      </c>
    </row>
    <row r="55" spans="2:17">
      <c r="E55">
        <f>E54+1</f>
        <v>8833</v>
      </c>
      <c r="H55">
        <f>18*100+16*100+2*16*17</f>
        <v>3944</v>
      </c>
      <c r="I55">
        <v>3944</v>
      </c>
      <c r="P55">
        <v>8833</v>
      </c>
      <c r="Q55" t="str">
        <f t="shared" si="0"/>
        <v>8833,</v>
      </c>
    </row>
    <row r="56" spans="2:17">
      <c r="B56">
        <v>3947</v>
      </c>
      <c r="E56">
        <f t="shared" ref="E56:E70" si="10">E55+1</f>
        <v>8834</v>
      </c>
      <c r="H56">
        <f>H55+1</f>
        <v>3945</v>
      </c>
      <c r="I56">
        <v>3709</v>
      </c>
      <c r="P56">
        <v>8834</v>
      </c>
      <c r="Q56" t="str">
        <f t="shared" si="0"/>
        <v>8834,</v>
      </c>
    </row>
    <row r="57" spans="2:17">
      <c r="E57">
        <f t="shared" si="10"/>
        <v>8835</v>
      </c>
      <c r="H57">
        <f>H56+1</f>
        <v>3946</v>
      </c>
      <c r="I57">
        <v>3708</v>
      </c>
      <c r="P57">
        <v>8835</v>
      </c>
      <c r="Q57" t="str">
        <f t="shared" si="0"/>
        <v>8835,</v>
      </c>
    </row>
    <row r="58" spans="2:17">
      <c r="B58">
        <v>3948</v>
      </c>
      <c r="E58">
        <f t="shared" si="10"/>
        <v>8836</v>
      </c>
      <c r="H58">
        <f>H57+1</f>
        <v>3947</v>
      </c>
      <c r="I58">
        <v>3707</v>
      </c>
      <c r="P58">
        <v>8836</v>
      </c>
      <c r="Q58" t="str">
        <f t="shared" si="0"/>
        <v>8836,</v>
      </c>
    </row>
    <row r="59" spans="2:17">
      <c r="B59">
        <v>3949</v>
      </c>
      <c r="E59">
        <f t="shared" si="10"/>
        <v>8837</v>
      </c>
      <c r="H59">
        <f>H58+1</f>
        <v>3948</v>
      </c>
      <c r="I59">
        <v>3706</v>
      </c>
      <c r="P59">
        <v>8837</v>
      </c>
      <c r="Q59" t="str">
        <f t="shared" si="0"/>
        <v>8837,</v>
      </c>
    </row>
    <row r="60" spans="2:17">
      <c r="B60">
        <v>3950</v>
      </c>
      <c r="E60">
        <f t="shared" si="10"/>
        <v>8838</v>
      </c>
      <c r="H60">
        <f>H59+1</f>
        <v>3949</v>
      </c>
      <c r="I60">
        <v>3705</v>
      </c>
      <c r="P60">
        <v>8838</v>
      </c>
      <c r="Q60" t="str">
        <f t="shared" si="0"/>
        <v>8838,</v>
      </c>
    </row>
    <row r="61" spans="2:17">
      <c r="B61">
        <v>3951</v>
      </c>
      <c r="E61">
        <f t="shared" si="10"/>
        <v>8839</v>
      </c>
      <c r="H61">
        <f>18*100+16*100+16*17+2*16</f>
        <v>3704</v>
      </c>
      <c r="I61">
        <v>3704</v>
      </c>
      <c r="P61">
        <v>8839</v>
      </c>
      <c r="Q61" t="str">
        <f t="shared" si="0"/>
        <v>8839,</v>
      </c>
    </row>
    <row r="62" spans="2:17">
      <c r="B62">
        <v>3952</v>
      </c>
      <c r="E62">
        <f t="shared" si="10"/>
        <v>8840</v>
      </c>
      <c r="H62">
        <f t="shared" ref="H62:H76" si="11">H61+1</f>
        <v>3705</v>
      </c>
      <c r="I62">
        <v>3703</v>
      </c>
      <c r="P62">
        <v>8840</v>
      </c>
      <c r="Q62" t="str">
        <f t="shared" si="0"/>
        <v>8840,</v>
      </c>
    </row>
    <row r="63" spans="2:17">
      <c r="B63">
        <v>4216</v>
      </c>
      <c r="E63">
        <f t="shared" si="10"/>
        <v>8841</v>
      </c>
      <c r="H63">
        <f t="shared" si="11"/>
        <v>3706</v>
      </c>
      <c r="I63">
        <v>3702</v>
      </c>
      <c r="P63">
        <v>8841</v>
      </c>
      <c r="Q63" t="str">
        <f t="shared" si="0"/>
        <v>8841,</v>
      </c>
    </row>
    <row r="64" spans="2:17">
      <c r="B64">
        <v>4217</v>
      </c>
      <c r="E64">
        <f t="shared" si="10"/>
        <v>8842</v>
      </c>
      <c r="H64">
        <f t="shared" si="11"/>
        <v>3707</v>
      </c>
      <c r="I64">
        <v>3701</v>
      </c>
      <c r="P64">
        <v>8842</v>
      </c>
      <c r="Q64" t="str">
        <f t="shared" si="0"/>
        <v>8842,</v>
      </c>
    </row>
    <row r="65" spans="2:17">
      <c r="B65">
        <v>4218</v>
      </c>
      <c r="E65">
        <f t="shared" si="10"/>
        <v>8843</v>
      </c>
      <c r="H65">
        <f t="shared" si="11"/>
        <v>3708</v>
      </c>
      <c r="I65">
        <v>3700</v>
      </c>
      <c r="P65">
        <v>8843</v>
      </c>
      <c r="Q65" t="str">
        <f t="shared" si="0"/>
        <v>8843,</v>
      </c>
    </row>
    <row r="66" spans="2:17">
      <c r="B66">
        <v>4219</v>
      </c>
      <c r="E66">
        <f t="shared" si="10"/>
        <v>8844</v>
      </c>
      <c r="H66">
        <f t="shared" si="11"/>
        <v>3709</v>
      </c>
      <c r="I66">
        <v>3699</v>
      </c>
      <c r="P66">
        <v>8844</v>
      </c>
      <c r="Q66" t="str">
        <f t="shared" ref="Q66:Q129" si="12">P66&amp;","</f>
        <v>8844,</v>
      </c>
    </row>
    <row r="67" spans="2:17">
      <c r="B67">
        <v>4220</v>
      </c>
      <c r="E67">
        <f t="shared" si="10"/>
        <v>8845</v>
      </c>
      <c r="H67">
        <f t="shared" si="11"/>
        <v>3710</v>
      </c>
      <c r="I67">
        <v>3698</v>
      </c>
      <c r="P67">
        <v>8845</v>
      </c>
      <c r="Q67" t="str">
        <f t="shared" si="12"/>
        <v>8845,</v>
      </c>
    </row>
    <row r="68" spans="2:17">
      <c r="B68">
        <v>4221</v>
      </c>
      <c r="E68">
        <f t="shared" si="10"/>
        <v>8846</v>
      </c>
      <c r="H68">
        <f t="shared" si="11"/>
        <v>3711</v>
      </c>
      <c r="I68">
        <v>3697</v>
      </c>
      <c r="P68">
        <v>8846</v>
      </c>
      <c r="Q68" t="str">
        <f t="shared" si="12"/>
        <v>8846,</v>
      </c>
    </row>
    <row r="69" spans="2:17">
      <c r="B69">
        <v>4222</v>
      </c>
      <c r="E69">
        <f t="shared" si="10"/>
        <v>8847</v>
      </c>
      <c r="H69">
        <f t="shared" si="11"/>
        <v>3712</v>
      </c>
      <c r="I69">
        <v>3696</v>
      </c>
      <c r="P69">
        <v>8847</v>
      </c>
      <c r="Q69" t="str">
        <f t="shared" si="12"/>
        <v>8847,</v>
      </c>
    </row>
    <row r="70" spans="2:17">
      <c r="B70">
        <v>4223</v>
      </c>
      <c r="E70">
        <f t="shared" si="10"/>
        <v>8848</v>
      </c>
      <c r="H70">
        <f t="shared" si="11"/>
        <v>3713</v>
      </c>
      <c r="I70">
        <v>3695</v>
      </c>
      <c r="P70">
        <v>8848</v>
      </c>
      <c r="Q70" t="str">
        <f t="shared" si="12"/>
        <v>8848,</v>
      </c>
    </row>
    <row r="71" spans="2:17">
      <c r="B71">
        <v>4224</v>
      </c>
      <c r="E71" s="12">
        <f>E70+1</f>
        <v>8849</v>
      </c>
      <c r="H71">
        <f t="shared" si="11"/>
        <v>3714</v>
      </c>
      <c r="I71">
        <v>3694</v>
      </c>
      <c r="P71">
        <v>8849</v>
      </c>
      <c r="Q71" t="str">
        <f t="shared" si="12"/>
        <v>8849,</v>
      </c>
    </row>
    <row r="72" spans="2:17">
      <c r="B72">
        <v>4225</v>
      </c>
      <c r="E72" s="12">
        <f>E71+1</f>
        <v>8850</v>
      </c>
      <c r="H72">
        <f t="shared" si="11"/>
        <v>3715</v>
      </c>
      <c r="I72">
        <v>3693</v>
      </c>
      <c r="P72">
        <v>8850</v>
      </c>
      <c r="Q72" t="str">
        <f t="shared" si="12"/>
        <v>8850,</v>
      </c>
    </row>
    <row r="73" spans="2:17">
      <c r="B73">
        <v>4488</v>
      </c>
      <c r="E73">
        <f>E72+1</f>
        <v>8851</v>
      </c>
      <c r="H73">
        <f t="shared" si="11"/>
        <v>3716</v>
      </c>
      <c r="I73">
        <v>3692</v>
      </c>
      <c r="P73">
        <v>8851</v>
      </c>
      <c r="Q73" t="str">
        <f t="shared" si="12"/>
        <v>8851,</v>
      </c>
    </row>
    <row r="74" spans="2:17">
      <c r="B74">
        <v>4489</v>
      </c>
      <c r="E74">
        <f>E73+1</f>
        <v>8852</v>
      </c>
      <c r="H74">
        <f t="shared" si="11"/>
        <v>3717</v>
      </c>
      <c r="I74">
        <v>3691</v>
      </c>
      <c r="P74">
        <v>8852</v>
      </c>
      <c r="Q74" t="str">
        <f t="shared" si="12"/>
        <v>8852,</v>
      </c>
    </row>
    <row r="75" spans="2:17">
      <c r="B75">
        <v>4490</v>
      </c>
      <c r="E75">
        <f t="shared" ref="E75:E123" si="13">E74+1</f>
        <v>8853</v>
      </c>
      <c r="H75">
        <f t="shared" si="11"/>
        <v>3718</v>
      </c>
      <c r="I75">
        <v>3690</v>
      </c>
      <c r="P75">
        <v>8853</v>
      </c>
      <c r="Q75" t="str">
        <f t="shared" si="12"/>
        <v>8853,</v>
      </c>
    </row>
    <row r="76" spans="2:17">
      <c r="B76">
        <v>4491</v>
      </c>
      <c r="E76">
        <f t="shared" si="13"/>
        <v>8854</v>
      </c>
      <c r="H76">
        <f t="shared" si="11"/>
        <v>3719</v>
      </c>
      <c r="I76">
        <v>3689</v>
      </c>
      <c r="P76">
        <v>8854</v>
      </c>
      <c r="Q76" t="str">
        <f t="shared" si="12"/>
        <v>8854,</v>
      </c>
    </row>
    <row r="77" spans="2:17">
      <c r="B77">
        <v>4492</v>
      </c>
      <c r="E77">
        <f t="shared" si="13"/>
        <v>8855</v>
      </c>
      <c r="H77">
        <f>18*100+16*100+16*17+16</f>
        <v>3688</v>
      </c>
      <c r="I77">
        <v>3688</v>
      </c>
      <c r="P77">
        <v>8855</v>
      </c>
      <c r="Q77" t="str">
        <f t="shared" si="12"/>
        <v>8855,</v>
      </c>
    </row>
    <row r="78" spans="2:17">
      <c r="B78">
        <v>4493</v>
      </c>
      <c r="E78">
        <f t="shared" si="13"/>
        <v>8856</v>
      </c>
      <c r="H78">
        <f t="shared" ref="H78:H92" si="14">H77+1</f>
        <v>3689</v>
      </c>
      <c r="I78">
        <v>3687</v>
      </c>
      <c r="P78">
        <v>8856</v>
      </c>
      <c r="Q78" t="str">
        <f t="shared" si="12"/>
        <v>8856,</v>
      </c>
    </row>
    <row r="79" spans="2:17">
      <c r="B79">
        <v>4494</v>
      </c>
      <c r="E79">
        <f t="shared" si="13"/>
        <v>8857</v>
      </c>
      <c r="H79">
        <f t="shared" si="14"/>
        <v>3690</v>
      </c>
      <c r="I79">
        <v>3686</v>
      </c>
      <c r="P79">
        <v>8857</v>
      </c>
      <c r="Q79" t="str">
        <f t="shared" si="12"/>
        <v>8857,</v>
      </c>
    </row>
    <row r="80" spans="2:17">
      <c r="B80">
        <v>4495</v>
      </c>
      <c r="E80">
        <f t="shared" si="13"/>
        <v>8858</v>
      </c>
      <c r="H80">
        <f t="shared" si="14"/>
        <v>3691</v>
      </c>
      <c r="I80">
        <v>3685</v>
      </c>
      <c r="P80">
        <v>8858</v>
      </c>
      <c r="Q80" t="str">
        <f t="shared" si="12"/>
        <v>8858,</v>
      </c>
    </row>
    <row r="81" spans="2:17">
      <c r="B81">
        <v>4496</v>
      </c>
      <c r="E81">
        <f t="shared" si="13"/>
        <v>8859</v>
      </c>
      <c r="H81">
        <f t="shared" si="14"/>
        <v>3692</v>
      </c>
      <c r="I81">
        <v>3684</v>
      </c>
      <c r="P81">
        <v>8859</v>
      </c>
      <c r="Q81" t="str">
        <f t="shared" si="12"/>
        <v>8859,</v>
      </c>
    </row>
    <row r="82" spans="2:17">
      <c r="B82">
        <v>4497</v>
      </c>
      <c r="E82">
        <f t="shared" si="13"/>
        <v>8860</v>
      </c>
      <c r="H82">
        <f t="shared" si="14"/>
        <v>3693</v>
      </c>
      <c r="I82">
        <v>3683</v>
      </c>
      <c r="P82">
        <v>8860</v>
      </c>
      <c r="Q82" t="str">
        <f t="shared" si="12"/>
        <v>8860,</v>
      </c>
    </row>
    <row r="83" spans="2:17">
      <c r="B83">
        <v>4498</v>
      </c>
      <c r="E83">
        <f t="shared" si="13"/>
        <v>8861</v>
      </c>
      <c r="H83">
        <f t="shared" si="14"/>
        <v>3694</v>
      </c>
      <c r="I83">
        <v>3682</v>
      </c>
      <c r="P83">
        <v>8861</v>
      </c>
      <c r="Q83" t="str">
        <f t="shared" si="12"/>
        <v>8861,</v>
      </c>
    </row>
    <row r="84" spans="2:17">
      <c r="B84">
        <v>4760</v>
      </c>
      <c r="E84">
        <f t="shared" si="13"/>
        <v>8862</v>
      </c>
      <c r="H84">
        <f t="shared" si="14"/>
        <v>3695</v>
      </c>
      <c r="I84">
        <v>3681</v>
      </c>
      <c r="P84">
        <v>8862</v>
      </c>
      <c r="Q84" t="str">
        <f t="shared" si="12"/>
        <v>8862,</v>
      </c>
    </row>
    <row r="85" spans="2:17">
      <c r="B85">
        <v>4761</v>
      </c>
      <c r="E85">
        <f t="shared" si="13"/>
        <v>8863</v>
      </c>
      <c r="H85">
        <f t="shared" si="14"/>
        <v>3696</v>
      </c>
      <c r="I85">
        <v>3680</v>
      </c>
      <c r="P85">
        <v>8863</v>
      </c>
      <c r="Q85" t="str">
        <f t="shared" si="12"/>
        <v>8863,</v>
      </c>
    </row>
    <row r="86" spans="2:17">
      <c r="B86">
        <v>4762</v>
      </c>
      <c r="E86">
        <f t="shared" si="13"/>
        <v>8864</v>
      </c>
      <c r="H86">
        <f t="shared" si="14"/>
        <v>3697</v>
      </c>
      <c r="I86">
        <v>3679</v>
      </c>
      <c r="P86">
        <v>8864</v>
      </c>
      <c r="Q86" t="str">
        <f t="shared" si="12"/>
        <v>8864,</v>
      </c>
    </row>
    <row r="87" spans="2:17">
      <c r="B87">
        <v>4763</v>
      </c>
      <c r="E87">
        <f t="shared" si="13"/>
        <v>8865</v>
      </c>
      <c r="H87">
        <f t="shared" si="14"/>
        <v>3698</v>
      </c>
      <c r="I87">
        <v>3678</v>
      </c>
      <c r="P87">
        <v>8865</v>
      </c>
      <c r="Q87" t="str">
        <f t="shared" si="12"/>
        <v>8865,</v>
      </c>
    </row>
    <row r="88" spans="2:17">
      <c r="B88">
        <v>4764</v>
      </c>
      <c r="E88">
        <f t="shared" si="13"/>
        <v>8866</v>
      </c>
      <c r="H88">
        <f t="shared" si="14"/>
        <v>3699</v>
      </c>
      <c r="I88">
        <v>3677</v>
      </c>
      <c r="P88">
        <v>8866</v>
      </c>
      <c r="Q88" t="str">
        <f t="shared" si="12"/>
        <v>8866,</v>
      </c>
    </row>
    <row r="89" spans="2:17">
      <c r="B89">
        <v>4779</v>
      </c>
      <c r="E89">
        <f t="shared" si="13"/>
        <v>8867</v>
      </c>
      <c r="H89">
        <f t="shared" si="14"/>
        <v>3700</v>
      </c>
      <c r="I89">
        <v>3676</v>
      </c>
      <c r="P89">
        <v>8867</v>
      </c>
      <c r="Q89" t="str">
        <f t="shared" si="12"/>
        <v>8867,</v>
      </c>
    </row>
    <row r="90" spans="2:17">
      <c r="B90">
        <v>4780</v>
      </c>
      <c r="E90">
        <f t="shared" si="13"/>
        <v>8868</v>
      </c>
      <c r="H90">
        <f t="shared" si="14"/>
        <v>3701</v>
      </c>
      <c r="I90">
        <v>3675</v>
      </c>
      <c r="P90">
        <v>8868</v>
      </c>
      <c r="Q90" t="str">
        <f t="shared" si="12"/>
        <v>8868,</v>
      </c>
    </row>
    <row r="91" spans="2:17">
      <c r="B91">
        <v>4766</v>
      </c>
      <c r="E91">
        <f t="shared" si="13"/>
        <v>8869</v>
      </c>
      <c r="H91">
        <f t="shared" si="14"/>
        <v>3702</v>
      </c>
      <c r="I91">
        <v>3674</v>
      </c>
      <c r="P91">
        <v>8869</v>
      </c>
      <c r="Q91" t="str">
        <f t="shared" si="12"/>
        <v>8869,</v>
      </c>
    </row>
    <row r="92" spans="2:17">
      <c r="B92">
        <v>4767</v>
      </c>
      <c r="E92">
        <f t="shared" si="13"/>
        <v>8870</v>
      </c>
      <c r="H92">
        <f t="shared" si="14"/>
        <v>3703</v>
      </c>
      <c r="I92">
        <v>3673</v>
      </c>
      <c r="P92">
        <v>8870</v>
      </c>
      <c r="Q92" t="str">
        <f t="shared" si="12"/>
        <v>8870,</v>
      </c>
    </row>
    <row r="93" spans="2:17">
      <c r="B93">
        <v>4768</v>
      </c>
      <c r="E93">
        <f t="shared" si="13"/>
        <v>8871</v>
      </c>
      <c r="H93">
        <f>18*100+16*100+16*17</f>
        <v>3672</v>
      </c>
      <c r="I93">
        <v>3672</v>
      </c>
      <c r="P93">
        <v>8871</v>
      </c>
      <c r="Q93" t="str">
        <f t="shared" si="12"/>
        <v>8871,</v>
      </c>
    </row>
    <row r="94" spans="2:17">
      <c r="B94">
        <v>4769</v>
      </c>
      <c r="E94">
        <f t="shared" si="13"/>
        <v>8872</v>
      </c>
      <c r="H94">
        <f>H93+1</f>
        <v>3673</v>
      </c>
      <c r="I94">
        <v>3519</v>
      </c>
      <c r="P94">
        <v>8872</v>
      </c>
      <c r="Q94" t="str">
        <f t="shared" si="12"/>
        <v>8872,</v>
      </c>
    </row>
    <row r="95" spans="2:17">
      <c r="B95">
        <v>4770</v>
      </c>
      <c r="E95">
        <f t="shared" si="13"/>
        <v>8873</v>
      </c>
      <c r="H95">
        <f>H94+1</f>
        <v>3674</v>
      </c>
      <c r="I95">
        <v>3518</v>
      </c>
      <c r="P95">
        <v>8873</v>
      </c>
      <c r="Q95" t="str">
        <f t="shared" si="12"/>
        <v>8873,</v>
      </c>
    </row>
    <row r="96" spans="2:17">
      <c r="B96">
        <v>4771</v>
      </c>
      <c r="E96">
        <f t="shared" si="13"/>
        <v>8874</v>
      </c>
      <c r="H96">
        <f>H95+1</f>
        <v>3675</v>
      </c>
      <c r="I96">
        <v>3517</v>
      </c>
      <c r="P96">
        <v>8874</v>
      </c>
      <c r="Q96" t="str">
        <f t="shared" si="12"/>
        <v>8874,</v>
      </c>
    </row>
    <row r="97" spans="2:17">
      <c r="B97">
        <v>4772</v>
      </c>
      <c r="E97">
        <f t="shared" si="13"/>
        <v>8875</v>
      </c>
      <c r="H97">
        <f>3500+16</f>
        <v>3516</v>
      </c>
      <c r="I97">
        <v>3516</v>
      </c>
      <c r="P97">
        <v>8875</v>
      </c>
      <c r="Q97" t="str">
        <f t="shared" si="12"/>
        <v>8875,</v>
      </c>
    </row>
    <row r="98" spans="2:17">
      <c r="B98">
        <v>4773</v>
      </c>
      <c r="E98">
        <f t="shared" si="13"/>
        <v>8876</v>
      </c>
      <c r="H98">
        <f t="shared" ref="H98:H112" si="15">H97+1</f>
        <v>3517</v>
      </c>
      <c r="I98">
        <v>3515</v>
      </c>
      <c r="P98">
        <v>8876</v>
      </c>
      <c r="Q98" t="str">
        <f t="shared" si="12"/>
        <v>8876,</v>
      </c>
    </row>
    <row r="99" spans="2:17">
      <c r="B99">
        <v>4774</v>
      </c>
      <c r="E99">
        <f t="shared" si="13"/>
        <v>8877</v>
      </c>
      <c r="H99">
        <f t="shared" si="15"/>
        <v>3518</v>
      </c>
      <c r="I99">
        <v>3514</v>
      </c>
      <c r="P99">
        <v>8877</v>
      </c>
      <c r="Q99" t="str">
        <f t="shared" si="12"/>
        <v>8877,</v>
      </c>
    </row>
    <row r="100" spans="2:17">
      <c r="B100">
        <v>4775</v>
      </c>
      <c r="E100">
        <f t="shared" si="13"/>
        <v>8878</v>
      </c>
      <c r="H100">
        <f t="shared" si="15"/>
        <v>3519</v>
      </c>
      <c r="I100">
        <v>3513</v>
      </c>
      <c r="P100">
        <v>8878</v>
      </c>
      <c r="Q100" t="str">
        <f t="shared" si="12"/>
        <v>8878,</v>
      </c>
    </row>
    <row r="101" spans="2:17">
      <c r="B101">
        <v>4776</v>
      </c>
      <c r="E101">
        <f t="shared" si="13"/>
        <v>8879</v>
      </c>
      <c r="H101">
        <f t="shared" si="15"/>
        <v>3520</v>
      </c>
      <c r="I101">
        <v>3512</v>
      </c>
      <c r="P101">
        <v>8879</v>
      </c>
      <c r="Q101" t="str">
        <f t="shared" si="12"/>
        <v>8879,</v>
      </c>
    </row>
    <row r="102" spans="2:17">
      <c r="B102">
        <v>4777</v>
      </c>
      <c r="E102">
        <f t="shared" si="13"/>
        <v>8880</v>
      </c>
      <c r="H102">
        <f t="shared" si="15"/>
        <v>3521</v>
      </c>
      <c r="I102">
        <v>3511</v>
      </c>
      <c r="P102">
        <v>8880</v>
      </c>
      <c r="Q102" t="str">
        <f t="shared" si="12"/>
        <v>8880,</v>
      </c>
    </row>
    <row r="103" spans="2:17">
      <c r="B103">
        <v>4778</v>
      </c>
      <c r="E103">
        <f t="shared" si="13"/>
        <v>8881</v>
      </c>
      <c r="H103">
        <f t="shared" si="15"/>
        <v>3522</v>
      </c>
      <c r="I103">
        <v>3510</v>
      </c>
      <c r="P103">
        <v>8881</v>
      </c>
      <c r="Q103" t="str">
        <f t="shared" si="12"/>
        <v>8881,</v>
      </c>
    </row>
    <row r="104" spans="2:17">
      <c r="B104">
        <v>5032</v>
      </c>
      <c r="E104">
        <f t="shared" si="13"/>
        <v>8882</v>
      </c>
      <c r="H104">
        <f t="shared" si="15"/>
        <v>3523</v>
      </c>
      <c r="I104">
        <v>3509</v>
      </c>
      <c r="P104">
        <v>8882</v>
      </c>
      <c r="Q104" t="str">
        <f t="shared" si="12"/>
        <v>8882,</v>
      </c>
    </row>
    <row r="105" spans="2:17">
      <c r="B105">
        <v>5033</v>
      </c>
      <c r="E105">
        <f t="shared" si="13"/>
        <v>8883</v>
      </c>
      <c r="H105">
        <f t="shared" si="15"/>
        <v>3524</v>
      </c>
      <c r="I105">
        <v>3508</v>
      </c>
      <c r="P105">
        <v>8883</v>
      </c>
      <c r="Q105" t="str">
        <f t="shared" si="12"/>
        <v>8883,</v>
      </c>
    </row>
    <row r="106" spans="2:17">
      <c r="B106">
        <v>5034</v>
      </c>
      <c r="E106">
        <f t="shared" si="13"/>
        <v>8884</v>
      </c>
      <c r="H106">
        <f t="shared" si="15"/>
        <v>3525</v>
      </c>
      <c r="I106">
        <v>3507</v>
      </c>
      <c r="P106">
        <v>8884</v>
      </c>
      <c r="Q106" t="str">
        <f t="shared" si="12"/>
        <v>8884,</v>
      </c>
    </row>
    <row r="107" spans="2:17">
      <c r="B107">
        <v>5035</v>
      </c>
      <c r="E107">
        <f t="shared" si="13"/>
        <v>8885</v>
      </c>
      <c r="H107">
        <f t="shared" si="15"/>
        <v>3526</v>
      </c>
      <c r="I107">
        <v>3506</v>
      </c>
      <c r="P107">
        <v>8885</v>
      </c>
      <c r="Q107" t="str">
        <f t="shared" si="12"/>
        <v>8885,</v>
      </c>
    </row>
    <row r="108" spans="2:17">
      <c r="B108">
        <v>5036</v>
      </c>
      <c r="E108">
        <f t="shared" si="13"/>
        <v>8886</v>
      </c>
      <c r="H108">
        <f t="shared" si="15"/>
        <v>3527</v>
      </c>
      <c r="I108">
        <v>3505</v>
      </c>
      <c r="P108">
        <v>8886</v>
      </c>
      <c r="Q108" t="str">
        <f t="shared" si="12"/>
        <v>8886,</v>
      </c>
    </row>
    <row r="109" spans="2:17">
      <c r="E109">
        <f t="shared" si="13"/>
        <v>8887</v>
      </c>
      <c r="H109">
        <f t="shared" si="15"/>
        <v>3528</v>
      </c>
      <c r="I109">
        <v>3504</v>
      </c>
      <c r="P109">
        <v>8887</v>
      </c>
      <c r="Q109" t="str">
        <f t="shared" si="12"/>
        <v>8887,</v>
      </c>
    </row>
    <row r="110" spans="2:17">
      <c r="E110">
        <f t="shared" si="13"/>
        <v>8888</v>
      </c>
      <c r="H110">
        <f t="shared" si="15"/>
        <v>3529</v>
      </c>
      <c r="I110">
        <v>3503</v>
      </c>
      <c r="P110">
        <v>8888</v>
      </c>
      <c r="Q110" t="str">
        <f t="shared" si="12"/>
        <v>8888,</v>
      </c>
    </row>
    <row r="111" spans="2:17">
      <c r="E111">
        <f t="shared" si="13"/>
        <v>8889</v>
      </c>
      <c r="H111">
        <f t="shared" si="15"/>
        <v>3530</v>
      </c>
      <c r="I111">
        <v>3502</v>
      </c>
      <c r="P111">
        <v>8889</v>
      </c>
      <c r="Q111" t="str">
        <f t="shared" si="12"/>
        <v>8889,</v>
      </c>
    </row>
    <row r="112" spans="2:17">
      <c r="E112">
        <f t="shared" si="13"/>
        <v>8890</v>
      </c>
      <c r="H112">
        <f t="shared" si="15"/>
        <v>3531</v>
      </c>
      <c r="I112">
        <v>3501</v>
      </c>
      <c r="P112">
        <v>8890</v>
      </c>
      <c r="Q112" t="str">
        <f t="shared" si="12"/>
        <v>8890,</v>
      </c>
    </row>
    <row r="113" spans="5:17">
      <c r="E113">
        <f t="shared" si="13"/>
        <v>8891</v>
      </c>
      <c r="H113" s="18">
        <f>19*100+16*100</f>
        <v>3500</v>
      </c>
      <c r="I113" s="18">
        <v>3500</v>
      </c>
      <c r="P113">
        <v>8891</v>
      </c>
      <c r="Q113" t="str">
        <f t="shared" si="12"/>
        <v>8891,</v>
      </c>
    </row>
    <row r="114" spans="5:17">
      <c r="E114">
        <f t="shared" si="13"/>
        <v>8892</v>
      </c>
      <c r="H114">
        <f t="shared" ref="H114:H119" si="16">H113+1</f>
        <v>3501</v>
      </c>
      <c r="I114">
        <v>3406</v>
      </c>
      <c r="P114">
        <v>8892</v>
      </c>
      <c r="Q114" t="str">
        <f t="shared" si="12"/>
        <v>8892,</v>
      </c>
    </row>
    <row r="115" spans="5:17">
      <c r="E115">
        <f t="shared" si="13"/>
        <v>8893</v>
      </c>
      <c r="H115">
        <f t="shared" si="16"/>
        <v>3502</v>
      </c>
      <c r="I115">
        <v>3405</v>
      </c>
      <c r="P115">
        <v>8893</v>
      </c>
      <c r="Q115" t="str">
        <f t="shared" si="12"/>
        <v>8893,</v>
      </c>
    </row>
    <row r="116" spans="5:17">
      <c r="E116">
        <f t="shared" si="13"/>
        <v>8894</v>
      </c>
      <c r="H116">
        <f t="shared" si="16"/>
        <v>3503</v>
      </c>
      <c r="I116">
        <v>3404</v>
      </c>
      <c r="P116">
        <v>8894</v>
      </c>
      <c r="Q116" t="str">
        <f t="shared" si="12"/>
        <v>8894,</v>
      </c>
    </row>
    <row r="117" spans="5:17">
      <c r="E117">
        <f t="shared" si="13"/>
        <v>8895</v>
      </c>
      <c r="H117">
        <f t="shared" si="16"/>
        <v>3504</v>
      </c>
      <c r="I117">
        <v>3403</v>
      </c>
      <c r="P117">
        <v>8895</v>
      </c>
      <c r="Q117" t="str">
        <f t="shared" si="12"/>
        <v>8895,</v>
      </c>
    </row>
    <row r="118" spans="5:17">
      <c r="E118">
        <f t="shared" si="13"/>
        <v>8896</v>
      </c>
      <c r="H118">
        <f t="shared" si="16"/>
        <v>3505</v>
      </c>
      <c r="I118">
        <v>3402</v>
      </c>
      <c r="P118">
        <v>8896</v>
      </c>
      <c r="Q118" t="str">
        <f t="shared" si="12"/>
        <v>8896,</v>
      </c>
    </row>
    <row r="119" spans="5:17">
      <c r="E119">
        <f t="shared" si="13"/>
        <v>8897</v>
      </c>
      <c r="H119">
        <f t="shared" si="16"/>
        <v>3506</v>
      </c>
      <c r="I119">
        <v>3401</v>
      </c>
      <c r="P119">
        <v>8897</v>
      </c>
      <c r="Q119" t="str">
        <f t="shared" si="12"/>
        <v>8897,</v>
      </c>
    </row>
    <row r="120" spans="5:17">
      <c r="E120">
        <f t="shared" si="13"/>
        <v>8898</v>
      </c>
      <c r="H120">
        <f>18*100+16*100</f>
        <v>3400</v>
      </c>
      <c r="I120">
        <v>3400</v>
      </c>
      <c r="P120">
        <v>8898</v>
      </c>
      <c r="Q120" t="str">
        <f t="shared" si="12"/>
        <v>8898,</v>
      </c>
    </row>
    <row r="121" spans="5:17">
      <c r="E121">
        <f t="shared" si="13"/>
        <v>8899</v>
      </c>
      <c r="H121">
        <f>H120+1</f>
        <v>3401</v>
      </c>
      <c r="I121">
        <v>3120</v>
      </c>
      <c r="P121">
        <v>8899</v>
      </c>
      <c r="Q121" t="str">
        <f t="shared" si="12"/>
        <v>8899,</v>
      </c>
    </row>
    <row r="122" spans="5:17">
      <c r="E122">
        <f t="shared" si="13"/>
        <v>8900</v>
      </c>
      <c r="H122">
        <f>H121+1</f>
        <v>3402</v>
      </c>
      <c r="I122">
        <v>3119</v>
      </c>
      <c r="P122">
        <v>8900</v>
      </c>
      <c r="Q122" t="str">
        <f t="shared" si="12"/>
        <v>8900,</v>
      </c>
    </row>
    <row r="123" spans="5:17">
      <c r="E123">
        <f t="shared" si="13"/>
        <v>8901</v>
      </c>
      <c r="H123">
        <f>H122+1</f>
        <v>3403</v>
      </c>
      <c r="I123">
        <v>3118</v>
      </c>
      <c r="P123">
        <v>8901</v>
      </c>
      <c r="Q123" t="str">
        <f t="shared" si="12"/>
        <v>8901,</v>
      </c>
    </row>
    <row r="124" spans="5:17">
      <c r="E124" s="18">
        <f>19*400+16*100</f>
        <v>9200</v>
      </c>
      <c r="H124">
        <f>H123+1</f>
        <v>3404</v>
      </c>
      <c r="I124">
        <v>3117</v>
      </c>
      <c r="P124">
        <v>9200</v>
      </c>
      <c r="Q124" t="str">
        <f t="shared" si="12"/>
        <v>9200,</v>
      </c>
    </row>
    <row r="125" spans="5:17">
      <c r="E125">
        <f>E124+1</f>
        <v>9201</v>
      </c>
      <c r="H125">
        <f>15*100+16*100+1*16</f>
        <v>3116</v>
      </c>
      <c r="I125">
        <v>3116</v>
      </c>
      <c r="P125">
        <v>9201</v>
      </c>
      <c r="Q125" t="str">
        <f t="shared" si="12"/>
        <v>9201,</v>
      </c>
    </row>
    <row r="126" spans="5:17">
      <c r="E126">
        <f t="shared" ref="E126:E139" si="17">E125+1</f>
        <v>9202</v>
      </c>
      <c r="H126">
        <f t="shared" ref="H126:H140" si="18">H125+1</f>
        <v>3117</v>
      </c>
      <c r="I126">
        <v>3115</v>
      </c>
      <c r="P126">
        <v>9202</v>
      </c>
      <c r="Q126" t="str">
        <f t="shared" si="12"/>
        <v>9202,</v>
      </c>
    </row>
    <row r="127" spans="5:17">
      <c r="E127">
        <f t="shared" si="17"/>
        <v>9203</v>
      </c>
      <c r="H127">
        <f t="shared" si="18"/>
        <v>3118</v>
      </c>
      <c r="I127">
        <v>3114</v>
      </c>
      <c r="P127">
        <v>9203</v>
      </c>
      <c r="Q127" t="str">
        <f t="shared" si="12"/>
        <v>9203,</v>
      </c>
    </row>
    <row r="128" spans="5:17">
      <c r="E128">
        <f t="shared" si="17"/>
        <v>9204</v>
      </c>
      <c r="H128">
        <f t="shared" si="18"/>
        <v>3119</v>
      </c>
      <c r="I128">
        <v>3113</v>
      </c>
      <c r="P128">
        <v>9204</v>
      </c>
      <c r="Q128" t="str">
        <f t="shared" si="12"/>
        <v>9204,</v>
      </c>
    </row>
    <row r="129" spans="5:17">
      <c r="E129">
        <f t="shared" si="17"/>
        <v>9205</v>
      </c>
      <c r="H129">
        <f t="shared" si="18"/>
        <v>3120</v>
      </c>
      <c r="I129">
        <v>3112</v>
      </c>
      <c r="P129">
        <v>9205</v>
      </c>
      <c r="Q129" t="str">
        <f t="shared" si="12"/>
        <v>9205,</v>
      </c>
    </row>
    <row r="130" spans="5:17">
      <c r="E130">
        <f t="shared" si="17"/>
        <v>9206</v>
      </c>
      <c r="H130">
        <f t="shared" si="18"/>
        <v>3121</v>
      </c>
      <c r="I130">
        <v>3111</v>
      </c>
      <c r="P130">
        <v>9206</v>
      </c>
      <c r="Q130" t="str">
        <f t="shared" ref="Q130:Q144" si="19">P130&amp;","</f>
        <v>9206,</v>
      </c>
    </row>
    <row r="131" spans="5:17">
      <c r="E131">
        <f t="shared" si="17"/>
        <v>9207</v>
      </c>
      <c r="H131">
        <f t="shared" si="18"/>
        <v>3122</v>
      </c>
      <c r="I131">
        <v>3110</v>
      </c>
      <c r="P131">
        <v>9207</v>
      </c>
      <c r="Q131" t="str">
        <f t="shared" si="19"/>
        <v>9207,</v>
      </c>
    </row>
    <row r="132" spans="5:17">
      <c r="E132">
        <f t="shared" si="17"/>
        <v>9208</v>
      </c>
      <c r="H132">
        <f t="shared" si="18"/>
        <v>3123</v>
      </c>
      <c r="I132">
        <v>3109</v>
      </c>
      <c r="P132">
        <v>9208</v>
      </c>
      <c r="Q132" t="str">
        <f t="shared" si="19"/>
        <v>9208,</v>
      </c>
    </row>
    <row r="133" spans="5:17">
      <c r="E133">
        <f t="shared" si="17"/>
        <v>9209</v>
      </c>
      <c r="H133">
        <f t="shared" si="18"/>
        <v>3124</v>
      </c>
      <c r="I133">
        <v>3108</v>
      </c>
      <c r="P133">
        <v>9209</v>
      </c>
      <c r="Q133" t="str">
        <f t="shared" si="19"/>
        <v>9209,</v>
      </c>
    </row>
    <row r="134" spans="5:17">
      <c r="E134">
        <f>E133+1</f>
        <v>9210</v>
      </c>
      <c r="H134">
        <f t="shared" si="18"/>
        <v>3125</v>
      </c>
      <c r="I134">
        <v>3107</v>
      </c>
      <c r="P134">
        <v>9210</v>
      </c>
      <c r="Q134" t="str">
        <f t="shared" si="19"/>
        <v>9210,</v>
      </c>
    </row>
    <row r="135" spans="5:17">
      <c r="E135">
        <f t="shared" si="17"/>
        <v>9211</v>
      </c>
      <c r="H135">
        <f t="shared" si="18"/>
        <v>3126</v>
      </c>
      <c r="I135">
        <v>3106</v>
      </c>
      <c r="P135">
        <v>9211</v>
      </c>
      <c r="Q135" t="str">
        <f t="shared" si="19"/>
        <v>9211,</v>
      </c>
    </row>
    <row r="136" spans="5:17">
      <c r="E136">
        <f t="shared" si="17"/>
        <v>9212</v>
      </c>
      <c r="H136">
        <f t="shared" si="18"/>
        <v>3127</v>
      </c>
      <c r="I136">
        <v>3105</v>
      </c>
      <c r="P136">
        <v>9212</v>
      </c>
      <c r="Q136" t="str">
        <f t="shared" si="19"/>
        <v>9212,</v>
      </c>
    </row>
    <row r="137" spans="5:17">
      <c r="E137">
        <f t="shared" si="17"/>
        <v>9213</v>
      </c>
      <c r="H137">
        <f t="shared" si="18"/>
        <v>3128</v>
      </c>
      <c r="I137">
        <v>3104</v>
      </c>
      <c r="P137">
        <v>9213</v>
      </c>
      <c r="Q137" t="str">
        <f t="shared" si="19"/>
        <v>9213,</v>
      </c>
    </row>
    <row r="138" spans="5:17">
      <c r="E138">
        <f t="shared" si="17"/>
        <v>9214</v>
      </c>
      <c r="H138">
        <f t="shared" si="18"/>
        <v>3129</v>
      </c>
      <c r="I138">
        <v>3103</v>
      </c>
      <c r="P138">
        <v>9214</v>
      </c>
      <c r="Q138" t="str">
        <f t="shared" si="19"/>
        <v>9214,</v>
      </c>
    </row>
    <row r="139" spans="5:17">
      <c r="E139">
        <f t="shared" si="17"/>
        <v>9215</v>
      </c>
      <c r="H139">
        <f t="shared" si="18"/>
        <v>3130</v>
      </c>
      <c r="I139">
        <v>3102</v>
      </c>
      <c r="P139">
        <v>9215</v>
      </c>
      <c r="Q139" t="str">
        <f t="shared" si="19"/>
        <v>9215,</v>
      </c>
    </row>
    <row r="140" spans="5:17">
      <c r="E140">
        <f>9200+16</f>
        <v>9216</v>
      </c>
      <c r="H140">
        <f t="shared" si="18"/>
        <v>3131</v>
      </c>
      <c r="I140">
        <v>3101</v>
      </c>
      <c r="P140">
        <v>9216</v>
      </c>
      <c r="Q140" t="str">
        <f t="shared" si="19"/>
        <v>9216,</v>
      </c>
    </row>
    <row r="141" spans="5:17">
      <c r="E141">
        <f>E140+1</f>
        <v>9217</v>
      </c>
      <c r="H141">
        <f>15*100+16*100</f>
        <v>3100</v>
      </c>
      <c r="I141">
        <v>3100</v>
      </c>
      <c r="J141" s="29" t="s">
        <v>790</v>
      </c>
      <c r="P141">
        <v>9217</v>
      </c>
      <c r="Q141" t="str">
        <f t="shared" si="19"/>
        <v>9217,</v>
      </c>
    </row>
    <row r="142" spans="5:17">
      <c r="E142">
        <f>E141+1</f>
        <v>9218</v>
      </c>
      <c r="P142">
        <v>9218</v>
      </c>
      <c r="Q142" t="str">
        <f t="shared" si="19"/>
        <v>9218,</v>
      </c>
    </row>
    <row r="143" spans="5:17">
      <c r="E143">
        <f>E142+1</f>
        <v>9219</v>
      </c>
      <c r="P143">
        <v>9219</v>
      </c>
      <c r="Q143" t="str">
        <f t="shared" si="19"/>
        <v>9219,</v>
      </c>
    </row>
    <row r="144" spans="5:17">
      <c r="E144">
        <f>E143+1</f>
        <v>9220</v>
      </c>
      <c r="P144">
        <v>9220</v>
      </c>
      <c r="Q144" t="str">
        <f t="shared" si="19"/>
        <v>9220,</v>
      </c>
    </row>
    <row r="152" spans="9:9">
      <c r="I152">
        <f>9*400+900+9*16*16+16</f>
        <v>6820</v>
      </c>
    </row>
  </sheetData>
  <phoneticPr fontId="22" type="noConversion"/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2"/>
  <sheetViews>
    <sheetView workbookViewId="0">
      <selection activeCell="C7" sqref="C7"/>
    </sheetView>
  </sheetViews>
  <sheetFormatPr defaultRowHeight="14.25"/>
  <cols>
    <col min="1" max="2" width="9" style="4"/>
    <col min="3" max="3" width="14.625" style="4" customWidth="1"/>
  </cols>
  <sheetData>
    <row r="1" spans="1:3" ht="28.5">
      <c r="A1" s="4" t="s">
        <v>0</v>
      </c>
      <c r="B1" s="28" t="s">
        <v>890</v>
      </c>
      <c r="C1" s="4" t="s">
        <v>1</v>
      </c>
    </row>
    <row r="2" spans="1:3" ht="28.5">
      <c r="A2" s="4" t="s">
        <v>5</v>
      </c>
      <c r="B2" s="4" t="s">
        <v>5</v>
      </c>
      <c r="C2" s="4" t="s">
        <v>6</v>
      </c>
    </row>
    <row r="3" spans="1:3" ht="28.5">
      <c r="A3" s="4" t="s">
        <v>9</v>
      </c>
      <c r="B3" s="4" t="s">
        <v>9</v>
      </c>
      <c r="C3" s="4" t="s">
        <v>10</v>
      </c>
    </row>
    <row r="4" spans="1:3" ht="28.5">
      <c r="A4" s="4" t="s">
        <v>12</v>
      </c>
      <c r="B4" s="4" t="s">
        <v>12</v>
      </c>
      <c r="C4" s="4" t="s">
        <v>13</v>
      </c>
    </row>
    <row r="5" spans="1:3">
      <c r="A5" s="4" t="s">
        <v>15</v>
      </c>
      <c r="B5" s="4" t="s">
        <v>15</v>
      </c>
      <c r="C5" s="4" t="s">
        <v>16</v>
      </c>
    </row>
    <row r="6" spans="1:3" ht="28.5">
      <c r="A6" s="4" t="s">
        <v>18</v>
      </c>
      <c r="B6" s="4" t="s">
        <v>18</v>
      </c>
      <c r="C6" s="4" t="s">
        <v>19</v>
      </c>
    </row>
    <row r="7" spans="1:3" ht="28.5">
      <c r="A7" s="4" t="s">
        <v>21</v>
      </c>
      <c r="B7" s="4" t="s">
        <v>21</v>
      </c>
      <c r="C7" s="4" t="s">
        <v>22</v>
      </c>
    </row>
    <row r="8" spans="1:3" ht="28.5">
      <c r="A8" s="4" t="s">
        <v>25</v>
      </c>
      <c r="B8" s="4" t="s">
        <v>25</v>
      </c>
      <c r="C8" s="4" t="s">
        <v>26</v>
      </c>
    </row>
    <row r="9" spans="1:3" ht="71.25">
      <c r="A9" s="4" t="s">
        <v>28</v>
      </c>
      <c r="B9" s="4" t="s">
        <v>28</v>
      </c>
      <c r="C9" s="4" t="s">
        <v>29</v>
      </c>
    </row>
    <row r="10" spans="1:3" ht="57">
      <c r="A10" s="4" t="s">
        <v>31</v>
      </c>
      <c r="B10" s="4" t="s">
        <v>31</v>
      </c>
      <c r="C10" s="4" t="s">
        <v>32</v>
      </c>
    </row>
    <row r="11" spans="1:3" ht="42.75">
      <c r="A11" s="4" t="s">
        <v>34</v>
      </c>
      <c r="B11" s="4" t="s">
        <v>34</v>
      </c>
      <c r="C11" s="4" t="s">
        <v>35</v>
      </c>
    </row>
    <row r="12" spans="1:3" ht="28.5">
      <c r="A12" s="4" t="s">
        <v>37</v>
      </c>
      <c r="B12" s="4" t="s">
        <v>37</v>
      </c>
      <c r="C12" s="4" t="s">
        <v>38</v>
      </c>
    </row>
    <row r="13" spans="1:3" ht="28.5">
      <c r="A13" s="4" t="s">
        <v>40</v>
      </c>
      <c r="B13" s="4" t="s">
        <v>40</v>
      </c>
      <c r="C13" s="4" t="s">
        <v>41</v>
      </c>
    </row>
    <row r="14" spans="1:3" ht="42.75">
      <c r="A14" s="4" t="s">
        <v>43</v>
      </c>
      <c r="B14" s="4" t="s">
        <v>43</v>
      </c>
      <c r="C14" s="4" t="s">
        <v>44</v>
      </c>
    </row>
    <row r="15" spans="1:3" ht="42.75">
      <c r="A15" s="4" t="s">
        <v>46</v>
      </c>
      <c r="B15" s="4" t="s">
        <v>46</v>
      </c>
      <c r="C15" s="4" t="s">
        <v>47</v>
      </c>
    </row>
    <row r="16" spans="1:3" ht="42.75">
      <c r="A16" s="4" t="s">
        <v>49</v>
      </c>
      <c r="B16" s="4" t="s">
        <v>49</v>
      </c>
      <c r="C16" s="4" t="s">
        <v>50</v>
      </c>
    </row>
    <row r="17" spans="1:3" ht="42.75">
      <c r="A17" s="4" t="s">
        <v>52</v>
      </c>
      <c r="B17" s="4" t="s">
        <v>52</v>
      </c>
      <c r="C17" s="4" t="s">
        <v>53</v>
      </c>
    </row>
    <row r="18" spans="1:3" ht="28.5">
      <c r="A18" s="4" t="s">
        <v>55</v>
      </c>
      <c r="B18" s="4" t="s">
        <v>55</v>
      </c>
      <c r="C18" s="4" t="s">
        <v>56</v>
      </c>
    </row>
    <row r="19" spans="1:3">
      <c r="A19" s="4" t="s">
        <v>58</v>
      </c>
      <c r="B19" s="4" t="s">
        <v>58</v>
      </c>
      <c r="C19" s="4" t="s">
        <v>59</v>
      </c>
    </row>
    <row r="20" spans="1:3" ht="28.5">
      <c r="A20" s="4" t="s">
        <v>61</v>
      </c>
      <c r="B20" s="4" t="s">
        <v>61</v>
      </c>
      <c r="C20" s="4" t="s">
        <v>62</v>
      </c>
    </row>
    <row r="21" spans="1:3" ht="71.25">
      <c r="A21" s="4" t="s">
        <v>64</v>
      </c>
      <c r="B21" s="4" t="s">
        <v>64</v>
      </c>
      <c r="C21" s="4" t="s">
        <v>65</v>
      </c>
    </row>
    <row r="22" spans="1:3" ht="28.5">
      <c r="A22" s="11" t="s">
        <v>67</v>
      </c>
      <c r="B22" s="11" t="s">
        <v>67</v>
      </c>
      <c r="C22" s="11" t="s">
        <v>68</v>
      </c>
    </row>
    <row r="23" spans="1:3">
      <c r="A23" s="23"/>
      <c r="B23" s="23"/>
      <c r="C23" s="23"/>
    </row>
    <row r="24" spans="1:3" ht="28.5">
      <c r="A24" s="4" t="s">
        <v>70</v>
      </c>
      <c r="B24" s="4" t="s">
        <v>70</v>
      </c>
      <c r="C24" s="4" t="s">
        <v>71</v>
      </c>
    </row>
    <row r="25" spans="1:3" ht="28.5">
      <c r="A25" s="4" t="s">
        <v>74</v>
      </c>
      <c r="B25" s="4" t="s">
        <v>74</v>
      </c>
      <c r="C25" s="4" t="s">
        <v>75</v>
      </c>
    </row>
    <row r="26" spans="1:3" ht="28.5">
      <c r="A26" s="4" t="s">
        <v>77</v>
      </c>
      <c r="B26" s="4" t="s">
        <v>77</v>
      </c>
      <c r="C26" s="4" t="s">
        <v>78</v>
      </c>
    </row>
    <row r="27" spans="1:3" ht="28.5">
      <c r="A27" s="4" t="s">
        <v>80</v>
      </c>
      <c r="B27" s="4" t="s">
        <v>80</v>
      </c>
      <c r="C27" s="4" t="s">
        <v>81</v>
      </c>
    </row>
    <row r="28" spans="1:3">
      <c r="A28" s="13" t="s">
        <v>83</v>
      </c>
      <c r="B28" s="13" t="s">
        <v>83</v>
      </c>
    </row>
    <row r="29" spans="1:3">
      <c r="A29" s="13" t="s">
        <v>86</v>
      </c>
      <c r="B29" s="13" t="s">
        <v>86</v>
      </c>
    </row>
    <row r="30" spans="1:3">
      <c r="A30" s="13" t="s">
        <v>90</v>
      </c>
      <c r="B30" s="13" t="s">
        <v>90</v>
      </c>
    </row>
    <row r="31" spans="1:3">
      <c r="A31" s="25"/>
      <c r="B31" s="25"/>
      <c r="C31" s="25"/>
    </row>
    <row r="32" spans="1:3">
      <c r="A32" s="25"/>
      <c r="B32" s="25"/>
      <c r="C32" s="25"/>
    </row>
    <row r="33" spans="1:3">
      <c r="A33" s="4" t="s">
        <v>92</v>
      </c>
      <c r="B33" s="28" t="s">
        <v>795</v>
      </c>
      <c r="C33" s="4" t="s">
        <v>93</v>
      </c>
    </row>
    <row r="34" spans="1:3" ht="28.5">
      <c r="A34" s="4" t="s">
        <v>97</v>
      </c>
      <c r="B34" s="28" t="s">
        <v>796</v>
      </c>
      <c r="C34" s="4" t="s">
        <v>98</v>
      </c>
    </row>
    <row r="35" spans="1:3">
      <c r="A35" s="4" t="s">
        <v>101</v>
      </c>
      <c r="B35" s="28" t="s">
        <v>797</v>
      </c>
      <c r="C35" s="4" t="s">
        <v>102</v>
      </c>
    </row>
    <row r="36" spans="1:3">
      <c r="A36" s="4" t="s">
        <v>104</v>
      </c>
      <c r="B36" s="28" t="s">
        <v>798</v>
      </c>
      <c r="C36" s="4" t="s">
        <v>105</v>
      </c>
    </row>
    <row r="37" spans="1:3">
      <c r="A37" s="4" t="s">
        <v>108</v>
      </c>
      <c r="B37" s="28" t="s">
        <v>799</v>
      </c>
      <c r="C37" s="4" t="s">
        <v>109</v>
      </c>
    </row>
    <row r="38" spans="1:3" ht="28.5">
      <c r="A38" s="4" t="s">
        <v>111</v>
      </c>
      <c r="B38" s="28" t="s">
        <v>800</v>
      </c>
      <c r="C38" s="4" t="s">
        <v>112</v>
      </c>
    </row>
    <row r="39" spans="1:3">
      <c r="A39" s="4" t="s">
        <v>114</v>
      </c>
      <c r="B39" s="28" t="s">
        <v>801</v>
      </c>
      <c r="C39" s="4" t="s">
        <v>115</v>
      </c>
    </row>
    <row r="40" spans="1:3">
      <c r="A40" s="19" t="s">
        <v>117</v>
      </c>
      <c r="B40" s="28" t="s">
        <v>802</v>
      </c>
      <c r="C40" s="19" t="s">
        <v>118</v>
      </c>
    </row>
    <row r="41" spans="1:3">
      <c r="A41" s="19" t="s">
        <v>121</v>
      </c>
      <c r="B41" s="28" t="s">
        <v>803</v>
      </c>
      <c r="C41" s="19" t="s">
        <v>122</v>
      </c>
    </row>
    <row r="42" spans="1:3">
      <c r="A42" s="4" t="s">
        <v>126</v>
      </c>
      <c r="B42" s="28" t="s">
        <v>804</v>
      </c>
      <c r="C42" s="4" t="s">
        <v>127</v>
      </c>
    </row>
    <row r="43" spans="1:3" ht="28.5">
      <c r="A43" s="4" t="s">
        <v>130</v>
      </c>
      <c r="B43" s="28" t="s">
        <v>805</v>
      </c>
      <c r="C43" s="4" t="s">
        <v>743</v>
      </c>
    </row>
    <row r="44" spans="1:3">
      <c r="A44" s="4" t="s">
        <v>133</v>
      </c>
      <c r="B44" s="28" t="s">
        <v>806</v>
      </c>
      <c r="C44" s="4" t="s">
        <v>134</v>
      </c>
    </row>
    <row r="45" spans="1:3" ht="28.5">
      <c r="A45" s="4" t="s">
        <v>136</v>
      </c>
      <c r="B45" s="28" t="s">
        <v>807</v>
      </c>
      <c r="C45" s="4" t="s">
        <v>137</v>
      </c>
    </row>
    <row r="46" spans="1:3" ht="28.5">
      <c r="A46" s="4" t="s">
        <v>139</v>
      </c>
      <c r="B46" s="28" t="s">
        <v>808</v>
      </c>
      <c r="C46" s="4" t="s">
        <v>140</v>
      </c>
    </row>
    <row r="47" spans="1:3" ht="28.5">
      <c r="A47" s="4" t="s">
        <v>143</v>
      </c>
      <c r="B47" s="28" t="s">
        <v>809</v>
      </c>
      <c r="C47" s="4" t="s">
        <v>144</v>
      </c>
    </row>
    <row r="48" spans="1:3" ht="28.5">
      <c r="A48" s="4" t="s">
        <v>147</v>
      </c>
      <c r="B48" s="28" t="s">
        <v>810</v>
      </c>
      <c r="C48" s="4" t="s">
        <v>148</v>
      </c>
    </row>
    <row r="49" spans="1:3" ht="28.5">
      <c r="A49" s="4" t="s">
        <v>150</v>
      </c>
      <c r="B49" s="28" t="s">
        <v>811</v>
      </c>
      <c r="C49" s="4" t="s">
        <v>151</v>
      </c>
    </row>
    <row r="50" spans="1:3">
      <c r="A50" s="4" t="s">
        <v>153</v>
      </c>
      <c r="B50" s="28" t="s">
        <v>812</v>
      </c>
      <c r="C50" s="4" t="s">
        <v>154</v>
      </c>
    </row>
    <row r="51" spans="1:3" ht="28.5">
      <c r="A51" s="11" t="s">
        <v>749</v>
      </c>
      <c r="B51" s="28" t="s">
        <v>813</v>
      </c>
      <c r="C51" s="11" t="s">
        <v>750</v>
      </c>
    </row>
    <row r="52" spans="1:3" ht="28.5">
      <c r="A52" s="11" t="s">
        <v>748</v>
      </c>
      <c r="B52" s="28" t="s">
        <v>814</v>
      </c>
      <c r="C52" s="11" t="s">
        <v>751</v>
      </c>
    </row>
    <row r="53" spans="1:3" ht="28.5">
      <c r="A53" s="4" t="s">
        <v>156</v>
      </c>
      <c r="B53" s="28" t="s">
        <v>815</v>
      </c>
      <c r="C53" s="4" t="s">
        <v>19</v>
      </c>
    </row>
    <row r="54" spans="1:3" ht="28.5">
      <c r="A54" s="4" t="s">
        <v>159</v>
      </c>
      <c r="B54" s="28" t="s">
        <v>816</v>
      </c>
      <c r="C54" s="4" t="s">
        <v>19</v>
      </c>
    </row>
    <row r="55" spans="1:3" ht="28.5">
      <c r="A55" s="4" t="s">
        <v>162</v>
      </c>
      <c r="B55" s="28" t="s">
        <v>817</v>
      </c>
      <c r="C55" s="4" t="s">
        <v>19</v>
      </c>
    </row>
    <row r="56" spans="1:3" ht="28.5">
      <c r="A56" s="4" t="s">
        <v>165</v>
      </c>
      <c r="B56" s="28" t="s">
        <v>818</v>
      </c>
      <c r="C56" s="4" t="s">
        <v>19</v>
      </c>
    </row>
    <row r="57" spans="1:3" ht="28.5">
      <c r="A57" s="4" t="s">
        <v>168</v>
      </c>
      <c r="B57" s="28" t="s">
        <v>819</v>
      </c>
      <c r="C57" s="4" t="s">
        <v>19</v>
      </c>
    </row>
    <row r="58" spans="1:3" ht="28.5">
      <c r="A58" s="4" t="s">
        <v>171</v>
      </c>
      <c r="B58" s="28" t="s">
        <v>820</v>
      </c>
      <c r="C58" s="4" t="s">
        <v>19</v>
      </c>
    </row>
    <row r="59" spans="1:3" ht="28.5">
      <c r="A59" s="4" t="s">
        <v>173</v>
      </c>
      <c r="B59" s="28" t="s">
        <v>821</v>
      </c>
      <c r="C59" s="4" t="s">
        <v>19</v>
      </c>
    </row>
    <row r="60" spans="1:3" ht="28.5">
      <c r="A60" s="4" t="s">
        <v>175</v>
      </c>
      <c r="B60" s="28" t="s">
        <v>822</v>
      </c>
      <c r="C60" s="4" t="s">
        <v>19</v>
      </c>
    </row>
    <row r="61" spans="1:3" ht="28.5">
      <c r="A61" s="4" t="s">
        <v>178</v>
      </c>
      <c r="B61" s="28" t="s">
        <v>823</v>
      </c>
      <c r="C61" s="4" t="s">
        <v>19</v>
      </c>
    </row>
    <row r="62" spans="1:3" ht="28.5">
      <c r="A62" s="4" t="s">
        <v>180</v>
      </c>
      <c r="B62" s="28" t="s">
        <v>824</v>
      </c>
      <c r="C62" s="4" t="s">
        <v>19</v>
      </c>
    </row>
    <row r="63" spans="1:3" ht="28.5">
      <c r="A63" s="4" t="s">
        <v>182</v>
      </c>
      <c r="B63" s="28" t="s">
        <v>825</v>
      </c>
      <c r="C63" s="4" t="s">
        <v>19</v>
      </c>
    </row>
    <row r="64" spans="1:3" ht="28.5">
      <c r="A64" s="4" t="s">
        <v>185</v>
      </c>
      <c r="B64" s="28" t="s">
        <v>826</v>
      </c>
      <c r="C64" s="4" t="s">
        <v>19</v>
      </c>
    </row>
    <row r="65" spans="1:3" ht="28.5">
      <c r="A65" s="4" t="s">
        <v>187</v>
      </c>
      <c r="B65" s="28" t="s">
        <v>827</v>
      </c>
      <c r="C65" s="4" t="s">
        <v>19</v>
      </c>
    </row>
    <row r="66" spans="1:3" ht="28.5">
      <c r="A66" s="4" t="s">
        <v>189</v>
      </c>
      <c r="B66" s="28" t="s">
        <v>828</v>
      </c>
      <c r="C66" s="4" t="s">
        <v>19</v>
      </c>
    </row>
    <row r="67" spans="1:3" ht="28.5">
      <c r="A67" s="4" t="s">
        <v>192</v>
      </c>
      <c r="B67" s="28" t="s">
        <v>829</v>
      </c>
      <c r="C67" s="4" t="s">
        <v>19</v>
      </c>
    </row>
    <row r="68" spans="1:3" ht="28.5">
      <c r="A68" s="4" t="s">
        <v>194</v>
      </c>
      <c r="B68" s="28" t="s">
        <v>830</v>
      </c>
      <c r="C68" s="4" t="s">
        <v>19</v>
      </c>
    </row>
    <row r="69" spans="1:3" ht="28.5">
      <c r="A69" s="4" t="s">
        <v>196</v>
      </c>
      <c r="B69" s="28" t="s">
        <v>831</v>
      </c>
      <c r="C69" s="4" t="s">
        <v>19</v>
      </c>
    </row>
    <row r="70" spans="1:3" ht="28.5">
      <c r="A70" s="4" t="s">
        <v>198</v>
      </c>
      <c r="B70" s="28" t="s">
        <v>832</v>
      </c>
      <c r="C70" s="4" t="s">
        <v>19</v>
      </c>
    </row>
    <row r="71" spans="1:3" ht="28.5">
      <c r="A71" s="4" t="s">
        <v>666</v>
      </c>
      <c r="B71" s="28" t="s">
        <v>833</v>
      </c>
      <c r="C71" s="13" t="s">
        <v>84</v>
      </c>
    </row>
    <row r="72" spans="1:3" ht="42.75">
      <c r="A72" s="4" t="s">
        <v>667</v>
      </c>
      <c r="B72" s="28" t="s">
        <v>834</v>
      </c>
      <c r="C72" s="13" t="s">
        <v>87</v>
      </c>
    </row>
    <row r="73" spans="1:3" ht="28.5">
      <c r="A73" s="4" t="s">
        <v>200</v>
      </c>
      <c r="B73" s="28" t="s">
        <v>835</v>
      </c>
      <c r="C73" s="4" t="s">
        <v>201</v>
      </c>
    </row>
    <row r="74" spans="1:3" ht="28.5">
      <c r="A74" s="11" t="s">
        <v>755</v>
      </c>
      <c r="B74" s="31" t="s">
        <v>836</v>
      </c>
      <c r="C74" s="11" t="s">
        <v>760</v>
      </c>
    </row>
    <row r="75" spans="1:3" ht="28.5">
      <c r="A75" s="11" t="s">
        <v>754</v>
      </c>
      <c r="B75" s="11"/>
      <c r="C75" s="11" t="s">
        <v>761</v>
      </c>
    </row>
    <row r="76" spans="1:3" ht="28.5">
      <c r="A76" s="11" t="s">
        <v>756</v>
      </c>
      <c r="B76" s="31" t="s">
        <v>837</v>
      </c>
      <c r="C76" s="11" t="s">
        <v>763</v>
      </c>
    </row>
    <row r="77" spans="1:3" ht="28.5">
      <c r="A77" s="11" t="s">
        <v>757</v>
      </c>
      <c r="B77" s="11"/>
      <c r="C77" s="11" t="s">
        <v>764</v>
      </c>
    </row>
    <row r="78" spans="1:3" ht="28.5">
      <c r="A78" s="11" t="s">
        <v>758</v>
      </c>
      <c r="B78" s="31" t="s">
        <v>838</v>
      </c>
      <c r="C78" s="11" t="s">
        <v>765</v>
      </c>
    </row>
    <row r="79" spans="1:3" ht="28.5">
      <c r="A79" s="11" t="s">
        <v>759</v>
      </c>
      <c r="B79" s="11"/>
      <c r="C79" s="11" t="s">
        <v>766</v>
      </c>
    </row>
    <row r="80" spans="1:3" ht="28.5">
      <c r="A80" s="4" t="s">
        <v>209</v>
      </c>
      <c r="B80" s="28" t="s">
        <v>839</v>
      </c>
      <c r="C80" s="4" t="s">
        <v>210</v>
      </c>
    </row>
    <row r="81" spans="1:3" ht="28.5">
      <c r="A81" s="4" t="s">
        <v>212</v>
      </c>
      <c r="B81" s="28" t="s">
        <v>840</v>
      </c>
      <c r="C81" s="4" t="s">
        <v>213</v>
      </c>
    </row>
    <row r="82" spans="1:3" ht="28.5">
      <c r="A82" s="4" t="s">
        <v>216</v>
      </c>
      <c r="B82" s="28" t="s">
        <v>841</v>
      </c>
      <c r="C82" s="4" t="s">
        <v>19</v>
      </c>
    </row>
    <row r="83" spans="1:3" ht="28.5">
      <c r="A83" s="4" t="s">
        <v>219</v>
      </c>
      <c r="B83" s="28" t="s">
        <v>842</v>
      </c>
      <c r="C83" s="4" t="s">
        <v>220</v>
      </c>
    </row>
    <row r="84" spans="1:3" ht="28.5">
      <c r="A84" s="4" t="s">
        <v>223</v>
      </c>
      <c r="B84" s="28" t="s">
        <v>843</v>
      </c>
      <c r="C84" s="4" t="s">
        <v>224</v>
      </c>
    </row>
    <row r="85" spans="1:3" ht="28.5">
      <c r="A85" s="4" t="s">
        <v>226</v>
      </c>
      <c r="B85" s="28" t="s">
        <v>844</v>
      </c>
      <c r="C85" s="4" t="s">
        <v>227</v>
      </c>
    </row>
    <row r="86" spans="1:3">
      <c r="A86" s="4" t="s">
        <v>230</v>
      </c>
      <c r="B86" s="28" t="s">
        <v>845</v>
      </c>
      <c r="C86" s="4" t="s">
        <v>231</v>
      </c>
    </row>
    <row r="87" spans="1:3">
      <c r="A87" s="4" t="s">
        <v>234</v>
      </c>
      <c r="B87" s="28" t="s">
        <v>846</v>
      </c>
      <c r="C87" s="4" t="s">
        <v>235</v>
      </c>
    </row>
    <row r="88" spans="1:3">
      <c r="A88" s="4" t="s">
        <v>238</v>
      </c>
      <c r="B88" s="28" t="s">
        <v>847</v>
      </c>
      <c r="C88" s="4" t="s">
        <v>239</v>
      </c>
    </row>
    <row r="89" spans="1:3">
      <c r="A89" s="4" t="s">
        <v>242</v>
      </c>
      <c r="B89" s="28" t="s">
        <v>848</v>
      </c>
      <c r="C89" s="4" t="s">
        <v>243</v>
      </c>
    </row>
    <row r="90" spans="1:3">
      <c r="A90" s="4" t="s">
        <v>246</v>
      </c>
      <c r="B90" s="28" t="s">
        <v>849</v>
      </c>
      <c r="C90" s="4" t="s">
        <v>247</v>
      </c>
    </row>
    <row r="91" spans="1:3">
      <c r="A91" s="4" t="s">
        <v>249</v>
      </c>
      <c r="B91" s="28" t="s">
        <v>850</v>
      </c>
      <c r="C91" s="4" t="s">
        <v>250</v>
      </c>
    </row>
    <row r="92" spans="1:3" ht="28.5">
      <c r="A92" s="4" t="s">
        <v>252</v>
      </c>
      <c r="B92" s="28" t="s">
        <v>851</v>
      </c>
      <c r="C92" s="4" t="s">
        <v>253</v>
      </c>
    </row>
    <row r="93" spans="1:3" ht="28.5">
      <c r="A93" s="4" t="s">
        <v>694</v>
      </c>
      <c r="B93" s="28" t="s">
        <v>852</v>
      </c>
      <c r="C93" s="13" t="s">
        <v>84</v>
      </c>
    </row>
    <row r="94" spans="1:3" ht="42.75">
      <c r="A94" s="4" t="s">
        <v>695</v>
      </c>
      <c r="B94" s="28" t="s">
        <v>853</v>
      </c>
      <c r="C94" s="13" t="s">
        <v>87</v>
      </c>
    </row>
    <row r="95" spans="1:3" ht="28.5">
      <c r="A95" s="4" t="s">
        <v>256</v>
      </c>
      <c r="B95" s="28" t="s">
        <v>854</v>
      </c>
      <c r="C95" s="4" t="s">
        <v>257</v>
      </c>
    </row>
    <row r="96" spans="1:3" ht="28.5">
      <c r="A96" s="4" t="s">
        <v>260</v>
      </c>
      <c r="B96" s="28" t="s">
        <v>855</v>
      </c>
      <c r="C96" s="4" t="s">
        <v>261</v>
      </c>
    </row>
    <row r="97" spans="1:3">
      <c r="A97" s="4" t="s">
        <v>264</v>
      </c>
      <c r="B97" s="28" t="s">
        <v>856</v>
      </c>
      <c r="C97" s="4" t="s">
        <v>265</v>
      </c>
    </row>
    <row r="98" spans="1:3">
      <c r="A98" s="4" t="s">
        <v>268</v>
      </c>
      <c r="B98" s="28" t="s">
        <v>857</v>
      </c>
      <c r="C98" s="4" t="s">
        <v>269</v>
      </c>
    </row>
    <row r="99" spans="1:3" ht="28.5">
      <c r="A99" s="4" t="s">
        <v>271</v>
      </c>
      <c r="B99" s="28" t="s">
        <v>858</v>
      </c>
      <c r="C99" s="4" t="s">
        <v>272</v>
      </c>
    </row>
    <row r="100" spans="1:3" ht="28.5">
      <c r="A100" s="4" t="s">
        <v>275</v>
      </c>
      <c r="B100" s="28" t="s">
        <v>859</v>
      </c>
      <c r="C100" s="4" t="s">
        <v>276</v>
      </c>
    </row>
    <row r="101" spans="1:3">
      <c r="A101" s="4" t="s">
        <v>278</v>
      </c>
      <c r="B101" s="28" t="s">
        <v>860</v>
      </c>
      <c r="C101" s="4" t="s">
        <v>279</v>
      </c>
    </row>
    <row r="102" spans="1:3" ht="28.5">
      <c r="A102" s="4" t="s">
        <v>281</v>
      </c>
      <c r="B102" s="28" t="s">
        <v>861</v>
      </c>
      <c r="C102" s="4" t="s">
        <v>282</v>
      </c>
    </row>
    <row r="103" spans="1:3">
      <c r="A103" s="4" t="s">
        <v>285</v>
      </c>
      <c r="B103" s="28" t="s">
        <v>862</v>
      </c>
      <c r="C103" s="4" t="s">
        <v>286</v>
      </c>
    </row>
    <row r="104" spans="1:3">
      <c r="A104" s="4" t="s">
        <v>288</v>
      </c>
      <c r="B104" s="28" t="s">
        <v>863</v>
      </c>
      <c r="C104" s="4" t="s">
        <v>289</v>
      </c>
    </row>
    <row r="105" spans="1:3">
      <c r="A105" s="4" t="s">
        <v>708</v>
      </c>
      <c r="B105" s="28" t="s">
        <v>864</v>
      </c>
      <c r="C105" s="4" t="s">
        <v>709</v>
      </c>
    </row>
    <row r="106" spans="1:3">
      <c r="A106" s="4" t="s">
        <v>291</v>
      </c>
      <c r="B106" s="28" t="s">
        <v>865</v>
      </c>
      <c r="C106" s="4" t="s">
        <v>292</v>
      </c>
    </row>
    <row r="107" spans="1:3">
      <c r="A107" s="4" t="s">
        <v>295</v>
      </c>
      <c r="B107" s="28" t="s">
        <v>866</v>
      </c>
      <c r="C107" s="4" t="s">
        <v>296</v>
      </c>
    </row>
    <row r="108" spans="1:3">
      <c r="A108" s="4" t="s">
        <v>299</v>
      </c>
      <c r="B108" s="28" t="s">
        <v>867</v>
      </c>
      <c r="C108" s="4" t="s">
        <v>300</v>
      </c>
    </row>
    <row r="109" spans="1:3" ht="28.5">
      <c r="A109" s="4" t="s">
        <v>303</v>
      </c>
      <c r="B109" s="28" t="s">
        <v>868</v>
      </c>
      <c r="C109" s="4" t="s">
        <v>304</v>
      </c>
    </row>
    <row r="110" spans="1:3">
      <c r="A110" s="4" t="s">
        <v>307</v>
      </c>
      <c r="B110" s="28" t="s">
        <v>869</v>
      </c>
      <c r="C110" s="4" t="s">
        <v>308</v>
      </c>
    </row>
    <row r="111" spans="1:3" ht="28.5">
      <c r="A111" s="11" t="s">
        <v>714</v>
      </c>
      <c r="B111" s="28" t="s">
        <v>870</v>
      </c>
      <c r="C111" s="11" t="s">
        <v>716</v>
      </c>
    </row>
    <row r="112" spans="1:3" ht="28.5">
      <c r="A112" s="11" t="s">
        <v>715</v>
      </c>
      <c r="B112" s="28" t="s">
        <v>871</v>
      </c>
      <c r="C112" s="11" t="s">
        <v>717</v>
      </c>
    </row>
    <row r="113" spans="1:3" ht="28.5">
      <c r="A113" s="4" t="s">
        <v>313</v>
      </c>
      <c r="B113" s="28" t="s">
        <v>872</v>
      </c>
      <c r="C113" s="4" t="s">
        <v>314</v>
      </c>
    </row>
    <row r="114" spans="1:3" ht="28.5">
      <c r="A114" s="4" t="s">
        <v>317</v>
      </c>
      <c r="B114" s="28" t="s">
        <v>873</v>
      </c>
      <c r="C114" s="4" t="s">
        <v>729</v>
      </c>
    </row>
    <row r="115" spans="1:3" ht="28.5">
      <c r="A115" s="4" t="s">
        <v>319</v>
      </c>
      <c r="B115" s="28" t="s">
        <v>874</v>
      </c>
      <c r="C115" s="4" t="s">
        <v>320</v>
      </c>
    </row>
    <row r="116" spans="1:3" ht="28.5">
      <c r="A116" s="4" t="s">
        <v>323</v>
      </c>
      <c r="B116" s="28" t="s">
        <v>875</v>
      </c>
      <c r="C116" s="4" t="s">
        <v>324</v>
      </c>
    </row>
    <row r="117" spans="1:3">
      <c r="A117" s="4" t="s">
        <v>327</v>
      </c>
      <c r="B117" s="28" t="s">
        <v>876</v>
      </c>
      <c r="C117" s="4" t="s">
        <v>328</v>
      </c>
    </row>
    <row r="118" spans="1:3">
      <c r="A118" s="4" t="s">
        <v>331</v>
      </c>
      <c r="B118" s="28" t="s">
        <v>877</v>
      </c>
      <c r="C118" s="4" t="s">
        <v>332</v>
      </c>
    </row>
    <row r="119" spans="1:3">
      <c r="A119" s="4" t="s">
        <v>335</v>
      </c>
      <c r="B119" s="28" t="s">
        <v>879</v>
      </c>
      <c r="C119" s="4" t="s">
        <v>336</v>
      </c>
    </row>
    <row r="120" spans="1:3">
      <c r="A120" s="4" t="s">
        <v>339</v>
      </c>
      <c r="B120" s="28" t="s">
        <v>880</v>
      </c>
      <c r="C120" s="4" t="s">
        <v>340</v>
      </c>
    </row>
    <row r="121" spans="1:3">
      <c r="A121" s="4" t="s">
        <v>342</v>
      </c>
      <c r="B121" s="28" t="s">
        <v>881</v>
      </c>
      <c r="C121" s="4" t="s">
        <v>343</v>
      </c>
    </row>
    <row r="122" spans="1:3">
      <c r="A122" s="4" t="s">
        <v>346</v>
      </c>
      <c r="B122" s="28" t="s">
        <v>882</v>
      </c>
      <c r="C122" s="4" t="s">
        <v>347</v>
      </c>
    </row>
    <row r="123" spans="1:3">
      <c r="A123" s="4" t="s">
        <v>350</v>
      </c>
      <c r="B123" s="28" t="s">
        <v>883</v>
      </c>
      <c r="C123" s="4" t="s">
        <v>351</v>
      </c>
    </row>
    <row r="124" spans="1:3" ht="28.5">
      <c r="A124" s="4" t="s">
        <v>353</v>
      </c>
      <c r="B124" s="28" t="s">
        <v>884</v>
      </c>
      <c r="C124" s="4" t="s">
        <v>354</v>
      </c>
    </row>
    <row r="125" spans="1:3" ht="28.5">
      <c r="A125" s="4" t="s">
        <v>356</v>
      </c>
      <c r="B125" s="28" t="s">
        <v>885</v>
      </c>
      <c r="C125" s="4" t="s">
        <v>357</v>
      </c>
    </row>
    <row r="126" spans="1:3">
      <c r="A126" s="4" t="s">
        <v>360</v>
      </c>
      <c r="B126" s="28" t="s">
        <v>878</v>
      </c>
      <c r="C126" s="4" t="s">
        <v>361</v>
      </c>
    </row>
    <row r="127" spans="1:3" ht="28.5">
      <c r="A127" s="4" t="s">
        <v>363</v>
      </c>
      <c r="B127" s="28" t="s">
        <v>886</v>
      </c>
      <c r="C127" s="4" t="s">
        <v>19</v>
      </c>
    </row>
    <row r="128" spans="1:3" ht="42.75">
      <c r="A128" s="16" t="s">
        <v>365</v>
      </c>
      <c r="B128" s="28" t="s">
        <v>887</v>
      </c>
      <c r="C128" s="16" t="s">
        <v>366</v>
      </c>
    </row>
    <row r="129" spans="1:3" ht="42.75">
      <c r="A129" s="16" t="s">
        <v>369</v>
      </c>
      <c r="B129" s="28" t="s">
        <v>888</v>
      </c>
      <c r="C129" s="16" t="s">
        <v>370</v>
      </c>
    </row>
    <row r="130" spans="1:3" ht="28.5">
      <c r="A130" s="16" t="s">
        <v>372</v>
      </c>
      <c r="B130" s="28" t="s">
        <v>889</v>
      </c>
      <c r="C130" s="16" t="s">
        <v>373</v>
      </c>
    </row>
    <row r="131" spans="1:3">
      <c r="A131" s="25"/>
      <c r="B131" s="25"/>
      <c r="C131" s="25"/>
    </row>
    <row r="132" spans="1:3" ht="28.5">
      <c r="A132" s="4" t="s">
        <v>376</v>
      </c>
      <c r="B132" s="4" t="s">
        <v>376</v>
      </c>
      <c r="C132" s="4" t="s">
        <v>377</v>
      </c>
    </row>
    <row r="133" spans="1:3" ht="28.5">
      <c r="A133" s="4" t="s">
        <v>380</v>
      </c>
      <c r="B133" s="4" t="s">
        <v>380</v>
      </c>
      <c r="C133" s="4" t="s">
        <v>381</v>
      </c>
    </row>
    <row r="134" spans="1:3" ht="28.5">
      <c r="A134" s="4" t="s">
        <v>382</v>
      </c>
      <c r="B134" s="4" t="s">
        <v>382</v>
      </c>
      <c r="C134" s="4" t="s">
        <v>383</v>
      </c>
    </row>
    <row r="135" spans="1:3" ht="28.5">
      <c r="A135" s="4" t="s">
        <v>385</v>
      </c>
      <c r="B135" s="4" t="s">
        <v>385</v>
      </c>
      <c r="C135" s="4" t="s">
        <v>386</v>
      </c>
    </row>
    <row r="136" spans="1:3">
      <c r="A136" s="4" t="s">
        <v>387</v>
      </c>
      <c r="B136" s="4" t="s">
        <v>387</v>
      </c>
      <c r="C136" s="4" t="s">
        <v>388</v>
      </c>
    </row>
    <row r="137" spans="1:3" ht="28.5">
      <c r="A137" s="4" t="s">
        <v>389</v>
      </c>
      <c r="B137" s="4" t="s">
        <v>389</v>
      </c>
      <c r="C137" s="4" t="s">
        <v>390</v>
      </c>
    </row>
    <row r="138" spans="1:3" ht="28.5">
      <c r="A138" s="4" t="s">
        <v>391</v>
      </c>
      <c r="B138" s="4" t="s">
        <v>391</v>
      </c>
      <c r="C138" s="4" t="s">
        <v>392</v>
      </c>
    </row>
    <row r="139" spans="1:3">
      <c r="A139" s="4" t="s">
        <v>394</v>
      </c>
      <c r="B139" s="4" t="s">
        <v>394</v>
      </c>
      <c r="C139" s="4" t="s">
        <v>395</v>
      </c>
    </row>
    <row r="140" spans="1:3">
      <c r="A140" s="4" t="s">
        <v>396</v>
      </c>
      <c r="B140" s="4" t="s">
        <v>396</v>
      </c>
      <c r="C140" s="13" t="s">
        <v>91</v>
      </c>
    </row>
    <row r="141" spans="1:3" ht="28.5">
      <c r="A141" s="4" t="s">
        <v>399</v>
      </c>
      <c r="B141" s="4" t="s">
        <v>399</v>
      </c>
      <c r="C141" s="13" t="s">
        <v>682</v>
      </c>
    </row>
    <row r="142" spans="1:3" ht="28.5">
      <c r="A142" s="4" t="s">
        <v>669</v>
      </c>
      <c r="B142" s="4" t="s">
        <v>669</v>
      </c>
      <c r="C142" s="4" t="s">
        <v>397</v>
      </c>
    </row>
    <row r="143" spans="1:3" ht="28.5">
      <c r="A143" s="4" t="s">
        <v>670</v>
      </c>
      <c r="B143" s="4" t="s">
        <v>670</v>
      </c>
      <c r="C143" s="4" t="s">
        <v>400</v>
      </c>
    </row>
    <row r="144" spans="1:3" ht="28.5">
      <c r="A144" s="4" t="s">
        <v>671</v>
      </c>
      <c r="B144" s="4" t="s">
        <v>671</v>
      </c>
      <c r="C144" s="4" t="s">
        <v>402</v>
      </c>
    </row>
    <row r="145" spans="1:3" ht="28.5">
      <c r="A145" s="4" t="s">
        <v>672</v>
      </c>
      <c r="B145" s="4" t="s">
        <v>672</v>
      </c>
      <c r="C145" s="4" t="s">
        <v>403</v>
      </c>
    </row>
    <row r="146" spans="1:3" ht="28.5">
      <c r="A146" s="4" t="s">
        <v>673</v>
      </c>
      <c r="B146" s="4" t="s">
        <v>673</v>
      </c>
      <c r="C146" s="4" t="s">
        <v>404</v>
      </c>
    </row>
    <row r="147" spans="1:3" ht="28.5">
      <c r="A147" s="4" t="s">
        <v>674</v>
      </c>
      <c r="B147" s="4" t="s">
        <v>674</v>
      </c>
      <c r="C147" s="4" t="s">
        <v>405</v>
      </c>
    </row>
    <row r="148" spans="1:3" ht="28.5">
      <c r="A148" s="4" t="s">
        <v>675</v>
      </c>
      <c r="B148" s="4" t="s">
        <v>675</v>
      </c>
      <c r="C148" s="4" t="s">
        <v>406</v>
      </c>
    </row>
    <row r="149" spans="1:3" ht="28.5">
      <c r="A149" s="4" t="s">
        <v>409</v>
      </c>
      <c r="B149" s="4" t="s">
        <v>409</v>
      </c>
      <c r="C149" s="4" t="s">
        <v>407</v>
      </c>
    </row>
    <row r="150" spans="1:3" ht="28.5">
      <c r="A150" s="4" t="s">
        <v>676</v>
      </c>
      <c r="B150" s="4" t="s">
        <v>676</v>
      </c>
      <c r="C150" s="4" t="s">
        <v>408</v>
      </c>
    </row>
    <row r="151" spans="1:3" ht="28.5">
      <c r="A151" s="4" t="s">
        <v>677</v>
      </c>
      <c r="B151" s="4" t="s">
        <v>677</v>
      </c>
      <c r="C151" s="4" t="s">
        <v>410</v>
      </c>
    </row>
    <row r="152" spans="1:3">
      <c r="A152" s="4" t="s">
        <v>723</v>
      </c>
      <c r="B152" s="4" t="s">
        <v>723</v>
      </c>
      <c r="C152" s="4" t="s">
        <v>724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1:B35"/>
  <sheetViews>
    <sheetView topLeftCell="A31" workbookViewId="0">
      <selection activeCell="C35" sqref="C35"/>
    </sheetView>
  </sheetViews>
  <sheetFormatPr defaultRowHeight="14.25"/>
  <sheetData>
    <row r="31" spans="1:2" ht="28.5">
      <c r="A31">
        <v>1</v>
      </c>
      <c r="B31" s="43" t="s">
        <v>997</v>
      </c>
    </row>
    <row r="32" spans="1:2" ht="28.5">
      <c r="A32">
        <v>2</v>
      </c>
      <c r="B32" s="43" t="s">
        <v>999</v>
      </c>
    </row>
    <row r="33" spans="1:2" ht="28.5">
      <c r="A33">
        <v>3</v>
      </c>
      <c r="B33" s="43" t="s">
        <v>998</v>
      </c>
    </row>
    <row r="34" spans="1:2" ht="28.5">
      <c r="A34">
        <v>4</v>
      </c>
      <c r="B34" s="43" t="s">
        <v>995</v>
      </c>
    </row>
    <row r="35" spans="1:2" ht="42.75">
      <c r="A35">
        <v>5</v>
      </c>
      <c r="B35" s="43" t="s">
        <v>996</v>
      </c>
    </row>
  </sheetData>
  <phoneticPr fontId="4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4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报警号</vt:lpstr>
      <vt:lpstr>Sheet6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HIT-HUIER</dc:creator>
  <cp:lastModifiedBy>asdf</cp:lastModifiedBy>
  <cp:revision/>
  <cp:lastPrinted>1899-12-30T00:00:00Z</cp:lastPrinted>
  <dcterms:created xsi:type="dcterms:W3CDTF">2012-01-18T19:55:37Z</dcterms:created>
  <dcterms:modified xsi:type="dcterms:W3CDTF">2013-11-22T09:25:07Z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