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partments\NICEATM\StopTox\"/>
    </mc:Choice>
  </mc:AlternateContent>
  <xr:revisionPtr revIDLastSave="0" documentId="8_{6A4FC68A-992F-4C97-B1E6-CFC27D3BB6E1}" xr6:coauthVersionLast="47" xr6:coauthVersionMax="47" xr10:uidLastSave="{00000000-0000-0000-0000-000000000000}"/>
  <bookViews>
    <workbookView xWindow="28680" yWindow="-30" windowWidth="29040" windowHeight="15840" xr2:uid="{824EBEB4-6457-4996-BFC7-D3F41352EBA8}"/>
  </bookViews>
  <sheets>
    <sheet name="Skin sensitization" sheetId="1" r:id="rId1"/>
    <sheet name="Skin Irritation-Corrosion" sheetId="5" r:id="rId2"/>
    <sheet name="Acute Inhalation Toxicity" sheetId="4" r:id="rId3"/>
    <sheet name="Eye Irritation-Corrosion" sheetId="6" r:id="rId4"/>
    <sheet name="Acute Oral Toxicity" sheetId="2" r:id="rId5"/>
    <sheet name="Acute Dermal Toxicity" sheetId="3" r:id="rId6"/>
    <sheet name="Stats" sheetId="7" r:id="rId7"/>
    <sheet name="ReadMe" sheetId="8" r:id="rId8"/>
  </sheets>
  <definedNames>
    <definedName name="_xlnm._FilterDatabase" localSheetId="5" hidden="1">'Acute Dermal Toxicity'!$A$1:$N$1</definedName>
    <definedName name="_xlnm._FilterDatabase" localSheetId="2" hidden="1">'Acute Inhalation Toxicity'!$A$1:$Q$1</definedName>
    <definedName name="_xlnm._FilterDatabase" localSheetId="4" hidden="1">'Acute Oral Toxicity'!$A$1:$N$1</definedName>
    <definedName name="_xlnm._FilterDatabase" localSheetId="3" hidden="1">'Eye Irritation-Corrosion'!$A$1:$M$1</definedName>
    <definedName name="_xlnm._FilterDatabase" localSheetId="1" hidden="1">'Skin Irritation-Corrosion'!$A$1:$M$1</definedName>
    <definedName name="_xlnm._FilterDatabase" localSheetId="0" hidden="1">'Skin sensitization'!$A$1:$N$26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D21" i="3"/>
  <c r="C21" i="3"/>
  <c r="D20" i="3"/>
  <c r="C20" i="3"/>
  <c r="B7" i="7" s="1"/>
  <c r="D21" i="2"/>
  <c r="C21" i="2"/>
  <c r="D20" i="2"/>
  <c r="C20" i="2"/>
  <c r="B6" i="7" s="1"/>
  <c r="D21" i="6"/>
  <c r="C21" i="6"/>
  <c r="D20" i="6"/>
  <c r="C20" i="6"/>
  <c r="B5" i="7" s="1"/>
  <c r="D21" i="4"/>
  <c r="C21" i="4"/>
  <c r="D20" i="4"/>
  <c r="C20" i="4"/>
  <c r="B4" i="7" s="1"/>
  <c r="C17" i="1"/>
  <c r="D17" i="1"/>
  <c r="D21" i="5"/>
  <c r="C21" i="5"/>
  <c r="D20" i="5"/>
  <c r="C20" i="5"/>
  <c r="B3" i="7" s="1"/>
  <c r="D16" i="1"/>
  <c r="C16" i="1"/>
  <c r="B2" i="7" l="1"/>
</calcChain>
</file>

<file path=xl/sharedStrings.xml><?xml version="1.0" encoding="utf-8"?>
<sst xmlns="http://schemas.openxmlformats.org/spreadsheetml/2006/main" count="636" uniqueCount="292">
  <si>
    <t>Chemical Name</t>
  </si>
  <si>
    <t>CASRN</t>
  </si>
  <si>
    <t>SMILES</t>
  </si>
  <si>
    <t>MW</t>
  </si>
  <si>
    <t>LLNA.Call</t>
  </si>
  <si>
    <t>LLNA.EC3.MLLP</t>
  </si>
  <si>
    <t>LLNA.GHS.Sub</t>
  </si>
  <si>
    <t>LLNA.Data.Source</t>
  </si>
  <si>
    <t>Negative</t>
  </si>
  <si>
    <t>NC</t>
  </si>
  <si>
    <t>NTP</t>
  </si>
  <si>
    <t>1B</t>
  </si>
  <si>
    <t>Ethylenediamine</t>
  </si>
  <si>
    <t>107-15-3</t>
  </si>
  <si>
    <t>NCCN</t>
  </si>
  <si>
    <t>Final curated LLNA data_26-05-2020.xlsx</t>
  </si>
  <si>
    <t>Trimethylolpropane triacrylate</t>
  </si>
  <si>
    <t>15625-89-5</t>
  </si>
  <si>
    <t>CCC(COC(=O)C=C)(COC(=O)C=C)COC(=O)C=C</t>
  </si>
  <si>
    <t>1A</t>
  </si>
  <si>
    <t>niceatm_llnadatabase-23dec2013.xlsx (NTP)</t>
  </si>
  <si>
    <t>Malathion</t>
  </si>
  <si>
    <t>121-75-5</t>
  </si>
  <si>
    <t>EPA_OPP</t>
  </si>
  <si>
    <t>CCOC(=O)CC(SP(=S)(OC)OC)C(=O)OCC</t>
  </si>
  <si>
    <t>EPA_NCCT</t>
  </si>
  <si>
    <t>Azithromycin</t>
  </si>
  <si>
    <t>83905-01-5</t>
  </si>
  <si>
    <t>CC[C@H]1OC(=O)[C@H](C)[C@@H](O[C@H]2C[C@@](C)(OC)[C@@H](O)[C@H](C)O2)[C@H](C)[C@@H](O[C@@H]2O[C@H](C)C[C@@H]([C@H]2O)N(C)C)[C@](C)(O)C[C@@H](C)CN(C)[C@H](C)[C@@H](O)[C@]1(C)O</t>
  </si>
  <si>
    <t>LLNA_from NTP 2018.06.12v2 (Petit et al. 1998)</t>
  </si>
  <si>
    <t>o-Cresol</t>
  </si>
  <si>
    <t>95-48-7</t>
  </si>
  <si>
    <t>CC1=C(O)C=CC=C1</t>
  </si>
  <si>
    <t>LLNA_from NTP 2018.06.12v2 (White et al. 2010); Max SI = 2.03</t>
  </si>
  <si>
    <t>Annatto</t>
  </si>
  <si>
    <t>1393-63-1</t>
  </si>
  <si>
    <t>CC(\C=C\C=C(C)\C=C\C(O)=O)=C\C=C/C=C(C)\C=C/C=C(C)\C=C\C(O)=O</t>
  </si>
  <si>
    <t>LLNA_from NTP 2018.06.12v2 (Guo et al. 2010)</t>
  </si>
  <si>
    <t>Norbixin</t>
  </si>
  <si>
    <t>542-40-5</t>
  </si>
  <si>
    <t>C\C(\C=C\C=C(/C)\C=C\C(O)=O)=C/C=C/C=C(\C)/C=C/C=C(\C)/C=C/C(O)=O</t>
  </si>
  <si>
    <t>LLNA_from NTP 2018.06.12v2 (White et al. 2009); Max SI = 1.27</t>
  </si>
  <si>
    <t>2-Methyl-4H,3,1-benzoxazin-4-one (Product 2040)</t>
  </si>
  <si>
    <t>525-76-8</t>
  </si>
  <si>
    <t>CPSC</t>
  </si>
  <si>
    <t>CC1=NC2=CC=CC=C2C(=O)O1</t>
  </si>
  <si>
    <t>niceatm-llnadatabase-23Dec2013.xlsx (Gerberick et al. 2005)</t>
  </si>
  <si>
    <t>4'-Hydroxychalcone</t>
  </si>
  <si>
    <t>2657-25-2</t>
  </si>
  <si>
    <t>OC1=CC=C(C=C1)C(=O)C=CC1=CC=CC=C1</t>
  </si>
  <si>
    <t>Kern et al 2010. Dermatitis 21(1), 8</t>
  </si>
  <si>
    <t>Rifamycin-SV</t>
  </si>
  <si>
    <t>14897-39-3</t>
  </si>
  <si>
    <t>[Na+].CO[C@H]1\C=C\O[C@@]2(C)OC3=C(C2=O)C2=C(C(O)=C3C)C(O)=C(NC(=O)\C(C)=C/C=C/[C@H](C)[C@H](O)[C@@H](C)[C@@H](O)[C@@H](C)[C@H](OC(C)=O)[C@@H]1C)C=C2[O-]</t>
  </si>
  <si>
    <t>LLNA_from NTP 2018.06.12v2 (White et al. 2006); MaxSI = 1.33</t>
  </si>
  <si>
    <t>Azalactone C15-C19</t>
  </si>
  <si>
    <t>176665-09-1</t>
  </si>
  <si>
    <t>CCCCCCCCCCCCCCCC1=NC(C)(C)C(=O)O1</t>
  </si>
  <si>
    <t>Gerberick et al. 2005</t>
  </si>
  <si>
    <t>Methyl salicylate</t>
  </si>
  <si>
    <t>119-36-8</t>
  </si>
  <si>
    <t>COC(=O)C1=C(O)C=CC=C1</t>
  </si>
  <si>
    <t>Final curated LLNA data_26-05-2020.xlsx (12 NC at 20% AOO + 4 NC at 5% in AOO or ACE; 2 pos at 25% in DMF or MEK)</t>
  </si>
  <si>
    <t>Chemical Source</t>
  </si>
  <si>
    <t>StopTox Prediction (1/0)</t>
  </si>
  <si>
    <t>StopTox Notes</t>
  </si>
  <si>
    <t>Included in StopTox Training Set?</t>
  </si>
  <si>
    <t>StopTox Applicability Domain</t>
  </si>
  <si>
    <t>StopTox Probability</t>
  </si>
  <si>
    <t>Inside</t>
  </si>
  <si>
    <t>RAOT.Call</t>
  </si>
  <si>
    <t>RAOT.LD50</t>
  </si>
  <si>
    <t>RAOT.GHS.Sub</t>
  </si>
  <si>
    <t>RAOT.Data.Source</t>
  </si>
  <si>
    <t>RADT.Call</t>
  </si>
  <si>
    <t>RADT.LD50</t>
  </si>
  <si>
    <t>RADT.GHS.Sub</t>
  </si>
  <si>
    <t>RADT.Data.Source</t>
  </si>
  <si>
    <t>RAIT.Call</t>
  </si>
  <si>
    <t>RAIT.GHS.Sub</t>
  </si>
  <si>
    <t>RAIT.Data.Source</t>
  </si>
  <si>
    <t>DSICT.Call</t>
  </si>
  <si>
    <t>DSICT.GHS.Sub</t>
  </si>
  <si>
    <t>DSICT.Data.Source</t>
  </si>
  <si>
    <t>DEICT.Call</t>
  </si>
  <si>
    <t>DEICT.GHS.Sub</t>
  </si>
  <si>
    <t>DEICT.Data.Source</t>
  </si>
  <si>
    <t>ICE; Studies submitted to EPA in support of pesticide registration applications (undated)</t>
  </si>
  <si>
    <t>ICE</t>
  </si>
  <si>
    <t>&gt;5.1</t>
  </si>
  <si>
    <t>RAIT.LC50</t>
  </si>
  <si>
    <t>Eugenol</t>
  </si>
  <si>
    <t>97-53-0</t>
  </si>
  <si>
    <t>ICE; ICCVAM 2002</t>
  </si>
  <si>
    <t>COC1=C(C=CC(=C1)CC=C)O</t>
  </si>
  <si>
    <t>ICE; NLM Hazardous Substances Data Bank (undated); https://pubchem.ncbi.nlm.nih.gov/</t>
  </si>
  <si>
    <t>N,N-Diethylethanolamine</t>
  </si>
  <si>
    <t>100-37-8</t>
  </si>
  <si>
    <t>Yamaguchi et al. 2016</t>
  </si>
  <si>
    <t>CCN(CC)CCO</t>
  </si>
  <si>
    <t>1-Methylbenzene</t>
  </si>
  <si>
    <t>108-88-3</t>
  </si>
  <si>
    <t>CC1=CC=CC=C1</t>
  </si>
  <si>
    <t>ICE; NLM ChemIDplus TEST (undated)</t>
  </si>
  <si>
    <t>Cyclohexanol</t>
  </si>
  <si>
    <t>108-93-0</t>
  </si>
  <si>
    <t>C1CCC(CC1)O</t>
  </si>
  <si>
    <t>ICE; Rooney et al. 2021</t>
  </si>
  <si>
    <t>2-Butoxyethanol</t>
  </si>
  <si>
    <t>111-76-2</t>
  </si>
  <si>
    <t>CCCCOCCO</t>
  </si>
  <si>
    <t>ICE; NLM Hazardous Substances Data Bank (undated)</t>
  </si>
  <si>
    <t>1-Octanamine</t>
  </si>
  <si>
    <t>111-86-4</t>
  </si>
  <si>
    <t>CCCCCCCCN</t>
  </si>
  <si>
    <t>ICE; ECHA ChemProp (undated)</t>
  </si>
  <si>
    <t>Clorophene</t>
  </si>
  <si>
    <t>120-32-1</t>
  </si>
  <si>
    <t>C1=CC=C(C=C1)CC2=C(C=CC(=C2)Cl)O</t>
  </si>
  <si>
    <t>1-Propoxy-2-propanol</t>
  </si>
  <si>
    <t>1569-01-3</t>
  </si>
  <si>
    <t>CCCOCC(C)O</t>
  </si>
  <si>
    <t>2B</t>
  </si>
  <si>
    <t>Lewis, R.J. Sr. (ed) Sax's Dangerous Properties of Industrial Materials. 11th Edition. Wiley-Interscience, Wiley &amp; Sons, Inc. Hoboken, NJ. 2004., p. 3074</t>
  </si>
  <si>
    <t>1-Butanol</t>
  </si>
  <si>
    <t>71-36-3</t>
  </si>
  <si>
    <t>CCCCO</t>
  </si>
  <si>
    <t>3-Aminopropyltriethoxysilane</t>
  </si>
  <si>
    <t>919-30-2</t>
  </si>
  <si>
    <t>CCO[Si](CCCN)(OCC)OCC</t>
  </si>
  <si>
    <t>Benzenesulfonyl chloride</t>
  </si>
  <si>
    <t>98-09-9</t>
  </si>
  <si>
    <t>C1=CC=C(C=C1)S(=O)(=O)Cl</t>
  </si>
  <si>
    <t>1C</t>
  </si>
  <si>
    <t>98-29-3</t>
  </si>
  <si>
    <t>4-tert-Butylcatechol</t>
  </si>
  <si>
    <t>CC(C)(C)C1=CC(=C(C=C1)O)O</t>
  </si>
  <si>
    <t>Avermectin B1a</t>
  </si>
  <si>
    <t>65195-55-3</t>
  </si>
  <si>
    <t>ICE; FIFRA Data</t>
  </si>
  <si>
    <t>Phosphorus pentachloride</t>
  </si>
  <si>
    <t>P(Cl)(Cl)(Cl)(Cl)Cl</t>
  </si>
  <si>
    <t>10026-13-8</t>
  </si>
  <si>
    <t>N,N-Dimethylbenzylamine</t>
  </si>
  <si>
    <t>103-83-3</t>
  </si>
  <si>
    <t>CN(C)CC1=CC=CC=C1</t>
  </si>
  <si>
    <t>ICE; REACH</t>
  </si>
  <si>
    <t>2-Ethylhexylamine</t>
  </si>
  <si>
    <t>104-75-6</t>
  </si>
  <si>
    <t>CCCCC(CC)CN</t>
  </si>
  <si>
    <t>&lt;1.548</t>
  </si>
  <si>
    <t>C(=C(Cl)Cl)(Cl)Cl</t>
  </si>
  <si>
    <t>127-18-4</t>
  </si>
  <si>
    <t>Tetrachloroethylene</t>
  </si>
  <si>
    <t>ICE; ChemIDPlus</t>
  </si>
  <si>
    <t>2,4,6-Trichloro-s-triazine</t>
  </si>
  <si>
    <t>108-77-0</t>
  </si>
  <si>
    <t>C1(=NC(=NC(=N1)Cl)Cl)Cl</t>
  </si>
  <si>
    <t>CC(C)O</t>
  </si>
  <si>
    <t>Isopropanol</t>
  </si>
  <si>
    <t>67-63-0</t>
  </si>
  <si>
    <t>1,2,4-Trimethylbenzene</t>
  </si>
  <si>
    <t>95-63-6</t>
  </si>
  <si>
    <t>CC1=CC(=C(C=C1)C)C</t>
  </si>
  <si>
    <t>ChemIDPlus</t>
  </si>
  <si>
    <t>100-42-5</t>
  </si>
  <si>
    <t>Styrene</t>
  </si>
  <si>
    <t>C=CC1=CC=CC=C1</t>
  </si>
  <si>
    <t>2A</t>
  </si>
  <si>
    <t>N,N,N',N'-Tetramethyl-1,6-hexanediamine</t>
  </si>
  <si>
    <t>111-18-2</t>
  </si>
  <si>
    <t>CN(C)CCCCCCN(C)C</t>
  </si>
  <si>
    <t>&gt;0.41</t>
  </si>
  <si>
    <t>Trichloroacetyl chloride</t>
  </si>
  <si>
    <t>76-02-8</t>
  </si>
  <si>
    <t>C(=O)(C(Cl)(Cl)Cl)Cl</t>
  </si>
  <si>
    <t>C(C(CO)O)O</t>
  </si>
  <si>
    <t>Glycerol</t>
  </si>
  <si>
    <t>56-81-5</t>
  </si>
  <si>
    <t>&gt;0.57</t>
  </si>
  <si>
    <t>64-17-5</t>
  </si>
  <si>
    <t>Ethanol</t>
  </si>
  <si>
    <t>CCO</t>
  </si>
  <si>
    <t>2-Methoxyethyl acrylate</t>
  </si>
  <si>
    <t>3121-61-7</t>
  </si>
  <si>
    <t>COCCOC(=O)C=C</t>
  </si>
  <si>
    <t>Nitric acid</t>
  </si>
  <si>
    <t>7697-37-2</t>
  </si>
  <si>
    <t>[N+](=O)(O)[O-]</t>
  </si>
  <si>
    <t>86-87-3</t>
  </si>
  <si>
    <t>1-Naphthaleneacetic acid</t>
  </si>
  <si>
    <t>C1=CC=C2C(=C1)C=CC=C2CC(=O)O</t>
  </si>
  <si>
    <t>78-93-3</t>
  </si>
  <si>
    <t>Methyl ethyl ketone</t>
  </si>
  <si>
    <t>CCC(=O)C</t>
  </si>
  <si>
    <t>110-54-3</t>
  </si>
  <si>
    <t>n-Hexane</t>
  </si>
  <si>
    <t>CCCCCC</t>
  </si>
  <si>
    <t>3926-62-3</t>
  </si>
  <si>
    <t>Sodium chloroacetate</t>
  </si>
  <si>
    <t>C(C(=O)[O-])Cl.[Na+]</t>
  </si>
  <si>
    <t>57-09-0</t>
  </si>
  <si>
    <t>Hexadecyltrimethylammonium bromide</t>
  </si>
  <si>
    <t>CCCCCCCCCCCCCCCC[N+](C)(C)C.[Br-]</t>
  </si>
  <si>
    <t>110-86-1</t>
  </si>
  <si>
    <t>Pyridine</t>
  </si>
  <si>
    <t>C1=CC=NC=C1</t>
  </si>
  <si>
    <t>CC(C(=O)O)O</t>
  </si>
  <si>
    <t>Lactic acid</t>
  </si>
  <si>
    <t>50-21-5</t>
  </si>
  <si>
    <t>Calcipotriol</t>
  </si>
  <si>
    <t>CC(C=CC(C1CC1)O)C2CCC3C2(CCCC3=CC=C4CC(CC(C4=C)O)O)C</t>
  </si>
  <si>
    <t>112965-21-6</t>
  </si>
  <si>
    <t>841-06-5</t>
  </si>
  <si>
    <t>Methoprotryne</t>
  </si>
  <si>
    <t>CC(C)NC1=NC(=NC(=N1)NCCCOC)SC</t>
  </si>
  <si>
    <t>Phosacetim</t>
  </si>
  <si>
    <t>4104-14-7</t>
  </si>
  <si>
    <t>CC(=NP(=S)(OC1=CC=C(C=C1)Cl)OC2=CC=C(C=C2)Cl)N</t>
  </si>
  <si>
    <t>95-16-9</t>
  </si>
  <si>
    <t>Benzothiazole</t>
  </si>
  <si>
    <t>C1=CC=C2C(=C1)N=CS2</t>
  </si>
  <si>
    <t>REACH</t>
  </si>
  <si>
    <t>94-70-2</t>
  </si>
  <si>
    <t>2-ethoxyaniline</t>
  </si>
  <si>
    <t>CCOC1=CC=CC=C1N</t>
  </si>
  <si>
    <t>ChemIDPlus TEST (undated)</t>
  </si>
  <si>
    <t>150-19-6</t>
  </si>
  <si>
    <t>3-methoxyphenol</t>
  </si>
  <si>
    <t>COC1=CC=CC(=C1)O</t>
  </si>
  <si>
    <t>297-78-9</t>
  </si>
  <si>
    <t>Isobenzan</t>
  </si>
  <si>
    <t>C12C(C(OC1Cl)Cl)C3(C(=C(C2(C3(Cl)Cl)Cl)Cl)Cl)Cl</t>
  </si>
  <si>
    <t>1776-83-6</t>
  </si>
  <si>
    <t>Quintiofos</t>
  </si>
  <si>
    <t>CCOP(=S)(C1=CC=CC=C1)OC2=CC=CC3=C2N=CC=C3</t>
  </si>
  <si>
    <t>56717-11-4</t>
  </si>
  <si>
    <t>Piproctanyl bromide</t>
  </si>
  <si>
    <t>CC(C)CCCC(C)CC[N+]1(CCCCC1)CC=C.[Br-]</t>
  </si>
  <si>
    <t>CCC(C)C1C(C=CC2(O1)CC3CC(O2)CC=C(C(C(C=CC=C4COC5C4(C(C=C(C5O)C)C(=O)O3)O)C)OC6CC(C(C(O6)C)OC7CC(C(C(O7)C)O)OC)OC)C)C</t>
  </si>
  <si>
    <t>872.49220697 </t>
  </si>
  <si>
    <t>Tin dibutylditrifluoroacetate</t>
  </si>
  <si>
    <t>52112-09-1</t>
  </si>
  <si>
    <t>CCCC[Sn](CCCC)(OC(=O)C(F)(F)F)OC(=O)C(F)(F)F</t>
  </si>
  <si>
    <t>299-84-3</t>
  </si>
  <si>
    <t>Fenchlorphos</t>
  </si>
  <si>
    <t>COP(=S)(OC)OC1=CC(=C(C=C1Cl)Cl)Cl</t>
  </si>
  <si>
    <t>100-47-0</t>
  </si>
  <si>
    <t>C1=CC=C(C=C1)C#N</t>
  </si>
  <si>
    <t>Benzonitrile</t>
  </si>
  <si>
    <t>82692-44-2</t>
  </si>
  <si>
    <t>Benzofenap</t>
  </si>
  <si>
    <t>CC1=CC=C(C=C1)C(=O)COC2=C(C(=NN2C)C)C(=O)C3=C(C(=C(C=C3)Cl)C)Cl</t>
  </si>
  <si>
    <t>1982-47-4</t>
  </si>
  <si>
    <t>Chloroxuron</t>
  </si>
  <si>
    <t>CN(C)C(=O)NC1=CC=C(C=C1)OC2=CC=C(C=C2)Cl</t>
  </si>
  <si>
    <t>28217-97-2</t>
  </si>
  <si>
    <t>&gt;2150</t>
  </si>
  <si>
    <t>Chloromethiuron</t>
  </si>
  <si>
    <t>CC1=C(C=CC(=C1)Cl)NC(=S)N(C)C</t>
  </si>
  <si>
    <t>Outside</t>
  </si>
  <si>
    <t>Endpoint</t>
  </si>
  <si>
    <t>Training Set Inclusion</t>
  </si>
  <si>
    <t>Skin Sensitization</t>
  </si>
  <si>
    <t>Skin Irritation-Corrosion</t>
  </si>
  <si>
    <t>Acute Inhalation Toxicity</t>
  </si>
  <si>
    <t>Acute Oral Toxicity</t>
  </si>
  <si>
    <t xml:space="preserve">Acute Dermal toxicity </t>
  </si>
  <si>
    <t>3-hydroxypyran-2-one</t>
  </si>
  <si>
    <t>496-64-0</t>
  </si>
  <si>
    <t>C1=COC(=O)C(=C1)O</t>
  </si>
  <si>
    <t>&gt;5000</t>
  </si>
  <si>
    <t>Isomeric SMILES will create structure, but will not create prediction data or figures</t>
  </si>
  <si>
    <t>Predicted</t>
  </si>
  <si>
    <t>Actual</t>
  </si>
  <si>
    <t>0</t>
  </si>
  <si>
    <t>1</t>
  </si>
  <si>
    <t>LLNA = Local Lymph Node Assay</t>
  </si>
  <si>
    <t>DSICT = Draize Skin Irritation-Corrosion test</t>
  </si>
  <si>
    <t>RAOT = Rat Acute Oral Toxicity</t>
  </si>
  <si>
    <t>RAIT= Rat Acute Inhalation Toxicity</t>
  </si>
  <si>
    <t>RADT = Rat Acute Dermal Toxicity</t>
  </si>
  <si>
    <t>DEICT = Draize Eye Irritation Corrosion Test</t>
  </si>
  <si>
    <t>Predicted as Toxic in practice set, but not when applied to the program</t>
  </si>
  <si>
    <t>CASRN paired with 112-02-7 in practice set, predicted as Toxic in practice set, but not when applied to the program</t>
  </si>
  <si>
    <t>164.083729621 </t>
  </si>
  <si>
    <t>118.099379685 </t>
  </si>
  <si>
    <t>218.0498427 </t>
  </si>
  <si>
    <t>92.062600255 </t>
  </si>
  <si>
    <t>Correct Classification</t>
  </si>
  <si>
    <t>How to decide 0 or 1 with 50% probability?</t>
  </si>
  <si>
    <t>Eye Irritation-Corrosion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</si>
</sst>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textRotation="90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9" fontId="0" fillId="0" borderId="0" xfId="3" applyFont="1"/>
    <xf numFmtId="9" fontId="2" fillId="0" borderId="0" xfId="3" applyFont="1" applyAlignment="1">
      <alignment horizontal="center" vertical="center"/>
    </xf>
    <xf numFmtId="0" fontId="4" fillId="5" borderId="0" xfId="2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65" fontId="0" fillId="0" borderId="2" xfId="3" applyNumberFormat="1" applyFont="1" applyBorder="1"/>
    <xf numFmtId="165" fontId="0" fillId="0" borderId="3" xfId="3" applyNumberFormat="1" applyFont="1" applyBorder="1"/>
    <xf numFmtId="165" fontId="0" fillId="0" borderId="4" xfId="3" applyNumberFormat="1" applyFont="1" applyBorder="1"/>
    <xf numFmtId="0" fontId="4" fillId="5" borderId="0" xfId="2" applyAlignment="1">
      <alignment horizontal="center" vertical="center"/>
    </xf>
    <xf numFmtId="0" fontId="0" fillId="2" borderId="0" xfId="0" applyFill="1" applyAlignment="1">
      <alignment horizontal="right" vertical="center" wrapText="1"/>
    </xf>
  </cellXfs>
  <cellStyles count="4">
    <cellStyle name="Bad" xfId="2" builtinId="27"/>
    <cellStyle name="Normal" xfId="0" builtinId="0"/>
    <cellStyle name="Normal 3" xfId="1" xr:uid="{C58B2FC0-F182-404E-BAA7-ADD18F226958}"/>
    <cellStyle name="Percent" xfId="3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925-0D69-45B8-A164-827572550239}">
  <dimension ref="A1:BI26"/>
  <sheetViews>
    <sheetView tabSelected="1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A13" sqref="A13:XFD13"/>
    </sheetView>
  </sheetViews>
  <sheetFormatPr defaultColWidth="10.44140625" defaultRowHeight="14.4" x14ac:dyDescent="0.3"/>
  <cols>
    <col min="1" max="1" width="24.44140625" style="1" customWidth="1"/>
    <col min="2" max="2" width="11.33203125" style="3" bestFit="1" customWidth="1"/>
    <col min="3" max="3" width="16" style="4" customWidth="1"/>
    <col min="4" max="4" width="23.33203125" style="3" customWidth="1"/>
    <col min="5" max="6" width="15.109375" style="2" customWidth="1"/>
    <col min="7" max="7" width="10.44140625" style="2" customWidth="1"/>
    <col min="8" max="8" width="11.6640625" style="2" customWidth="1"/>
    <col min="9" max="9" width="10.44140625" style="2" customWidth="1"/>
    <col min="10" max="10" width="40.6640625" style="2" customWidth="1"/>
  </cols>
  <sheetData>
    <row r="1" spans="1:14" s="5" customFormat="1" ht="85.95" customHeight="1" x14ac:dyDescent="0.3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4</v>
      </c>
      <c r="H1" s="11" t="s">
        <v>5</v>
      </c>
      <c r="I1" s="11" t="s">
        <v>6</v>
      </c>
      <c r="J1" s="11" t="s">
        <v>7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3">
      <c r="A2" s="12" t="s">
        <v>30</v>
      </c>
      <c r="B2" s="12" t="s">
        <v>31</v>
      </c>
      <c r="C2" s="13" t="s">
        <v>10</v>
      </c>
      <c r="D2" s="16" t="s">
        <v>32</v>
      </c>
      <c r="E2" s="13">
        <v>108.057514876</v>
      </c>
      <c r="F2" s="13">
        <v>1</v>
      </c>
      <c r="G2" s="13">
        <v>0</v>
      </c>
      <c r="H2" s="13" t="s">
        <v>8</v>
      </c>
      <c r="I2" s="13" t="s">
        <v>9</v>
      </c>
      <c r="J2" s="16" t="s">
        <v>33</v>
      </c>
      <c r="K2" s="41">
        <v>1</v>
      </c>
      <c r="L2" s="25">
        <v>0.8</v>
      </c>
      <c r="M2" s="20" t="s">
        <v>69</v>
      </c>
    </row>
    <row r="3" spans="1:14" x14ac:dyDescent="0.3">
      <c r="A3" s="12" t="s">
        <v>38</v>
      </c>
      <c r="B3" s="12" t="s">
        <v>39</v>
      </c>
      <c r="C3" s="13" t="s">
        <v>10</v>
      </c>
      <c r="D3" s="16" t="s">
        <v>40</v>
      </c>
      <c r="E3" s="13">
        <v>380.19875937600102</v>
      </c>
      <c r="F3" s="13">
        <v>0</v>
      </c>
      <c r="G3" s="13">
        <v>0</v>
      </c>
      <c r="H3" s="13" t="s">
        <v>8</v>
      </c>
      <c r="I3" s="13" t="s">
        <v>9</v>
      </c>
      <c r="J3" s="16" t="s">
        <v>41</v>
      </c>
      <c r="K3" s="41">
        <v>1</v>
      </c>
      <c r="L3" s="25">
        <v>0.5</v>
      </c>
      <c r="M3" s="20" t="s">
        <v>69</v>
      </c>
      <c r="N3" t="s">
        <v>272</v>
      </c>
    </row>
    <row r="4" spans="1:14" x14ac:dyDescent="0.3">
      <c r="A4" s="16" t="s">
        <v>51</v>
      </c>
      <c r="B4" s="16" t="s">
        <v>52</v>
      </c>
      <c r="C4" s="13" t="s">
        <v>10</v>
      </c>
      <c r="D4" s="16" t="s">
        <v>53</v>
      </c>
      <c r="E4" s="13">
        <v>697.30982594400098</v>
      </c>
      <c r="F4" s="13">
        <v>0</v>
      </c>
      <c r="G4" s="13">
        <v>0</v>
      </c>
      <c r="H4" s="13" t="s">
        <v>8</v>
      </c>
      <c r="I4" s="13" t="s">
        <v>9</v>
      </c>
      <c r="J4" s="16" t="s">
        <v>54</v>
      </c>
      <c r="K4" s="13">
        <v>0</v>
      </c>
      <c r="L4" s="25">
        <v>0.8</v>
      </c>
      <c r="M4" s="20" t="s">
        <v>260</v>
      </c>
      <c r="N4" t="s">
        <v>272</v>
      </c>
    </row>
    <row r="5" spans="1:14" x14ac:dyDescent="0.3">
      <c r="A5" s="12" t="s">
        <v>59</v>
      </c>
      <c r="B5" s="12" t="s">
        <v>60</v>
      </c>
      <c r="C5" s="13" t="s">
        <v>10</v>
      </c>
      <c r="D5" s="16" t="s">
        <v>61</v>
      </c>
      <c r="E5" s="13">
        <v>152.047344116</v>
      </c>
      <c r="F5" s="13">
        <v>0</v>
      </c>
      <c r="G5" s="13">
        <v>0</v>
      </c>
      <c r="H5" s="13" t="s">
        <v>8</v>
      </c>
      <c r="I5" s="13" t="s">
        <v>9</v>
      </c>
      <c r="J5" s="16" t="s">
        <v>62</v>
      </c>
      <c r="K5" s="13">
        <v>0</v>
      </c>
      <c r="L5" s="25">
        <v>0.8</v>
      </c>
      <c r="M5" s="20" t="s">
        <v>69</v>
      </c>
    </row>
    <row r="6" spans="1:14" x14ac:dyDescent="0.3">
      <c r="A6" s="12" t="s">
        <v>12</v>
      </c>
      <c r="B6" s="12" t="s">
        <v>13</v>
      </c>
      <c r="C6" s="13" t="s">
        <v>10</v>
      </c>
      <c r="D6" s="14" t="s">
        <v>14</v>
      </c>
      <c r="E6" s="15">
        <v>60.068748255999999</v>
      </c>
      <c r="F6" s="15">
        <v>1</v>
      </c>
      <c r="G6" s="13">
        <v>1</v>
      </c>
      <c r="H6" s="13">
        <v>2.2000000000000002</v>
      </c>
      <c r="I6" s="13" t="s">
        <v>11</v>
      </c>
      <c r="J6" s="16" t="s">
        <v>15</v>
      </c>
      <c r="K6" s="13">
        <v>1</v>
      </c>
      <c r="L6" s="25">
        <v>0.5</v>
      </c>
      <c r="M6" s="19" t="s">
        <v>69</v>
      </c>
    </row>
    <row r="7" spans="1:14" x14ac:dyDescent="0.3">
      <c r="A7" s="12" t="s">
        <v>26</v>
      </c>
      <c r="B7" s="12" t="s">
        <v>27</v>
      </c>
      <c r="C7" s="13" t="s">
        <v>10</v>
      </c>
      <c r="D7" s="16" t="s">
        <v>28</v>
      </c>
      <c r="E7" s="13">
        <v>748.50852574400199</v>
      </c>
      <c r="F7" s="13">
        <v>0</v>
      </c>
      <c r="G7" s="13">
        <v>1</v>
      </c>
      <c r="H7" s="13">
        <v>7.4</v>
      </c>
      <c r="I7" s="13" t="s">
        <v>11</v>
      </c>
      <c r="J7" s="16" t="s">
        <v>29</v>
      </c>
      <c r="K7" s="13">
        <v>1</v>
      </c>
      <c r="L7" s="25">
        <v>0.6</v>
      </c>
      <c r="M7" s="19" t="s">
        <v>260</v>
      </c>
    </row>
    <row r="8" spans="1:14" x14ac:dyDescent="0.3">
      <c r="A8" s="12" t="s">
        <v>34</v>
      </c>
      <c r="B8" s="1" t="s">
        <v>35</v>
      </c>
      <c r="C8" s="13" t="s">
        <v>10</v>
      </c>
      <c r="D8" s="16" t="s">
        <v>36</v>
      </c>
      <c r="E8" s="13">
        <v>380.19875937</v>
      </c>
      <c r="F8" s="13">
        <v>0</v>
      </c>
      <c r="G8" s="13">
        <v>1</v>
      </c>
      <c r="H8" s="13">
        <v>4.8</v>
      </c>
      <c r="I8" s="13" t="s">
        <v>11</v>
      </c>
      <c r="J8" s="16" t="s">
        <v>37</v>
      </c>
      <c r="K8" s="13">
        <v>1</v>
      </c>
      <c r="L8" s="25">
        <v>0.5</v>
      </c>
      <c r="M8" s="19" t="s">
        <v>69</v>
      </c>
      <c r="N8" t="s">
        <v>272</v>
      </c>
    </row>
    <row r="9" spans="1:14" x14ac:dyDescent="0.3">
      <c r="A9" s="16" t="s">
        <v>55</v>
      </c>
      <c r="B9" s="16" t="s">
        <v>56</v>
      </c>
      <c r="C9" s="13" t="s">
        <v>44</v>
      </c>
      <c r="D9" s="16" t="s">
        <v>57</v>
      </c>
      <c r="E9" s="13">
        <v>323.28242942400101</v>
      </c>
      <c r="F9" s="13">
        <v>0</v>
      </c>
      <c r="G9" s="13">
        <v>1</v>
      </c>
      <c r="H9" s="13">
        <v>18</v>
      </c>
      <c r="I9" s="13" t="s">
        <v>11</v>
      </c>
      <c r="J9" s="16" t="s">
        <v>58</v>
      </c>
      <c r="K9" s="13">
        <v>1</v>
      </c>
      <c r="L9" s="25">
        <v>1</v>
      </c>
      <c r="M9" s="19" t="s">
        <v>69</v>
      </c>
    </row>
    <row r="10" spans="1:14" x14ac:dyDescent="0.3">
      <c r="A10" s="12" t="s">
        <v>16</v>
      </c>
      <c r="B10" s="12" t="s">
        <v>17</v>
      </c>
      <c r="C10" s="13" t="s">
        <v>10</v>
      </c>
      <c r="D10" s="16" t="s">
        <v>18</v>
      </c>
      <c r="E10" s="13">
        <v>296.12598836000097</v>
      </c>
      <c r="F10" s="13">
        <v>0</v>
      </c>
      <c r="G10" s="13">
        <v>1</v>
      </c>
      <c r="H10" s="13">
        <v>7.0000000000000007E-2</v>
      </c>
      <c r="I10" s="13" t="s">
        <v>19</v>
      </c>
      <c r="J10" s="1" t="s">
        <v>20</v>
      </c>
      <c r="K10" s="13">
        <v>1</v>
      </c>
      <c r="L10" s="25">
        <v>0.8</v>
      </c>
      <c r="M10" s="19" t="s">
        <v>69</v>
      </c>
    </row>
    <row r="11" spans="1:14" x14ac:dyDescent="0.3">
      <c r="A11" s="16" t="s">
        <v>42</v>
      </c>
      <c r="B11" s="16" t="s">
        <v>43</v>
      </c>
      <c r="C11" s="13" t="s">
        <v>44</v>
      </c>
      <c r="D11" s="16" t="s">
        <v>45</v>
      </c>
      <c r="E11" s="13">
        <v>161.047678464</v>
      </c>
      <c r="F11" s="13">
        <v>0</v>
      </c>
      <c r="G11" s="13">
        <v>1</v>
      </c>
      <c r="H11" s="17">
        <v>0.7</v>
      </c>
      <c r="I11" s="13" t="s">
        <v>19</v>
      </c>
      <c r="J11" s="16" t="s">
        <v>46</v>
      </c>
      <c r="K11" s="13">
        <v>1</v>
      </c>
      <c r="L11" s="25">
        <v>0.7</v>
      </c>
      <c r="M11" s="19" t="s">
        <v>69</v>
      </c>
    </row>
    <row r="12" spans="1:14" x14ac:dyDescent="0.3">
      <c r="A12" s="16" t="s">
        <v>47</v>
      </c>
      <c r="B12" s="18" t="s">
        <v>48</v>
      </c>
      <c r="C12" s="13" t="s">
        <v>25</v>
      </c>
      <c r="D12" s="16" t="s">
        <v>49</v>
      </c>
      <c r="E12" s="13">
        <v>224.083729624</v>
      </c>
      <c r="F12" s="13">
        <v>0</v>
      </c>
      <c r="G12" s="13">
        <v>1</v>
      </c>
      <c r="H12" s="13">
        <v>2E-3</v>
      </c>
      <c r="I12" s="13" t="s">
        <v>19</v>
      </c>
      <c r="J12" s="16" t="s">
        <v>50</v>
      </c>
      <c r="K12" s="13">
        <v>1</v>
      </c>
      <c r="L12" s="25">
        <v>0.7</v>
      </c>
      <c r="M12" s="19" t="s">
        <v>69</v>
      </c>
    </row>
    <row r="13" spans="1:14" x14ac:dyDescent="0.3">
      <c r="M13" s="19"/>
    </row>
    <row r="14" spans="1:14" x14ac:dyDescent="0.3">
      <c r="C14" s="4" t="s">
        <v>273</v>
      </c>
    </row>
    <row r="15" spans="1:14" x14ac:dyDescent="0.3">
      <c r="B15" s="29"/>
      <c r="C15" s="30" t="s">
        <v>275</v>
      </c>
      <c r="D15" s="29" t="s">
        <v>276</v>
      </c>
    </row>
    <row r="16" spans="1:14" x14ac:dyDescent="0.3">
      <c r="A16" s="1" t="s">
        <v>274</v>
      </c>
      <c r="B16" s="29" t="s">
        <v>275</v>
      </c>
      <c r="C16" s="31">
        <f>COUNTIFS($G2:$G12, "=0", $K2:$K12, "=0")</f>
        <v>2</v>
      </c>
      <c r="D16" s="31">
        <f>COUNTIFS($G2:$G12, "=0", $K2:$K12, "=1")</f>
        <v>2</v>
      </c>
    </row>
    <row r="17" spans="1:61" x14ac:dyDescent="0.3">
      <c r="B17" s="29" t="s">
        <v>276</v>
      </c>
      <c r="C17" s="31">
        <f>COUNTIFS($G2:$G12, "=1", $K2:$K12, "=0")</f>
        <v>0</v>
      </c>
      <c r="D17" s="31">
        <f>COUNTIFS($G2:$G12, "=1", $K2:$K12, "=1")</f>
        <v>7</v>
      </c>
    </row>
    <row r="18" spans="1:61" s="3" customFormat="1" x14ac:dyDescent="0.3">
      <c r="A18" s="1"/>
      <c r="C18" s="4"/>
      <c r="E18" s="2"/>
      <c r="F18" s="2"/>
      <c r="G18" s="2"/>
      <c r="H18" s="2"/>
      <c r="I18" s="2"/>
      <c r="J18" s="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s="3" customFormat="1" x14ac:dyDescent="0.3">
      <c r="A19" s="1"/>
      <c r="C19" s="4"/>
      <c r="E19" s="2"/>
      <c r="F19" s="2"/>
      <c r="G19" s="2"/>
      <c r="H19" s="2"/>
      <c r="I19" s="2"/>
      <c r="J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s="3" customFormat="1" x14ac:dyDescent="0.3">
      <c r="A20" s="1"/>
      <c r="C20" s="4"/>
      <c r="E20" s="2"/>
      <c r="F20" s="2"/>
      <c r="G20" s="2"/>
      <c r="H20" s="2"/>
      <c r="I20" s="2"/>
      <c r="J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s="3" customFormat="1" x14ac:dyDescent="0.3">
      <c r="A21" s="1"/>
      <c r="C21" s="4"/>
      <c r="E21" s="2"/>
      <c r="F21" s="2"/>
      <c r="G21" s="2"/>
      <c r="H21" s="2"/>
      <c r="I21" s="2"/>
      <c r="J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s="3" customFormat="1" x14ac:dyDescent="0.3">
      <c r="A22" s="1"/>
      <c r="C22" s="4"/>
      <c r="E22" s="2"/>
      <c r="F22" s="2"/>
      <c r="G22" s="2"/>
      <c r="H22" s="2"/>
      <c r="I22" s="2"/>
      <c r="J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s="3" customFormat="1" x14ac:dyDescent="0.3">
      <c r="A23" s="1"/>
      <c r="C23" s="4"/>
      <c r="E23" s="2"/>
      <c r="F23" s="2"/>
      <c r="G23" s="2"/>
      <c r="H23" s="2"/>
      <c r="I23" s="2"/>
      <c r="J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s="3" customFormat="1" x14ac:dyDescent="0.3">
      <c r="A24" s="1"/>
      <c r="C24" s="4"/>
      <c r="E24" s="2"/>
      <c r="F24" s="2"/>
      <c r="G24" s="2"/>
      <c r="H24" s="2"/>
      <c r="I24" s="2"/>
      <c r="J24" s="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s="3" customFormat="1" x14ac:dyDescent="0.3">
      <c r="A25" s="1"/>
      <c r="C25" s="4"/>
      <c r="E25" s="2"/>
      <c r="F25" s="2"/>
      <c r="G25" s="2"/>
      <c r="H25" s="2"/>
      <c r="I25" s="2"/>
      <c r="J25" s="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3" customFormat="1" x14ac:dyDescent="0.3">
      <c r="A26" s="1"/>
      <c r="C26" s="4"/>
      <c r="E26" s="2"/>
      <c r="F26" s="2"/>
      <c r="G26" s="2"/>
      <c r="H26" s="2"/>
      <c r="I26" s="2"/>
      <c r="J26" s="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</sheetData>
  <autoFilter ref="A1:N26" xr:uid="{00000000-0001-0000-0100-000000000000}">
    <sortState xmlns:xlrd2="http://schemas.microsoft.com/office/spreadsheetml/2017/richdata2" ref="A2:N26">
      <sortCondition descending="1" ref="I1:I26"/>
    </sortState>
  </autoFilter>
  <conditionalFormatting sqref="B7:B1048576 B1:B5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28F5-688D-464B-96FD-E9ABE388A426}">
  <dimension ref="A1:N21"/>
  <sheetViews>
    <sheetView workbookViewId="0">
      <selection activeCell="I16" sqref="I16"/>
    </sheetView>
  </sheetViews>
  <sheetFormatPr defaultRowHeight="14.4" x14ac:dyDescent="0.3"/>
  <cols>
    <col min="1" max="1" width="18.6640625" customWidth="1"/>
    <col min="2" max="2" width="11.21875" bestFit="1" customWidth="1"/>
    <col min="5" max="5" width="14.109375" style="19" bestFit="1" customWidth="1"/>
    <col min="7" max="7" width="10.33203125" customWidth="1"/>
    <col min="9" max="9" width="56.21875" customWidth="1"/>
  </cols>
  <sheetData>
    <row r="1" spans="1:14" ht="72" x14ac:dyDescent="0.3">
      <c r="A1" s="7" t="s">
        <v>0</v>
      </c>
      <c r="B1" s="8" t="s">
        <v>1</v>
      </c>
      <c r="C1" s="8" t="s">
        <v>63</v>
      </c>
      <c r="D1" s="9" t="s">
        <v>2</v>
      </c>
      <c r="E1" s="42" t="s">
        <v>3</v>
      </c>
      <c r="F1" s="10" t="s">
        <v>66</v>
      </c>
      <c r="G1" s="11" t="s">
        <v>81</v>
      </c>
      <c r="H1" s="11" t="s">
        <v>82</v>
      </c>
      <c r="I1" s="11" t="s">
        <v>83</v>
      </c>
      <c r="J1" s="6" t="s">
        <v>64</v>
      </c>
      <c r="K1" s="6" t="s">
        <v>68</v>
      </c>
      <c r="L1" s="6" t="s">
        <v>67</v>
      </c>
      <c r="M1" s="6" t="s">
        <v>65</v>
      </c>
    </row>
    <row r="2" spans="1:14" x14ac:dyDescent="0.3">
      <c r="A2" t="s">
        <v>91</v>
      </c>
      <c r="B2" t="s">
        <v>92</v>
      </c>
      <c r="D2" t="s">
        <v>94</v>
      </c>
      <c r="E2" s="19" t="s">
        <v>285</v>
      </c>
      <c r="F2" s="21">
        <v>0</v>
      </c>
      <c r="G2" s="21">
        <v>0</v>
      </c>
      <c r="H2" s="21" t="s">
        <v>9</v>
      </c>
      <c r="I2" t="s">
        <v>93</v>
      </c>
      <c r="J2" s="21">
        <v>0</v>
      </c>
      <c r="K2" s="23">
        <v>0.7</v>
      </c>
      <c r="L2" t="s">
        <v>69</v>
      </c>
      <c r="N2" s="21"/>
    </row>
    <row r="3" spans="1:14" x14ac:dyDescent="0.3">
      <c r="A3" t="s">
        <v>130</v>
      </c>
      <c r="B3" t="s">
        <v>131</v>
      </c>
      <c r="D3" t="s">
        <v>132</v>
      </c>
      <c r="E3" s="19">
        <v>175.9698783</v>
      </c>
      <c r="F3" s="21">
        <v>0</v>
      </c>
      <c r="G3" s="21">
        <v>1</v>
      </c>
      <c r="H3" s="21" t="s">
        <v>133</v>
      </c>
      <c r="I3" t="s">
        <v>88</v>
      </c>
      <c r="J3" s="21">
        <v>1</v>
      </c>
      <c r="K3" s="23">
        <v>0.6</v>
      </c>
      <c r="L3" t="s">
        <v>69</v>
      </c>
      <c r="N3" s="21"/>
    </row>
    <row r="4" spans="1:14" x14ac:dyDescent="0.3">
      <c r="A4" t="s">
        <v>143</v>
      </c>
      <c r="B4" t="s">
        <v>144</v>
      </c>
      <c r="D4" t="s">
        <v>145</v>
      </c>
      <c r="E4" s="19">
        <v>135.10479941899999</v>
      </c>
      <c r="F4" s="21">
        <v>1</v>
      </c>
      <c r="G4" s="21">
        <v>1</v>
      </c>
      <c r="H4" s="21" t="s">
        <v>133</v>
      </c>
      <c r="I4" t="s">
        <v>93</v>
      </c>
      <c r="J4" s="21">
        <v>1</v>
      </c>
      <c r="K4" s="23">
        <v>0.9</v>
      </c>
      <c r="L4" t="s">
        <v>69</v>
      </c>
      <c r="N4" s="21"/>
    </row>
    <row r="5" spans="1:14" x14ac:dyDescent="0.3">
      <c r="A5" t="s">
        <v>147</v>
      </c>
      <c r="B5" t="s">
        <v>148</v>
      </c>
      <c r="D5" t="s">
        <v>149</v>
      </c>
      <c r="E5" s="19">
        <v>129.15174961</v>
      </c>
      <c r="F5" s="21">
        <v>1</v>
      </c>
      <c r="G5" s="21">
        <v>1</v>
      </c>
      <c r="H5" s="21" t="s">
        <v>133</v>
      </c>
      <c r="I5" t="s">
        <v>93</v>
      </c>
      <c r="J5" s="21">
        <v>1</v>
      </c>
      <c r="K5" s="23">
        <v>1</v>
      </c>
      <c r="L5" t="s">
        <v>69</v>
      </c>
      <c r="N5" s="21"/>
    </row>
    <row r="6" spans="1:14" x14ac:dyDescent="0.3">
      <c r="A6" t="s">
        <v>96</v>
      </c>
      <c r="B6" t="s">
        <v>97</v>
      </c>
      <c r="D6" t="s">
        <v>99</v>
      </c>
      <c r="E6" s="19">
        <v>117.115364102</v>
      </c>
      <c r="F6" s="21">
        <v>0</v>
      </c>
      <c r="G6" s="21">
        <v>1</v>
      </c>
      <c r="H6" s="21" t="s">
        <v>11</v>
      </c>
      <c r="I6" t="s">
        <v>107</v>
      </c>
      <c r="J6" s="26">
        <v>0</v>
      </c>
      <c r="K6" s="23">
        <v>0.8</v>
      </c>
      <c r="L6" t="s">
        <v>69</v>
      </c>
      <c r="N6" s="21"/>
    </row>
    <row r="7" spans="1:14" x14ac:dyDescent="0.3">
      <c r="A7" t="s">
        <v>127</v>
      </c>
      <c r="B7" t="s">
        <v>128</v>
      </c>
      <c r="D7" t="s">
        <v>129</v>
      </c>
      <c r="E7" s="19">
        <v>221.14472013</v>
      </c>
      <c r="F7" s="21">
        <v>0</v>
      </c>
      <c r="G7" s="21">
        <v>1</v>
      </c>
      <c r="H7" s="21" t="s">
        <v>11</v>
      </c>
      <c r="I7" t="s">
        <v>107</v>
      </c>
      <c r="J7" s="21">
        <v>1</v>
      </c>
      <c r="K7" s="23">
        <v>0.8</v>
      </c>
      <c r="L7" t="s">
        <v>69</v>
      </c>
      <c r="N7" s="21"/>
    </row>
    <row r="8" spans="1:14" x14ac:dyDescent="0.3">
      <c r="A8" t="s">
        <v>135</v>
      </c>
      <c r="B8" t="s">
        <v>134</v>
      </c>
      <c r="D8" t="s">
        <v>136</v>
      </c>
      <c r="E8" s="19">
        <v>166.099379685</v>
      </c>
      <c r="F8" s="21">
        <v>0</v>
      </c>
      <c r="G8" s="21">
        <v>1</v>
      </c>
      <c r="H8" s="21" t="s">
        <v>11</v>
      </c>
      <c r="I8" t="s">
        <v>107</v>
      </c>
      <c r="J8" s="26">
        <v>0</v>
      </c>
      <c r="K8" s="23">
        <v>0.5</v>
      </c>
      <c r="L8" t="s">
        <v>69</v>
      </c>
      <c r="M8" t="s">
        <v>290</v>
      </c>
      <c r="N8" s="21"/>
    </row>
    <row r="9" spans="1:14" x14ac:dyDescent="0.3">
      <c r="A9" t="s">
        <v>112</v>
      </c>
      <c r="B9" t="s">
        <v>113</v>
      </c>
      <c r="D9" t="s">
        <v>114</v>
      </c>
      <c r="E9" s="19">
        <v>129.15174961</v>
      </c>
      <c r="F9" s="21">
        <v>0</v>
      </c>
      <c r="G9" s="21">
        <v>1</v>
      </c>
      <c r="H9" s="21" t="s">
        <v>19</v>
      </c>
      <c r="I9" t="s">
        <v>107</v>
      </c>
      <c r="J9" s="21">
        <v>1</v>
      </c>
      <c r="K9" s="23">
        <v>1</v>
      </c>
      <c r="L9" t="s">
        <v>69</v>
      </c>
      <c r="N9" s="21"/>
    </row>
    <row r="10" spans="1:14" x14ac:dyDescent="0.3">
      <c r="A10" t="s">
        <v>140</v>
      </c>
      <c r="B10" t="s">
        <v>142</v>
      </c>
      <c r="D10" t="s">
        <v>141</v>
      </c>
      <c r="E10" s="19">
        <v>205.81802500000001</v>
      </c>
      <c r="F10" s="21">
        <v>0</v>
      </c>
      <c r="G10" s="21">
        <v>1</v>
      </c>
      <c r="H10" s="21" t="s">
        <v>19</v>
      </c>
      <c r="I10" t="s">
        <v>93</v>
      </c>
      <c r="J10" s="21">
        <v>1</v>
      </c>
      <c r="K10" s="23">
        <v>0.9</v>
      </c>
      <c r="L10" t="s">
        <v>260</v>
      </c>
      <c r="N10" s="21"/>
    </row>
    <row r="11" spans="1:14" x14ac:dyDescent="0.3">
      <c r="A11" t="s">
        <v>268</v>
      </c>
      <c r="B11" t="s">
        <v>269</v>
      </c>
      <c r="D11" t="s">
        <v>270</v>
      </c>
      <c r="E11" s="19">
        <v>112.016043985</v>
      </c>
      <c r="F11" s="21">
        <v>0</v>
      </c>
      <c r="G11" s="21">
        <v>1</v>
      </c>
      <c r="H11" s="21">
        <v>3</v>
      </c>
      <c r="I11" t="s">
        <v>164</v>
      </c>
      <c r="J11" s="26">
        <v>0</v>
      </c>
      <c r="K11" s="23">
        <v>0.7</v>
      </c>
      <c r="L11" t="s">
        <v>69</v>
      </c>
      <c r="N11" s="21"/>
    </row>
    <row r="12" spans="1:14" x14ac:dyDescent="0.3">
      <c r="A12" t="s">
        <v>104</v>
      </c>
      <c r="B12" t="s">
        <v>105</v>
      </c>
      <c r="D12" t="s">
        <v>106</v>
      </c>
      <c r="E12" s="19">
        <v>100.088815002</v>
      </c>
      <c r="F12" s="21">
        <v>0</v>
      </c>
      <c r="G12" s="21">
        <v>1</v>
      </c>
      <c r="H12" s="21">
        <v>2</v>
      </c>
      <c r="I12" t="s">
        <v>107</v>
      </c>
      <c r="J12" s="21">
        <v>1</v>
      </c>
      <c r="K12" s="23">
        <v>0.8</v>
      </c>
      <c r="L12" t="s">
        <v>69</v>
      </c>
      <c r="N12" s="21"/>
    </row>
    <row r="13" spans="1:14" x14ac:dyDescent="0.3">
      <c r="A13" t="s">
        <v>108</v>
      </c>
      <c r="B13" t="s">
        <v>109</v>
      </c>
      <c r="D13" t="s">
        <v>110</v>
      </c>
      <c r="E13" s="19" t="s">
        <v>286</v>
      </c>
      <c r="F13" s="21">
        <v>0</v>
      </c>
      <c r="G13" s="21">
        <v>1</v>
      </c>
      <c r="H13" s="21">
        <v>2</v>
      </c>
      <c r="I13" t="s">
        <v>107</v>
      </c>
      <c r="J13" s="26">
        <v>0</v>
      </c>
      <c r="K13" s="23">
        <v>0.8</v>
      </c>
      <c r="L13" t="s">
        <v>69</v>
      </c>
      <c r="N13" s="21"/>
    </row>
    <row r="14" spans="1:14" x14ac:dyDescent="0.3">
      <c r="A14" t="s">
        <v>116</v>
      </c>
      <c r="B14" t="s">
        <v>117</v>
      </c>
      <c r="D14" t="s">
        <v>118</v>
      </c>
      <c r="E14" s="19" t="s">
        <v>287</v>
      </c>
      <c r="F14" s="21">
        <v>0</v>
      </c>
      <c r="G14" s="21">
        <v>1</v>
      </c>
      <c r="H14" s="21">
        <v>2</v>
      </c>
      <c r="I14" t="s">
        <v>107</v>
      </c>
      <c r="J14" s="21">
        <v>1</v>
      </c>
      <c r="K14" s="23">
        <v>0.5</v>
      </c>
      <c r="L14" t="s">
        <v>69</v>
      </c>
      <c r="M14" t="s">
        <v>290</v>
      </c>
      <c r="N14" s="21"/>
    </row>
    <row r="15" spans="1:14" x14ac:dyDescent="0.3">
      <c r="A15" t="s">
        <v>119</v>
      </c>
      <c r="B15" t="s">
        <v>120</v>
      </c>
      <c r="D15" t="s">
        <v>121</v>
      </c>
      <c r="E15" s="19" t="s">
        <v>286</v>
      </c>
      <c r="F15" s="21">
        <v>0</v>
      </c>
      <c r="G15" s="21">
        <v>1</v>
      </c>
      <c r="H15" s="21">
        <v>2</v>
      </c>
      <c r="I15" t="s">
        <v>123</v>
      </c>
      <c r="J15" s="21">
        <v>1</v>
      </c>
      <c r="K15" s="23">
        <v>0.6</v>
      </c>
      <c r="L15" t="s">
        <v>69</v>
      </c>
      <c r="N15" s="21"/>
    </row>
    <row r="16" spans="1:14" x14ac:dyDescent="0.3">
      <c r="A16" t="s">
        <v>124</v>
      </c>
      <c r="B16" t="s">
        <v>125</v>
      </c>
      <c r="D16" t="s">
        <v>126</v>
      </c>
      <c r="E16" s="19">
        <v>74.073164938000005</v>
      </c>
      <c r="F16" s="21">
        <v>0</v>
      </c>
      <c r="G16" s="21">
        <v>1</v>
      </c>
      <c r="H16" s="21">
        <v>2</v>
      </c>
      <c r="I16" t="s">
        <v>107</v>
      </c>
      <c r="J16" s="26">
        <v>0</v>
      </c>
      <c r="K16" s="23">
        <v>0.5</v>
      </c>
      <c r="L16" t="s">
        <v>69</v>
      </c>
      <c r="M16" t="s">
        <v>290</v>
      </c>
      <c r="N16" s="21"/>
    </row>
    <row r="17" spans="1:11" x14ac:dyDescent="0.3">
      <c r="K17" s="24"/>
    </row>
    <row r="18" spans="1:11" hidden="1" x14ac:dyDescent="0.3">
      <c r="A18" s="1"/>
      <c r="B18" s="3"/>
      <c r="C18" s="4" t="s">
        <v>273</v>
      </c>
      <c r="D18" s="3"/>
    </row>
    <row r="19" spans="1:11" hidden="1" x14ac:dyDescent="0.3">
      <c r="A19" s="1"/>
      <c r="B19" s="29"/>
      <c r="C19" s="30" t="s">
        <v>275</v>
      </c>
      <c r="D19" s="29" t="s">
        <v>276</v>
      </c>
    </row>
    <row r="20" spans="1:11" hidden="1" x14ac:dyDescent="0.3">
      <c r="A20" s="1" t="s">
        <v>274</v>
      </c>
      <c r="B20" s="29" t="s">
        <v>275</v>
      </c>
      <c r="C20" s="31">
        <f>COUNTIFS($G2:$G16, "=0", $J2:$J16, "=0")</f>
        <v>1</v>
      </c>
      <c r="D20" s="31">
        <f>COUNTIFS($G2:$G16, "=0", $J2:$J16, "=1")</f>
        <v>0</v>
      </c>
    </row>
    <row r="21" spans="1:11" hidden="1" x14ac:dyDescent="0.3">
      <c r="A21" s="1"/>
      <c r="B21" s="29" t="s">
        <v>276</v>
      </c>
      <c r="C21" s="31">
        <f>COUNTIFS($G2:$G16, "=1", $J2:$J16, "=0")</f>
        <v>5</v>
      </c>
      <c r="D21" s="31">
        <f>COUNTIFS($G2:$G16, "=1", $J2:$J16, "=1")</f>
        <v>9</v>
      </c>
    </row>
  </sheetData>
  <autoFilter ref="A1:M1" xr:uid="{D3B228F5-688D-464B-96FD-E9ABE388A426}">
    <sortState xmlns:xlrd2="http://schemas.microsoft.com/office/spreadsheetml/2017/richdata2" ref="A2:M16">
      <sortCondition descending="1" ref="H1"/>
    </sortState>
  </autoFilter>
  <phoneticPr fontId="3" type="noConversion"/>
  <conditionalFormatting sqref="B1">
    <cfRule type="duplicateValues" dxfId="20" priority="3"/>
  </conditionalFormatting>
  <conditionalFormatting sqref="B18:B21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D1BF-52A0-4873-9F40-3E5A95E00444}">
  <dimension ref="A1:Q21"/>
  <sheetViews>
    <sheetView workbookViewId="0">
      <selection activeCell="J1" sqref="J1:J1048576"/>
    </sheetView>
  </sheetViews>
  <sheetFormatPr defaultRowHeight="14.4" x14ac:dyDescent="0.3"/>
  <cols>
    <col min="1" max="1" width="22.44140625" bestFit="1" customWidth="1"/>
    <col min="2" max="2" width="10.33203125" bestFit="1" customWidth="1"/>
    <col min="3" max="3" width="8.44140625" bestFit="1" customWidth="1"/>
    <col min="4" max="4" width="32" bestFit="1" customWidth="1"/>
    <col min="5" max="5" width="11" bestFit="1" customWidth="1"/>
    <col min="6" max="6" width="7.88671875" bestFit="1" customWidth="1"/>
    <col min="7" max="8" width="8.33203125" bestFit="1" customWidth="1"/>
    <col min="9" max="9" width="8.6640625" bestFit="1" customWidth="1"/>
    <col min="10" max="10" width="15.109375" bestFit="1" customWidth="1"/>
    <col min="11" max="11" width="8.33203125" bestFit="1" customWidth="1"/>
    <col min="12" max="13" width="8.6640625" bestFit="1" customWidth="1"/>
    <col min="14" max="14" width="7.6640625" bestFit="1" customWidth="1"/>
  </cols>
  <sheetData>
    <row r="1" spans="1:17" ht="72" x14ac:dyDescent="0.3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78</v>
      </c>
      <c r="H1" s="11" t="s">
        <v>90</v>
      </c>
      <c r="I1" s="11" t="s">
        <v>79</v>
      </c>
      <c r="J1" s="11" t="s">
        <v>80</v>
      </c>
      <c r="K1" s="6" t="s">
        <v>64</v>
      </c>
      <c r="L1" s="6" t="s">
        <v>68</v>
      </c>
      <c r="M1" s="6" t="s">
        <v>67</v>
      </c>
      <c r="N1" s="6" t="s">
        <v>65</v>
      </c>
      <c r="O1" s="27"/>
      <c r="P1" s="27"/>
      <c r="Q1" s="27"/>
    </row>
    <row r="2" spans="1:17" x14ac:dyDescent="0.3">
      <c r="A2" t="s">
        <v>159</v>
      </c>
      <c r="B2" t="s">
        <v>160</v>
      </c>
      <c r="D2" t="s">
        <v>158</v>
      </c>
      <c r="E2">
        <v>60.057514873999999</v>
      </c>
      <c r="F2" s="21">
        <v>0</v>
      </c>
      <c r="G2" s="21">
        <v>0</v>
      </c>
      <c r="H2" s="21">
        <v>39.299999999999997</v>
      </c>
      <c r="I2" s="21" t="s">
        <v>9</v>
      </c>
      <c r="J2" t="s">
        <v>154</v>
      </c>
      <c r="K2" s="21">
        <v>0</v>
      </c>
      <c r="L2" s="23">
        <v>0.85</v>
      </c>
      <c r="M2" t="s">
        <v>69</v>
      </c>
    </row>
    <row r="3" spans="1:17" x14ac:dyDescent="0.3">
      <c r="A3" t="s">
        <v>177</v>
      </c>
      <c r="B3" t="s">
        <v>178</v>
      </c>
      <c r="D3" t="s">
        <v>176</v>
      </c>
      <c r="E3">
        <v>92.047344112999994</v>
      </c>
      <c r="F3" s="21">
        <v>0</v>
      </c>
      <c r="G3" s="21">
        <v>0</v>
      </c>
      <c r="H3" s="21" t="s">
        <v>179</v>
      </c>
      <c r="I3" s="21" t="s">
        <v>9</v>
      </c>
      <c r="J3" t="s">
        <v>154</v>
      </c>
      <c r="K3" s="21">
        <v>0</v>
      </c>
      <c r="L3" s="23">
        <v>0.83</v>
      </c>
      <c r="M3" t="s">
        <v>69</v>
      </c>
    </row>
    <row r="4" spans="1:17" x14ac:dyDescent="0.3">
      <c r="A4" t="s">
        <v>181</v>
      </c>
      <c r="B4" t="s">
        <v>180</v>
      </c>
      <c r="D4" t="s">
        <v>182</v>
      </c>
      <c r="E4">
        <v>46.041864811000003</v>
      </c>
      <c r="F4" s="21">
        <v>1</v>
      </c>
      <c r="G4" s="21">
        <v>0</v>
      </c>
      <c r="H4" s="21">
        <v>37.660800000000002</v>
      </c>
      <c r="I4" s="21" t="s">
        <v>9</v>
      </c>
      <c r="J4" t="s">
        <v>154</v>
      </c>
      <c r="K4" s="21">
        <v>0</v>
      </c>
      <c r="L4" s="23">
        <v>0.87</v>
      </c>
      <c r="M4" t="s">
        <v>69</v>
      </c>
    </row>
    <row r="5" spans="1:17" x14ac:dyDescent="0.3">
      <c r="A5" s="16" t="s">
        <v>21</v>
      </c>
      <c r="B5" s="16" t="s">
        <v>22</v>
      </c>
      <c r="C5" s="13" t="s">
        <v>23</v>
      </c>
      <c r="D5" s="16" t="s">
        <v>24</v>
      </c>
      <c r="E5" s="13">
        <v>330.03606695800102</v>
      </c>
      <c r="F5" s="13">
        <v>0</v>
      </c>
      <c r="G5" s="21">
        <v>0</v>
      </c>
      <c r="H5" s="21" t="s">
        <v>89</v>
      </c>
      <c r="I5" s="21">
        <v>5</v>
      </c>
      <c r="J5" t="s">
        <v>88</v>
      </c>
      <c r="K5" s="21">
        <v>0</v>
      </c>
      <c r="L5" s="23">
        <v>0.69</v>
      </c>
      <c r="M5" t="s">
        <v>69</v>
      </c>
    </row>
    <row r="6" spans="1:17" x14ac:dyDescent="0.3">
      <c r="A6" t="s">
        <v>143</v>
      </c>
      <c r="B6" t="s">
        <v>144</v>
      </c>
      <c r="D6" t="s">
        <v>145</v>
      </c>
      <c r="E6">
        <v>135.10479941899999</v>
      </c>
      <c r="F6" s="21">
        <v>0</v>
      </c>
      <c r="G6" s="21">
        <v>1</v>
      </c>
      <c r="H6" s="21">
        <v>2.052</v>
      </c>
      <c r="I6" s="21">
        <v>4</v>
      </c>
      <c r="J6" t="s">
        <v>146</v>
      </c>
      <c r="K6" s="21">
        <v>1</v>
      </c>
      <c r="L6" s="23">
        <v>0.92</v>
      </c>
      <c r="M6" t="s">
        <v>69</v>
      </c>
    </row>
    <row r="7" spans="1:17" x14ac:dyDescent="0.3">
      <c r="A7" t="s">
        <v>153</v>
      </c>
      <c r="B7" t="s">
        <v>152</v>
      </c>
      <c r="D7" t="s">
        <v>151</v>
      </c>
      <c r="E7">
        <v>163.87541100000001</v>
      </c>
      <c r="F7" s="21">
        <v>0</v>
      </c>
      <c r="G7" s="21">
        <v>1</v>
      </c>
      <c r="H7" s="21">
        <v>34.200000000000003</v>
      </c>
      <c r="I7" s="21">
        <v>4</v>
      </c>
      <c r="J7" t="s">
        <v>154</v>
      </c>
      <c r="K7" s="26">
        <v>0</v>
      </c>
      <c r="L7" s="23">
        <v>0.51</v>
      </c>
      <c r="M7" t="s">
        <v>69</v>
      </c>
    </row>
    <row r="8" spans="1:17" x14ac:dyDescent="0.3">
      <c r="A8" t="s">
        <v>161</v>
      </c>
      <c r="B8" t="s">
        <v>162</v>
      </c>
      <c r="D8" t="s">
        <v>163</v>
      </c>
      <c r="E8">
        <v>120.093900383</v>
      </c>
      <c r="F8" s="21">
        <v>0</v>
      </c>
      <c r="G8" s="21">
        <v>1</v>
      </c>
      <c r="H8" s="21">
        <v>18</v>
      </c>
      <c r="I8" s="21">
        <v>4</v>
      </c>
      <c r="J8" t="s">
        <v>154</v>
      </c>
      <c r="K8" s="26">
        <v>0</v>
      </c>
      <c r="L8" s="23">
        <v>0.83</v>
      </c>
      <c r="M8" t="s">
        <v>69</v>
      </c>
    </row>
    <row r="9" spans="1:17" x14ac:dyDescent="0.3">
      <c r="A9" t="s">
        <v>166</v>
      </c>
      <c r="B9" t="s">
        <v>165</v>
      </c>
      <c r="D9" t="s">
        <v>167</v>
      </c>
      <c r="E9">
        <v>104.06260025500001</v>
      </c>
      <c r="F9" s="21">
        <v>0</v>
      </c>
      <c r="G9" s="21">
        <v>1</v>
      </c>
      <c r="H9" s="21">
        <v>12</v>
      </c>
      <c r="I9" s="21">
        <v>4</v>
      </c>
      <c r="J9" t="s">
        <v>154</v>
      </c>
      <c r="K9" s="21">
        <v>1</v>
      </c>
      <c r="L9" s="23">
        <v>0.63</v>
      </c>
      <c r="M9" t="s">
        <v>260</v>
      </c>
    </row>
    <row r="10" spans="1:17" x14ac:dyDescent="0.3">
      <c r="A10" t="s">
        <v>169</v>
      </c>
      <c r="B10" t="s">
        <v>170</v>
      </c>
      <c r="D10" t="s">
        <v>171</v>
      </c>
      <c r="E10">
        <v>172.19394877400001</v>
      </c>
      <c r="F10" s="21">
        <v>0</v>
      </c>
      <c r="G10" s="21">
        <v>1</v>
      </c>
      <c r="H10" s="21" t="s">
        <v>172</v>
      </c>
      <c r="I10" s="21">
        <v>3</v>
      </c>
      <c r="J10" t="s">
        <v>146</v>
      </c>
      <c r="K10" s="21">
        <v>1</v>
      </c>
      <c r="L10" s="23">
        <v>0.93</v>
      </c>
      <c r="M10" t="s">
        <v>69</v>
      </c>
    </row>
    <row r="11" spans="1:17" x14ac:dyDescent="0.3">
      <c r="A11" t="s">
        <v>183</v>
      </c>
      <c r="B11" t="s">
        <v>184</v>
      </c>
      <c r="D11" t="s">
        <v>185</v>
      </c>
      <c r="E11">
        <v>130.06299417700001</v>
      </c>
      <c r="F11" s="21">
        <v>1</v>
      </c>
      <c r="G11" s="21">
        <v>1</v>
      </c>
      <c r="H11" s="21">
        <v>2.6598000000000002</v>
      </c>
      <c r="I11" s="21">
        <v>3</v>
      </c>
      <c r="J11" t="s">
        <v>154</v>
      </c>
      <c r="K11" s="21">
        <v>1</v>
      </c>
      <c r="L11" s="23">
        <v>0.87</v>
      </c>
      <c r="M11" t="s">
        <v>69</v>
      </c>
    </row>
    <row r="12" spans="1:17" x14ac:dyDescent="0.3">
      <c r="A12" t="s">
        <v>140</v>
      </c>
      <c r="B12" t="s">
        <v>142</v>
      </c>
      <c r="D12" t="s">
        <v>141</v>
      </c>
      <c r="E12">
        <v>205.81802500000001</v>
      </c>
      <c r="F12" s="21">
        <v>0</v>
      </c>
      <c r="G12" s="21">
        <v>1</v>
      </c>
      <c r="H12" s="21">
        <v>0.20499999999999999</v>
      </c>
      <c r="I12" s="21">
        <v>2</v>
      </c>
      <c r="J12" t="s">
        <v>88</v>
      </c>
      <c r="K12" s="26">
        <v>0</v>
      </c>
      <c r="L12" s="23">
        <v>0.51</v>
      </c>
      <c r="M12" t="s">
        <v>260</v>
      </c>
    </row>
    <row r="13" spans="1:17" x14ac:dyDescent="0.3">
      <c r="A13" t="s">
        <v>173</v>
      </c>
      <c r="B13" t="s">
        <v>174</v>
      </c>
      <c r="D13" t="s">
        <v>175</v>
      </c>
      <c r="E13">
        <v>179.87032500000001</v>
      </c>
      <c r="F13" s="21">
        <v>0</v>
      </c>
      <c r="G13" s="21">
        <v>1</v>
      </c>
      <c r="H13" s="21">
        <v>0.47499999999999998</v>
      </c>
      <c r="I13" s="21">
        <v>2</v>
      </c>
      <c r="J13" t="s">
        <v>154</v>
      </c>
      <c r="K13" s="21">
        <v>1</v>
      </c>
      <c r="L13" s="23">
        <v>0.76</v>
      </c>
      <c r="M13" t="s">
        <v>69</v>
      </c>
    </row>
    <row r="14" spans="1:17" x14ac:dyDescent="0.3">
      <c r="A14" t="s">
        <v>147</v>
      </c>
      <c r="B14" t="s">
        <v>148</v>
      </c>
      <c r="D14" t="s">
        <v>149</v>
      </c>
      <c r="E14">
        <v>129.15174961</v>
      </c>
      <c r="F14" s="21">
        <v>0</v>
      </c>
      <c r="G14" s="21">
        <v>1</v>
      </c>
      <c r="H14" s="21" t="s">
        <v>150</v>
      </c>
      <c r="I14" s="21">
        <v>2</v>
      </c>
      <c r="J14" t="s">
        <v>146</v>
      </c>
      <c r="K14" s="21">
        <v>1</v>
      </c>
      <c r="L14" s="23">
        <v>0.91</v>
      </c>
      <c r="M14" t="s">
        <v>69</v>
      </c>
    </row>
    <row r="15" spans="1:17" x14ac:dyDescent="0.3">
      <c r="A15" t="s">
        <v>155</v>
      </c>
      <c r="B15" t="s">
        <v>156</v>
      </c>
      <c r="D15" t="s">
        <v>157</v>
      </c>
      <c r="E15">
        <v>182.91578000000001</v>
      </c>
      <c r="F15" s="21">
        <v>1</v>
      </c>
      <c r="G15" s="21">
        <v>1</v>
      </c>
      <c r="H15" s="21">
        <v>0.17</v>
      </c>
      <c r="I15" s="21">
        <v>2</v>
      </c>
      <c r="J15" t="s">
        <v>146</v>
      </c>
      <c r="K15" s="21">
        <v>1</v>
      </c>
      <c r="L15" s="23">
        <v>0.83</v>
      </c>
      <c r="M15" t="s">
        <v>69</v>
      </c>
    </row>
    <row r="16" spans="1:17" x14ac:dyDescent="0.3">
      <c r="A16" t="s">
        <v>186</v>
      </c>
      <c r="B16" t="s">
        <v>187</v>
      </c>
      <c r="D16" t="s">
        <v>188</v>
      </c>
      <c r="E16">
        <v>62.995642894</v>
      </c>
      <c r="F16" s="21">
        <v>1</v>
      </c>
      <c r="G16" s="21">
        <v>1</v>
      </c>
      <c r="H16" s="21">
        <v>0.26</v>
      </c>
      <c r="I16" s="21">
        <v>1</v>
      </c>
      <c r="J16" t="s">
        <v>154</v>
      </c>
      <c r="K16" s="21">
        <v>1</v>
      </c>
      <c r="L16" s="23">
        <v>0.65</v>
      </c>
      <c r="M16" t="s">
        <v>260</v>
      </c>
    </row>
    <row r="18" spans="1:4" hidden="1" x14ac:dyDescent="0.3">
      <c r="A18" s="1"/>
      <c r="B18" s="3"/>
      <c r="C18" s="4" t="s">
        <v>273</v>
      </c>
      <c r="D18" s="3"/>
    </row>
    <row r="19" spans="1:4" hidden="1" x14ac:dyDescent="0.3">
      <c r="A19" s="1"/>
      <c r="B19" s="29"/>
      <c r="C19" s="30" t="s">
        <v>275</v>
      </c>
      <c r="D19" s="29" t="s">
        <v>276</v>
      </c>
    </row>
    <row r="20" spans="1:4" hidden="1" x14ac:dyDescent="0.3">
      <c r="A20" s="1" t="s">
        <v>274</v>
      </c>
      <c r="B20" s="29" t="s">
        <v>275</v>
      </c>
      <c r="C20" s="31">
        <f>COUNTIFS($G2:$G16, "=0", $K2:$K16, "=0")</f>
        <v>4</v>
      </c>
      <c r="D20" s="31">
        <f>COUNTIFS($G2:$G16, "=0", $K2:$K16, "=1")</f>
        <v>0</v>
      </c>
    </row>
    <row r="21" spans="1:4" hidden="1" x14ac:dyDescent="0.3">
      <c r="A21" s="1"/>
      <c r="B21" s="29" t="s">
        <v>276</v>
      </c>
      <c r="C21" s="31">
        <f>COUNTIFS($G2:$G16, "=1", $K2:$K16, "=0")</f>
        <v>3</v>
      </c>
      <c r="D21" s="31">
        <f>COUNTIFS($G2:$G16, "=1", $K2:$K16, "=1")</f>
        <v>8</v>
      </c>
    </row>
  </sheetData>
  <autoFilter ref="A1:Q1" xr:uid="{DFCDD1BF-52A0-4873-9F40-3E5A95E00444}">
    <sortState xmlns:xlrd2="http://schemas.microsoft.com/office/spreadsheetml/2017/richdata2" ref="A2:Q16">
      <sortCondition descending="1" ref="I1"/>
    </sortState>
  </autoFilter>
  <conditionalFormatting sqref="B1">
    <cfRule type="duplicateValues" dxfId="18" priority="3"/>
  </conditionalFormatting>
  <conditionalFormatting sqref="B2">
    <cfRule type="duplicateValues" dxfId="17" priority="2"/>
  </conditionalFormatting>
  <conditionalFormatting sqref="B18:B2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CB0F-B0FC-452D-BA26-C09800CA36AD}">
  <dimension ref="A1:M21"/>
  <sheetViews>
    <sheetView workbookViewId="0">
      <selection activeCell="O9" sqref="O9"/>
    </sheetView>
  </sheetViews>
  <sheetFormatPr defaultRowHeight="14.4" x14ac:dyDescent="0.3"/>
  <cols>
    <col min="1" max="1" width="15.88671875" customWidth="1"/>
    <col min="2" max="2" width="11.21875" bestFit="1" customWidth="1"/>
    <col min="5" max="5" width="14.109375" bestFit="1" customWidth="1"/>
    <col min="9" max="9" width="19.44140625" bestFit="1" customWidth="1"/>
  </cols>
  <sheetData>
    <row r="1" spans="1:13" ht="72" x14ac:dyDescent="0.3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84</v>
      </c>
      <c r="H1" s="11" t="s">
        <v>85</v>
      </c>
      <c r="I1" s="11" t="s">
        <v>86</v>
      </c>
      <c r="J1" s="6" t="s">
        <v>64</v>
      </c>
      <c r="K1" s="6" t="s">
        <v>68</v>
      </c>
      <c r="L1" s="6" t="s">
        <v>67</v>
      </c>
      <c r="M1" s="6" t="s">
        <v>65</v>
      </c>
    </row>
    <row r="2" spans="1:13" x14ac:dyDescent="0.3">
      <c r="A2" t="s">
        <v>177</v>
      </c>
      <c r="B2" t="s">
        <v>178</v>
      </c>
      <c r="D2" t="s">
        <v>176</v>
      </c>
      <c r="E2" s="21">
        <v>92.047344112999994</v>
      </c>
      <c r="F2" s="21">
        <v>0</v>
      </c>
      <c r="G2" s="21">
        <v>0</v>
      </c>
      <c r="H2" s="21" t="s">
        <v>9</v>
      </c>
      <c r="I2" t="s">
        <v>98</v>
      </c>
      <c r="J2" s="21">
        <v>0</v>
      </c>
      <c r="K2" s="23">
        <v>0.77</v>
      </c>
      <c r="L2" t="s">
        <v>69</v>
      </c>
    </row>
    <row r="3" spans="1:13" x14ac:dyDescent="0.3">
      <c r="A3" t="s">
        <v>196</v>
      </c>
      <c r="B3" t="s">
        <v>195</v>
      </c>
      <c r="D3" t="s">
        <v>197</v>
      </c>
      <c r="E3" s="21">
        <v>86.109550447000004</v>
      </c>
      <c r="F3" s="21">
        <v>0</v>
      </c>
      <c r="G3" s="21">
        <v>0</v>
      </c>
      <c r="H3" s="21" t="s">
        <v>9</v>
      </c>
      <c r="I3" t="s">
        <v>98</v>
      </c>
      <c r="J3" s="21">
        <v>0</v>
      </c>
      <c r="K3" s="23">
        <v>0.9</v>
      </c>
      <c r="L3" t="s">
        <v>69</v>
      </c>
    </row>
    <row r="4" spans="1:13" x14ac:dyDescent="0.3">
      <c r="A4" t="s">
        <v>199</v>
      </c>
      <c r="B4" t="s">
        <v>198</v>
      </c>
      <c r="D4" t="s">
        <v>200</v>
      </c>
      <c r="E4" s="21">
        <v>115.9641013</v>
      </c>
      <c r="F4" s="21">
        <v>0</v>
      </c>
      <c r="G4" s="21">
        <v>1</v>
      </c>
      <c r="H4" s="21" t="s">
        <v>122</v>
      </c>
      <c r="I4" t="s">
        <v>98</v>
      </c>
      <c r="J4" s="21">
        <v>1</v>
      </c>
      <c r="K4" s="23">
        <v>0.72</v>
      </c>
      <c r="L4" t="s">
        <v>260</v>
      </c>
    </row>
    <row r="5" spans="1:13" x14ac:dyDescent="0.3">
      <c r="A5" t="s">
        <v>119</v>
      </c>
      <c r="B5" t="s">
        <v>120</v>
      </c>
      <c r="D5" t="s">
        <v>121</v>
      </c>
      <c r="E5" s="21" t="s">
        <v>286</v>
      </c>
      <c r="F5" s="21">
        <v>1</v>
      </c>
      <c r="G5" s="21">
        <v>1</v>
      </c>
      <c r="H5" s="21" t="s">
        <v>122</v>
      </c>
      <c r="I5" t="s">
        <v>88</v>
      </c>
      <c r="J5" s="21">
        <v>1</v>
      </c>
      <c r="K5" s="23">
        <v>0.82</v>
      </c>
      <c r="L5" t="s">
        <v>69</v>
      </c>
    </row>
    <row r="6" spans="1:13" x14ac:dyDescent="0.3">
      <c r="A6" t="s">
        <v>100</v>
      </c>
      <c r="B6" t="s">
        <v>101</v>
      </c>
      <c r="D6" t="s">
        <v>102</v>
      </c>
      <c r="E6" s="21" t="s">
        <v>288</v>
      </c>
      <c r="F6" s="21">
        <v>1</v>
      </c>
      <c r="G6" s="21">
        <v>1</v>
      </c>
      <c r="H6" s="21" t="s">
        <v>122</v>
      </c>
      <c r="I6" t="s">
        <v>98</v>
      </c>
      <c r="J6" s="28">
        <v>1</v>
      </c>
      <c r="K6" s="23">
        <v>0.73</v>
      </c>
      <c r="L6" t="s">
        <v>69</v>
      </c>
    </row>
    <row r="7" spans="1:13" x14ac:dyDescent="0.3">
      <c r="A7" t="s">
        <v>161</v>
      </c>
      <c r="B7" t="s">
        <v>162</v>
      </c>
      <c r="D7" t="s">
        <v>163</v>
      </c>
      <c r="E7" s="21">
        <v>120.093900383</v>
      </c>
      <c r="F7" s="21">
        <v>0</v>
      </c>
      <c r="G7" s="21">
        <v>1</v>
      </c>
      <c r="H7" s="21" t="s">
        <v>168</v>
      </c>
      <c r="I7" t="s">
        <v>164</v>
      </c>
      <c r="J7" s="21">
        <v>1</v>
      </c>
      <c r="K7" s="23">
        <v>0.91</v>
      </c>
      <c r="L7" t="s">
        <v>69</v>
      </c>
    </row>
    <row r="8" spans="1:13" x14ac:dyDescent="0.3">
      <c r="A8" t="s">
        <v>166</v>
      </c>
      <c r="B8" t="s">
        <v>165</v>
      </c>
      <c r="D8" t="s">
        <v>167</v>
      </c>
      <c r="E8" s="21">
        <v>104.06260025500001</v>
      </c>
      <c r="F8" s="21">
        <v>0</v>
      </c>
      <c r="G8" s="21">
        <v>1</v>
      </c>
      <c r="H8" s="21" t="s">
        <v>168</v>
      </c>
      <c r="I8" t="s">
        <v>164</v>
      </c>
      <c r="J8" s="21">
        <v>1</v>
      </c>
      <c r="K8" s="23">
        <v>0.9</v>
      </c>
      <c r="L8" t="s">
        <v>260</v>
      </c>
    </row>
    <row r="9" spans="1:13" x14ac:dyDescent="0.3">
      <c r="A9" t="s">
        <v>193</v>
      </c>
      <c r="B9" t="s">
        <v>192</v>
      </c>
      <c r="D9" t="s">
        <v>194</v>
      </c>
      <c r="E9" s="21">
        <v>72.057514874000006</v>
      </c>
      <c r="F9" s="21">
        <v>0</v>
      </c>
      <c r="G9" s="21">
        <v>1</v>
      </c>
      <c r="H9" s="21" t="s">
        <v>168</v>
      </c>
      <c r="I9" t="s">
        <v>98</v>
      </c>
      <c r="J9" s="21">
        <v>1</v>
      </c>
      <c r="K9" s="23">
        <v>0.92</v>
      </c>
      <c r="L9" t="s">
        <v>69</v>
      </c>
    </row>
    <row r="10" spans="1:13" x14ac:dyDescent="0.3">
      <c r="A10" t="s">
        <v>169</v>
      </c>
      <c r="B10" t="s">
        <v>170</v>
      </c>
      <c r="D10" t="s">
        <v>171</v>
      </c>
      <c r="E10" s="21">
        <v>172.19394877400001</v>
      </c>
      <c r="F10" s="21">
        <v>0</v>
      </c>
      <c r="G10" s="21">
        <v>1</v>
      </c>
      <c r="H10" s="21">
        <v>1</v>
      </c>
      <c r="I10" t="s">
        <v>88</v>
      </c>
      <c r="J10" s="21">
        <v>1</v>
      </c>
      <c r="K10" s="23">
        <v>0.55000000000000004</v>
      </c>
      <c r="L10" t="s">
        <v>69</v>
      </c>
    </row>
    <row r="11" spans="1:13" x14ac:dyDescent="0.3">
      <c r="A11" t="s">
        <v>173</v>
      </c>
      <c r="B11" t="s">
        <v>174</v>
      </c>
      <c r="D11" t="s">
        <v>175</v>
      </c>
      <c r="E11" s="21">
        <v>179.87032500000001</v>
      </c>
      <c r="F11" s="21">
        <v>0</v>
      </c>
      <c r="G11" s="21">
        <v>1</v>
      </c>
      <c r="H11" s="21">
        <v>1</v>
      </c>
      <c r="I11" t="s">
        <v>88</v>
      </c>
      <c r="J11" s="21">
        <v>1</v>
      </c>
      <c r="K11" s="23">
        <v>0.97</v>
      </c>
      <c r="L11" t="s">
        <v>69</v>
      </c>
    </row>
    <row r="12" spans="1:13" x14ac:dyDescent="0.3">
      <c r="A12" t="s">
        <v>190</v>
      </c>
      <c r="B12" t="s">
        <v>189</v>
      </c>
      <c r="D12" t="s">
        <v>191</v>
      </c>
      <c r="E12" s="21">
        <v>186.068079557</v>
      </c>
      <c r="F12" s="21">
        <v>0</v>
      </c>
      <c r="G12" s="21">
        <v>1</v>
      </c>
      <c r="H12" s="21">
        <v>1</v>
      </c>
      <c r="I12" t="s">
        <v>88</v>
      </c>
      <c r="J12" s="21">
        <v>1</v>
      </c>
      <c r="K12" s="23">
        <v>0.79</v>
      </c>
      <c r="L12" t="s">
        <v>69</v>
      </c>
    </row>
    <row r="13" spans="1:13" x14ac:dyDescent="0.3">
      <c r="A13" t="s">
        <v>96</v>
      </c>
      <c r="B13" t="s">
        <v>97</v>
      </c>
      <c r="D13" t="s">
        <v>99</v>
      </c>
      <c r="E13" s="21">
        <v>117.115364102</v>
      </c>
      <c r="F13" s="21">
        <v>1</v>
      </c>
      <c r="G13" s="21">
        <v>1</v>
      </c>
      <c r="H13" s="21">
        <v>1</v>
      </c>
      <c r="I13" t="s">
        <v>98</v>
      </c>
      <c r="J13" s="21">
        <v>1</v>
      </c>
      <c r="K13" s="23">
        <v>0.89</v>
      </c>
      <c r="L13" t="s">
        <v>69</v>
      </c>
    </row>
    <row r="14" spans="1:13" x14ac:dyDescent="0.3">
      <c r="A14" t="s">
        <v>104</v>
      </c>
      <c r="B14" t="s">
        <v>105</v>
      </c>
      <c r="D14" t="s">
        <v>106</v>
      </c>
      <c r="E14" s="21">
        <v>100.088815002</v>
      </c>
      <c r="F14" s="21">
        <v>1</v>
      </c>
      <c r="G14" s="21">
        <v>1</v>
      </c>
      <c r="H14" s="21">
        <v>1</v>
      </c>
      <c r="I14" t="s">
        <v>98</v>
      </c>
      <c r="J14" s="21">
        <v>1</v>
      </c>
      <c r="K14" s="23">
        <v>0.95</v>
      </c>
      <c r="L14" t="s">
        <v>69</v>
      </c>
    </row>
    <row r="15" spans="1:13" x14ac:dyDescent="0.3">
      <c r="A15" t="s">
        <v>124</v>
      </c>
      <c r="B15" t="s">
        <v>125</v>
      </c>
      <c r="D15" t="s">
        <v>126</v>
      </c>
      <c r="E15" s="21">
        <v>74.073164938000005</v>
      </c>
      <c r="F15" s="21">
        <v>1</v>
      </c>
      <c r="G15" s="21">
        <v>1</v>
      </c>
      <c r="H15" s="21">
        <v>1</v>
      </c>
      <c r="I15" t="s">
        <v>88</v>
      </c>
      <c r="J15" s="21">
        <v>1</v>
      </c>
      <c r="K15" s="23">
        <v>0.92</v>
      </c>
      <c r="L15" t="s">
        <v>69</v>
      </c>
    </row>
    <row r="16" spans="1:13" x14ac:dyDescent="0.3">
      <c r="A16" t="s">
        <v>127</v>
      </c>
      <c r="B16" t="s">
        <v>128</v>
      </c>
      <c r="D16" t="s">
        <v>129</v>
      </c>
      <c r="E16" s="21">
        <v>221.14472013</v>
      </c>
      <c r="F16" s="21">
        <v>1</v>
      </c>
      <c r="G16" s="21">
        <v>1</v>
      </c>
      <c r="H16" s="21">
        <v>1</v>
      </c>
      <c r="I16" t="s">
        <v>88</v>
      </c>
      <c r="J16" s="21">
        <v>1</v>
      </c>
      <c r="K16" s="23">
        <v>0.85</v>
      </c>
      <c r="L16" t="s">
        <v>69</v>
      </c>
    </row>
    <row r="18" spans="1:4" hidden="1" x14ac:dyDescent="0.3">
      <c r="A18" s="1"/>
      <c r="B18" s="3"/>
      <c r="C18" s="4" t="s">
        <v>273</v>
      </c>
      <c r="D18" s="3"/>
    </row>
    <row r="19" spans="1:4" hidden="1" x14ac:dyDescent="0.3">
      <c r="A19" s="1"/>
      <c r="B19" s="29"/>
      <c r="C19" s="30" t="s">
        <v>275</v>
      </c>
      <c r="D19" s="29" t="s">
        <v>276</v>
      </c>
    </row>
    <row r="20" spans="1:4" hidden="1" x14ac:dyDescent="0.3">
      <c r="A20" s="1" t="s">
        <v>274</v>
      </c>
      <c r="B20" s="29" t="s">
        <v>275</v>
      </c>
      <c r="C20" s="31">
        <f>COUNTIFS($G2:$G16, "=0", $J2:$J16, "=0")</f>
        <v>2</v>
      </c>
      <c r="D20" s="31">
        <f>COUNTIFS($G2:$G16, "=0", $J2:$J16, "=1")</f>
        <v>0</v>
      </c>
    </row>
    <row r="21" spans="1:4" hidden="1" x14ac:dyDescent="0.3">
      <c r="A21" s="1"/>
      <c r="B21" s="29" t="s">
        <v>276</v>
      </c>
      <c r="C21" s="31">
        <f>COUNTIFS($G2:$G16, "=1", $J2:$J16, "=0")</f>
        <v>0</v>
      </c>
      <c r="D21" s="31">
        <f>COUNTIFS($G2:$G16, "=1", $J2:$J16, "=1")</f>
        <v>13</v>
      </c>
    </row>
  </sheetData>
  <autoFilter ref="A1:M1" xr:uid="{8360CB0F-B0FC-452D-BA26-C09800CA36AD}">
    <sortState xmlns:xlrd2="http://schemas.microsoft.com/office/spreadsheetml/2017/richdata2" ref="A2:M16">
      <sortCondition descending="1" ref="H1"/>
    </sortState>
  </autoFilter>
  <phoneticPr fontId="3" type="noConversion"/>
  <conditionalFormatting sqref="B1">
    <cfRule type="duplicateValues" dxfId="15" priority="15"/>
  </conditionalFormatting>
  <conditionalFormatting sqref="B13">
    <cfRule type="duplicateValues" dxfId="14" priority="11"/>
    <cfRule type="duplicateValues" dxfId="13" priority="12"/>
  </conditionalFormatting>
  <conditionalFormatting sqref="B14">
    <cfRule type="duplicateValues" dxfId="12" priority="7"/>
    <cfRule type="duplicateValues" dxfId="11" priority="8"/>
  </conditionalFormatting>
  <conditionalFormatting sqref="B15">
    <cfRule type="duplicateValues" dxfId="10" priority="3"/>
    <cfRule type="duplicateValues" dxfId="9" priority="4"/>
  </conditionalFormatting>
  <conditionalFormatting sqref="B16">
    <cfRule type="duplicateValues" dxfId="8" priority="2"/>
  </conditionalFormatting>
  <conditionalFormatting sqref="B18:B2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A412-86B9-47F5-8419-91D8ED17EF6A}">
  <dimension ref="A1:N21"/>
  <sheetViews>
    <sheetView topLeftCell="B1" workbookViewId="0">
      <selection activeCell="N12" sqref="N12"/>
    </sheetView>
  </sheetViews>
  <sheetFormatPr defaultRowHeight="14.4" x14ac:dyDescent="0.3"/>
  <cols>
    <col min="1" max="1" width="15.44140625" customWidth="1"/>
    <col min="2" max="2" width="11.21875" bestFit="1" customWidth="1"/>
    <col min="7" max="7" width="10.33203125" customWidth="1"/>
    <col min="10" max="10" width="79.5546875" bestFit="1" customWidth="1"/>
  </cols>
  <sheetData>
    <row r="1" spans="1:14" ht="72" x14ac:dyDescent="0.3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70</v>
      </c>
      <c r="H1" s="11" t="s">
        <v>71</v>
      </c>
      <c r="I1" s="11" t="s">
        <v>72</v>
      </c>
      <c r="J1" s="11" t="s">
        <v>73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3">
      <c r="A2" t="s">
        <v>119</v>
      </c>
      <c r="B2" t="s">
        <v>120</v>
      </c>
      <c r="D2" t="s">
        <v>121</v>
      </c>
      <c r="E2" t="s">
        <v>286</v>
      </c>
      <c r="F2" s="21">
        <v>1</v>
      </c>
      <c r="G2" s="21">
        <v>0</v>
      </c>
      <c r="H2" s="21">
        <v>2504</v>
      </c>
      <c r="I2" s="21">
        <v>5</v>
      </c>
      <c r="J2" t="s">
        <v>103</v>
      </c>
      <c r="K2" s="21">
        <v>0</v>
      </c>
      <c r="L2" s="23">
        <v>0.96</v>
      </c>
      <c r="M2" t="s">
        <v>69</v>
      </c>
    </row>
    <row r="3" spans="1:14" x14ac:dyDescent="0.3">
      <c r="A3" t="s">
        <v>208</v>
      </c>
      <c r="B3" t="s">
        <v>209</v>
      </c>
      <c r="D3" t="s">
        <v>207</v>
      </c>
      <c r="E3">
        <v>90.031694048999995</v>
      </c>
      <c r="F3" s="21">
        <v>1</v>
      </c>
      <c r="G3" s="21">
        <v>0</v>
      </c>
      <c r="H3" s="21">
        <v>3543</v>
      </c>
      <c r="I3" s="21">
        <v>5</v>
      </c>
      <c r="J3" t="s">
        <v>103</v>
      </c>
      <c r="K3" s="21">
        <v>0</v>
      </c>
      <c r="L3" s="23">
        <v>0.74</v>
      </c>
      <c r="M3" t="s">
        <v>260</v>
      </c>
    </row>
    <row r="4" spans="1:14" x14ac:dyDescent="0.3">
      <c r="A4" s="16" t="s">
        <v>21</v>
      </c>
      <c r="B4" s="16" t="s">
        <v>22</v>
      </c>
      <c r="C4" s="13" t="s">
        <v>23</v>
      </c>
      <c r="D4" s="16" t="s">
        <v>24</v>
      </c>
      <c r="E4" s="13">
        <v>330.03606695800102</v>
      </c>
      <c r="F4" s="13">
        <v>1</v>
      </c>
      <c r="G4" s="21">
        <v>1</v>
      </c>
      <c r="H4" s="21">
        <v>1156</v>
      </c>
      <c r="I4" s="21">
        <v>4</v>
      </c>
      <c r="J4" t="s">
        <v>87</v>
      </c>
      <c r="K4" s="21">
        <v>1</v>
      </c>
      <c r="L4" s="22">
        <v>0.99</v>
      </c>
      <c r="M4" t="s">
        <v>69</v>
      </c>
    </row>
    <row r="5" spans="1:14" x14ac:dyDescent="0.3">
      <c r="A5" t="s">
        <v>91</v>
      </c>
      <c r="B5" t="s">
        <v>92</v>
      </c>
      <c r="D5" t="s">
        <v>94</v>
      </c>
      <c r="E5" t="s">
        <v>285</v>
      </c>
      <c r="F5" s="21">
        <v>1</v>
      </c>
      <c r="G5" s="21">
        <v>1</v>
      </c>
      <c r="H5" s="21">
        <v>1930</v>
      </c>
      <c r="I5" s="21">
        <v>4</v>
      </c>
      <c r="J5" t="s">
        <v>95</v>
      </c>
      <c r="K5" s="21">
        <v>1</v>
      </c>
      <c r="L5" s="23">
        <v>0.64</v>
      </c>
      <c r="M5" t="s">
        <v>69</v>
      </c>
    </row>
    <row r="6" spans="1:14" x14ac:dyDescent="0.3">
      <c r="A6" t="s">
        <v>112</v>
      </c>
      <c r="B6" t="s">
        <v>113</v>
      </c>
      <c r="D6" t="s">
        <v>114</v>
      </c>
      <c r="E6">
        <v>129.15174961</v>
      </c>
      <c r="F6" s="21">
        <v>1</v>
      </c>
      <c r="G6" s="21">
        <v>1</v>
      </c>
      <c r="H6" s="21">
        <v>315</v>
      </c>
      <c r="I6" s="21">
        <v>4</v>
      </c>
      <c r="J6" t="s">
        <v>115</v>
      </c>
      <c r="K6" s="21">
        <v>1</v>
      </c>
      <c r="L6" s="23">
        <v>1</v>
      </c>
      <c r="M6" t="s">
        <v>69</v>
      </c>
    </row>
    <row r="7" spans="1:14" x14ac:dyDescent="0.3">
      <c r="A7" t="s">
        <v>116</v>
      </c>
      <c r="B7" t="s">
        <v>117</v>
      </c>
      <c r="D7" t="s">
        <v>118</v>
      </c>
      <c r="E7" t="s">
        <v>287</v>
      </c>
      <c r="F7" s="21">
        <v>1</v>
      </c>
      <c r="G7" s="21">
        <v>1</v>
      </c>
      <c r="H7" s="21">
        <v>1700</v>
      </c>
      <c r="I7" s="21">
        <v>4</v>
      </c>
      <c r="J7" t="s">
        <v>111</v>
      </c>
      <c r="K7" s="21">
        <v>1</v>
      </c>
      <c r="L7" s="23">
        <v>0.85</v>
      </c>
      <c r="M7" t="s">
        <v>69</v>
      </c>
    </row>
    <row r="8" spans="1:14" x14ac:dyDescent="0.3">
      <c r="A8" t="s">
        <v>124</v>
      </c>
      <c r="B8" t="s">
        <v>125</v>
      </c>
      <c r="D8" t="s">
        <v>126</v>
      </c>
      <c r="E8">
        <v>74.073164938000005</v>
      </c>
      <c r="F8" s="21">
        <v>1</v>
      </c>
      <c r="G8" s="21">
        <v>1</v>
      </c>
      <c r="H8" s="21">
        <v>790</v>
      </c>
      <c r="I8" s="21">
        <v>4</v>
      </c>
      <c r="J8" t="s">
        <v>111</v>
      </c>
      <c r="K8" s="26">
        <v>0</v>
      </c>
      <c r="L8" s="23">
        <v>0.67</v>
      </c>
      <c r="M8" t="s">
        <v>69</v>
      </c>
      <c r="N8" t="s">
        <v>283</v>
      </c>
    </row>
    <row r="9" spans="1:14" x14ac:dyDescent="0.3">
      <c r="A9" t="s">
        <v>127</v>
      </c>
      <c r="B9" t="s">
        <v>128</v>
      </c>
      <c r="D9" t="s">
        <v>129</v>
      </c>
      <c r="E9">
        <v>221.14472013</v>
      </c>
      <c r="F9" s="21">
        <v>1</v>
      </c>
      <c r="G9" s="21">
        <v>1</v>
      </c>
      <c r="H9" s="21">
        <v>1780</v>
      </c>
      <c r="I9" s="21">
        <v>4</v>
      </c>
      <c r="J9" t="s">
        <v>111</v>
      </c>
      <c r="K9" s="21">
        <v>1</v>
      </c>
      <c r="L9" s="23">
        <v>0.75</v>
      </c>
      <c r="M9" t="s">
        <v>69</v>
      </c>
    </row>
    <row r="10" spans="1:14" x14ac:dyDescent="0.3">
      <c r="A10" t="s">
        <v>130</v>
      </c>
      <c r="B10" t="s">
        <v>131</v>
      </c>
      <c r="D10" t="s">
        <v>132</v>
      </c>
      <c r="E10">
        <v>175.9698783</v>
      </c>
      <c r="F10" s="21">
        <v>1</v>
      </c>
      <c r="G10" s="21">
        <v>1</v>
      </c>
      <c r="H10" s="21">
        <v>1960</v>
      </c>
      <c r="I10" s="21">
        <v>4</v>
      </c>
      <c r="J10" t="s">
        <v>103</v>
      </c>
      <c r="K10" s="21">
        <v>1</v>
      </c>
      <c r="L10" s="23">
        <v>0.83</v>
      </c>
      <c r="M10" t="s">
        <v>69</v>
      </c>
    </row>
    <row r="11" spans="1:14" x14ac:dyDescent="0.3">
      <c r="A11" t="s">
        <v>135</v>
      </c>
      <c r="B11" t="s">
        <v>134</v>
      </c>
      <c r="D11" t="s">
        <v>136</v>
      </c>
      <c r="E11">
        <v>166.099379685</v>
      </c>
      <c r="F11" s="21">
        <v>1</v>
      </c>
      <c r="G11" s="21">
        <v>1</v>
      </c>
      <c r="H11" s="21">
        <v>817</v>
      </c>
      <c r="I11" s="21">
        <v>4</v>
      </c>
      <c r="J11" t="s">
        <v>115</v>
      </c>
      <c r="K11" s="21">
        <v>1</v>
      </c>
      <c r="L11" s="23">
        <v>0.86</v>
      </c>
      <c r="M11" t="s">
        <v>69</v>
      </c>
    </row>
    <row r="12" spans="1:14" x14ac:dyDescent="0.3">
      <c r="A12" t="s">
        <v>202</v>
      </c>
      <c r="B12" t="s">
        <v>201</v>
      </c>
      <c r="D12" t="s">
        <v>203</v>
      </c>
      <c r="E12">
        <v>363.25006000000002</v>
      </c>
      <c r="F12" s="21">
        <v>1</v>
      </c>
      <c r="G12" s="21">
        <v>1</v>
      </c>
      <c r="H12" s="21">
        <v>410</v>
      </c>
      <c r="I12" s="21">
        <v>4</v>
      </c>
      <c r="J12" t="s">
        <v>103</v>
      </c>
      <c r="K12" s="26">
        <v>0</v>
      </c>
      <c r="L12" s="23">
        <v>0.91</v>
      </c>
      <c r="M12" t="s">
        <v>69</v>
      </c>
      <c r="N12" t="s">
        <v>284</v>
      </c>
    </row>
    <row r="13" spans="1:14" x14ac:dyDescent="0.3">
      <c r="A13" t="s">
        <v>205</v>
      </c>
      <c r="B13" t="s">
        <v>204</v>
      </c>
      <c r="D13" t="s">
        <v>206</v>
      </c>
      <c r="E13">
        <v>79.042199163999996</v>
      </c>
      <c r="F13" s="21">
        <v>1</v>
      </c>
      <c r="G13" s="21">
        <v>1</v>
      </c>
      <c r="H13" s="21">
        <v>891</v>
      </c>
      <c r="I13" s="21">
        <v>4</v>
      </c>
      <c r="J13" t="s">
        <v>111</v>
      </c>
      <c r="K13" s="21">
        <v>1</v>
      </c>
      <c r="L13" s="23">
        <v>0.93</v>
      </c>
      <c r="M13" t="s">
        <v>69</v>
      </c>
    </row>
    <row r="14" spans="1:14" x14ac:dyDescent="0.3">
      <c r="A14" t="s">
        <v>224</v>
      </c>
      <c r="B14" t="s">
        <v>223</v>
      </c>
      <c r="D14" t="s">
        <v>225</v>
      </c>
      <c r="E14">
        <v>137.084063974</v>
      </c>
      <c r="F14" s="21">
        <v>0</v>
      </c>
      <c r="G14" s="21">
        <v>1</v>
      </c>
      <c r="H14" s="21">
        <v>150</v>
      </c>
      <c r="I14" s="21">
        <v>3</v>
      </c>
      <c r="J14" t="s">
        <v>226</v>
      </c>
      <c r="K14" s="26">
        <v>0</v>
      </c>
      <c r="L14" s="23">
        <v>0.51</v>
      </c>
      <c r="M14" t="s">
        <v>69</v>
      </c>
    </row>
    <row r="15" spans="1:14" x14ac:dyDescent="0.3">
      <c r="A15" t="s">
        <v>199</v>
      </c>
      <c r="B15" t="s">
        <v>198</v>
      </c>
      <c r="D15" t="s">
        <v>200</v>
      </c>
      <c r="E15">
        <v>115.9641013</v>
      </c>
      <c r="F15" s="21">
        <v>1</v>
      </c>
      <c r="G15" s="21">
        <v>1</v>
      </c>
      <c r="H15" s="21">
        <v>95</v>
      </c>
      <c r="I15" s="21">
        <v>3</v>
      </c>
      <c r="J15" t="s">
        <v>115</v>
      </c>
      <c r="K15" s="21">
        <v>1</v>
      </c>
      <c r="L15" s="23">
        <v>0.91</v>
      </c>
      <c r="M15" t="s">
        <v>260</v>
      </c>
    </row>
    <row r="16" spans="1:14" x14ac:dyDescent="0.3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4.8</v>
      </c>
      <c r="I16" s="21">
        <v>1</v>
      </c>
      <c r="J16" t="s">
        <v>103</v>
      </c>
      <c r="K16" s="21">
        <v>1</v>
      </c>
      <c r="L16" s="23">
        <v>0.95</v>
      </c>
      <c r="M16" t="s">
        <v>69</v>
      </c>
    </row>
    <row r="17" spans="1:9" x14ac:dyDescent="0.3">
      <c r="F17" s="21"/>
      <c r="G17" s="21"/>
      <c r="H17" s="21"/>
      <c r="I17" s="21"/>
    </row>
    <row r="18" spans="1:9" hidden="1" x14ac:dyDescent="0.3">
      <c r="A18" s="1"/>
      <c r="B18" s="3"/>
      <c r="C18" s="4" t="s">
        <v>273</v>
      </c>
      <c r="D18" s="3"/>
      <c r="F18" s="21"/>
      <c r="G18" s="21"/>
      <c r="H18" s="21"/>
      <c r="I18" s="21"/>
    </row>
    <row r="19" spans="1:9" hidden="1" x14ac:dyDescent="0.3">
      <c r="A19" s="1"/>
      <c r="B19" s="29"/>
      <c r="C19" s="30" t="s">
        <v>275</v>
      </c>
      <c r="D19" s="29" t="s">
        <v>276</v>
      </c>
    </row>
    <row r="20" spans="1:9" hidden="1" x14ac:dyDescent="0.3">
      <c r="A20" s="1" t="s">
        <v>274</v>
      </c>
      <c r="B20" s="29" t="s">
        <v>275</v>
      </c>
      <c r="C20" s="31">
        <f>COUNTIFS($G2:$G16, "=0", $K2:$K16, "=0")</f>
        <v>2</v>
      </c>
      <c r="D20" s="31">
        <f>COUNTIFS($G2:$G16, "=0", $K2:$K16, "=1")</f>
        <v>0</v>
      </c>
    </row>
    <row r="21" spans="1:9" hidden="1" x14ac:dyDescent="0.3">
      <c r="A21" s="1"/>
      <c r="B21" s="29" t="s">
        <v>276</v>
      </c>
      <c r="C21" s="31">
        <f>COUNTIFS($G2:$G16, "=1", $K2:$K16, "=0")</f>
        <v>3</v>
      </c>
      <c r="D21" s="31">
        <f>COUNTIFS($G2:$G16, "=1", $K2:$K16, "=1")</f>
        <v>10</v>
      </c>
    </row>
  </sheetData>
  <autoFilter ref="A1:N1" xr:uid="{5AEDA412-86B9-47F5-8419-91D8ED17EF6A}">
    <sortState xmlns:xlrd2="http://schemas.microsoft.com/office/spreadsheetml/2017/richdata2" ref="A2:N16">
      <sortCondition descending="1" ref="I1"/>
    </sortState>
  </autoFilter>
  <conditionalFormatting sqref="B1">
    <cfRule type="duplicateValues" dxfId="6" priority="6"/>
  </conditionalFormatting>
  <conditionalFormatting sqref="B2">
    <cfRule type="duplicateValues" dxfId="5" priority="5"/>
  </conditionalFormatting>
  <conditionalFormatting sqref="B11">
    <cfRule type="duplicateValues" dxfId="4" priority="4"/>
  </conditionalFormatting>
  <conditionalFormatting sqref="B13">
    <cfRule type="duplicateValues" dxfId="3" priority="3"/>
  </conditionalFormatting>
  <conditionalFormatting sqref="B18:B2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13CB-1E16-445F-B03C-F45B7C902414}">
  <dimension ref="A1:N21"/>
  <sheetViews>
    <sheetView workbookViewId="0">
      <selection activeCell="J38" sqref="J38"/>
    </sheetView>
  </sheetViews>
  <sheetFormatPr defaultRowHeight="14.4" x14ac:dyDescent="0.3"/>
  <cols>
    <col min="1" max="1" width="20.6640625" customWidth="1"/>
    <col min="2" max="2" width="11.33203125" bestFit="1" customWidth="1"/>
    <col min="10" max="10" width="13.88671875" bestFit="1" customWidth="1"/>
  </cols>
  <sheetData>
    <row r="1" spans="1:14" ht="72" x14ac:dyDescent="0.3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74</v>
      </c>
      <c r="H1" s="11" t="s">
        <v>75</v>
      </c>
      <c r="I1" s="11" t="s">
        <v>76</v>
      </c>
      <c r="J1" s="11" t="s">
        <v>77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3">
      <c r="A2" t="s">
        <v>251</v>
      </c>
      <c r="B2" t="s">
        <v>250</v>
      </c>
      <c r="D2" t="s">
        <v>252</v>
      </c>
      <c r="E2">
        <v>430.08509789999999</v>
      </c>
      <c r="F2" s="21">
        <v>1</v>
      </c>
      <c r="G2" s="21">
        <v>0</v>
      </c>
      <c r="H2" s="21" t="s">
        <v>271</v>
      </c>
      <c r="I2" s="21">
        <v>5</v>
      </c>
      <c r="J2" t="s">
        <v>164</v>
      </c>
      <c r="K2" s="21">
        <v>0</v>
      </c>
      <c r="L2" s="23">
        <v>0.77</v>
      </c>
      <c r="M2" t="s">
        <v>69</v>
      </c>
    </row>
    <row r="3" spans="1:14" x14ac:dyDescent="0.3">
      <c r="A3" t="s">
        <v>254</v>
      </c>
      <c r="B3" t="s">
        <v>253</v>
      </c>
      <c r="D3" t="s">
        <v>255</v>
      </c>
      <c r="E3">
        <v>290.08220540000002</v>
      </c>
      <c r="F3" s="21">
        <v>1</v>
      </c>
      <c r="G3" s="21">
        <v>0</v>
      </c>
      <c r="H3" s="21">
        <v>3000</v>
      </c>
      <c r="I3" s="21">
        <v>5</v>
      </c>
      <c r="J3" t="s">
        <v>164</v>
      </c>
      <c r="K3" s="21">
        <v>0</v>
      </c>
      <c r="L3" s="23">
        <v>0.73</v>
      </c>
      <c r="M3" t="s">
        <v>69</v>
      </c>
    </row>
    <row r="4" spans="1:14" x14ac:dyDescent="0.3">
      <c r="A4" t="s">
        <v>258</v>
      </c>
      <c r="B4" t="s">
        <v>256</v>
      </c>
      <c r="D4" t="s">
        <v>259</v>
      </c>
      <c r="E4">
        <v>228.04879729999999</v>
      </c>
      <c r="F4" s="21">
        <v>1</v>
      </c>
      <c r="G4" s="21">
        <v>1</v>
      </c>
      <c r="H4" s="21" t="s">
        <v>257</v>
      </c>
      <c r="I4" s="21">
        <v>5</v>
      </c>
      <c r="J4" t="s">
        <v>164</v>
      </c>
      <c r="K4" s="21">
        <v>1</v>
      </c>
      <c r="L4" s="23">
        <v>0.68</v>
      </c>
      <c r="M4" t="s">
        <v>69</v>
      </c>
    </row>
    <row r="5" spans="1:14" x14ac:dyDescent="0.3">
      <c r="A5" t="s">
        <v>241</v>
      </c>
      <c r="B5" t="s">
        <v>242</v>
      </c>
      <c r="D5" t="s">
        <v>243</v>
      </c>
      <c r="E5">
        <v>460.01313099999999</v>
      </c>
      <c r="F5" s="21">
        <v>1</v>
      </c>
      <c r="G5" s="21">
        <v>1</v>
      </c>
      <c r="H5" s="21">
        <v>1000</v>
      </c>
      <c r="I5" s="21">
        <v>4</v>
      </c>
      <c r="J5" t="s">
        <v>164</v>
      </c>
      <c r="K5" s="26">
        <v>0</v>
      </c>
      <c r="L5" s="23">
        <v>0.56000000000000005</v>
      </c>
      <c r="M5" t="s">
        <v>69</v>
      </c>
      <c r="N5" t="s">
        <v>283</v>
      </c>
    </row>
    <row r="6" spans="1:14" x14ac:dyDescent="0.3">
      <c r="A6" t="s">
        <v>245</v>
      </c>
      <c r="B6" t="s">
        <v>244</v>
      </c>
      <c r="D6" t="s">
        <v>246</v>
      </c>
      <c r="E6">
        <v>319.89973500000002</v>
      </c>
      <c r="F6" s="21">
        <v>1</v>
      </c>
      <c r="G6" s="21">
        <v>1</v>
      </c>
      <c r="H6" s="21">
        <v>2000</v>
      </c>
      <c r="I6" s="21">
        <v>4</v>
      </c>
      <c r="J6" t="s">
        <v>164</v>
      </c>
      <c r="K6" s="21">
        <v>1</v>
      </c>
      <c r="L6" s="23">
        <v>1</v>
      </c>
      <c r="M6" t="s">
        <v>69</v>
      </c>
    </row>
    <row r="7" spans="1:14" x14ac:dyDescent="0.3">
      <c r="A7" t="s">
        <v>249</v>
      </c>
      <c r="B7" t="s">
        <v>247</v>
      </c>
      <c r="D7" t="s">
        <v>248</v>
      </c>
      <c r="E7">
        <v>103.042199164</v>
      </c>
      <c r="F7" s="21">
        <v>1</v>
      </c>
      <c r="G7" s="21">
        <v>1</v>
      </c>
      <c r="H7" s="21">
        <v>1200</v>
      </c>
      <c r="I7" s="21">
        <v>4</v>
      </c>
      <c r="J7" t="s">
        <v>164</v>
      </c>
      <c r="K7" s="21">
        <v>1</v>
      </c>
      <c r="L7" s="23">
        <v>0.98</v>
      </c>
      <c r="M7" t="s">
        <v>260</v>
      </c>
    </row>
    <row r="8" spans="1:14" x14ac:dyDescent="0.3">
      <c r="A8" t="s">
        <v>137</v>
      </c>
      <c r="B8" t="s">
        <v>138</v>
      </c>
      <c r="D8" t="s">
        <v>239</v>
      </c>
      <c r="E8" t="s">
        <v>240</v>
      </c>
      <c r="F8" s="21">
        <v>1</v>
      </c>
      <c r="G8" s="21">
        <v>1</v>
      </c>
      <c r="H8" s="21">
        <v>400</v>
      </c>
      <c r="I8" s="21">
        <v>3</v>
      </c>
      <c r="J8" t="s">
        <v>139</v>
      </c>
      <c r="K8" s="21">
        <v>1</v>
      </c>
      <c r="L8" s="23">
        <v>0.81</v>
      </c>
      <c r="M8" t="s">
        <v>69</v>
      </c>
    </row>
    <row r="9" spans="1:14" x14ac:dyDescent="0.3">
      <c r="A9" t="s">
        <v>220</v>
      </c>
      <c r="B9" t="s">
        <v>219</v>
      </c>
      <c r="D9" t="s">
        <v>221</v>
      </c>
      <c r="E9">
        <v>135.01427034</v>
      </c>
      <c r="F9" s="21">
        <v>1</v>
      </c>
      <c r="G9" s="21">
        <v>1</v>
      </c>
      <c r="H9" s="21">
        <v>933</v>
      </c>
      <c r="I9" s="21">
        <v>3</v>
      </c>
      <c r="J9" t="s">
        <v>222</v>
      </c>
      <c r="K9" s="21">
        <v>1</v>
      </c>
      <c r="L9" s="23">
        <v>0.83</v>
      </c>
      <c r="M9" t="s">
        <v>260</v>
      </c>
    </row>
    <row r="10" spans="1:14" x14ac:dyDescent="0.3">
      <c r="A10" t="s">
        <v>228</v>
      </c>
      <c r="B10" t="s">
        <v>227</v>
      </c>
      <c r="D10" t="s">
        <v>229</v>
      </c>
      <c r="E10">
        <v>124.05242949399999</v>
      </c>
      <c r="F10" s="21">
        <v>1</v>
      </c>
      <c r="G10" s="21">
        <v>1</v>
      </c>
      <c r="H10" s="21">
        <v>682</v>
      </c>
      <c r="I10" s="21">
        <v>3</v>
      </c>
      <c r="J10" t="s">
        <v>164</v>
      </c>
      <c r="K10" s="21">
        <v>1</v>
      </c>
      <c r="L10" s="23">
        <v>0.84</v>
      </c>
      <c r="M10" t="s">
        <v>69</v>
      </c>
    </row>
    <row r="11" spans="1:14" x14ac:dyDescent="0.3">
      <c r="A11" t="s">
        <v>214</v>
      </c>
      <c r="B11" t="s">
        <v>213</v>
      </c>
      <c r="D11" t="s">
        <v>215</v>
      </c>
      <c r="E11">
        <v>271.14668147999998</v>
      </c>
      <c r="F11" s="21">
        <v>1</v>
      </c>
      <c r="G11" s="21">
        <v>1</v>
      </c>
      <c r="H11" s="21">
        <v>150</v>
      </c>
      <c r="I11" s="21">
        <v>2</v>
      </c>
      <c r="J11" t="s">
        <v>164</v>
      </c>
      <c r="K11" s="21">
        <v>1</v>
      </c>
      <c r="L11" s="23">
        <v>0.79</v>
      </c>
      <c r="M11" t="s">
        <v>69</v>
      </c>
    </row>
    <row r="12" spans="1:14" x14ac:dyDescent="0.3">
      <c r="A12" t="s">
        <v>234</v>
      </c>
      <c r="B12" t="s">
        <v>233</v>
      </c>
      <c r="D12" t="s">
        <v>235</v>
      </c>
      <c r="E12">
        <v>329.06393692</v>
      </c>
      <c r="F12" s="21">
        <v>1</v>
      </c>
      <c r="G12" s="21">
        <v>1</v>
      </c>
      <c r="H12" s="21">
        <v>50</v>
      </c>
      <c r="I12" s="21">
        <v>2</v>
      </c>
      <c r="J12" t="s">
        <v>164</v>
      </c>
      <c r="K12" s="21">
        <v>1</v>
      </c>
      <c r="L12" s="23">
        <v>0.97</v>
      </c>
      <c r="M12" t="s">
        <v>69</v>
      </c>
    </row>
    <row r="13" spans="1:14" x14ac:dyDescent="0.3">
      <c r="A13" t="s">
        <v>237</v>
      </c>
      <c r="B13" t="s">
        <v>236</v>
      </c>
      <c r="D13" t="s">
        <v>238</v>
      </c>
      <c r="E13">
        <v>345.20310999999998</v>
      </c>
      <c r="F13" s="21">
        <v>1</v>
      </c>
      <c r="G13" s="21">
        <v>1</v>
      </c>
      <c r="H13" s="21">
        <v>115</v>
      </c>
      <c r="I13" s="21">
        <v>2</v>
      </c>
      <c r="J13" t="s">
        <v>164</v>
      </c>
      <c r="K13" s="21">
        <v>1</v>
      </c>
      <c r="L13" s="23">
        <v>0.83</v>
      </c>
      <c r="M13" t="s">
        <v>69</v>
      </c>
    </row>
    <row r="14" spans="1:14" x14ac:dyDescent="0.3">
      <c r="A14" t="s">
        <v>210</v>
      </c>
      <c r="B14" t="s">
        <v>212</v>
      </c>
      <c r="D14" t="s">
        <v>211</v>
      </c>
      <c r="E14">
        <v>412.29774513000001</v>
      </c>
      <c r="F14" s="21">
        <v>0</v>
      </c>
      <c r="G14" s="21">
        <v>1</v>
      </c>
      <c r="H14" s="21">
        <v>15</v>
      </c>
      <c r="I14" s="21">
        <v>1</v>
      </c>
      <c r="J14" t="s">
        <v>164</v>
      </c>
      <c r="K14" s="21">
        <v>1</v>
      </c>
      <c r="L14" s="23">
        <v>0.7</v>
      </c>
      <c r="M14" t="s">
        <v>69</v>
      </c>
    </row>
    <row r="15" spans="1:14" x14ac:dyDescent="0.3">
      <c r="A15" t="s">
        <v>216</v>
      </c>
      <c r="B15" t="s">
        <v>217</v>
      </c>
      <c r="D15" t="s">
        <v>218</v>
      </c>
      <c r="E15">
        <v>373.9812412</v>
      </c>
      <c r="F15" s="21">
        <v>1</v>
      </c>
      <c r="G15" s="21">
        <v>1</v>
      </c>
      <c r="H15" s="21">
        <v>25</v>
      </c>
      <c r="I15" s="21">
        <v>1</v>
      </c>
      <c r="J15" t="s">
        <v>164</v>
      </c>
      <c r="K15" s="21">
        <v>1</v>
      </c>
      <c r="L15" s="23">
        <v>0.9</v>
      </c>
      <c r="M15" t="s">
        <v>69</v>
      </c>
    </row>
    <row r="16" spans="1:14" x14ac:dyDescent="0.3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5</v>
      </c>
      <c r="I16" s="21">
        <v>1</v>
      </c>
      <c r="J16" t="s">
        <v>164</v>
      </c>
      <c r="K16" s="21">
        <v>1</v>
      </c>
      <c r="L16" s="23">
        <v>0.57999999999999996</v>
      </c>
      <c r="M16" t="s">
        <v>260</v>
      </c>
    </row>
    <row r="18" spans="1:4" hidden="1" x14ac:dyDescent="0.3">
      <c r="A18" s="1"/>
      <c r="B18" s="3"/>
      <c r="C18" s="4" t="s">
        <v>273</v>
      </c>
      <c r="D18" s="3"/>
    </row>
    <row r="19" spans="1:4" hidden="1" x14ac:dyDescent="0.3">
      <c r="A19" s="1"/>
      <c r="B19" s="29"/>
      <c r="C19" s="30" t="s">
        <v>275</v>
      </c>
      <c r="D19" s="29" t="s">
        <v>276</v>
      </c>
    </row>
    <row r="20" spans="1:4" hidden="1" x14ac:dyDescent="0.3">
      <c r="A20" s="1" t="s">
        <v>274</v>
      </c>
      <c r="B20" s="29" t="s">
        <v>275</v>
      </c>
      <c r="C20" s="31">
        <f>COUNTIFS($G2:$G16, "=0", $K2:$K16, "=0")</f>
        <v>2</v>
      </c>
      <c r="D20" s="31">
        <f>COUNTIFS($G2:$G16, "=0", $K2:$K16, "=1")</f>
        <v>0</v>
      </c>
    </row>
    <row r="21" spans="1:4" hidden="1" x14ac:dyDescent="0.3">
      <c r="A21" s="1"/>
      <c r="B21" s="29" t="s">
        <v>276</v>
      </c>
      <c r="C21" s="31">
        <f>COUNTIFS($G2:$G16, "=1", $K2:$K16, "=0")</f>
        <v>1</v>
      </c>
      <c r="D21" s="31">
        <f>COUNTIFS($G2:$G16, "=1", $K2:$K16, "=1")</f>
        <v>12</v>
      </c>
    </row>
  </sheetData>
  <autoFilter ref="A1:N1" xr:uid="{CDFC13CB-1E16-445F-B03C-F45B7C902414}">
    <sortState xmlns:xlrd2="http://schemas.microsoft.com/office/spreadsheetml/2017/richdata2" ref="A2:N16">
      <sortCondition descending="1" ref="I1"/>
    </sortState>
  </autoFilter>
  <conditionalFormatting sqref="B1">
    <cfRule type="duplicateValues" dxfId="1" priority="3"/>
  </conditionalFormatting>
  <conditionalFormatting sqref="B18:B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245-BC04-485F-93AC-C5BECDDF6D11}">
  <dimension ref="A1:C7"/>
  <sheetViews>
    <sheetView workbookViewId="0">
      <selection activeCell="A7" sqref="A7"/>
    </sheetView>
  </sheetViews>
  <sheetFormatPr defaultRowHeight="14.4" x14ac:dyDescent="0.3"/>
  <cols>
    <col min="1" max="1" width="22.6640625" bestFit="1" customWidth="1"/>
    <col min="2" max="2" width="19.33203125" bestFit="1" customWidth="1"/>
    <col min="3" max="3" width="19.5546875" bestFit="1" customWidth="1"/>
  </cols>
  <sheetData>
    <row r="1" spans="1:3" ht="15" thickBot="1" x14ac:dyDescent="0.35">
      <c r="A1" s="37" t="s">
        <v>261</v>
      </c>
      <c r="B1" s="35" t="s">
        <v>289</v>
      </c>
      <c r="C1" s="36" t="s">
        <v>262</v>
      </c>
    </row>
    <row r="2" spans="1:3" x14ac:dyDescent="0.3">
      <c r="A2" s="32" t="s">
        <v>263</v>
      </c>
      <c r="B2" s="38">
        <f>SUM('Skin sensitization'!C$16,'Skin sensitization'!D$17)/SUM('Skin sensitization'!C$16:D$17)</f>
        <v>0.81818181818181823</v>
      </c>
      <c r="C2" s="38">
        <f>SUM('Skin sensitization'!F$2:F$12)/15</f>
        <v>0.13333333333333333</v>
      </c>
    </row>
    <row r="3" spans="1:3" x14ac:dyDescent="0.3">
      <c r="A3" s="33" t="s">
        <v>264</v>
      </c>
      <c r="B3" s="39">
        <f>SUM('Skin Irritation-Corrosion'!C$20,'Skin Irritation-Corrosion'!D$21)/SUM('Skin Irritation-Corrosion'!C$20:D$21)</f>
        <v>0.66666666666666663</v>
      </c>
      <c r="C3" s="39">
        <f>SUM('Skin Irritation-Corrosion'!F$2:F$16)/15</f>
        <v>0.13333333333333333</v>
      </c>
    </row>
    <row r="4" spans="1:3" x14ac:dyDescent="0.3">
      <c r="A4" s="33" t="s">
        <v>265</v>
      </c>
      <c r="B4" s="39">
        <f>SUM('Acute Inhalation Toxicity'!C$20,'Acute Inhalation Toxicity'!D$21)/SUM('Acute Inhalation Toxicity'!C$20:D$21)</f>
        <v>0.8</v>
      </c>
      <c r="C4" s="39">
        <f>SUM('Acute Inhalation Toxicity'!F$2:F$16)/15</f>
        <v>0.26666666666666666</v>
      </c>
    </row>
    <row r="5" spans="1:3" x14ac:dyDescent="0.3">
      <c r="A5" s="33" t="s">
        <v>291</v>
      </c>
      <c r="B5" s="39">
        <f>SUM('Eye Irritation-Corrosion'!C$20,'Eye Irritation-Corrosion'!D$21)/SUM('Eye Irritation-Corrosion'!C$20:D$21)</f>
        <v>1</v>
      </c>
      <c r="C5" s="39">
        <f>SUM('Eye Irritation-Corrosion'!F$2:F$16)/15</f>
        <v>0.4</v>
      </c>
    </row>
    <row r="6" spans="1:3" x14ac:dyDescent="0.3">
      <c r="A6" s="33" t="s">
        <v>266</v>
      </c>
      <c r="B6" s="39">
        <f>SUM('Acute Oral Toxicity'!C$20,'Acute Oral Toxicity'!D$21)/SUM('Acute Oral Toxicity'!C$20:D$21)</f>
        <v>0.8</v>
      </c>
      <c r="C6" s="39">
        <f>SUM('Acute Oral Toxicity'!F$2:F$16)/15</f>
        <v>0.93333333333333335</v>
      </c>
    </row>
    <row r="7" spans="1:3" ht="15" thickBot="1" x14ac:dyDescent="0.35">
      <c r="A7" s="34" t="s">
        <v>267</v>
      </c>
      <c r="B7" s="40">
        <f>SUM('Acute Dermal Toxicity'!C$20,'Acute Dermal Toxicity'!D$21)/SUM('Acute Dermal Toxicity'!C$20:D$21)</f>
        <v>0.93333333333333335</v>
      </c>
      <c r="C7" s="40">
        <f>SUM('Acute Dermal Toxicity'!F$2:F$16)/15</f>
        <v>0.93333333333333335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3DD-DD64-4357-AA1C-7A2E47B46141}">
  <dimension ref="A1:A6"/>
  <sheetViews>
    <sheetView workbookViewId="0">
      <selection activeCell="F5" sqref="F5"/>
    </sheetView>
  </sheetViews>
  <sheetFormatPr defaultRowHeight="14.4" x14ac:dyDescent="0.3"/>
  <sheetData>
    <row r="1" spans="1:1" x14ac:dyDescent="0.3">
      <c r="A1" t="s">
        <v>277</v>
      </c>
    </row>
    <row r="2" spans="1:1" x14ac:dyDescent="0.3">
      <c r="A2" t="s">
        <v>278</v>
      </c>
    </row>
    <row r="3" spans="1:1" x14ac:dyDescent="0.3">
      <c r="A3" t="s">
        <v>280</v>
      </c>
    </row>
    <row r="4" spans="1:1" x14ac:dyDescent="0.3">
      <c r="A4" t="s">
        <v>282</v>
      </c>
    </row>
    <row r="5" spans="1:1" x14ac:dyDescent="0.3">
      <c r="A5" t="s">
        <v>279</v>
      </c>
    </row>
    <row r="6" spans="1:1" x14ac:dyDescent="0.3">
      <c r="A6" t="s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89D721302654F900F63E6FE629A30" ma:contentTypeVersion="14" ma:contentTypeDescription="Create a new document." ma:contentTypeScope="" ma:versionID="8f03c1bb26dc86ca15c05e91e8660ff3">
  <xsd:schema xmlns:xsd="http://www.w3.org/2001/XMLSchema" xmlns:xs="http://www.w3.org/2001/XMLSchema" xmlns:p="http://schemas.microsoft.com/office/2006/metadata/properties" xmlns:ns3="423c17ce-6268-4b1c-ac90-89bcb891e8dc" xmlns:ns4="744ee8c3-d4cc-4404-9f81-62cc331ea962" targetNamespace="http://schemas.microsoft.com/office/2006/metadata/properties" ma:root="true" ma:fieldsID="48eb034b55b3f4f9070603558f3321cf" ns3:_="" ns4:_="">
    <xsd:import namespace="423c17ce-6268-4b1c-ac90-89bcb891e8dc"/>
    <xsd:import namespace="744ee8c3-d4cc-4404-9f81-62cc331ea9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c17ce-6268-4b1c-ac90-89bcb891e8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ee8c3-d4cc-4404-9f81-62cc331ea9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4ee8c3-d4cc-4404-9f81-62cc331ea962" xsi:nil="true"/>
  </documentManagement>
</p:properties>
</file>

<file path=customXml/itemProps1.xml><?xml version="1.0" encoding="utf-8"?>
<ds:datastoreItem xmlns:ds="http://schemas.openxmlformats.org/officeDocument/2006/customXml" ds:itemID="{585B1D7F-8851-487A-B804-7C0F841944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3F79F0-2E9C-4520-B3C3-70196E18B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c17ce-6268-4b1c-ac90-89bcb891e8dc"/>
    <ds:schemaRef ds:uri="744ee8c3-d4cc-4404-9f81-62cc331ea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46C6BD-E632-42C5-8A87-FAE65590955B}">
  <ds:schemaRefs>
    <ds:schemaRef ds:uri="http://purl.org/dc/terms/"/>
    <ds:schemaRef ds:uri="423c17ce-6268-4b1c-ac90-89bcb891e8dc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4ee8c3-d4cc-4404-9f81-62cc331ea962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Skin sensitization</vt:lpstr>
      <vt:lpstr>Skin Irritation-Corrosion</vt:lpstr>
      <vt:lpstr>Acute Inhalation Toxicity</vt:lpstr>
      <vt:lpstr>Eye Irritation-Corrosion</vt:lpstr>
      <vt:lpstr>Acute Oral Toxicity</vt:lpstr>
      <vt:lpstr>Acute Dermal Toxicity</vt:lpstr>
      <vt:lpstr>Stats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Strickland</dc:creator>
  <cp:lastModifiedBy>Tripp LaPratt</cp:lastModifiedBy>
  <dcterms:created xsi:type="dcterms:W3CDTF">2023-06-14T11:34:28Z</dcterms:created>
  <dcterms:modified xsi:type="dcterms:W3CDTF">2023-10-04T18:25:42Z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0x010100FEF89D721302654F900F63E6FE629A30</vt:lpwstr>
  </property>
</Properties>
</file>