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tables/table8.xml" ContentType="application/vnd.openxmlformats-officedocument.spreadsheetml.table+xml"/>
  <Override PartName="/xl/drawings/drawing8.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2.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3.xml" ContentType="application/vnd.openxmlformats-officedocument.drawingml.chartshapes+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workbookPr updateLinks="never" codeName="ThisWorkbook"/>
  <mc:AlternateContent xmlns:mc="http://schemas.openxmlformats.org/markup-compatibility/2006">
    <mc:Choice Requires="x15">
      <x15ac:absPath xmlns:x15ac="http://schemas.microsoft.com/office/spreadsheetml/2010/11/ac" url="https://choucairtesting-my.sharepoint.com/personal/moliverosc_choucairtesting_com/Documents/Documentos/APRENDIZAJE CONTINUO/Aleja/"/>
    </mc:Choice>
  </mc:AlternateContent>
  <xr:revisionPtr revIDLastSave="2319" documentId="13_ncr:1_{31D94B0E-B8B1-4F99-966A-AA696EA8C47A}" xr6:coauthVersionLast="47" xr6:coauthVersionMax="47" xr10:uidLastSave="{8BA03B8E-56DD-4825-B79E-6912C7C9B7EC}"/>
  <bookViews>
    <workbookView xWindow="-120" yWindow="-120" windowWidth="20730" windowHeight="11160" activeTab="7" xr2:uid="{F5F12176-E6FF-4F40-9316-BA8B8D92DD7F}"/>
  </bookViews>
  <sheets>
    <sheet name="Inf. Proyecto" sheetId="24" r:id="rId1"/>
    <sheet name="Diseño" sheetId="38" r:id="rId2"/>
    <sheet name="Estimación" sheetId="35" r:id="rId3"/>
    <sheet name="FactorAjuste" sheetId="29" state="hidden" r:id="rId4"/>
    <sheet name="Seguimiento" sheetId="5" state="hidden" r:id="rId5"/>
    <sheet name="Desfases" sheetId="2" state="hidden" r:id="rId6"/>
    <sheet name="Gráficas" sheetId="20" state="hidden" r:id="rId7"/>
    <sheet name="Bugtracker" sheetId="27" r:id="rId8"/>
    <sheet name="TD" sheetId="14" state="hidden" r:id="rId9"/>
    <sheet name="Inf. Avance" sheetId="12" state="hidden" r:id="rId10"/>
    <sheet name="Inf. Cierre" sheetId="18" state="hidden" r:id="rId11"/>
    <sheet name="Listas" sheetId="8" state="hidden" r:id="rId12"/>
    <sheet name="Panorama" sheetId="36" state="hidden" r:id="rId13"/>
    <sheet name="Panorama (2)" sheetId="39" state="hidden" r:id="rId14"/>
    <sheet name="Historico Desfases" sheetId="37" state="hidden" r:id="rId15"/>
    <sheet name="Ayu. Desfases" sheetId="7" state="hidden" r:id="rId16"/>
    <sheet name="Ayu. Tipo_Bug" sheetId="32" state="hidden" r:id="rId17"/>
    <sheet name="Ayu. Estado_Bug" sheetId="31" state="hidden" r:id="rId18"/>
    <sheet name="Ayu. Naturaleza_Bug" sheetId="33" state="hidden" r:id="rId19"/>
    <sheet name="Ayu. SPI_Bug" sheetId="34" state="hidden" r:id="rId20"/>
  </sheets>
  <externalReferences>
    <externalReference r:id="rId21"/>
    <externalReference r:id="rId22"/>
    <externalReference r:id="rId23"/>
  </externalReferences>
  <definedNames>
    <definedName name="_xlnm._FilterDatabase" localSheetId="1" hidden="1">Diseño!$A$3:$G$9</definedName>
    <definedName name="_xlnm._FilterDatabase" localSheetId="6" hidden="1">Gráficas!$B$158:$G$198</definedName>
    <definedName name="_xlnm._FilterDatabase" localSheetId="14" hidden="1">'Historico Desfases'!$B$6:$BT$8</definedName>
    <definedName name="_xlnm._FilterDatabase" localSheetId="0" hidden="1">'Inf. Proyecto'!#REF!</definedName>
    <definedName name="_xlnm._FilterDatabase" localSheetId="4" hidden="1">Seguimiento!$B$35:$G$55</definedName>
    <definedName name="_xlnm._FilterDatabase" localSheetId="8" hidden="1">Gráficas!$B$158:$G$198</definedName>
    <definedName name="_xlcn.WorksheetConnection_01.PlantillaInformeAvanceExitoV2.xlsmBug1" hidden="1">BugE</definedName>
    <definedName name="_xlcn.WorksheetConnection_01.PlantillaInformeAvanceExitoV2.xlsmDesfasesR1" hidden="1">DesfasesR[]</definedName>
    <definedName name="_xlcn.WorksheetConnection_01.PlantillaInformeAvanceExitoV2.xlsmEtapa1" hidden="1">Etapa[]</definedName>
    <definedName name="_xlcn.WorksheetConnection_01.PlantillaInformeAvanceExitoV2.xlsmTiemposG1" hidden="1">TiemposG[]</definedName>
    <definedName name="Desfases">Listas!$B$3:$B$40</definedName>
    <definedName name="Estado">Listas!$K$3:$K$11</definedName>
    <definedName name="Etapa_Prueba">Listas!$C$3:$C$6</definedName>
    <definedName name="Impacto">Listas!$H$3:$H$6</definedName>
    <definedName name="Naturaleza">Listas!$G$3:$G$13</definedName>
    <definedName name="Phase_Injection" localSheetId="2">[1]Listas!$E$3:$E$7</definedName>
    <definedName name="Phase_Injection">Listas!$E$3:$E$7</definedName>
    <definedName name="Prioridad">Listas!$I$3:$I$6</definedName>
    <definedName name="Product_Type" localSheetId="2">[1]Listas!$F$3:$F$10</definedName>
    <definedName name="Product_Type">Listas!$F$3:$F$17</definedName>
    <definedName name="Proveedor_Dllo" localSheetId="14">[2]Listas!$G$3:$G$12</definedName>
    <definedName name="Proveedor_Dllo" localSheetId="12">[2]Listas!$G$3:$G$12</definedName>
    <definedName name="Proveedor_Dllo" localSheetId="13">[2]Listas!$G$3:$G$12</definedName>
    <definedName name="Proveedor_Dllo">[3]Listas!$J$3:$J$28</definedName>
    <definedName name="Responsible_Injection">Listas!$L$3:$L$5</definedName>
    <definedName name="SiNo">Listas!$D$3:$D$4</definedName>
    <definedName name="Type">Listas!$J$3:$J$6</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iemposG" name="TiemposG" connection="WorksheetConnection_01.Plantilla Informe Avance - Exito - V2.xlsm!TiemposG"/>
          <x15:modelTable id="Etapa" name="Etapa" connection="WorksheetConnection_01.Plantilla Informe Avance - Exito - V2.xlsm!Etapa"/>
          <x15:modelTable id="DesfasesR" name="DesfasesR" connection="WorksheetConnection_01.Plantilla Informe Avance - Exito - V2.xlsm!DesfasesR"/>
          <x15:modelTable id="Bug" name="Bug" connection="WorksheetConnection_01.Plantilla Informe Avance - Exito - V2.xlsm!Bug"/>
        </x15:modelTables>
        <x15:modelRelationships>
          <x15:modelRelationship fromTable="Etapa" fromColumn="Etapa Prueba" toTable="TiemposG" toColumn="Etapa"/>
          <x15:modelRelationship fromTable="DesfasesR" fromColumn="Etapa" toTable="Etapa" toColumn="Etapa Prueba"/>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I7" i="39" l="1"/>
  <c r="CF7" i="39"/>
  <c r="CA7" i="39"/>
  <c r="BZ7" i="39"/>
  <c r="BY7" i="39"/>
  <c r="BX7" i="39"/>
  <c r="BW7" i="39"/>
  <c r="BV7" i="39"/>
  <c r="BU7" i="39"/>
  <c r="BT7" i="39"/>
  <c r="BS7" i="39"/>
  <c r="BL7" i="39"/>
  <c r="BK7" i="39"/>
  <c r="BJ7" i="39"/>
  <c r="BI7" i="39"/>
  <c r="BH7" i="39"/>
  <c r="BG7" i="39"/>
  <c r="BF7" i="39"/>
  <c r="BM7" i="39" s="1"/>
  <c r="BE7" i="39"/>
  <c r="BD7" i="39"/>
  <c r="BC7" i="39"/>
  <c r="BB7" i="39"/>
  <c r="BA7" i="39"/>
  <c r="AZ7" i="39"/>
  <c r="AY7" i="39"/>
  <c r="AX7" i="39"/>
  <c r="AU7" i="39" s="1"/>
  <c r="AV7" i="39" s="1"/>
  <c r="AT7" i="39"/>
  <c r="AS7" i="39"/>
  <c r="AR7" i="39"/>
  <c r="AQ7" i="39"/>
  <c r="AP7" i="39"/>
  <c r="AO7" i="39"/>
  <c r="AN7" i="39"/>
  <c r="AM7" i="39"/>
  <c r="AL7" i="39"/>
  <c r="AK7" i="39"/>
  <c r="AJ7" i="39"/>
  <c r="AI7" i="39"/>
  <c r="AH7" i="39"/>
  <c r="AG7" i="39"/>
  <c r="AF7" i="39"/>
  <c r="AE7" i="39"/>
  <c r="AD7" i="39"/>
  <c r="V7" i="39" s="1"/>
  <c r="AC7" i="39"/>
  <c r="AB7" i="39"/>
  <c r="Z7" i="39"/>
  <c r="Y7" i="39"/>
  <c r="X7" i="39"/>
  <c r="W7" i="39" s="1"/>
  <c r="S7" i="39"/>
  <c r="Q7" i="39"/>
  <c r="P7" i="39"/>
  <c r="H7" i="39"/>
  <c r="G7" i="39"/>
  <c r="F7" i="39"/>
  <c r="C7" i="39" s="1"/>
  <c r="E7" i="39"/>
  <c r="D7" i="39"/>
  <c r="H17" i="35" l="1"/>
  <c r="F17" i="35"/>
  <c r="I158" i="20" l="1"/>
  <c r="H158" i="20"/>
  <c r="E158" i="20"/>
  <c r="X7" i="36"/>
  <c r="B120" i="20"/>
  <c r="B121" i="20"/>
  <c r="C121" i="20" s="1"/>
  <c r="B122" i="20"/>
  <c r="C122" i="20"/>
  <c r="B113" i="20"/>
  <c r="B114" i="20"/>
  <c r="B115" i="20"/>
  <c r="B116" i="20"/>
  <c r="B117" i="20"/>
  <c r="B118" i="20"/>
  <c r="B119" i="20"/>
  <c r="B112" i="20"/>
  <c r="B87" i="20"/>
  <c r="B88" i="20"/>
  <c r="B89" i="20"/>
  <c r="B90" i="20"/>
  <c r="B91" i="20"/>
  <c r="B92" i="20"/>
  <c r="B93" i="20"/>
  <c r="B86" i="20"/>
  <c r="D30" i="5"/>
  <c r="F24" i="5" l="1"/>
  <c r="F23" i="5"/>
  <c r="F22" i="5"/>
  <c r="F21" i="5"/>
  <c r="D18" i="24"/>
  <c r="K30" i="5" l="1"/>
  <c r="C31" i="20" l="1"/>
  <c r="AS7" i="36"/>
  <c r="AR7" i="36"/>
  <c r="AQ7" i="36"/>
  <c r="AP7" i="36"/>
  <c r="AO7" i="36"/>
  <c r="AM7" i="36" l="1"/>
  <c r="AN7" i="36"/>
  <c r="AK7" i="36"/>
  <c r="AJ7" i="36"/>
  <c r="AI7" i="36"/>
  <c r="AE7" i="36" l="1"/>
  <c r="AC7" i="36"/>
  <c r="S7" i="36"/>
  <c r="Q7" i="36"/>
  <c r="F7" i="36"/>
  <c r="H7" i="36"/>
  <c r="G7" i="36"/>
  <c r="B7" i="37"/>
  <c r="CI7" i="36"/>
  <c r="CF7" i="36"/>
  <c r="E7" i="36" l="1"/>
  <c r="D7" i="36"/>
  <c r="C7" i="36"/>
  <c r="I7" i="37"/>
  <c r="H7" i="37"/>
  <c r="G7" i="37"/>
  <c r="C7" i="37"/>
  <c r="D7" i="37" s="1"/>
  <c r="F7" i="37"/>
  <c r="E7" i="37"/>
  <c r="K7" i="37"/>
  <c r="L7" i="37"/>
  <c r="J7" i="37"/>
  <c r="AT7" i="36" l="1"/>
  <c r="AL7" i="36" l="1"/>
  <c r="K25" i="5" l="1"/>
  <c r="J25" i="5"/>
  <c r="H40" i="35" l="1"/>
  <c r="F40" i="35"/>
  <c r="H33" i="35"/>
  <c r="F33" i="35"/>
  <c r="D23" i="5" s="1"/>
  <c r="H26" i="35"/>
  <c r="F26" i="35"/>
  <c r="D22" i="5" s="1"/>
  <c r="H21" i="35"/>
  <c r="F21" i="35"/>
  <c r="D21" i="5" l="1"/>
  <c r="F47" i="35"/>
  <c r="H47" i="35"/>
  <c r="D24" i="5"/>
  <c r="F158" i="20"/>
  <c r="G158" i="20"/>
  <c r="H21" i="5"/>
  <c r="C113" i="20" l="1"/>
  <c r="BT7" i="36" s="1"/>
  <c r="C114" i="20"/>
  <c r="BU7" i="36" s="1"/>
  <c r="C115" i="20"/>
  <c r="BV7" i="36" s="1"/>
  <c r="C116" i="20"/>
  <c r="BW7" i="36" s="1"/>
  <c r="C117" i="20"/>
  <c r="BX7" i="36" s="1"/>
  <c r="C118" i="20"/>
  <c r="BY7" i="36" s="1"/>
  <c r="C119" i="20"/>
  <c r="BZ7" i="36" s="1"/>
  <c r="C120" i="20"/>
  <c r="K31" i="5"/>
  <c r="CA7" i="36" l="1"/>
  <c r="C112" i="20"/>
  <c r="BS7" i="36" s="1"/>
  <c r="H22" i="5"/>
  <c r="H23" i="5"/>
  <c r="H24" i="5"/>
  <c r="C123" i="20" l="1"/>
  <c r="H25" i="5"/>
  <c r="G110" i="5"/>
  <c r="G111" i="5"/>
  <c r="G112" i="5"/>
  <c r="G113" i="5"/>
  <c r="G114" i="5"/>
  <c r="G115" i="5"/>
  <c r="G116" i="5"/>
  <c r="G117" i="5"/>
  <c r="G119" i="5"/>
  <c r="G120" i="5"/>
  <c r="G121" i="5"/>
  <c r="G122" i="5"/>
  <c r="G123" i="5"/>
  <c r="O7" i="36" l="1"/>
  <c r="O7" i="39"/>
  <c r="D128" i="14"/>
  <c r="D129" i="14"/>
  <c r="D130" i="14"/>
  <c r="D131" i="14"/>
  <c r="J203" i="5" l="1"/>
  <c r="G147" i="14" l="1"/>
  <c r="G148" i="14"/>
  <c r="G149" i="14"/>
  <c r="G146" i="14"/>
  <c r="F147" i="14"/>
  <c r="F148" i="14"/>
  <c r="F149" i="14"/>
  <c r="F146" i="14"/>
  <c r="E147" i="14"/>
  <c r="E148" i="14"/>
  <c r="E149" i="14"/>
  <c r="E146" i="14"/>
  <c r="D147" i="14"/>
  <c r="D148" i="14"/>
  <c r="D149" i="14"/>
  <c r="D146" i="14"/>
  <c r="C147" i="14"/>
  <c r="C148" i="14"/>
  <c r="C149" i="14"/>
  <c r="C146" i="14"/>
  <c r="C86" i="14"/>
  <c r="AX7" i="36" s="1"/>
  <c r="C87" i="14"/>
  <c r="AY7" i="36" s="1"/>
  <c r="C88" i="14"/>
  <c r="AZ7" i="36" s="1"/>
  <c r="C89" i="14"/>
  <c r="BA7" i="36" s="1"/>
  <c r="C105" i="14"/>
  <c r="BB7" i="36" s="1"/>
  <c r="C106" i="14"/>
  <c r="BC7" i="36" s="1"/>
  <c r="C107" i="14"/>
  <c r="BD7" i="36" s="1"/>
  <c r="C108" i="14"/>
  <c r="BE7" i="36" s="1"/>
  <c r="C128" i="14"/>
  <c r="C129" i="14"/>
  <c r="C130" i="14"/>
  <c r="C131" i="14"/>
  <c r="E30" i="29"/>
  <c r="E44" i="29"/>
  <c r="E23" i="29"/>
  <c r="E29" i="29"/>
  <c r="E43" i="29"/>
  <c r="E28" i="29"/>
  <c r="E31" i="29"/>
  <c r="E45" i="29"/>
  <c r="E20" i="29"/>
  <c r="E38" i="29"/>
  <c r="E52" i="29"/>
  <c r="E24" i="29"/>
  <c r="E26" i="29"/>
  <c r="E41" i="29"/>
  <c r="E17" i="29"/>
  <c r="E37" i="29"/>
  <c r="E51" i="29"/>
  <c r="E32" i="29"/>
  <c r="E46" i="29"/>
  <c r="E34" i="29"/>
  <c r="E48" i="29"/>
  <c r="E40" i="29"/>
  <c r="E54" i="29"/>
  <c r="E33" i="29"/>
  <c r="E21" i="29"/>
  <c r="E27" i="29"/>
  <c r="E35" i="29"/>
  <c r="E22" i="29"/>
  <c r="G36" i="5"/>
  <c r="G37" i="5"/>
  <c r="D25" i="5"/>
  <c r="B24" i="5" s="1"/>
  <c r="I25" i="5"/>
  <c r="H26" i="5"/>
  <c r="F84" i="24"/>
  <c r="F85" i="24"/>
  <c r="F86" i="24"/>
  <c r="F87" i="24"/>
  <c r="F88" i="24"/>
  <c r="F95" i="24"/>
  <c r="F96" i="24"/>
  <c r="F97" i="24"/>
  <c r="F98" i="24"/>
  <c r="F99" i="24"/>
  <c r="AU7" i="36" l="1"/>
  <c r="AV7" i="36" s="1"/>
  <c r="I26" i="5"/>
  <c r="P7" i="36"/>
  <c r="B22" i="5"/>
  <c r="B23" i="5"/>
  <c r="D11" i="29"/>
  <c r="B21" i="5"/>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2" i="27"/>
  <c r="F173" i="27"/>
  <c r="F174" i="27"/>
  <c r="F175" i="27"/>
  <c r="F176" i="27"/>
  <c r="F177" i="27"/>
  <c r="F178" i="27"/>
  <c r="F179" i="27"/>
  <c r="F180" i="27"/>
  <c r="F181" i="27"/>
  <c r="F182" i="27"/>
  <c r="F183" i="27"/>
  <c r="F184" i="27"/>
  <c r="F185" i="27"/>
  <c r="F186" i="27"/>
  <c r="F187" i="27"/>
  <c r="F188" i="27"/>
  <c r="F189" i="27"/>
  <c r="F190" i="27"/>
  <c r="F191" i="27"/>
  <c r="F192" i="27"/>
  <c r="F193" i="27"/>
  <c r="F194" i="27"/>
  <c r="F195" i="27"/>
  <c r="F196" i="27"/>
  <c r="F197" i="27"/>
  <c r="F198" i="27"/>
  <c r="F199" i="27"/>
  <c r="F200" i="27"/>
  <c r="F201" i="27"/>
  <c r="F202" i="27"/>
  <c r="F203" i="27"/>
  <c r="F204" i="27"/>
  <c r="F205" i="27"/>
  <c r="F206" i="27"/>
  <c r="F207" i="27"/>
  <c r="F208" i="27"/>
  <c r="F209" i="27"/>
  <c r="F210" i="27"/>
  <c r="F211" i="27"/>
  <c r="F212" i="27"/>
  <c r="F213" i="27"/>
  <c r="F214" i="27"/>
  <c r="F215" i="27"/>
  <c r="F216" i="27"/>
  <c r="F217" i="27"/>
  <c r="F218" i="27"/>
  <c r="F219" i="27"/>
  <c r="F220" i="27"/>
  <c r="F221" i="27"/>
  <c r="F222" i="27"/>
  <c r="F223" i="27"/>
  <c r="F224" i="27"/>
  <c r="F225" i="27"/>
  <c r="F226" i="27"/>
  <c r="F227" i="27"/>
  <c r="F228" i="27"/>
  <c r="F229" i="27"/>
  <c r="F230" i="27"/>
  <c r="F231" i="27"/>
  <c r="F232" i="27"/>
  <c r="F233" i="27"/>
  <c r="F234" i="27"/>
  <c r="F235" i="27"/>
  <c r="F236" i="27"/>
  <c r="F237" i="27"/>
  <c r="F238" i="27"/>
  <c r="F239" i="27"/>
  <c r="F240" i="27"/>
  <c r="F241" i="27"/>
  <c r="F242" i="27"/>
  <c r="F243" i="27"/>
  <c r="F244" i="27"/>
  <c r="F245" i="27"/>
  <c r="F246" i="27"/>
  <c r="F247" i="27"/>
  <c r="F248" i="27"/>
  <c r="F249" i="27"/>
  <c r="F250" i="27"/>
  <c r="F251" i="27"/>
  <c r="F252" i="27"/>
  <c r="F253" i="27"/>
  <c r="F254" i="27"/>
  <c r="F255" i="27"/>
  <c r="F256" i="27"/>
  <c r="F257" i="27"/>
  <c r="F258" i="27"/>
  <c r="F259" i="27"/>
  <c r="F260" i="27"/>
  <c r="F261" i="27"/>
  <c r="F262" i="27"/>
  <c r="F263" i="27"/>
  <c r="F264" i="27"/>
  <c r="F265" i="27"/>
  <c r="F266" i="27"/>
  <c r="F267" i="27"/>
  <c r="F268" i="27"/>
  <c r="F269" i="27"/>
  <c r="F270" i="27"/>
  <c r="F271" i="27"/>
  <c r="F272" i="27"/>
  <c r="F273" i="27"/>
  <c r="F274" i="27"/>
  <c r="F275" i="27"/>
  <c r="F276" i="27"/>
  <c r="F277" i="27"/>
  <c r="F278" i="27"/>
  <c r="F279" i="27"/>
  <c r="F280" i="27"/>
  <c r="F281" i="27"/>
  <c r="F282" i="27"/>
  <c r="F283" i="27"/>
  <c r="F284" i="27"/>
  <c r="F285" i="27"/>
  <c r="F286" i="27"/>
  <c r="F287" i="27"/>
  <c r="F288" i="27"/>
  <c r="F289" i="27"/>
  <c r="F290" i="27"/>
  <c r="F291" i="27"/>
  <c r="F292" i="27"/>
  <c r="F293" i="27"/>
  <c r="F294" i="27"/>
  <c r="F295" i="27"/>
  <c r="F296" i="27"/>
  <c r="F297" i="27"/>
  <c r="F298" i="27"/>
  <c r="F299" i="27"/>
  <c r="F300" i="27"/>
  <c r="F301" i="27"/>
  <c r="F302" i="27"/>
  <c r="F303" i="27"/>
  <c r="F304" i="27"/>
  <c r="F305" i="27"/>
  <c r="F306" i="27"/>
  <c r="F307" i="27"/>
  <c r="F308" i="27"/>
  <c r="F309" i="27"/>
  <c r="F310" i="27"/>
  <c r="F311" i="27"/>
  <c r="F312" i="27"/>
  <c r="F313" i="27"/>
  <c r="F314" i="27"/>
  <c r="F315" i="27"/>
  <c r="F316" i="27"/>
  <c r="C87" i="20"/>
  <c r="C88" i="20"/>
  <c r="C89" i="20"/>
  <c r="C90" i="20"/>
  <c r="C91" i="20"/>
  <c r="BF7" i="36" s="1"/>
  <c r="C92" i="20"/>
  <c r="BJ7" i="36" s="1"/>
  <c r="C93" i="20"/>
  <c r="BG7" i="36" s="1"/>
  <c r="BH7" i="36"/>
  <c r="BI7" i="36"/>
  <c r="BK7" i="36"/>
  <c r="BL7" i="36"/>
  <c r="C86" i="20"/>
  <c r="C28" i="20"/>
  <c r="N7" i="37" s="1"/>
  <c r="C29" i="20"/>
  <c r="O7" i="37" s="1"/>
  <c r="C30" i="20"/>
  <c r="P7" i="37" s="1"/>
  <c r="Q7" i="37"/>
  <c r="C32" i="20"/>
  <c r="R7" i="37" s="1"/>
  <c r="C33" i="20"/>
  <c r="S7" i="37" s="1"/>
  <c r="C34" i="20"/>
  <c r="T7" i="37" s="1"/>
  <c r="C35" i="20"/>
  <c r="U7" i="37" s="1"/>
  <c r="C36" i="20"/>
  <c r="V7" i="37" s="1"/>
  <c r="C37" i="20"/>
  <c r="W7" i="37" s="1"/>
  <c r="C38" i="20"/>
  <c r="X7" i="37" s="1"/>
  <c r="C39" i="20"/>
  <c r="Y7" i="37" s="1"/>
  <c r="C40" i="20"/>
  <c r="Z7" i="37" s="1"/>
  <c r="C41" i="20"/>
  <c r="AA7" i="37" s="1"/>
  <c r="C42" i="20"/>
  <c r="AB7" i="37" s="1"/>
  <c r="C43" i="20"/>
  <c r="AC7" i="37" s="1"/>
  <c r="C44" i="20"/>
  <c r="AD7" i="37" s="1"/>
  <c r="C45" i="20"/>
  <c r="AE7" i="37" s="1"/>
  <c r="C46" i="20"/>
  <c r="AF7" i="37" s="1"/>
  <c r="C47" i="20"/>
  <c r="AG7" i="37" s="1"/>
  <c r="C48" i="20"/>
  <c r="AH7" i="37" s="1"/>
  <c r="C49" i="20"/>
  <c r="AI7" i="37" s="1"/>
  <c r="C50" i="20"/>
  <c r="AJ7" i="37" s="1"/>
  <c r="C51" i="20"/>
  <c r="AK7" i="37" s="1"/>
  <c r="C52" i="20"/>
  <c r="AL7" i="37" s="1"/>
  <c r="C53" i="20"/>
  <c r="AM7" i="37" s="1"/>
  <c r="C54" i="20"/>
  <c r="AN7" i="37" s="1"/>
  <c r="C55" i="20"/>
  <c r="AO7" i="37" s="1"/>
  <c r="C56" i="20"/>
  <c r="AP7" i="37" s="1"/>
  <c r="C57" i="20"/>
  <c r="AQ7" i="37" s="1"/>
  <c r="C58" i="20"/>
  <c r="AR7" i="37" s="1"/>
  <c r="C59" i="20"/>
  <c r="AS7" i="37" s="1"/>
  <c r="C60" i="20"/>
  <c r="AT7" i="37" s="1"/>
  <c r="C61" i="20"/>
  <c r="AU7" i="37" s="1"/>
  <c r="C62" i="20"/>
  <c r="C63" i="20"/>
  <c r="C64" i="20"/>
  <c r="AX7" i="37" s="1"/>
  <c r="C65" i="20"/>
  <c r="AY7" i="37" s="1"/>
  <c r="AW7" i="37" l="1"/>
  <c r="AV7" i="37"/>
  <c r="BM7" i="36"/>
  <c r="B25" i="5"/>
  <c r="E53" i="29"/>
  <c r="E50" i="29"/>
  <c r="E36" i="29"/>
  <c r="E39" i="29"/>
  <c r="E42" i="29"/>
  <c r="C132" i="14"/>
  <c r="D12" i="35"/>
  <c r="F22" i="29"/>
  <c r="F49" i="29"/>
  <c r="F35" i="29"/>
  <c r="F18" i="29"/>
  <c r="F19" i="29"/>
  <c r="F27" i="29"/>
  <c r="F21" i="29"/>
  <c r="F47" i="29"/>
  <c r="F33" i="29"/>
  <c r="F25" i="29"/>
  <c r="F54" i="29"/>
  <c r="F40" i="29"/>
  <c r="F48" i="29"/>
  <c r="F34" i="29"/>
  <c r="F46" i="29"/>
  <c r="F32" i="29"/>
  <c r="F51" i="29"/>
  <c r="F37" i="29"/>
  <c r="F17" i="29"/>
  <c r="F41" i="29"/>
  <c r="F26" i="29"/>
  <c r="F24" i="29"/>
  <c r="F52" i="29"/>
  <c r="F38" i="29"/>
  <c r="F20" i="29"/>
  <c r="F45" i="29"/>
  <c r="F31" i="29"/>
  <c r="F42" i="29"/>
  <c r="F28" i="29"/>
  <c r="F43" i="29"/>
  <c r="F29" i="29"/>
  <c r="F23" i="29"/>
  <c r="F50" i="29"/>
  <c r="F36" i="29"/>
  <c r="F44" i="29"/>
  <c r="F30" i="29"/>
  <c r="F53" i="29"/>
  <c r="F39" i="29"/>
  <c r="G18" i="35" l="1"/>
  <c r="G19" i="35"/>
  <c r="I19" i="35" s="1"/>
  <c r="G20" i="35"/>
  <c r="I20" i="35" s="1"/>
  <c r="M7" i="37"/>
  <c r="G46" i="35"/>
  <c r="I46" i="35" s="1"/>
  <c r="G24" i="35"/>
  <c r="I24" i="35" s="1"/>
  <c r="G22" i="35"/>
  <c r="I22" i="35" s="1"/>
  <c r="G27" i="35"/>
  <c r="G37" i="35"/>
  <c r="I37" i="35" s="1"/>
  <c r="G30" i="35"/>
  <c r="I30" i="35" s="1"/>
  <c r="G23" i="35"/>
  <c r="I23" i="35" s="1"/>
  <c r="G32" i="35"/>
  <c r="I32" i="35" s="1"/>
  <c r="G35" i="35"/>
  <c r="I35" i="35" s="1"/>
  <c r="G45" i="35"/>
  <c r="I45" i="35" s="1"/>
  <c r="G38" i="35"/>
  <c r="I38" i="35" s="1"/>
  <c r="G42" i="35"/>
  <c r="I42" i="35" s="1"/>
  <c r="G43" i="35"/>
  <c r="I43" i="35" s="1"/>
  <c r="G28" i="35"/>
  <c r="I28" i="35" s="1"/>
  <c r="G25" i="35"/>
  <c r="I25" i="35" s="1"/>
  <c r="G29" i="35"/>
  <c r="I29" i="35" s="1"/>
  <c r="G44" i="35"/>
  <c r="I44" i="35" s="1"/>
  <c r="G39" i="35"/>
  <c r="I39" i="35" s="1"/>
  <c r="G31" i="35"/>
  <c r="I31" i="35" s="1"/>
  <c r="G34" i="35"/>
  <c r="G36" i="35"/>
  <c r="I36" i="35" s="1"/>
  <c r="G41" i="35"/>
  <c r="O224" i="14"/>
  <c r="O225" i="14" s="1"/>
  <c r="F13" i="29"/>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I18" i="35" l="1"/>
  <c r="I17" i="35" s="1"/>
  <c r="G17" i="35"/>
  <c r="H197" i="20"/>
  <c r="I197" i="20"/>
  <c r="E197" i="20"/>
  <c r="H173" i="20"/>
  <c r="E173" i="20"/>
  <c r="I173" i="20"/>
  <c r="H164" i="20"/>
  <c r="E164" i="20"/>
  <c r="I164" i="20"/>
  <c r="H195" i="20"/>
  <c r="I195" i="20"/>
  <c r="E195" i="20"/>
  <c r="H187" i="20"/>
  <c r="I187" i="20"/>
  <c r="E187" i="20"/>
  <c r="H179" i="20"/>
  <c r="I179" i="20"/>
  <c r="E179" i="20"/>
  <c r="H171" i="20"/>
  <c r="I171" i="20"/>
  <c r="E171" i="20"/>
  <c r="H165" i="20"/>
  <c r="I165" i="20"/>
  <c r="E165" i="20"/>
  <c r="H188" i="20"/>
  <c r="E188" i="20"/>
  <c r="I188" i="20"/>
  <c r="H180" i="20"/>
  <c r="I180" i="20"/>
  <c r="E180" i="20"/>
  <c r="H172" i="20"/>
  <c r="E172" i="20"/>
  <c r="I172" i="20"/>
  <c r="I194" i="20"/>
  <c r="E194" i="20"/>
  <c r="H194" i="20"/>
  <c r="E186" i="20"/>
  <c r="H186" i="20"/>
  <c r="I186" i="20"/>
  <c r="E178" i="20"/>
  <c r="I178" i="20"/>
  <c r="H178" i="20"/>
  <c r="E170" i="20"/>
  <c r="I170" i="20"/>
  <c r="H170" i="20"/>
  <c r="I169" i="20"/>
  <c r="E169" i="20"/>
  <c r="H169" i="20"/>
  <c r="I192" i="20"/>
  <c r="H192" i="20"/>
  <c r="E192" i="20"/>
  <c r="I184" i="20"/>
  <c r="H184" i="20"/>
  <c r="E184" i="20"/>
  <c r="I176" i="20"/>
  <c r="H176" i="20"/>
  <c r="E176" i="20"/>
  <c r="I168" i="20"/>
  <c r="H168" i="20"/>
  <c r="E168" i="20"/>
  <c r="E189" i="20"/>
  <c r="H189" i="20"/>
  <c r="I189" i="20"/>
  <c r="I193" i="20"/>
  <c r="E193" i="20"/>
  <c r="H193" i="20"/>
  <c r="I177" i="20"/>
  <c r="E177" i="20"/>
  <c r="H177" i="20"/>
  <c r="I191" i="20"/>
  <c r="E191" i="20"/>
  <c r="H191" i="20"/>
  <c r="I183" i="20"/>
  <c r="E183" i="20"/>
  <c r="H183" i="20"/>
  <c r="I175" i="20"/>
  <c r="E175" i="20"/>
  <c r="H175" i="20"/>
  <c r="I167" i="20"/>
  <c r="E167" i="20"/>
  <c r="H167" i="20"/>
  <c r="H181" i="20"/>
  <c r="I181" i="20"/>
  <c r="E181" i="20"/>
  <c r="E196" i="20"/>
  <c r="H196" i="20"/>
  <c r="I196" i="20"/>
  <c r="H185" i="20"/>
  <c r="I185" i="20"/>
  <c r="E185" i="20"/>
  <c r="H198" i="20"/>
  <c r="I198" i="20"/>
  <c r="E198" i="20"/>
  <c r="E190" i="20"/>
  <c r="I190" i="20"/>
  <c r="H190" i="20"/>
  <c r="H182" i="20"/>
  <c r="E182" i="20"/>
  <c r="I182" i="20"/>
  <c r="I174" i="20"/>
  <c r="H174" i="20"/>
  <c r="E174" i="20"/>
  <c r="H166" i="20"/>
  <c r="I166" i="20"/>
  <c r="E166" i="20"/>
  <c r="I41" i="35"/>
  <c r="I40" i="35" s="1"/>
  <c r="G40" i="35"/>
  <c r="E24" i="5" s="1"/>
  <c r="I27" i="35"/>
  <c r="I26" i="35" s="1"/>
  <c r="G26" i="35"/>
  <c r="E22" i="5" s="1"/>
  <c r="I34" i="35"/>
  <c r="I33" i="35" s="1"/>
  <c r="G33" i="35"/>
  <c r="E23" i="5" s="1"/>
  <c r="I21" i="35"/>
  <c r="G21" i="35"/>
  <c r="C94" i="20"/>
  <c r="B163" i="20"/>
  <c r="B162" i="20"/>
  <c r="B161" i="20"/>
  <c r="B160" i="20"/>
  <c r="E160" i="20" s="1"/>
  <c r="B159" i="20"/>
  <c r="C17" i="27"/>
  <c r="B125" i="24"/>
  <c r="B126" i="24" s="1"/>
  <c r="B127" i="24" s="1"/>
  <c r="B128" i="24" s="1"/>
  <c r="B129" i="24" s="1"/>
  <c r="F83" i="24"/>
  <c r="F94" i="24"/>
  <c r="G47" i="35" l="1"/>
  <c r="I47" i="35"/>
  <c r="I161" i="20"/>
  <c r="H161" i="20"/>
  <c r="AH7" i="36"/>
  <c r="L24" i="5"/>
  <c r="AF7" i="36"/>
  <c r="L23" i="5"/>
  <c r="AD7" i="36"/>
  <c r="L22" i="5"/>
  <c r="E162" i="20"/>
  <c r="H162" i="20"/>
  <c r="I162" i="20"/>
  <c r="I163" i="20"/>
  <c r="E163" i="20"/>
  <c r="H163" i="20"/>
  <c r="E161" i="20"/>
  <c r="I159" i="20"/>
  <c r="E159" i="20"/>
  <c r="H159" i="20"/>
  <c r="I160" i="20"/>
  <c r="H160" i="20"/>
  <c r="E21" i="5"/>
  <c r="L21" i="5" s="1"/>
  <c r="F89" i="24"/>
  <c r="F100" i="24"/>
  <c r="E156" i="20" l="1"/>
  <c r="H156" i="20"/>
  <c r="E25" i="5"/>
  <c r="L25" i="5" s="1"/>
  <c r="AB7" i="36"/>
  <c r="V7" i="36" s="1"/>
  <c r="W7" i="36" s="1"/>
  <c r="I156" i="20"/>
  <c r="A20" i="24"/>
  <c r="C224" i="14" l="1"/>
  <c r="D224" i="14"/>
  <c r="H224" i="14"/>
  <c r="L224" i="14" s="1"/>
  <c r="I224" i="14"/>
  <c r="M224" i="14" s="1"/>
  <c r="J224" i="14"/>
  <c r="K224" i="14"/>
  <c r="N224" i="14"/>
  <c r="N225" i="14" s="1"/>
  <c r="C225" i="14"/>
  <c r="D225" i="14"/>
  <c r="H225" i="14"/>
  <c r="L225" i="14" s="1"/>
  <c r="I225" i="14"/>
  <c r="M225" i="14" s="1"/>
  <c r="J225" i="14"/>
  <c r="K225" i="14"/>
  <c r="C226" i="14"/>
  <c r="D226" i="14"/>
  <c r="H226" i="14"/>
  <c r="L226" i="14" s="1"/>
  <c r="I226" i="14"/>
  <c r="M226" i="14" s="1"/>
  <c r="J226" i="14"/>
  <c r="K226" i="14"/>
  <c r="C227" i="14"/>
  <c r="D227" i="14"/>
  <c r="H227" i="14"/>
  <c r="L227" i="14" s="1"/>
  <c r="I227" i="14"/>
  <c r="M227" i="14" s="1"/>
  <c r="J227" i="14"/>
  <c r="K227" i="14"/>
  <c r="C228" i="14"/>
  <c r="C14" i="27"/>
  <c r="C15" i="27"/>
  <c r="C16"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129" i="27"/>
  <c r="C130" i="27"/>
  <c r="C131" i="27"/>
  <c r="C132" i="27"/>
  <c r="C133" i="27"/>
  <c r="C134" i="27"/>
  <c r="C135" i="27"/>
  <c r="C136" i="27"/>
  <c r="C137" i="27"/>
  <c r="C138" i="27"/>
  <c r="C139" i="27"/>
  <c r="C140" i="27"/>
  <c r="C141" i="27"/>
  <c r="C142" i="27"/>
  <c r="C143" i="27"/>
  <c r="C144" i="27"/>
  <c r="C145" i="27"/>
  <c r="C146" i="27"/>
  <c r="C147" i="27"/>
  <c r="C148" i="27"/>
  <c r="C149" i="27"/>
  <c r="C150" i="27"/>
  <c r="C151" i="27"/>
  <c r="C152" i="27"/>
  <c r="C153" i="27"/>
  <c r="C154" i="27"/>
  <c r="C155" i="27"/>
  <c r="C156" i="27"/>
  <c r="C157" i="27"/>
  <c r="C158" i="27"/>
  <c r="C159" i="27"/>
  <c r="C160" i="27"/>
  <c r="C161" i="27"/>
  <c r="C162" i="27"/>
  <c r="C163" i="27"/>
  <c r="C164" i="27"/>
  <c r="C165" i="27"/>
  <c r="C166" i="27"/>
  <c r="C167" i="27"/>
  <c r="C168" i="27"/>
  <c r="C169" i="27"/>
  <c r="C170" i="27"/>
  <c r="C171" i="27"/>
  <c r="C172" i="27"/>
  <c r="C173" i="27"/>
  <c r="C174" i="27"/>
  <c r="C175" i="27"/>
  <c r="C176" i="27"/>
  <c r="C177" i="27"/>
  <c r="C178" i="27"/>
  <c r="C179" i="27"/>
  <c r="C180" i="27"/>
  <c r="C181" i="27"/>
  <c r="C182" i="27"/>
  <c r="C183" i="27"/>
  <c r="C184" i="27"/>
  <c r="C185" i="27"/>
  <c r="C186" i="27"/>
  <c r="C187" i="27"/>
  <c r="C188" i="27"/>
  <c r="C189" i="27"/>
  <c r="C190" i="27"/>
  <c r="C191" i="27"/>
  <c r="C192" i="27"/>
  <c r="C193" i="27"/>
  <c r="C194" i="27"/>
  <c r="C195" i="27"/>
  <c r="C196" i="27"/>
  <c r="C197" i="27"/>
  <c r="C198" i="27"/>
  <c r="C199" i="27"/>
  <c r="C200" i="27"/>
  <c r="C201" i="27"/>
  <c r="C202" i="27"/>
  <c r="C203" i="27"/>
  <c r="C204" i="27"/>
  <c r="C205" i="27"/>
  <c r="C206" i="27"/>
  <c r="C207" i="27"/>
  <c r="C208" i="27"/>
  <c r="C209" i="27"/>
  <c r="C210" i="27"/>
  <c r="C211" i="27"/>
  <c r="C212" i="27"/>
  <c r="C213" i="27"/>
  <c r="C214" i="27"/>
  <c r="C215" i="27"/>
  <c r="C216" i="27"/>
  <c r="C217" i="27"/>
  <c r="C218" i="27"/>
  <c r="C219" i="27"/>
  <c r="C220" i="27"/>
  <c r="C221" i="27"/>
  <c r="C222" i="27"/>
  <c r="C223" i="27"/>
  <c r="C224" i="27"/>
  <c r="C225" i="27"/>
  <c r="C226" i="27"/>
  <c r="C227" i="27"/>
  <c r="C228" i="27"/>
  <c r="C229" i="27"/>
  <c r="C230" i="27"/>
  <c r="C231" i="27"/>
  <c r="C232" i="27"/>
  <c r="C233" i="27"/>
  <c r="C234" i="27"/>
  <c r="C235" i="27"/>
  <c r="C236" i="27"/>
  <c r="C237" i="27"/>
  <c r="C238" i="27"/>
  <c r="C239" i="27"/>
  <c r="C240" i="27"/>
  <c r="C241" i="27"/>
  <c r="C242" i="27"/>
  <c r="C243" i="27"/>
  <c r="C244" i="27"/>
  <c r="C245" i="27"/>
  <c r="C246" i="27"/>
  <c r="C247" i="27"/>
  <c r="C248" i="27"/>
  <c r="C249" i="27"/>
  <c r="C250" i="27"/>
  <c r="C251" i="27"/>
  <c r="C252" i="27"/>
  <c r="C253" i="27"/>
  <c r="C254" i="27"/>
  <c r="C255" i="27"/>
  <c r="C256" i="27"/>
  <c r="C257" i="27"/>
  <c r="C258" i="27"/>
  <c r="C259" i="27"/>
  <c r="C260" i="27"/>
  <c r="C261" i="27"/>
  <c r="C262" i="27"/>
  <c r="C263" i="27"/>
  <c r="C264" i="27"/>
  <c r="C265" i="27"/>
  <c r="C266" i="27"/>
  <c r="C267" i="27"/>
  <c r="C268" i="27"/>
  <c r="C269" i="27"/>
  <c r="C270" i="27"/>
  <c r="C271" i="27"/>
  <c r="C272" i="27"/>
  <c r="C273" i="27"/>
  <c r="C274" i="27"/>
  <c r="C275" i="27"/>
  <c r="C276" i="27"/>
  <c r="C277" i="27"/>
  <c r="C278" i="27"/>
  <c r="C279" i="27"/>
  <c r="C280" i="27"/>
  <c r="C281" i="27"/>
  <c r="C282" i="27"/>
  <c r="C283" i="27"/>
  <c r="C284" i="27"/>
  <c r="C285" i="27"/>
  <c r="C286" i="27"/>
  <c r="C287" i="27"/>
  <c r="C288" i="27"/>
  <c r="C289" i="27"/>
  <c r="C290" i="27"/>
  <c r="C291" i="27"/>
  <c r="C292" i="27"/>
  <c r="C293" i="27"/>
  <c r="C294" i="27"/>
  <c r="C295" i="27"/>
  <c r="C296" i="27"/>
  <c r="C297" i="27"/>
  <c r="C298" i="27"/>
  <c r="C299" i="27"/>
  <c r="C300" i="27"/>
  <c r="C301" i="27"/>
  <c r="C302" i="27"/>
  <c r="C303" i="27"/>
  <c r="C304" i="27"/>
  <c r="C305" i="27"/>
  <c r="C306" i="27"/>
  <c r="C307" i="27"/>
  <c r="C308" i="27"/>
  <c r="C309" i="27"/>
  <c r="C310" i="27"/>
  <c r="C311" i="27"/>
  <c r="C312" i="27"/>
  <c r="C313" i="27"/>
  <c r="C314" i="27"/>
  <c r="C315" i="27"/>
  <c r="C316" i="27"/>
  <c r="D19" i="24"/>
  <c r="F161" i="20" l="1"/>
  <c r="G161" i="20"/>
  <c r="F159" i="20"/>
  <c r="F167" i="20"/>
  <c r="F175" i="20"/>
  <c r="F183" i="20"/>
  <c r="G177" i="20"/>
  <c r="F160" i="20"/>
  <c r="F168" i="20"/>
  <c r="F176" i="20"/>
  <c r="F184" i="20"/>
  <c r="F192" i="20"/>
  <c r="G160" i="20"/>
  <c r="G168" i="20"/>
  <c r="G176" i="20"/>
  <c r="G184" i="20"/>
  <c r="G192" i="20"/>
  <c r="F169" i="20"/>
  <c r="F177" i="20"/>
  <c r="F185" i="20"/>
  <c r="F193" i="20"/>
  <c r="F162" i="20"/>
  <c r="F170" i="20"/>
  <c r="F178" i="20"/>
  <c r="F186" i="20"/>
  <c r="F194" i="20"/>
  <c r="G162" i="20"/>
  <c r="G170" i="20"/>
  <c r="G178" i="20"/>
  <c r="G186" i="20"/>
  <c r="G194" i="20"/>
  <c r="F180" i="20"/>
  <c r="F196" i="20"/>
  <c r="G172" i="20"/>
  <c r="G188" i="20"/>
  <c r="F182" i="20"/>
  <c r="G166" i="20"/>
  <c r="G182" i="20"/>
  <c r="G198" i="20"/>
  <c r="G167" i="20"/>
  <c r="G169" i="20"/>
  <c r="F163" i="20"/>
  <c r="F171" i="20"/>
  <c r="F179" i="20"/>
  <c r="F187" i="20"/>
  <c r="F195" i="20"/>
  <c r="G163" i="20"/>
  <c r="G171" i="20"/>
  <c r="G179" i="20"/>
  <c r="G187" i="20"/>
  <c r="G195" i="20"/>
  <c r="F164" i="20"/>
  <c r="F172" i="20"/>
  <c r="F188" i="20"/>
  <c r="G164" i="20"/>
  <c r="G180" i="20"/>
  <c r="G196" i="20"/>
  <c r="F174" i="20"/>
  <c r="F190" i="20"/>
  <c r="F191" i="20"/>
  <c r="G183" i="20"/>
  <c r="G185" i="20"/>
  <c r="F165" i="20"/>
  <c r="F173" i="20"/>
  <c r="F181" i="20"/>
  <c r="F189" i="20"/>
  <c r="F197" i="20"/>
  <c r="G165" i="20"/>
  <c r="G173" i="20"/>
  <c r="G181" i="20"/>
  <c r="G189" i="20"/>
  <c r="G197" i="20"/>
  <c r="F166" i="20"/>
  <c r="F198" i="20"/>
  <c r="G174" i="20"/>
  <c r="G190" i="20"/>
  <c r="G159" i="20"/>
  <c r="G191" i="20"/>
  <c r="G193" i="20"/>
  <c r="G175" i="20"/>
  <c r="C167" i="20"/>
  <c r="C175" i="20"/>
  <c r="C183" i="20"/>
  <c r="C191" i="20"/>
  <c r="C159" i="20"/>
  <c r="C160" i="20"/>
  <c r="C168" i="20"/>
  <c r="C176" i="20"/>
  <c r="C184" i="20"/>
  <c r="C192" i="20"/>
  <c r="C161" i="20"/>
  <c r="C169" i="20"/>
  <c r="C177" i="20"/>
  <c r="C185" i="20"/>
  <c r="C193" i="20"/>
  <c r="C162" i="20"/>
  <c r="C170" i="20"/>
  <c r="C178" i="20"/>
  <c r="C186" i="20"/>
  <c r="C194" i="20"/>
  <c r="C187" i="20"/>
  <c r="C195" i="20"/>
  <c r="C163" i="20"/>
  <c r="C171" i="20"/>
  <c r="C179" i="20"/>
  <c r="C164" i="20"/>
  <c r="C172" i="20"/>
  <c r="C180" i="20"/>
  <c r="C188" i="20"/>
  <c r="C196" i="20"/>
  <c r="C165" i="20"/>
  <c r="C173" i="20"/>
  <c r="C181" i="20"/>
  <c r="C189" i="20"/>
  <c r="C197" i="20"/>
  <c r="C166" i="20"/>
  <c r="C174" i="20"/>
  <c r="C182" i="20"/>
  <c r="C190" i="20"/>
  <c r="C198" i="20"/>
  <c r="A22" i="24"/>
  <c r="A21" i="24"/>
  <c r="D188" i="20" l="1"/>
  <c r="D177" i="20"/>
  <c r="D198" i="20"/>
  <c r="D166" i="20"/>
  <c r="D182" i="20"/>
  <c r="D181" i="20"/>
  <c r="D186" i="20"/>
  <c r="D168" i="20"/>
  <c r="D161" i="20"/>
  <c r="D173" i="20"/>
  <c r="D178" i="20"/>
  <c r="D160" i="20"/>
  <c r="D191" i="20"/>
  <c r="D164" i="20"/>
  <c r="D189" i="20"/>
  <c r="D174" i="20"/>
  <c r="D163" i="20"/>
  <c r="D194" i="20"/>
  <c r="D169" i="20"/>
  <c r="D176" i="20"/>
  <c r="D180" i="20"/>
  <c r="D165" i="20"/>
  <c r="D170" i="20"/>
  <c r="D196" i="20"/>
  <c r="D195" i="20"/>
  <c r="D162" i="20"/>
  <c r="D183" i="20"/>
  <c r="D172" i="20"/>
  <c r="D187" i="20"/>
  <c r="D193" i="20"/>
  <c r="D175" i="20"/>
  <c r="D179" i="20"/>
  <c r="D185" i="20"/>
  <c r="D192" i="20"/>
  <c r="D167" i="20"/>
  <c r="D197" i="20"/>
  <c r="D190" i="20"/>
  <c r="D171" i="20"/>
  <c r="D184" i="20"/>
  <c r="D159" i="20"/>
  <c r="C157" i="20"/>
  <c r="F156" i="20"/>
  <c r="G156" i="20"/>
  <c r="C156" i="20"/>
  <c r="D157" i="20" l="1"/>
  <c r="D156" i="20"/>
  <c r="J228" i="14" l="1"/>
  <c r="C109" i="14" l="1"/>
  <c r="D228" i="14" l="1"/>
  <c r="C66" i="20"/>
  <c r="C90" i="14"/>
  <c r="P224" i="14" l="1"/>
  <c r="P225" i="14" s="1"/>
  <c r="E19" i="29"/>
  <c r="E18" i="29"/>
  <c r="E25" i="29"/>
  <c r="E49" i="29"/>
  <c r="E47" i="29"/>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13" i="29" l="1"/>
  <c r="H228" i="14"/>
  <c r="H229" i="14" s="1"/>
  <c r="D66" i="14"/>
  <c r="C66" i="14"/>
  <c r="D48" i="14"/>
  <c r="D47" i="14"/>
  <c r="D46" i="14"/>
  <c r="D45" i="14"/>
  <c r="C46" i="14"/>
  <c r="C45" i="14"/>
  <c r="C48" i="14"/>
  <c r="C47" i="14"/>
  <c r="D68" i="14" l="1"/>
  <c r="D67" i="14"/>
  <c r="D69" i="14"/>
  <c r="C68" i="14"/>
  <c r="C67" i="14"/>
  <c r="C69" i="14"/>
  <c r="C16" i="14"/>
  <c r="C17" i="14"/>
  <c r="C18" i="14"/>
  <c r="C19" i="14"/>
  <c r="D32" i="2" l="1"/>
  <c r="D33" i="2"/>
  <c r="D13" i="2" l="1"/>
  <c r="D14" i="2"/>
  <c r="D15" i="2"/>
  <c r="D16" i="2"/>
  <c r="D17" i="2"/>
  <c r="D18" i="2"/>
  <c r="D19" i="2"/>
  <c r="D20" i="2"/>
  <c r="D21" i="2"/>
  <c r="D22" i="2"/>
  <c r="D23" i="2"/>
  <c r="D24" i="2"/>
  <c r="D25" i="2"/>
  <c r="D26" i="2"/>
  <c r="D27" i="2"/>
  <c r="D28" i="2"/>
  <c r="D29" i="2"/>
  <c r="D30" i="2"/>
  <c r="D31" i="2"/>
  <c r="C203" i="14" l="1"/>
  <c r="BD7" i="37" s="1"/>
  <c r="C204" i="14"/>
  <c r="BE7" i="37" s="1"/>
  <c r="C205" i="14"/>
  <c r="BF7" i="37" s="1"/>
  <c r="I228" i="14"/>
  <c r="I229" i="14" s="1"/>
  <c r="G22" i="5"/>
  <c r="G23" i="5"/>
  <c r="G24" i="5"/>
  <c r="G21" i="5"/>
  <c r="AZ7" i="37" s="1"/>
  <c r="G227" i="14" l="1"/>
  <c r="BC7" i="37"/>
  <c r="G226" i="14"/>
  <c r="BB7" i="37"/>
  <c r="G225" i="14"/>
  <c r="BA7" i="37"/>
  <c r="G25" i="5"/>
  <c r="G224" i="14"/>
  <c r="C206" i="14"/>
  <c r="C171" i="14"/>
  <c r="E16" i="14"/>
  <c r="C174" i="14"/>
  <c r="E19" i="14"/>
  <c r="C173" i="14"/>
  <c r="E18" i="14"/>
  <c r="C172" i="14"/>
  <c r="E17" i="14"/>
  <c r="G228" i="14" l="1"/>
  <c r="Z7" i="36"/>
  <c r="C175" i="14"/>
  <c r="E20" i="14"/>
  <c r="G50" i="5"/>
  <c r="E227" i="14"/>
  <c r="G38" i="5"/>
  <c r="G39" i="5"/>
  <c r="G40" i="5"/>
  <c r="G41" i="5"/>
  <c r="G42" i="5"/>
  <c r="G43" i="5"/>
  <c r="G44" i="5"/>
  <c r="G45" i="5"/>
  <c r="G46" i="5"/>
  <c r="G47" i="5"/>
  <c r="G48" i="5"/>
  <c r="G49"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8"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K228" i="14"/>
  <c r="F227" i="14"/>
  <c r="F225" i="14"/>
  <c r="F226" i="14" l="1"/>
  <c r="AG7" i="36"/>
  <c r="Y7" i="36" s="1"/>
  <c r="F224" i="14"/>
  <c r="F25" i="5"/>
  <c r="E226" i="14"/>
  <c r="D16" i="14"/>
  <c r="D17" i="14"/>
  <c r="D19" i="14"/>
  <c r="D18" i="14"/>
  <c r="E224" i="14"/>
  <c r="E225" i="14"/>
  <c r="F228" i="14" l="1"/>
  <c r="F11" i="29"/>
  <c r="D20" i="14"/>
  <c r="C20" i="14" l="1"/>
  <c r="B226" i="14"/>
  <c r="B224" i="14"/>
  <c r="B227" i="14"/>
  <c r="B225" i="14"/>
  <c r="E228"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80" authorId="0" shapeId="0" xr:uid="{39F559E8-97C5-4C32-8AD5-54187ECAC6D6}">
      <text>
        <r>
          <rPr>
            <b/>
            <sz val="9"/>
            <color indexed="81"/>
            <rFont val="Tahoma"/>
            <family val="2"/>
          </rPr>
          <t xml:space="preserve">Recuerde: </t>
        </r>
        <r>
          <rPr>
            <sz val="9"/>
            <color indexed="81"/>
            <rFont val="Tahoma"/>
            <family val="2"/>
          </rPr>
          <t>Son los riesgos que afectan la calendarización o los recursos del proyecto.</t>
        </r>
      </text>
    </comment>
    <comment ref="B91" authorId="0" shapeId="0" xr:uid="{8C43F8FE-561A-430C-98EF-537A3D520C58}">
      <text>
        <r>
          <rPr>
            <b/>
            <sz val="9"/>
            <color indexed="81"/>
            <rFont val="Tahoma"/>
            <family val="2"/>
          </rPr>
          <t xml:space="preserve">Recuerde: </t>
        </r>
        <r>
          <rPr>
            <sz val="9"/>
            <color indexed="81"/>
            <rFont val="Tahoma"/>
            <family val="2"/>
          </rPr>
          <t>Son los riesgos que afectan directamente la calidad o desempeño del software que se está desarrollando.</t>
        </r>
      </text>
    </comment>
    <comment ref="B93" authorId="0" shapeId="0" xr:uid="{FF1DC221-3F36-4472-8C8C-04FE0C5524EF}">
      <text>
        <r>
          <rPr>
            <b/>
            <sz val="9"/>
            <color indexed="81"/>
            <rFont val="Tahoma"/>
            <family val="2"/>
          </rPr>
          <t>* Aspectos Funcionales 
* Aspectos no Funcionales
* Otros tipos de productos de Choucair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Mauricio Eduardo Zapata</author>
  </authors>
  <commentList>
    <comment ref="I16" authorId="0" shapeId="0" xr:uid="{1C0197D5-3E47-4AC7-A179-8435446F1C35}">
      <text>
        <r>
          <rPr>
            <sz val="9"/>
            <color indexed="81"/>
            <rFont val="Tahoma"/>
            <family val="2"/>
          </rPr>
          <t xml:space="preserve">Número de días teniendo presente una ejecución de actividades en serie (sin superposiciones) </t>
        </r>
      </text>
    </comment>
    <comment ref="H17" authorId="0" shapeId="0" xr:uid="{2D110F82-72E5-4580-A528-FF4C0F1DD8FD}">
      <text>
        <r>
          <rPr>
            <sz val="9"/>
            <color indexed="81"/>
            <rFont val="Tahoma"/>
            <family val="2"/>
          </rPr>
          <t>Se toma el máximo de recursos empleados en cualquier actividad por etapa</t>
        </r>
      </text>
    </comment>
    <comment ref="H21" authorId="0" shapeId="0" xr:uid="{74720460-B7DB-4CD2-A376-68A50A5765B3}">
      <text>
        <r>
          <rPr>
            <sz val="9"/>
            <color indexed="81"/>
            <rFont val="Tahoma"/>
            <family val="2"/>
          </rPr>
          <t>Se toma el máximo de recursos empleados en cualquier actividad por etapa</t>
        </r>
      </text>
    </comment>
    <comment ref="H26" authorId="0" shapeId="0" xr:uid="{0FA9E2DA-ECFE-42E0-BA10-8F6A1EE8B4B3}">
      <text>
        <r>
          <rPr>
            <sz val="9"/>
            <color indexed="81"/>
            <rFont val="Tahoma"/>
            <family val="2"/>
          </rPr>
          <t>Se toma el máximo de recursos empleados en cualquier actividad por etapa</t>
        </r>
      </text>
    </comment>
    <comment ref="H33" authorId="0" shapeId="0" xr:uid="{B583A869-7E40-491F-9CC9-98D4BCD23A9F}">
      <text>
        <r>
          <rPr>
            <sz val="9"/>
            <color indexed="81"/>
            <rFont val="Tahoma"/>
            <family val="2"/>
          </rPr>
          <t>Se toma el máximo de recursos empleados en cualquier actividad por etapa</t>
        </r>
      </text>
    </comment>
    <comment ref="H40" authorId="0" shapeId="0" xr:uid="{F891D8B8-9E22-47BF-A57C-7072DB08D4C1}">
      <text>
        <r>
          <rPr>
            <sz val="9"/>
            <color indexed="81"/>
            <rFont val="Tahoma"/>
            <family val="2"/>
          </rPr>
          <t>Se toma el máximo de recursos empleados en cualquier actividad por etapa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20" authorId="0" shapeId="0" xr:uid="{F0F90BA9-91DF-43A7-813F-741CACC54892}">
      <text>
        <r>
          <rPr>
            <b/>
            <sz val="9"/>
            <color indexed="81"/>
            <rFont val="Tahoma"/>
            <family val="2"/>
          </rPr>
          <t>Esta columna es informativa, para saber el porcentaje que corresponde a cada etapa del proyecto, para lograr su totalidad al 100%.</t>
        </r>
      </text>
    </comment>
    <comment ref="C29" authorId="0" shapeId="0" xr:uid="{E831E501-8DFC-403D-BAAE-BC92D3A24821}">
      <text>
        <r>
          <rPr>
            <sz val="9"/>
            <color indexed="81"/>
            <rFont val="Tahoma"/>
            <family val="2"/>
          </rPr>
          <t xml:space="preserve">Son los casos que se utilizarón nuevamente de un proyecto o sprint anterior y que aplicaron total o parcialmente a este proyecto
</t>
        </r>
      </text>
    </comment>
    <comment ref="D29" authorId="0" shapeId="0" xr:uid="{AAC11F7D-8CE8-443E-AAEA-FD3B20CE35D7}">
      <text>
        <r>
          <rPr>
            <sz val="9"/>
            <color indexed="81"/>
            <rFont val="Tahoma"/>
            <family val="2"/>
          </rPr>
          <t>Este total de casos no puede superar los diseñados</t>
        </r>
      </text>
    </comment>
    <comment ref="E29" authorId="0" shapeId="0" xr:uid="{D0B0A973-AADC-4AE8-949A-423F2E44A5DD}">
      <text>
        <r>
          <rPr>
            <sz val="9"/>
            <color indexed="81"/>
            <rFont val="Tahoma"/>
            <family val="2"/>
          </rPr>
          <t>Son los casos de prueba que por bug y verificaciones del proceso debieron ser ejecutados en corridas posteriores a la primera corrida o ciclo</t>
        </r>
      </text>
    </comment>
    <comment ref="G29" authorId="0" shapeId="0" xr:uid="{7FAB1181-FC3B-430A-A5D5-FEE0BC984E3D}">
      <text>
        <r>
          <rPr>
            <sz val="9"/>
            <color indexed="81"/>
            <rFont val="Tahoma"/>
            <family val="2"/>
          </rPr>
          <t xml:space="preserve">Son los casos de prueba que presentaron bug (Error, Sugerencia, Hallazgo, Consideración) en la ejecución
</t>
        </r>
      </text>
    </comment>
    <comment ref="H29" authorId="0" shapeId="0" xr:uid="{DA9B3F28-6C0D-4A47-B892-C17CB81A17A2}">
      <text>
        <r>
          <rPr>
            <sz val="9"/>
            <color indexed="81"/>
            <rFont val="Tahoma"/>
            <family val="2"/>
          </rPr>
          <t>Son los casos de prueba que no se han ejecutado por primera vez</t>
        </r>
      </text>
    </comment>
    <comment ref="I29" authorId="0" shapeId="0" xr:uid="{D2ACDD67-D849-450C-B63A-5209B73A89E7}">
      <text>
        <r>
          <rPr>
            <sz val="9"/>
            <color indexed="81"/>
            <rFont val="Tahoma"/>
            <family val="2"/>
          </rPr>
          <t>Son los caso de prueba que no se puedieron ejecutar en alguna corrida o ciclo por errores de otro(s) caso(s)</t>
        </r>
      </text>
    </comment>
    <comment ref="J29" authorId="0" shapeId="0" xr:uid="{15F36EAF-6DF4-4415-BF06-49D8854068A2}">
      <text>
        <r>
          <rPr>
            <sz val="9"/>
            <color indexed="81"/>
            <rFont val="Tahoma"/>
            <family val="2"/>
          </rPr>
          <t>Son los casos de prueba que  no se incluyen en el alcance de la prueba, por solicitud del cliente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C12" authorId="0" shapeId="0" xr:uid="{D8F7E009-C154-4561-AA7D-649450DE28D4}">
      <text>
        <r>
          <rPr>
            <sz val="9"/>
            <color indexed="81"/>
            <rFont val="Tahoma"/>
            <family val="2"/>
          </rPr>
          <t>Causal que genero la desviación en horas estimadas</t>
        </r>
      </text>
    </comment>
    <comment ref="D12" authorId="0" shapeId="0" xr:uid="{16DBD1D2-1660-4D93-B018-D422856D58E8}">
      <text>
        <r>
          <rPr>
            <sz val="9"/>
            <color indexed="81"/>
            <rFont val="Tahoma"/>
            <family val="2"/>
          </rPr>
          <t>Responsable de la ocurrencia desfase</t>
        </r>
      </text>
    </comment>
    <comment ref="E12" authorId="0" shapeId="0" xr:uid="{5ED226FD-45A5-419B-AC2E-AFE50AC3E2E5}">
      <text>
        <r>
          <rPr>
            <sz val="9"/>
            <color indexed="81"/>
            <rFont val="Tahoma"/>
            <family val="2"/>
          </rPr>
          <t>Etapa en que se presenta el defase</t>
        </r>
      </text>
    </comment>
    <comment ref="F12" authorId="0" shapeId="0" xr:uid="{656F8D04-734D-4329-B859-DF04247A12E5}">
      <text>
        <r>
          <rPr>
            <sz val="9"/>
            <color indexed="81"/>
            <rFont val="Tahoma"/>
            <family val="2"/>
          </rPr>
          <t>Total de horas por día de la causal de desfase</t>
        </r>
        <r>
          <rPr>
            <b/>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Autor</author>
    <author>Diana Maria Moreno Ocampo</author>
  </authors>
  <commentList>
    <comment ref="O6" authorId="0" shapeId="0" xr:uid="{AAE0A66C-AD66-4FCE-993A-C9C502642FA0}">
      <text>
        <r>
          <rPr>
            <b/>
            <sz val="9"/>
            <color indexed="81"/>
            <rFont val="Tahoma"/>
            <family val="2"/>
          </rPr>
          <t>Porcentaje de avance que debe se debe tener a la fecha según cronograma.</t>
        </r>
        <r>
          <rPr>
            <sz val="9"/>
            <color indexed="81"/>
            <rFont val="Tahoma"/>
            <family val="2"/>
          </rPr>
          <t xml:space="preserve">
</t>
        </r>
      </text>
    </comment>
    <comment ref="P6" authorId="0" shapeId="0" xr:uid="{38416E7F-17E7-4743-A771-57C92D890418}">
      <text>
        <r>
          <rPr>
            <b/>
            <sz val="9"/>
            <color indexed="81"/>
            <rFont val="Tahoma"/>
            <family val="2"/>
          </rPr>
          <t>Porcentaje de avance real del royecto a la fecha actual.</t>
        </r>
      </text>
    </comment>
    <comment ref="AM6" authorId="1" shapeId="0" xr:uid="{304D215F-B812-442D-8E14-EF78A7695692}">
      <text>
        <r>
          <rPr>
            <sz val="9"/>
            <color indexed="81"/>
            <rFont val="Tahoma"/>
            <family val="2"/>
          </rPr>
          <t>Son los casos de prueba que por bug y verificaciones del proceso debieron ser ejecutados en corridas posteriores a la primera corrida o ciclo</t>
        </r>
      </text>
    </comment>
    <comment ref="AP6" authorId="1" shapeId="0" xr:uid="{13F922D8-88FA-4CD7-851E-5D9240C1AE11}">
      <text>
        <r>
          <rPr>
            <b/>
            <sz val="9"/>
            <color indexed="81"/>
            <rFont val="Tahoma"/>
            <family val="2"/>
          </rPr>
          <t>Son los casos de prueba que no se han ejecutado por primera vez</t>
        </r>
        <r>
          <rPr>
            <sz val="9"/>
            <color indexed="81"/>
            <rFont val="Tahoma"/>
            <family val="2"/>
          </rPr>
          <t xml:space="preserve">
</t>
        </r>
      </text>
    </comment>
    <comment ref="AQ6" authorId="1" shapeId="0" xr:uid="{911009ED-9642-4ADC-9541-6F6864F30FF3}">
      <text>
        <r>
          <rPr>
            <b/>
            <sz val="9"/>
            <color indexed="81"/>
            <rFont val="Tahoma"/>
            <family val="2"/>
          </rPr>
          <t>Son los caso de prueba que no se puedieron ejecutar en alguna corrida o ciclo por errores de otro(s) caso(s)</t>
        </r>
      </text>
    </comment>
    <comment ref="AU6" authorId="0" shapeId="0" xr:uid="{7E29C1D8-9BB7-4832-9D8E-48C9B73FA941}">
      <text>
        <r>
          <rPr>
            <b/>
            <sz val="9"/>
            <color indexed="81"/>
            <rFont val="Tahoma"/>
            <family val="2"/>
          </rPr>
          <t xml:space="preserve">Total de reportes generados a la fecha </t>
        </r>
        <r>
          <rPr>
            <sz val="9"/>
            <color indexed="81"/>
            <rFont val="Tahoma"/>
            <family val="2"/>
          </rPr>
          <t xml:space="preserve">
</t>
        </r>
      </text>
    </comment>
    <comment ref="AV6" authorId="0" shapeId="0" xr:uid="{11250AF8-C047-481D-A1F5-4B2098DBB09C}">
      <text>
        <r>
          <rPr>
            <b/>
            <sz val="9"/>
            <color indexed="81"/>
            <rFont val="Tahoma"/>
            <family val="2"/>
          </rPr>
          <t xml:space="preserve">Total de reportes cerrados a la fecha </t>
        </r>
        <r>
          <rPr>
            <sz val="9"/>
            <color indexed="81"/>
            <rFont val="Tahoma"/>
            <family val="2"/>
          </rPr>
          <t xml:space="preserve">
</t>
        </r>
      </text>
    </comment>
    <comment ref="AW6" authorId="0" shapeId="0" xr:uid="{4493EB09-02DC-4DB7-8344-B13193BADB3D}">
      <text>
        <r>
          <rPr>
            <b/>
            <sz val="9"/>
            <color indexed="81"/>
            <rFont val="Tahoma"/>
            <family val="2"/>
          </rPr>
          <t>Total de reportes por solucionados a la fecha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Autor</author>
    <author>Diana Maria Moreno Ocampo</author>
  </authors>
  <commentList>
    <comment ref="O6" authorId="0" shapeId="0" xr:uid="{2907BD82-C3EC-448F-968F-49F954CA728D}">
      <text>
        <r>
          <rPr>
            <b/>
            <sz val="9"/>
            <color indexed="81"/>
            <rFont val="Tahoma"/>
            <family val="2"/>
          </rPr>
          <t>Porcentaje de avance que debe se debe tener a la fecha según cronograma.</t>
        </r>
        <r>
          <rPr>
            <sz val="9"/>
            <color indexed="81"/>
            <rFont val="Tahoma"/>
            <family val="2"/>
          </rPr>
          <t xml:space="preserve">
</t>
        </r>
      </text>
    </comment>
    <comment ref="P6" authorId="0" shapeId="0" xr:uid="{3135EA51-F0B9-4B46-837F-EC555464C339}">
      <text>
        <r>
          <rPr>
            <b/>
            <sz val="9"/>
            <color indexed="81"/>
            <rFont val="Tahoma"/>
            <family val="2"/>
          </rPr>
          <t>Porcentaje de avance real del royecto a la fecha actual.</t>
        </r>
      </text>
    </comment>
    <comment ref="AM6" authorId="1" shapeId="0" xr:uid="{8B0F6D11-8B15-4B80-91C0-5A6C51ACE74E}">
      <text>
        <r>
          <rPr>
            <sz val="9"/>
            <color indexed="81"/>
            <rFont val="Tahoma"/>
            <family val="2"/>
          </rPr>
          <t>Son los casos de prueba que por bug y verificaciones del proceso debieron ser ejecutados en corridas posteriores a la primera corrida o ciclo</t>
        </r>
      </text>
    </comment>
    <comment ref="AP6" authorId="1" shapeId="0" xr:uid="{8E064FAB-32BE-43BF-9F7F-F1FD0FCC8A81}">
      <text>
        <r>
          <rPr>
            <b/>
            <sz val="9"/>
            <color indexed="81"/>
            <rFont val="Tahoma"/>
            <family val="2"/>
          </rPr>
          <t>Son los casos de prueba que no se han ejecutado por primera vez</t>
        </r>
        <r>
          <rPr>
            <sz val="9"/>
            <color indexed="81"/>
            <rFont val="Tahoma"/>
            <family val="2"/>
          </rPr>
          <t xml:space="preserve">
</t>
        </r>
      </text>
    </comment>
    <comment ref="AQ6" authorId="1" shapeId="0" xr:uid="{D3158796-7508-4D67-9358-E307C7F8D00C}">
      <text>
        <r>
          <rPr>
            <b/>
            <sz val="9"/>
            <color indexed="81"/>
            <rFont val="Tahoma"/>
            <family val="2"/>
          </rPr>
          <t>Son los caso de prueba que no se puedieron ejecutar en alguna corrida o ciclo por errores de otro(s) caso(s)</t>
        </r>
      </text>
    </comment>
    <comment ref="AU6" authorId="0" shapeId="0" xr:uid="{0984F09E-037E-440E-8C05-EA5F499EAE42}">
      <text>
        <r>
          <rPr>
            <b/>
            <sz val="9"/>
            <color indexed="81"/>
            <rFont val="Tahoma"/>
            <family val="2"/>
          </rPr>
          <t xml:space="preserve">Total de reportes generados a la fecha </t>
        </r>
        <r>
          <rPr>
            <sz val="9"/>
            <color indexed="81"/>
            <rFont val="Tahoma"/>
            <family val="2"/>
          </rPr>
          <t xml:space="preserve">
</t>
        </r>
      </text>
    </comment>
    <comment ref="AV6" authorId="0" shapeId="0" xr:uid="{BD938837-A744-43E8-9BD1-BDFF55F756DF}">
      <text>
        <r>
          <rPr>
            <b/>
            <sz val="9"/>
            <color indexed="81"/>
            <rFont val="Tahoma"/>
            <family val="2"/>
          </rPr>
          <t xml:space="preserve">Total de reportes cerrados a la fecha </t>
        </r>
        <r>
          <rPr>
            <sz val="9"/>
            <color indexed="81"/>
            <rFont val="Tahoma"/>
            <family val="2"/>
          </rPr>
          <t xml:space="preserve">
</t>
        </r>
      </text>
    </comment>
    <comment ref="AW6" authorId="0" shapeId="0" xr:uid="{A101B47A-5014-40BF-8385-F321AB1D9628}">
      <text>
        <r>
          <rPr>
            <b/>
            <sz val="9"/>
            <color indexed="81"/>
            <rFont val="Tahoma"/>
            <family val="2"/>
          </rPr>
          <t>Total de reportes por solucionados a la fecha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M6" authorId="0" shapeId="0" xr:uid="{3880C567-5927-462B-9492-83A3F8D8D599}">
      <text>
        <r>
          <rPr>
            <sz val="9"/>
            <color indexed="81"/>
            <rFont val="Tahoma"/>
            <family val="2"/>
          </rPr>
          <t xml:space="preserve">Este campo debe dar el mismo valor que el campo </t>
        </r>
        <r>
          <rPr>
            <b/>
            <sz val="9"/>
            <color indexed="81"/>
            <rFont val="Tahoma"/>
            <family val="2"/>
          </rPr>
          <t>Horas de desfases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FBE0A1-DA35-4616-8EDC-39A3F0A81D38}" keepAlive="1" name="ThisWorkbookDataModel" description="Modelo de datos"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4B75B707-2B78-42AF-A8C2-44CEA87303EC}" name="WorksheetConnection_01.Plantilla Informe Avance - Exito - V2.xlsm!Bug" type="102" refreshedVersion="8" minRefreshableVersion="5">
    <extLst>
      <ext xmlns:x15="http://schemas.microsoft.com/office/spreadsheetml/2010/11/main" uri="{DE250136-89BD-433C-8126-D09CA5730AF9}">
        <x15:connection id="Bug">
          <x15:rangePr sourceName="_xlcn.WorksheetConnection_01.PlantillaInformeAvanceExitoV2.xlsmBug1"/>
        </x15:connection>
      </ext>
    </extLst>
  </connection>
  <connection id="3" xr16:uid="{124E1FD7-BEFB-494D-AE4C-FFAAA42861F4}" name="WorksheetConnection_01.Plantilla Informe Avance - Exito - V2.xlsm!DesfasesR" type="102" refreshedVersion="8" minRefreshableVersion="5">
    <extLst>
      <ext xmlns:x15="http://schemas.microsoft.com/office/spreadsheetml/2010/11/main" uri="{DE250136-89BD-433C-8126-D09CA5730AF9}">
        <x15:connection id="DesfasesR" autoDelete="1">
          <x15:rangePr sourceName="_xlcn.WorksheetConnection_01.PlantillaInformeAvanceExitoV2.xlsmDesfasesR1"/>
        </x15:connection>
      </ext>
    </extLst>
  </connection>
  <connection id="4" xr16:uid="{84389CFA-B89B-4322-9A1D-71207E24F3DD}" name="WorksheetConnection_01.Plantilla Informe Avance - Exito - V2.xlsm!Etapa" type="102" refreshedVersion="8" minRefreshableVersion="5">
    <extLst>
      <ext xmlns:x15="http://schemas.microsoft.com/office/spreadsheetml/2010/11/main" uri="{DE250136-89BD-433C-8126-D09CA5730AF9}">
        <x15:connection id="Etapa">
          <x15:rangePr sourceName="_xlcn.WorksheetConnection_01.PlantillaInformeAvanceExitoV2.xlsmEtapa1"/>
        </x15:connection>
      </ext>
    </extLst>
  </connection>
  <connection id="5" xr16:uid="{782B0E88-A524-4FD7-BE6B-C95FDFCB8A1D}" name="WorksheetConnection_01.Plantilla Informe Avance - Exito - V2.xlsm!TiemposG" type="102" refreshedVersion="8" minRefreshableVersion="5">
    <extLst>
      <ext xmlns:x15="http://schemas.microsoft.com/office/spreadsheetml/2010/11/main" uri="{DE250136-89BD-433C-8126-D09CA5730AF9}">
        <x15:connection id="TiemposG">
          <x15:rangePr sourceName="_xlcn.WorksheetConnection_01.PlantillaInformeAvanceExitoV2.xlsmTiemposG1"/>
        </x15:connection>
      </ext>
    </extLst>
  </connection>
</connections>
</file>

<file path=xl/sharedStrings.xml><?xml version="1.0" encoding="utf-8"?>
<sst xmlns="http://schemas.openxmlformats.org/spreadsheetml/2006/main" count="1099" uniqueCount="661">
  <si>
    <t xml:space="preserve"> </t>
  </si>
  <si>
    <t xml:space="preserve">       </t>
  </si>
  <si>
    <t>Tiempos Generales</t>
  </si>
  <si>
    <t>Etapa</t>
  </si>
  <si>
    <t>Tiempo Estimado (hr)</t>
  </si>
  <si>
    <t>Tiempo Real Invertido (hr)</t>
  </si>
  <si>
    <t>Total Horas Desfase (hr)</t>
  </si>
  <si>
    <t>Planeación</t>
  </si>
  <si>
    <t>Diseño</t>
  </si>
  <si>
    <t>Ejecución</t>
  </si>
  <si>
    <t>Entrega y Seguimiento</t>
  </si>
  <si>
    <t>Porcentaje Avance Esperado</t>
  </si>
  <si>
    <t>% Avance Esperado</t>
  </si>
  <si>
    <t>AE</t>
  </si>
  <si>
    <t>Porcentaje Avance Real</t>
  </si>
  <si>
    <t>% Avance Real</t>
  </si>
  <si>
    <t>AR</t>
  </si>
  <si>
    <t>Reporte por Tipo</t>
  </si>
  <si>
    <t>Tipo</t>
  </si>
  <si>
    <t>Error</t>
  </si>
  <si>
    <t>Sugerencia</t>
  </si>
  <si>
    <t>Consideración</t>
  </si>
  <si>
    <t>Naturaleza</t>
  </si>
  <si>
    <t>Documentación</t>
  </si>
  <si>
    <t>Seguridad</t>
  </si>
  <si>
    <t>New</t>
  </si>
  <si>
    <t>Desfases por Etapa</t>
  </si>
  <si>
    <t>Hora Desfase  (hr)</t>
  </si>
  <si>
    <t>Responsable</t>
  </si>
  <si>
    <t>Horas</t>
  </si>
  <si>
    <t>Proveedor Desarrollo</t>
  </si>
  <si>
    <t>Choucair</t>
  </si>
  <si>
    <t>Cliente</t>
  </si>
  <si>
    <t>Nombre Proyecto</t>
  </si>
  <si>
    <t>Sprint</t>
  </si>
  <si>
    <t>Total HU Sprint</t>
  </si>
  <si>
    <t>Total HU Ejecutadas a la Fecha</t>
  </si>
  <si>
    <t>Product Owner</t>
  </si>
  <si>
    <t>Scrum Master</t>
  </si>
  <si>
    <t>Tester</t>
  </si>
  <si>
    <t>Peso</t>
  </si>
  <si>
    <t>Tiempo Estimado más Probable (hr)</t>
  </si>
  <si>
    <t>Fecha Planeada Inicio (dd-mm-aaaa)</t>
  </si>
  <si>
    <t>Fecha Planeada Fin (dd-mm-aaaa)</t>
  </si>
  <si>
    <t>Totales</t>
  </si>
  <si>
    <t>Tiempos Invertidos (hr) (Día a Día) - No es acumulable</t>
  </si>
  <si>
    <t xml:space="preserve">Ejecución </t>
  </si>
  <si>
    <t>Total</t>
  </si>
  <si>
    <t xml:space="preserve">El (los) documento(s) de diseño fue(ron) suficiente(s) para generar los casos de prueba detallados </t>
  </si>
  <si>
    <t>No</t>
  </si>
  <si>
    <t>Aspecto</t>
  </si>
  <si>
    <t>Calificación</t>
  </si>
  <si>
    <t>Claridad</t>
  </si>
  <si>
    <t xml:space="preserve">Facilidad para comprender la información </t>
  </si>
  <si>
    <t>Nivel Detalle</t>
  </si>
  <si>
    <t>Que tan suficiente es el nivel de detalle para independizar el proceso de pruebas del resto del equipo</t>
  </si>
  <si>
    <t>Consistencia</t>
  </si>
  <si>
    <t>El nivel en que la documentación refleja la funcionalidad entregada a pruebas</t>
  </si>
  <si>
    <t>Promedio</t>
  </si>
  <si>
    <t>Calificación de 0 a 100%</t>
  </si>
  <si>
    <t>Desfases (Día a Día)</t>
  </si>
  <si>
    <t>Causal Desfase</t>
  </si>
  <si>
    <t xml:space="preserve">Etapa </t>
  </si>
  <si>
    <t>Hora Desfase (hr)</t>
  </si>
  <si>
    <t>Descripción Desfase</t>
  </si>
  <si>
    <t>PR-Mala calidad de artefacto recibido por parte del Proveedor</t>
  </si>
  <si>
    <t>PR-Gestión issues</t>
  </si>
  <si>
    <t>CH-Desconocimiento negocio Cliente</t>
  </si>
  <si>
    <t>CL-Gestión issues</t>
  </si>
  <si>
    <t>CH-Eventos externos</t>
  </si>
  <si>
    <t xml:space="preserve">CL-Cambio de alcance </t>
  </si>
  <si>
    <t>PR-Incumplimiento en la entrega de artefactos</t>
  </si>
  <si>
    <t>PR-Novedades equipo de trabajo</t>
  </si>
  <si>
    <t>CL-Administración y control de versiones o releases de software</t>
  </si>
  <si>
    <t>PR-Inestabilidad del ambiente de pruebas durante la ejecución</t>
  </si>
  <si>
    <t>PR-Eventos externos</t>
  </si>
  <si>
    <t>Desfases</t>
  </si>
  <si>
    <t>CH-Actividades de SW o HW no planeadas</t>
  </si>
  <si>
    <t>CH-Actividades del proyecto no planeadas</t>
  </si>
  <si>
    <t>CH-Actividades no planeadas por Choucair</t>
  </si>
  <si>
    <t>CH-Calidad del set de datos</t>
  </si>
  <si>
    <t>CH-Gestión issues</t>
  </si>
  <si>
    <t>CH-Inestabilidad del ambiente de pruebas durante la ejecución</t>
  </si>
  <si>
    <t>CH-Novedades equipo de trabajo</t>
  </si>
  <si>
    <t>CL-Actividades de SW o HW no planeadas</t>
  </si>
  <si>
    <t>CL-Actividades del proyecto no planeadas</t>
  </si>
  <si>
    <t>CL-Administración y control de versiones o releases de documentación</t>
  </si>
  <si>
    <t>CL-Buena calidad de artefacto recibido por parte del Cliente</t>
  </si>
  <si>
    <t>CL-Calidad del set de datos</t>
  </si>
  <si>
    <t xml:space="preserve">CL-Desconocimiento negocio </t>
  </si>
  <si>
    <t>CL-Ejecución en ambientes compartidos</t>
  </si>
  <si>
    <t>CL-Eventos externos</t>
  </si>
  <si>
    <t>CL-Incumplimiento en la entrega de artefactos</t>
  </si>
  <si>
    <t>CL-Inestabilidad del ambiente de pruebas durante la ejecución</t>
  </si>
  <si>
    <t>CL-Mala calidad de artefacto recibido por parte del Cliente</t>
  </si>
  <si>
    <t>CL-Novedades equipo de trabajo</t>
  </si>
  <si>
    <t>PR-Actividades de SW o HW no planeadas</t>
  </si>
  <si>
    <t>PR-Administración y control de versiones o releases de documentación</t>
  </si>
  <si>
    <t>PR-Administración y control de versiones o releases de software</t>
  </si>
  <si>
    <t>PR-Buena calidad de artefacto recibido por parte del Proveedor</t>
  </si>
  <si>
    <t>PR-Calidad del set de datos</t>
  </si>
  <si>
    <t>PR-Cambio de alcance</t>
  </si>
  <si>
    <t>PR-Desconocimiento negocio</t>
  </si>
  <si>
    <t>PR-Ejecución en ambientes compartidos</t>
  </si>
  <si>
    <t xml:space="preserve">Id </t>
  </si>
  <si>
    <t xml:space="preserve">Desfase </t>
  </si>
  <si>
    <t xml:space="preserve">Definición </t>
  </si>
  <si>
    <t xml:space="preserve">Síntoma </t>
  </si>
  <si>
    <t xml:space="preserve">Mala calidad de artefacto recibido por parte del Cliente </t>
  </si>
  <si>
    <t xml:space="preserve">Es el desfase que se genera cada vez que se: </t>
  </si>
  <si>
    <t xml:space="preserve">Presencia de errores en el artefacto recibido: requisito, caso de uso , funcionalidad o transacción asociado al(los) aplicativo(s) evaluado(s) </t>
  </si>
  <si>
    <t xml:space="preserve">Reporta un issue, bien sea nuevo o generado por la solución de otro </t>
  </si>
  <si>
    <t xml:space="preserve">Mala calidad de artefacto recibido por parte del Proveedor </t>
  </si>
  <si>
    <t xml:space="preserve">Reabre un issue por mala solución o solución incompleta </t>
  </si>
  <si>
    <t xml:space="preserve">Buena calidad de artefacto recibido por parte del Cliente </t>
  </si>
  <si>
    <t xml:space="preserve">Es el desfase que se genera cada vez que no se registran issues en la realización de la prueba </t>
  </si>
  <si>
    <t xml:space="preserve">No hay necesidad de ejecutar regresión </t>
  </si>
  <si>
    <t xml:space="preserve">Buena calidad de artefacto recibido por parte del Proveedor </t>
  </si>
  <si>
    <t xml:space="preserve">Gestión issues (responsable Cliente) </t>
  </si>
  <si>
    <t xml:space="preserve">Es el desfase que se genera cada vez que se realiza gestión para llevar el issue a un estado terminal </t>
  </si>
  <si>
    <t xml:space="preserve">Se presenta sobreesfuerzo en la gestión con el objeto de cerrar los issues abiertos. Ejemplo: no hay respuesta del cliente o proveedor, solicitud de reunión no planeada para discutir el issue, solicitud de información adicional en la reproducción del issue estando este bien reportado </t>
  </si>
  <si>
    <t xml:space="preserve">Gestión issues (responsable Proveedor) </t>
  </si>
  <si>
    <t xml:space="preserve">Gestión issues (responsable Compañía) </t>
  </si>
  <si>
    <t xml:space="preserve">Es el desfase que se genera cada vez que se realiza gestión para llevar el issue a un estado final </t>
  </si>
  <si>
    <t xml:space="preserve">Mal reporte de un issue </t>
  </si>
  <si>
    <t xml:space="preserve">Issue reportado que queda en estado "No Aplica" </t>
  </si>
  <si>
    <t xml:space="preserve">Administración y control de versiones o releases de software (responsable Cliente) </t>
  </si>
  <si>
    <t xml:space="preserve">Es el desfase generado cuando se recibe la versión incorrecta del artefacto funcional o transaccional. Puede ser que no se instaló la última versión, o está quedó mal instalada, pero se recibe la instrucción de empezar a probar. </t>
  </si>
  <si>
    <t xml:space="preserve">Devolución por ejecución de Smoke Test </t>
  </si>
  <si>
    <t xml:space="preserve">Administración y control de versiones o releases de software (responsable Proveedor) </t>
  </si>
  <si>
    <t xml:space="preserve">Reapertura de issues que ya habían sido verificados en la anterior versión </t>
  </si>
  <si>
    <t xml:space="preserve">Administración y control de versiones o releases de documentación (responsable Cliente) </t>
  </si>
  <si>
    <t xml:space="preserve">Es el desfase generado cuando se recibe la versión incorrecta de la documentación base para la prueba. Es decir, no han pasado la última versión al equipo de pruebas </t>
  </si>
  <si>
    <t xml:space="preserve">Casos de prueba diseñados con base en la documentación y que no corresponden con la versión del aplicativo </t>
  </si>
  <si>
    <t xml:space="preserve">Administración y control de versiones o releases de documentación (responsable Proveedor) </t>
  </si>
  <si>
    <t xml:space="preserve">Ausencia de casos de prueba </t>
  </si>
  <si>
    <t xml:space="preserve">Calidad del set de datos (responsable Cliente) </t>
  </si>
  <si>
    <t xml:space="preserve">Es el desfase que se genera cuando se identifica durante la ejecución, que los datos utilizados para la prueba presentan algún defecto el cual fue inyectado por el Cliente, el Proveedor o la Compañía durante la generación del set de datos </t>
  </si>
  <si>
    <t xml:space="preserve">Registros corruptos </t>
  </si>
  <si>
    <t xml:space="preserve">Datos inconsistentes, duplicados, errados o no válidos </t>
  </si>
  <si>
    <t xml:space="preserve">Calidad del set de datos (responsable Proveedor) </t>
  </si>
  <si>
    <t xml:space="preserve">Extracción incompleta </t>
  </si>
  <si>
    <t xml:space="preserve">Calidad del set de datos (responsable Choucair) </t>
  </si>
  <si>
    <t xml:space="preserve">Problema técnico (no desconocimiento) </t>
  </si>
  <si>
    <t xml:space="preserve">Inestabilidad del ambiente de pruebas durante la ejecución (responsable Cliente) </t>
  </si>
  <si>
    <t xml:space="preserve">Es el desfase que se genera por la intermitencia en el servicio tecnológico e inestabilidad del ambiente de pruebas </t>
  </si>
  <si>
    <t xml:space="preserve">Todo lo relacionado con la disponibilidad del ambiente: </t>
  </si>
  <si>
    <t xml:space="preserve">Caídas de la red </t>
  </si>
  <si>
    <t xml:space="preserve">No disponibilidad de la arquitectura del aplicativo </t>
  </si>
  <si>
    <t xml:space="preserve">Problemas en la nube </t>
  </si>
  <si>
    <t xml:space="preserve">Inestabilidad del ambiente de pruebas durante la ejecución (responsable Proveedor) </t>
  </si>
  <si>
    <t xml:space="preserve">Caída de página web </t>
  </si>
  <si>
    <t xml:space="preserve">Inestabilidad del ambiente de pruebas durante la ejecución (responsable Compañía) </t>
  </si>
  <si>
    <t xml:space="preserve">Es el desfase que se genera por la intermitencia en el servicio tecnológico </t>
  </si>
  <si>
    <t xml:space="preserve">Todo lo relacionado con la disponibilidad para acceder al ambiente de pruebas: </t>
  </si>
  <si>
    <t xml:space="preserve">Actividades de SW o HW no planeadas (responsable Cliente) </t>
  </si>
  <si>
    <t xml:space="preserve">Es el desfase generado debido a las actividades de soporte que no se tenían planeadas o previstas por del Cliente, el Proveedor o la Compañía respecto a las adecuaciones tecnológicas necesarias para la realización de las pruebas </t>
  </si>
  <si>
    <t xml:space="preserve">Actualización antivirus u otro software de carácter obligatorio </t>
  </si>
  <si>
    <t xml:space="preserve">Infraestructura no disponible por mantenimiento no programado o limitado a ventanas de tiempo por otros terceros </t>
  </si>
  <si>
    <t xml:space="preserve">Actividades de SW o HW no planeadas (responsable Proveedor) </t>
  </si>
  <si>
    <t xml:space="preserve">Instalación o desinstalación de software no programadas </t>
  </si>
  <si>
    <t xml:space="preserve">Actividades de SW o HW no planeadas (responsable Compañía) </t>
  </si>
  <si>
    <t xml:space="preserve">Solicitud de dispositivos, tarjetas, insumos requeridos para las pruebas </t>
  </si>
  <si>
    <t xml:space="preserve">Incumplimiento en la entrega de artefactos (responsable Cliente) </t>
  </si>
  <si>
    <t xml:space="preserve">Es el desfase generado cuando se espera recibir los artefactos en una fecha establecida y ésta finalmente es posterior a la acordaba con el Cliente o el Proveedor </t>
  </si>
  <si>
    <t xml:space="preserve">No entrega de documentos y/o set datos necesarios para la realización de la prueba </t>
  </si>
  <si>
    <t xml:space="preserve">Incumplimiento en la entrega del ambiente de pruebas para la ejecución </t>
  </si>
  <si>
    <t xml:space="preserve">Incumplimiento en la entrega de artefactos (responsable Proveedor) </t>
  </si>
  <si>
    <t xml:space="preserve">Nota: Aplica siempre y cuando el analista no se pueda reasignar </t>
  </si>
  <si>
    <t xml:space="preserve">Cambio de alcance (responsable Cliente) </t>
  </si>
  <si>
    <t xml:space="preserve">Es el desfase generado cuando se incluyen o reducen aspectos funcionales y/o transacciones que afectan la planeación, diseño y /o ejecución del proyecto de pruebas y por lo tanto implican la realización de un reproceso en las etapas de las pruebas </t>
  </si>
  <si>
    <t xml:space="preserve">Recepción de nueva documentación --&gt; esto se incluye en el Id 6 </t>
  </si>
  <si>
    <t xml:space="preserve">Inclusión de nuevas funcionalidades y/o transaciones por solicitud del cliente </t>
  </si>
  <si>
    <t xml:space="preserve">Cambio de alcance (responsable Proveedor) </t>
  </si>
  <si>
    <t xml:space="preserve">Exclusión de funcionalidades y/o transacciones por solicitud del cliente </t>
  </si>
  <si>
    <t xml:space="preserve">Ejecución en ambientes compartidos (responsable Cliente) </t>
  </si>
  <si>
    <t xml:space="preserve">Es el desfase que se genera cuando se comparte con otras personas el ambiente de pruebas y se presentan problemas en la ejecución por concurrencia de procesos </t>
  </si>
  <si>
    <t xml:space="preserve">Mensajes de error asociados a la imposibilidad de ejecución debido a que hay otro proceso en ejecución </t>
  </si>
  <si>
    <t xml:space="preserve">Lentitud en la ejecución de procesos en segundo plano debido a concurrencia </t>
  </si>
  <si>
    <t xml:space="preserve">Esperas no programadas por ejecución de procesos (ej cierres) y el analista no pudo reprogramarse para otras actividades (se genera tiempo ocioso) </t>
  </si>
  <si>
    <t xml:space="preserve">Mensajes de error asociados a la imposibilidad de ejecución </t>
  </si>
  <si>
    <t xml:space="preserve">Lentitud en la ejecución de procesos en segundo plano </t>
  </si>
  <si>
    <t xml:space="preserve">Ejecución en ambientes compartidos (responsable Proveedor) </t>
  </si>
  <si>
    <t xml:space="preserve">Programación y sincronización de ventanas de tiempo para ejecución </t>
  </si>
  <si>
    <t xml:space="preserve">Novedades equipo de trabajo (responsable Cliente) </t>
  </si>
  <si>
    <t xml:space="preserve">Es el desfase que se genera cuando se presentan modificaciones en el equipo de trabajo del proyecto y esto afecta la capacidad, disponibilidad y/o continuidad de la realización de la prueba </t>
  </si>
  <si>
    <t xml:space="preserve">Dificultades con los canales de comunicación establecidos con el Cliente o el Proveedor </t>
  </si>
  <si>
    <t xml:space="preserve">Afectación de avance debido a imposibilidad de ejecutar actividades </t>
  </si>
  <si>
    <t xml:space="preserve">Las anteriores situaciones debido a: </t>
  </si>
  <si>
    <t xml:space="preserve">Ingreso de nuevos integrantes al proyecto </t>
  </si>
  <si>
    <t xml:space="preserve">Se realizan cambios o sustituciones de personal </t>
  </si>
  <si>
    <t xml:space="preserve">Novedades equipo de trabajo (responsable Proveedor) </t>
  </si>
  <si>
    <t xml:space="preserve">Hay personal ausente temporalmente </t>
  </si>
  <si>
    <t xml:space="preserve">Novedades equipo de trabajo (responsable Compañía) </t>
  </si>
  <si>
    <t xml:space="preserve">Se retira personal de la empresa </t>
  </si>
  <si>
    <t xml:space="preserve">Desconocimiento negocio (responsable Cliente) </t>
  </si>
  <si>
    <t xml:space="preserve">Es el desfase que se genera cuando no se tiene una respuesta oportuna y efectiva del cliente o proveedor, frente a las dudas o aclaraciones del tema solicitadas por los analistas respecto al negocio o a los aplicativos </t>
  </si>
  <si>
    <t xml:space="preserve">Presencia de errores en la ejecución por mala orientación por parte del cliente </t>
  </si>
  <si>
    <t xml:space="preserve">Desconocimiento negocio (responsable Proveedor) </t>
  </si>
  <si>
    <t xml:space="preserve">Creación de casos de prueba inocuos con base en la indicación del cliente </t>
  </si>
  <si>
    <t xml:space="preserve">Desconocimiento negocio Cliente (responsable Compañía) </t>
  </si>
  <si>
    <t xml:space="preserve">Es el desfase que se genera cuando el analista no tiene un buen conocimiento del negocio y los aplicativos del cliente </t>
  </si>
  <si>
    <t xml:space="preserve">Deficiencias en la capacitación del analista pruebas durante transferencia de conocimiento </t>
  </si>
  <si>
    <t xml:space="preserve">Falta de conocimiento de la Metodología (Cliente o Compañía) por parte del Analista </t>
  </si>
  <si>
    <t xml:space="preserve">No se realiza un uso adecuado del Suite del Aplicativo </t>
  </si>
  <si>
    <t xml:space="preserve">Actividades del proyecto no planeadas (responsable Cliente) </t>
  </si>
  <si>
    <t xml:space="preserve">Es el desfase que se genera cuando el Cliente o el Proveedor solicita al Analista de Pruebas realizar una actividad no planeada pero que está realacionada con el proyecto </t>
  </si>
  <si>
    <t xml:space="preserve">Reunión extraordinaria del proyecto </t>
  </si>
  <si>
    <t xml:space="preserve">Adecuación de set de datos que era responsabilidad del Cliente o Proveedor </t>
  </si>
  <si>
    <t xml:space="preserve">Actividades del proyecto no planeadas (responsable Choucair) </t>
  </si>
  <si>
    <t xml:space="preserve">Todas las actividades no planeadas que el cliente solicita realizar </t>
  </si>
  <si>
    <t xml:space="preserve">Actividades no planeadas por la Compañía </t>
  </si>
  <si>
    <t xml:space="preserve">Es el desfase que se genera cuando Choucair programa una actividad que interfiere con la ejecución del proyecto </t>
  </si>
  <si>
    <t xml:space="preserve">Auditoría interna </t>
  </si>
  <si>
    <t xml:space="preserve">Reunión General </t>
  </si>
  <si>
    <t xml:space="preserve">Todas las reuniones o eventos que no se tuvieron en cuenta </t>
  </si>
  <si>
    <t xml:space="preserve">Eventos externos (imputable al Cliente) </t>
  </si>
  <si>
    <t xml:space="preserve">Situaciones externas al proyecto que afectan su continuidad </t>
  </si>
  <si>
    <t xml:space="preserve">Suspensión de servicios públicos </t>
  </si>
  <si>
    <t xml:space="preserve">Eventos externos (imputable al Proveedor) </t>
  </si>
  <si>
    <t xml:space="preserve">Simulacros de evacuación </t>
  </si>
  <si>
    <t xml:space="preserve">Eventos externos (imputable a la Compañia) </t>
  </si>
  <si>
    <t>CL: Cliente  PR: Proveedor Dllo CH: Choucair</t>
  </si>
  <si>
    <t>Estimado</t>
  </si>
  <si>
    <t>Real</t>
  </si>
  <si>
    <t>% Factor de ajuste (FA)</t>
  </si>
  <si>
    <t xml:space="preserve">Causales de Desfase </t>
  </si>
  <si>
    <t>% FA Estimado</t>
  </si>
  <si>
    <t>Etapa Prueba</t>
  </si>
  <si>
    <t>Si/No</t>
  </si>
  <si>
    <t>Si</t>
  </si>
  <si>
    <t>TOTAL GENERAL</t>
  </si>
  <si>
    <t>Aplicativo</t>
  </si>
  <si>
    <t>Finding</t>
  </si>
  <si>
    <t>Duplicated</t>
  </si>
  <si>
    <t>Impacto</t>
  </si>
  <si>
    <t>¿Cuál sería el impacto en el usuario si una funcionalidad con su respectivo atributo falla en operar correctamente?
Valores permitidos: 1, 2 ó 3. Donde 3 representa el impacto mayor y 1 representa el impacto menor</t>
  </si>
  <si>
    <t>Posibilidad de Ocurrencia</t>
  </si>
  <si>
    <t>¿Cuál es la posibilidad de que la funcionalidad con su respectivo atributo vaya a fallar u opere incorrectamente? 
Valores permitidos: 1, 2 ó 3. Donde 3 representa la probabilidad mayor y 1 representa la probabilidad menor</t>
  </si>
  <si>
    <t>Descripción del Riesgos</t>
  </si>
  <si>
    <t>Riesgo</t>
  </si>
  <si>
    <t>Acción propuesta</t>
  </si>
  <si>
    <t xml:space="preserve">Promedio </t>
  </si>
  <si>
    <t>Posibilidad de Fallo</t>
  </si>
  <si>
    <t>No aplica</t>
  </si>
  <si>
    <t>Fallidos</t>
  </si>
  <si>
    <t>Bloqueados</t>
  </si>
  <si>
    <t>Información de Tiempos, Avance y Fechas del Proyecto</t>
  </si>
  <si>
    <t>Información Detalla de Tiempos del Proyecto</t>
  </si>
  <si>
    <t>Ejecutados Ok</t>
  </si>
  <si>
    <t xml:space="preserve">Información para Informe Avance </t>
  </si>
  <si>
    <r>
      <t xml:space="preserve">Análisis Riesgo </t>
    </r>
    <r>
      <rPr>
        <b/>
        <sz val="11"/>
        <color rgb="FFFF0000"/>
        <rFont val="Arial"/>
        <family val="2"/>
      </rPr>
      <t>Proyecto</t>
    </r>
  </si>
  <si>
    <r>
      <rPr>
        <b/>
        <sz val="10"/>
        <color theme="1"/>
        <rFont val="Arial"/>
        <family val="2"/>
      </rPr>
      <t xml:space="preserve">Importante: </t>
    </r>
    <r>
      <rPr>
        <sz val="10"/>
        <color theme="1"/>
        <rFont val="Arial"/>
        <family val="2"/>
      </rPr>
      <t>Si la calificación de algún ítem de la documentación es menor .85, detalle los aspectos que dieron origen a esta calificación (que tuvieron falla y que se deben corregir y mejorar):</t>
    </r>
  </si>
  <si>
    <t>Total Casos Diseñados</t>
  </si>
  <si>
    <t>Total Casos Ejecutados</t>
  </si>
  <si>
    <t>% Avance Ejecución Casos</t>
  </si>
  <si>
    <t xml:space="preserve">  </t>
  </si>
  <si>
    <t>Proveedor desarrollo</t>
  </si>
  <si>
    <t>Resolved</t>
  </si>
  <si>
    <t>Medio</t>
  </si>
  <si>
    <t>Funcional - Construcción</t>
  </si>
  <si>
    <t>Construcción</t>
  </si>
  <si>
    <t>Alto</t>
  </si>
  <si>
    <t>Bajo</t>
  </si>
  <si>
    <t>Assigned</t>
  </si>
  <si>
    <t>HU</t>
  </si>
  <si>
    <t>Funcional - Diseño</t>
  </si>
  <si>
    <t>Instalación</t>
  </si>
  <si>
    <t>Aceptación</t>
  </si>
  <si>
    <t>Verified</t>
  </si>
  <si>
    <t>Requerimiento</t>
  </si>
  <si>
    <t>DPM</t>
  </si>
  <si>
    <t>Reopened</t>
  </si>
  <si>
    <t>Performance</t>
  </si>
  <si>
    <t>Migración</t>
  </si>
  <si>
    <t>Closed by tester</t>
  </si>
  <si>
    <t>Does not apply</t>
  </si>
  <si>
    <t>Work as designed</t>
  </si>
  <si>
    <t>Next version</t>
  </si>
  <si>
    <t>Could Not be Replicated</t>
  </si>
  <si>
    <t>Canceled</t>
  </si>
  <si>
    <t>Desfases por Responsable</t>
  </si>
  <si>
    <t>Desfases por Causa</t>
  </si>
  <si>
    <t>Información Detalla del Diseño de Casos</t>
  </si>
  <si>
    <t>Tabla de Resumen de Seguimiento</t>
  </si>
  <si>
    <t>Información General</t>
  </si>
  <si>
    <t>Alcance</t>
  </si>
  <si>
    <t>No incluye el alcance de pruebas</t>
  </si>
  <si>
    <t>Supuestos</t>
  </si>
  <si>
    <t>Cod. HU</t>
  </si>
  <si>
    <r>
      <t xml:space="preserve">Análisis Riesgo </t>
    </r>
    <r>
      <rPr>
        <b/>
        <sz val="11"/>
        <color rgb="FF0070C0"/>
        <rFont val="Arial"/>
        <family val="2"/>
      </rPr>
      <t>Producto</t>
    </r>
  </si>
  <si>
    <t xml:space="preserve">Historias Usuario del Alcance </t>
  </si>
  <si>
    <t>#</t>
  </si>
  <si>
    <t>Nombre Historia Usuario</t>
  </si>
  <si>
    <t xml:space="preserve">Estrategia </t>
  </si>
  <si>
    <t>Abiertos</t>
  </si>
  <si>
    <t>Total Bug Abiertos HU</t>
  </si>
  <si>
    <t>Reporte por Impacto</t>
  </si>
  <si>
    <t>Subtotales</t>
  </si>
  <si>
    <t>FA</t>
  </si>
  <si>
    <t>FAF</t>
  </si>
  <si>
    <t>Codigo Caso Prueba (Opcional)</t>
  </si>
  <si>
    <t>Reporte por Estado CH</t>
  </si>
  <si>
    <t>Total Bug Reportados y Abiertos por Historias de Usuario</t>
  </si>
  <si>
    <t>Estado CH</t>
  </si>
  <si>
    <t>Reporte por Tipo, Reabiertos</t>
  </si>
  <si>
    <t>Producción</t>
  </si>
  <si>
    <t>Total Reabiertos</t>
  </si>
  <si>
    <t xml:space="preserve">Total </t>
  </si>
  <si>
    <t>Total Bug Reportados HU</t>
  </si>
  <si>
    <t>Reporte Tipo por Impacto</t>
  </si>
  <si>
    <t>Usabilidad</t>
  </si>
  <si>
    <t>ID Bug</t>
  </si>
  <si>
    <t>ID Caso de prueba  (Opcional)</t>
  </si>
  <si>
    <t>Hallazgo</t>
  </si>
  <si>
    <t>Tipo producto</t>
  </si>
  <si>
    <t>Fase de inyección</t>
  </si>
  <si>
    <t>Estado</t>
  </si>
  <si>
    <t>Responsable de inyección</t>
  </si>
  <si>
    <t>Severo</t>
  </si>
  <si>
    <t>Urgente</t>
  </si>
  <si>
    <t>Prioridad</t>
  </si>
  <si>
    <t>Tipo de producto</t>
  </si>
  <si>
    <t>Título Bug</t>
  </si>
  <si>
    <t>Información para Informe Cierre - Calificación de la Documentación</t>
  </si>
  <si>
    <t>Total por Tipo</t>
  </si>
  <si>
    <t>% por Etapa</t>
  </si>
  <si>
    <t>Fecha Fin Sprint (dd-mm-aaaa)</t>
  </si>
  <si>
    <t>Fecha
(dd-mm-aaaa)</t>
  </si>
  <si>
    <t>Fecha (dd-mm-aaaa)</t>
  </si>
  <si>
    <t># Reabiertos</t>
  </si>
  <si>
    <t>Creado por</t>
  </si>
  <si>
    <t>Asignado a</t>
  </si>
  <si>
    <t>Fecha creación 
(dd-mm-aaaa)</t>
  </si>
  <si>
    <t>Fecha solución 
(dd-mm-aaaa)</t>
  </si>
  <si>
    <t>Fecha Inicio Sprint o Proyecto 
(dd-mm-aaaa)</t>
  </si>
  <si>
    <t>Horas Estimadas (hr)</t>
  </si>
  <si>
    <t>Horas Reales  (hr)</t>
  </si>
  <si>
    <t>Total Horas Proyecto (hr)</t>
  </si>
  <si>
    <t>Total Horas Factor de Ajuste (hr)</t>
  </si>
  <si>
    <t>Fecha de Informe Avance o Cierre
(dd-mm-aaaa)</t>
  </si>
  <si>
    <t>Total Casos Reutilizados</t>
  </si>
  <si>
    <t>Estados utilizados para pruebas Nivel Sistema y Nivel Aceptación</t>
  </si>
  <si>
    <t>Valor</t>
  </si>
  <si>
    <t>Descripción</t>
  </si>
  <si>
    <t>Nivel</t>
  </si>
  <si>
    <t>Es el estado inicial al ingresar un issue en el bugtracker. Este estado indica aún no hay ninguna decisión sobre el issue. Cuando se crea el issue, se asigna al Comité de Cambios.</t>
  </si>
  <si>
    <t>Sistema y Aceptación</t>
  </si>
  <si>
    <t>Significa que el issue está asignado a una persona del equipo para que lo solucione.</t>
  </si>
  <si>
    <t>For assignment</t>
  </si>
  <si>
    <t>Significa que el issue está pendiente de ser asignado. Este estado se utiliza si el Comité de Cambios lo aceptó para solucionarlo, pero el encargado no tienen claridad de a quién será asignado.</t>
  </si>
  <si>
    <t>Sistema</t>
  </si>
  <si>
    <t>In process</t>
  </si>
  <si>
    <t>Significa que la persona encargada de solucionar el issue está trabajando en él.</t>
  </si>
  <si>
    <t>For analysis</t>
  </si>
  <si>
    <t>Se llega a este estado cuando la persona encargada de solucionar un issue indica que está resuelto.</t>
  </si>
  <si>
    <t>Después de resuelto, el issue fue verificado por el Analista de Pruebas, quedando pendiente para ser incluido (o no) en la Regresión.</t>
  </si>
  <si>
    <t>Se utiliza este estado cuando:</t>
  </si>
  <si>
    <t>El issue fue solucionado, verificado y cerrado durante la Regresión de un solo tipo de producto o los productos dentro de una misma prueba que son independientes, en cuyo caso sería un estado terminal.</t>
  </si>
  <si>
    <t>El proyecto esta conformado por varios tipos de pruebas dependientes pero la sincronización de ejecución determina que puede cerrarse una prueba particular.</t>
  </si>
  <si>
    <t>Si un issue fue notificado como solucionado y el comportamiento reportado se vuelve a presentar, el issue se reabre (pasa a estado reopened). Este caso se puede presentar posiblemente por las siguientes razones; el issue no se corrigió correctamente, existió algún problema con el Control de Versiones generando problemas con los artefactos.</t>
  </si>
  <si>
    <t>Se diferencia del estado For Analysis en que el Reopened ha implicado que el issue ha tenido una notificación de solución.</t>
  </si>
  <si>
    <t>Un Reopened implica un incremento unitario del contador de Reopened</t>
  </si>
  <si>
    <t>Significa que el issue no aplica, generalmente son issues que se realizaron por una errada comprensión del aplicativo o falta de claridad en la documentación. No es natural que se generen este tipo de issues, en caso de presentarse un alto número, podría implicar que existe un problema en:</t>
  </si>
  <si>
    <t>El diseño de la prueba</t>
  </si>
  <si>
    <t>El entendimiento de la prueba por parte del equipo de pruebas</t>
  </si>
  <si>
    <t>El Comité de Cambios decide que el issue se deja como está, para solucionarlo en una próxima versión, esto implica que un issue se soluciona en una versión posterior, pasa de ser un error para convertirse en la versión de corrección en un requerimiento, la decisión de la solución es responsabilidad del cliente. Ahora, en el momento que el cliente seleccione y decida solucionar un issue en estado Next Version éste debe estar incluido dentro del alcance del proyecto de pruebas, más no afecta los estados del bugtracker.</t>
  </si>
  <si>
    <t>Cuando el cliente seleccione un Next Version para solución, en el Plan de Pruebas Maestros en la sección de contexto de la prueba se debe incluir la siguiente información del issue para una rápida identificación:</t>
  </si>
  <si>
    <t>El nombre proyecto Census o versión en el cual esta el Next Version si utiliza la plantilla de Excel (columna de Versión)</t>
  </si>
  <si>
    <t>Número del issue</t>
  </si>
  <si>
    <t>Cuando el issue sea solucionado, el encargado de la prueba debe encontrar el issue Next Version y modificar el campo: Next Versión is Solved, colocando una respuesta afirmativa (o en census marcando el checkbox). Recuerde que el estado Next Version no se modifica ya que es un estado terminal.</t>
  </si>
  <si>
    <t>A continuación usted podrá encontrar la descripción de los campos generales que contiene un Bugtracker.</t>
  </si>
  <si>
    <t>Estados especiales de los issues (que no son comúnmente utilizados)</t>
  </si>
  <si>
    <t>Es un estado utilizado por el Analista del Cliente para indicar que éste reporte ya se había ingresado previamente en el bugtracker. Es ideal que no se presenten frecuentemente.</t>
  </si>
  <si>
    <t>Reviewed by Tester</t>
  </si>
  <si>
    <t>Está pendiente para revisión por parte del Analista de Pruebas. Este estado se utiliza si se presentó un comportamiento inesperado y al ejecutar el mismo procedimiento (los mismos pasos) el Analista de Pruebas no lo pudo reproducir. Continúa pendiente para ver si vuelve a suceder, es ideal que no se presenten frecuentemente.</t>
  </si>
  <si>
    <t>Estado que indica que la prueba en la cual se identificó el issue fue cancelada.</t>
  </si>
  <si>
    <t>En un proyecto que no este cancelado indica que la funcionalidad donde se encontró fue retirada o se modificó de tal forma que el issue dejo de tener validez.</t>
  </si>
  <si>
    <t>Es el estado único de un issue tipo Hallazgo(Finding). El manejo adecuado de los issues tipo Hallazgo (Finding) se aclarar en el documento</t>
  </si>
  <si>
    <r>
      <t>Es el estado terminal que define el comité de cambios antes de terminar el proyecto para aquellos issues que, durante el proyecto, se encontraron en estado </t>
    </r>
    <r>
      <rPr>
        <b/>
        <sz val="10"/>
        <color rgb="FF000000"/>
        <rFont val="Arial"/>
        <family val="2"/>
      </rPr>
      <t>Reviewed by Tester</t>
    </r>
    <r>
      <rPr>
        <sz val="10"/>
        <color rgb="FF000000"/>
        <rFont val="Arial"/>
        <family val="2"/>
      </rPr>
      <t>, se define éste estado cuando definitivamente no fué posible volver a replicar el issue</t>
    </r>
  </si>
  <si>
    <r>
      <t>Este estado implica que el issue tiene que volver a Comité para un análisis posterior debido a que se ha presentado una eventualidad en la solución que puede implicar un impacto en tiempo. No implica un incremento en el contador de </t>
    </r>
    <r>
      <rPr>
        <b/>
        <sz val="10"/>
        <color rgb="FF000000"/>
        <rFont val="Arial"/>
        <family val="2"/>
      </rPr>
      <t>Reopened</t>
    </r>
    <r>
      <rPr>
        <sz val="10"/>
        <color rgb="FF000000"/>
        <rFont val="Arial"/>
        <family val="2"/>
      </rPr>
      <t>.</t>
    </r>
  </si>
  <si>
    <r>
      <t>Nota:</t>
    </r>
    <r>
      <rPr>
        <sz val="10"/>
        <color rgb="FF000000"/>
        <rFont val="Arial"/>
        <family val="2"/>
      </rPr>
      <t> Si en un momento determinado se decide que el proyecto necesita regresión total (regresión sobre todos los tipos de prueba incluyendo el tipo de producto que tuvo regresión parcial) los issues pasarán del estado Closed by Tester a Pending for Total Regression.</t>
    </r>
  </si>
  <si>
    <r>
      <t>El Comité de Cambios o responsable en el cliente, decide que la solución del issue no es necesaria, no es posible o es muy costosa. Este estado se debe usar </t>
    </r>
    <r>
      <rPr>
        <b/>
        <sz val="10"/>
        <color rgb="FF000000"/>
        <rFont val="Arial"/>
        <family val="2"/>
      </rPr>
      <t>ocasionalmente</t>
    </r>
    <r>
      <rPr>
        <sz val="10"/>
        <color rgb="FF000000"/>
        <rFont val="Arial"/>
        <family val="2"/>
      </rPr>
      <t> en un proyecto. Si existe un alto número de issues en este estado (analizar proporción con respecto a los otros estados, debe ser máximo el 2%) puede indicar que existe un problema en el diseño del aplicativo o en el manejo de la prueba.</t>
    </r>
  </si>
  <si>
    <t xml:space="preserve">Los eventos que describen la divergencia sobre lo deseado, es decir, defecto y falla/falta </t>
  </si>
  <si>
    <t>Hallazgo (Finding)</t>
  </si>
  <si>
    <t>Se define como un aspecto que puede se mejorar, pero que NO es requerido</t>
  </si>
  <si>
    <t>Es cómo un error o una sugerencia o consideración que fue detectado en una funcionalidad o artefacto y que está fuera del alcance establecido para la prueba que se está realizando</t>
  </si>
  <si>
    <t>Se define como una idea o modelación o comportamientos de un aplicativo que no están claros y creen dudas y que no necesariamente defectos, pero que deben ser aclarados para evitar inconvenientes posteriores</t>
  </si>
  <si>
    <t>https://wiki.choucairtesting.com/wiki/index.php/Workflow_issue_nivel_sistema</t>
  </si>
  <si>
    <t>Workflow de issue nivel sistema</t>
  </si>
  <si>
    <t>Concept/Idea</t>
  </si>
  <si>
    <t>El concepto esta mal planteado o la idea no es clara, alienada con la estrategia del cliente o falta temas y detalle al planteamiento.</t>
  </si>
  <si>
    <t>Documentation</t>
  </si>
  <si>
    <t>Functional</t>
  </si>
  <si>
    <t>Problema que tiene que ver con el correcto funcionamiento de la función</t>
  </si>
  <si>
    <t>Security</t>
  </si>
  <si>
    <t>Un problema de seguridad, es aquella característica que permite a usuarios no autorizados realizar transacciones y que colocan en peligro la integridad de los datos del cliente</t>
  </si>
  <si>
    <t>Usability</t>
  </si>
  <si>
    <t>Problema que tiene que ver con la forma en que se expresa para que sea usable</t>
  </si>
  <si>
    <t>Aspecto que puede afectar el tiempo de respuesta del sistema que se está probando.</t>
  </si>
  <si>
    <t>Base Hardware/Software</t>
  </si>
  <si>
    <t>Es un issue causado por un problema del hardware o software base (que no son objeto de la prueba, pero son requeridos como insumo para poderla realizar, por temas de instalación y configuración)</t>
  </si>
  <si>
    <t>Data</t>
  </si>
  <si>
    <t>Es un problema con la información fuente que alimenta el proceso de pruebas.</t>
  </si>
  <si>
    <t>Parameters</t>
  </si>
  <si>
    <t>Problema en la parametrización del objeto sujeto a pruebas.</t>
  </si>
  <si>
    <t>Grammar/Spelling</t>
  </si>
  <si>
    <r>
      <t>Partiendo del supuesto que concepto OK, se detectan problemas en su forma de expresión errores descriptivos falta detalle en la documentación. </t>
    </r>
    <r>
      <rPr>
        <b/>
        <sz val="10"/>
        <color rgb="FF252525"/>
        <rFont val="Arial"/>
        <family val="2"/>
      </rPr>
      <t>Nota</t>
    </r>
    <r>
      <rPr>
        <sz val="10"/>
        <color rgb="FF252525"/>
        <rFont val="Arial"/>
        <family val="2"/>
      </rPr>
      <t>: Tenga cuidado al categorizar la naturaleza NO confundir problemas de "concepto" con problemas de "documentación".. </t>
    </r>
  </si>
  <si>
    <t>AFT</t>
  </si>
  <si>
    <t>BI</t>
  </si>
  <si>
    <t>CPT</t>
  </si>
  <si>
    <t>DEM</t>
  </si>
  <si>
    <t>Funcional - Requisitos</t>
  </si>
  <si>
    <t>Móvil</t>
  </si>
  <si>
    <t>SAP</t>
  </si>
  <si>
    <t>Definición</t>
  </si>
  <si>
    <t>Severe</t>
  </si>
  <si>
    <t>High</t>
  </si>
  <si>
    <t>Medium</t>
  </si>
  <si>
    <t>Low</t>
  </si>
  <si>
    <t>Urgent</t>
  </si>
  <si>
    <t>La solución de software no puede ser usada o las pruebas no pueden continuar hasta que el error sea resuelto (El issue se debe solucionar inmediatamente)</t>
  </si>
  <si>
    <t>El error debe ser resuelto tan pronto como sea posible, porque es imperativa su corrección para las actividades de pruebas. El error no detiene la prueba, pero ésta se ve severamente afectada hasta que el issue sea resuelto</t>
  </si>
  <si>
    <t>El issue debería ser resuelto en un curso normal de actividades de desarrollo.</t>
  </si>
  <si>
    <t>El issue puede ser resuelto después de resolver errores más serios</t>
  </si>
  <si>
    <t xml:space="preserve">Priority </t>
  </si>
  <si>
    <t>No es presentable, pero es tolerable.</t>
  </si>
  <si>
    <r>
      <t>Suspende el uso del aplicativo o parte de él ( stopper), Indica que hay un componente </t>
    </r>
    <r>
      <rPr>
        <i/>
        <sz val="10"/>
        <color rgb="FF252525"/>
        <rFont val="Arial"/>
        <family val="2"/>
      </rPr>
      <t>critico</t>
    </r>
    <r>
      <rPr>
        <sz val="10"/>
        <color rgb="FF252525"/>
        <rFont val="Arial"/>
        <family val="2"/>
      </rPr>
      <t> dañado o genera una percepción no </t>
    </r>
    <r>
      <rPr>
        <i/>
        <sz val="10"/>
        <color rgb="FF252525"/>
        <rFont val="Arial"/>
        <family val="2"/>
      </rPr>
      <t>tolerable.</t>
    </r>
  </si>
  <si>
    <r>
      <t>No suspende el uso del aplicativo o parte de él, indica que hay un componente </t>
    </r>
    <r>
      <rPr>
        <i/>
        <sz val="10"/>
        <color rgb="FF252525"/>
        <rFont val="Arial"/>
        <family val="2"/>
      </rPr>
      <t>importante </t>
    </r>
    <r>
      <rPr>
        <sz val="10"/>
        <color rgb="FF252525"/>
        <rFont val="Arial"/>
        <family val="2"/>
      </rPr>
      <t>dañado o genera una percepción </t>
    </r>
    <r>
      <rPr>
        <i/>
        <sz val="10"/>
        <color rgb="FF252525"/>
        <rFont val="Arial"/>
        <family val="2"/>
      </rPr>
      <t>altamente</t>
    </r>
    <r>
      <rPr>
        <sz val="10"/>
        <color rgb="FF252525"/>
        <rFont val="Arial"/>
        <family val="2"/>
      </rPr>
      <t> negativa.</t>
    </r>
  </si>
  <si>
    <r>
      <t>No suspende el uso del aplicativo o parte de él, Indica que hay un componente </t>
    </r>
    <r>
      <rPr>
        <i/>
        <sz val="10"/>
        <color rgb="FF252525"/>
        <rFont val="Arial"/>
        <family val="2"/>
      </rPr>
      <t>no tan relevante</t>
    </r>
    <r>
      <rPr>
        <sz val="10"/>
        <color rgb="FF252525"/>
        <rFont val="Arial"/>
        <family val="2"/>
      </rPr>
      <t> dañado o genera una percepción </t>
    </r>
    <r>
      <rPr>
        <i/>
        <sz val="10"/>
        <color rgb="FF252525"/>
        <rFont val="Arial"/>
        <family val="2"/>
      </rPr>
      <t>medianamente</t>
    </r>
    <r>
      <rPr>
        <sz val="10"/>
        <color rgb="FF252525"/>
        <rFont val="Arial"/>
        <family val="2"/>
      </rPr>
      <t> negativa.</t>
    </r>
  </si>
  <si>
    <t xml:space="preserve">Impact </t>
  </si>
  <si>
    <t>Causales de Desfase</t>
  </si>
  <si>
    <t>Tipo de Bug</t>
  </si>
  <si>
    <t>Naturaleza del Bug</t>
  </si>
  <si>
    <t>N° Recursos Asignados</t>
  </si>
  <si>
    <t xml:space="preserve">Total Casos Reejecutados </t>
  </si>
  <si>
    <t>Sin ejecutar</t>
  </si>
  <si>
    <t># Max Corridas  Ejecutadas</t>
  </si>
  <si>
    <t>Número de horas planeadas por día</t>
  </si>
  <si>
    <t>Factor de Ajuste</t>
  </si>
  <si>
    <t xml:space="preserve">Nota </t>
  </si>
  <si>
    <t>Completar las celdas en blanco, si es necesario insertar celdas para adicionar actividades por favor tenga en cuenta que tiene que copiar las fórmulas y verificar que los totales por etapas incluyan todas las actividades.</t>
  </si>
  <si>
    <t>Actividad</t>
  </si>
  <si>
    <t>Total Esfuerzo Estimado (hr)</t>
  </si>
  <si>
    <t>Total Esfuerzo 
Más Probable (hr)</t>
  </si>
  <si>
    <t xml:space="preserve">Número de Recursos </t>
  </si>
  <si>
    <t>Total Días</t>
  </si>
  <si>
    <t>Lectura documentación</t>
  </si>
  <si>
    <t>Recepción del aplicativo o Contextualización</t>
  </si>
  <si>
    <t>Estimación de Tiempos</t>
  </si>
  <si>
    <t>Elaboración plan de pruebas y cronograma</t>
  </si>
  <si>
    <t>Sincronización</t>
  </si>
  <si>
    <t>Reunión de aprobación</t>
  </si>
  <si>
    <t>Analisis de Eventos y estrategia</t>
  </si>
  <si>
    <t>Smoke Test</t>
  </si>
  <si>
    <t>HU O Funcionalidad 1</t>
  </si>
  <si>
    <t>HU O Funcionalidad 2</t>
  </si>
  <si>
    <t>HU O Funcionalidad 3</t>
  </si>
  <si>
    <t>Revisión de casos y aprobación</t>
  </si>
  <si>
    <t>Regresión</t>
  </si>
  <si>
    <t>Comités de Cambio</t>
  </si>
  <si>
    <t>Documentación y entrega</t>
  </si>
  <si>
    <t>Actualización Documentación Diaria</t>
  </si>
  <si>
    <t>Daily</t>
  </si>
  <si>
    <t>Entrega de documentación final por parte del tester</t>
  </si>
  <si>
    <t>Generación carta certificación</t>
  </si>
  <si>
    <t>Actualización del informe de cierre</t>
  </si>
  <si>
    <t xml:space="preserve">Diligenciamiento de Indicadores y Panorama </t>
  </si>
  <si>
    <t>Total Tiempo Estimado de Pruebas</t>
  </si>
  <si>
    <t>Proveedor</t>
  </si>
  <si>
    <t>Seguimiento de prueba</t>
  </si>
  <si>
    <t>% del proyecto</t>
  </si>
  <si>
    <t>Fechas</t>
  </si>
  <si>
    <t>Horas Totales Proyecto</t>
  </si>
  <si>
    <t>Horas Por Estapa Proyecto</t>
  </si>
  <si>
    <t>Detalle Casos</t>
  </si>
  <si>
    <t>Tipo Reporte</t>
  </si>
  <si>
    <t>Severidad / Impacto</t>
  </si>
  <si>
    <t>Estado Reporte</t>
  </si>
  <si>
    <t>Etapa del Proyecto</t>
  </si>
  <si>
    <t>Naturaleza Reporte</t>
  </si>
  <si>
    <t>Información de seguimiento del proyecto o sprint</t>
  </si>
  <si>
    <t>Nro</t>
  </si>
  <si>
    <t>Año</t>
  </si>
  <si>
    <t>Mes</t>
  </si>
  <si>
    <t>Mes número</t>
  </si>
  <si>
    <t>Nombre proyecto</t>
  </si>
  <si>
    <t>Sprint o Fase</t>
  </si>
  <si>
    <t># de HU o Requerimientos</t>
  </si>
  <si>
    <t>Tipo prueba</t>
  </si>
  <si>
    <t>Lider del cliente</t>
  </si>
  <si>
    <t xml:space="preserve">A. Pruebas
Choucair </t>
  </si>
  <si>
    <t>Proveedor
Desarrollo</t>
  </si>
  <si>
    <t>Estado Prueba</t>
  </si>
  <si>
    <t>Etapa Actual</t>
  </si>
  <si>
    <t>Avance Esperado (%)</t>
  </si>
  <si>
    <t>Avance Real
(%)</t>
  </si>
  <si>
    <t>Fecha Inicial 
dd/mm/aaaa</t>
  </si>
  <si>
    <t>Fecha Requerida Finalización
Requerida por Cliente
dd/mm/aaaa</t>
  </si>
  <si>
    <t>Fecha Estimada Finalización
dd/mm/aaaa</t>
  </si>
  <si>
    <t>Fecha  Finalización más Probable
dd/mm/aaaa</t>
  </si>
  <si>
    <r>
      <t xml:space="preserve">Fecha </t>
    </r>
    <r>
      <rPr>
        <b/>
        <sz val="9"/>
        <color rgb="FFFF0000"/>
        <rFont val="Arial"/>
        <family val="2"/>
      </rPr>
      <t>Real</t>
    </r>
    <r>
      <rPr>
        <b/>
        <sz val="9"/>
        <color theme="1"/>
        <rFont val="Arial"/>
        <family val="2"/>
      </rPr>
      <t xml:space="preserve"> Finalización
proyecto
dd/mm/aaaa</t>
    </r>
  </si>
  <si>
    <t>Total Esfuerzo Más Probable (hr)</t>
  </si>
  <si>
    <t>Factor de Ajuste (%)</t>
  </si>
  <si>
    <r>
      <t xml:space="preserve">Total Horas </t>
    </r>
    <r>
      <rPr>
        <b/>
        <sz val="9"/>
        <color rgb="FFFF0000"/>
        <rFont val="Arial"/>
        <family val="2"/>
      </rPr>
      <t>Reales</t>
    </r>
    <r>
      <rPr>
        <b/>
        <sz val="9"/>
        <color theme="1"/>
        <rFont val="Arial"/>
        <family val="2"/>
      </rPr>
      <t xml:space="preserve"> (hr)</t>
    </r>
  </si>
  <si>
    <t>Horas Desfase (hr)</t>
  </si>
  <si>
    <t>Horas Ociosas (hr)</t>
  </si>
  <si>
    <t>Total Esfuerzo Estimado Planeación
(hr)</t>
  </si>
  <si>
    <r>
      <t xml:space="preserve">Total Esfuerzo </t>
    </r>
    <r>
      <rPr>
        <b/>
        <sz val="9"/>
        <color rgb="FFFF0000"/>
        <rFont val="Arial"/>
        <family val="2"/>
      </rPr>
      <t>Real</t>
    </r>
    <r>
      <rPr>
        <b/>
        <sz val="9"/>
        <color theme="1"/>
        <rFont val="Arial"/>
        <family val="2"/>
      </rPr>
      <t xml:space="preserve"> Planeación
(hr)</t>
    </r>
  </si>
  <si>
    <t>Total Esfuerzo Estimado
Diseño
(hr)</t>
  </si>
  <si>
    <r>
      <t xml:space="preserve">Total Esfuerzo </t>
    </r>
    <r>
      <rPr>
        <b/>
        <sz val="9"/>
        <color rgb="FFFF0000"/>
        <rFont val="Arial"/>
        <family val="2"/>
      </rPr>
      <t>Real</t>
    </r>
    <r>
      <rPr>
        <b/>
        <sz val="9"/>
        <color theme="1"/>
        <rFont val="Arial"/>
        <family val="2"/>
      </rPr>
      <t xml:space="preserve"> 
Diseño
(hr)</t>
    </r>
  </si>
  <si>
    <t>Total Esfuerzo Estimado
Ejecución
(hr)</t>
  </si>
  <si>
    <r>
      <t xml:space="preserve">Total Esfuerzo </t>
    </r>
    <r>
      <rPr>
        <b/>
        <sz val="9"/>
        <color rgb="FFFF0000"/>
        <rFont val="Arial"/>
        <family val="2"/>
      </rPr>
      <t>Real</t>
    </r>
    <r>
      <rPr>
        <b/>
        <sz val="9"/>
        <color theme="1"/>
        <rFont val="Arial"/>
        <family val="2"/>
      </rPr>
      <t xml:space="preserve"> 
Ejecución
(hr)</t>
    </r>
  </si>
  <si>
    <t>Total Esfuerzo Estimado
Entrega
(hr)</t>
  </si>
  <si>
    <r>
      <t xml:space="preserve">Total Esfuerzo </t>
    </r>
    <r>
      <rPr>
        <b/>
        <sz val="9"/>
        <color rgb="FFFF0000"/>
        <rFont val="Arial"/>
        <family val="2"/>
      </rPr>
      <t>Real</t>
    </r>
    <r>
      <rPr>
        <b/>
        <sz val="9"/>
        <color theme="1"/>
        <rFont val="Arial"/>
        <family val="2"/>
      </rPr>
      <t xml:space="preserve"> 
Entrega
(hr)</t>
    </r>
  </si>
  <si>
    <t># Casos Diseñados</t>
  </si>
  <si>
    <t># Casos Reutilizados</t>
  </si>
  <si>
    <t># Casos Ejecutados</t>
  </si>
  <si>
    <t># Casos Ejecutados OK</t>
  </si>
  <si>
    <t># Casos Fallidos</t>
  </si>
  <si>
    <t># Casos Sin ejecutar</t>
  </si>
  <si>
    <t># Casos Bloqueados</t>
  </si>
  <si>
    <t># Casos Apagados (N/A)</t>
  </si>
  <si>
    <t># Maximo de corridas ejecutadas</t>
  </si>
  <si>
    <t>Avance por Casos (%)</t>
  </si>
  <si>
    <t>Total Bugs Proyecto</t>
  </si>
  <si>
    <t>Total Bugs Cerrados</t>
  </si>
  <si>
    <t>Total Bugs Abiertos</t>
  </si>
  <si>
    <t>Hallazgo o Preexistencia</t>
  </si>
  <si>
    <t xml:space="preserve">Severe </t>
  </si>
  <si>
    <t>Closed By Tester</t>
  </si>
  <si>
    <t>Work as Designed</t>
  </si>
  <si>
    <t>Next Version</t>
  </si>
  <si>
    <t>Does not apply</t>
  </si>
  <si>
    <t>Could not be Replicated</t>
  </si>
  <si>
    <t>Cancelado</t>
  </si>
  <si>
    <t>TOTAL Err.Efec.</t>
  </si>
  <si>
    <t xml:space="preserve">
Etapa de Requerimiento</t>
  </si>
  <si>
    <t>Etapa de Diseño</t>
  </si>
  <si>
    <t>Etapa de Instalación</t>
  </si>
  <si>
    <t>Etapa de Construcción</t>
  </si>
  <si>
    <t>Etapa de Operación</t>
  </si>
  <si>
    <t>Total de reaperturas de errores</t>
  </si>
  <si>
    <t>Errores en producción</t>
  </si>
  <si>
    <t>Se actualizo la base de conocimiento (S/N)</t>
  </si>
  <si>
    <t>La certificación es Condicionada (S/N)</t>
  </si>
  <si>
    <t>Número de cambios de Alcance en el Plan de Pruebas</t>
  </si>
  <si>
    <t>(Seguimiento) Fecha fin garantia 
dd/mm/aaaa</t>
  </si>
  <si>
    <t xml:space="preserve">Comentarios al Seguimiento </t>
  </si>
  <si>
    <t xml:space="preserve">Terminó en o antes de la fecha Planeada </t>
  </si>
  <si>
    <t>Darcy Kymberlin Vega</t>
  </si>
  <si>
    <t>En proceso</t>
  </si>
  <si>
    <t>Id</t>
  </si>
  <si>
    <t>Nombre del proyecto</t>
  </si>
  <si>
    <t>Analista de Pruebas</t>
  </si>
  <si>
    <t>Horas Estimadas Sin Factor de Ajuste</t>
  </si>
  <si>
    <t>Horas Estimadas Con Factor de Ajuste</t>
  </si>
  <si>
    <t>Horas Invertidas (Reales)</t>
  </si>
  <si>
    <t>Total Horas de Desfase</t>
  </si>
  <si>
    <t>Sumatoria de desfases ingresados</t>
  </si>
  <si>
    <t>CH-Actividades de SW o HW</t>
  </si>
  <si>
    <t>CH-Actividades del proyecto</t>
  </si>
  <si>
    <t>CH-Desconocimiento del negocio</t>
  </si>
  <si>
    <t xml:space="preserve">CH-Inestabilidad del ambiente de pruebas durante la ejecución </t>
  </si>
  <si>
    <t>Reporte por Naturaleza</t>
  </si>
  <si>
    <t>Hardware/Software</t>
  </si>
  <si>
    <t>Grammar/Spelling/GUI</t>
  </si>
  <si>
    <t>Datos</t>
  </si>
  <si>
    <t>Funcional</t>
  </si>
  <si>
    <t>Gramatica y/o Ortografía</t>
  </si>
  <si>
    <t>GUI</t>
  </si>
  <si>
    <t>Hardware y/o Software</t>
  </si>
  <si>
    <t>Parametros</t>
  </si>
  <si>
    <t>Desarrollo</t>
  </si>
  <si>
    <t>Nuevo</t>
  </si>
  <si>
    <t>Pendiente por procesar</t>
  </si>
  <si>
    <t>Certificado</t>
  </si>
  <si>
    <t>Finalizado</t>
  </si>
  <si>
    <t>Stopper</t>
  </si>
  <si>
    <t xml:space="preserve">Choucair Academy </t>
  </si>
  <si>
    <t>Página WEB</t>
  </si>
  <si>
    <t>No se incluyen dentro del alcance funcionalidades o carpacteristicas no mencionadas dentro del alcance, no se validará la veracidad de los datos sobre los cursos existentes y su contenido, no se valida el rendimiento de la pagina en cuanto a tiempos de respuesta</t>
  </si>
  <si>
    <t xml:space="preserve">1. El ambiente de pruebas esté estable con las 3 funcionalidades
2. Que ya se encuentre información relacionada a los cursos existente
3. Que ya se cuente con la segmentación de roles y respectivos permisos para las matriculas
</t>
  </si>
  <si>
    <t>Requisitos mal definidos</t>
  </si>
  <si>
    <t>Demora en la solución de los bugs</t>
  </si>
  <si>
    <t>Ambiente de pruebas no estable</t>
  </si>
  <si>
    <t>Concretar los tiempos de respuesta con el desarrollador y realizar seguimientos diarios cuando se tengan bugs activos</t>
  </si>
  <si>
    <t>Realizar reuniones de contexto con el PO para lograr el entendimiento del requerimiento y del negocio</t>
  </si>
  <si>
    <t>Poca documentación y conocimiento del negocio</t>
  </si>
  <si>
    <t>Realizar validaciones del requerimiento con los usuarios finales de lo que hará la solución cuando se le realice la entrega</t>
  </si>
  <si>
    <t xml:space="preserve">Realizar reunión con las personas encargadas si el ambiente de pruebas tiene todas las funcionalidades estables </t>
  </si>
  <si>
    <t>Página WEB no disponible</t>
  </si>
  <si>
    <t>Funcionalidad busqueda de cursos no disponible</t>
  </si>
  <si>
    <t>Funcionalidad matrícula de cursos no disponible</t>
  </si>
  <si>
    <t>Funcionalidad realización de cursos no disponible</t>
  </si>
  <si>
    <t>Realizar smok test</t>
  </si>
  <si>
    <t>HU0001</t>
  </si>
  <si>
    <t>HU0002</t>
  </si>
  <si>
    <t>HU0003</t>
  </si>
  <si>
    <t>Consultar cursos existentes en la plataforma de Choucair Academy dentro del módulo Universidad Choucair</t>
  </si>
  <si>
    <t>Realizar matriculas a cursos</t>
  </si>
  <si>
    <t>Realizar cursos matriculados</t>
  </si>
  <si>
    <t>Visión</t>
  </si>
  <si>
    <t>Identificación de riesgos del proyecto</t>
  </si>
  <si>
    <t xml:space="preserve">Restricciones </t>
  </si>
  <si>
    <t>Descripcion</t>
  </si>
  <si>
    <t>Fijo</t>
  </si>
  <si>
    <t>Ajustable</t>
  </si>
  <si>
    <t>Elegible</t>
  </si>
  <si>
    <t>Fechas:</t>
  </si>
  <si>
    <t>X</t>
  </si>
  <si>
    <t>Alcance:</t>
  </si>
  <si>
    <r>
      <t xml:space="preserve">Para la Plataforma Web </t>
    </r>
    <r>
      <rPr>
        <b/>
        <i/>
        <sz val="11"/>
        <color theme="1"/>
        <rFont val="Arial"/>
        <family val="2"/>
      </rPr>
      <t>Choucair Academy</t>
    </r>
    <r>
      <rPr>
        <sz val="11"/>
        <color theme="1"/>
        <rFont val="Arial"/>
        <family val="2"/>
      </rPr>
      <t>, se requiere que las funcionalidades: Consultar cursos existentes, Matricularse en nuevo curso y realizar el curso funcionen de forma correcta.</t>
    </r>
  </si>
  <si>
    <t>Recursos</t>
  </si>
  <si>
    <t>Analistas de pruebas (3)</t>
  </si>
  <si>
    <t>Fecha inicio: 15/05/2023
Fecha de entrega: 05/06/2023</t>
  </si>
  <si>
    <t>Id Caso de prueba</t>
  </si>
  <si>
    <t>Nombre del caso de prueba</t>
  </si>
  <si>
    <t>Descripción del caso de prueba</t>
  </si>
  <si>
    <t>Condiciones de Inicio</t>
  </si>
  <si>
    <t>Pasos</t>
  </si>
  <si>
    <t>Set de datos</t>
  </si>
  <si>
    <t>Resultado esperado</t>
  </si>
  <si>
    <t>CP 1</t>
  </si>
  <si>
    <t>1.	Ingresar a la URL https://operacion.choucairtesting.com/academy/my/
2.	Dar clic en el botón ingresar 
3.	Ingresar usuario y contraseña previamente registrada
4.	Dar clic en el botón Acceder
5.	Ir a la categoría Universidad Choucair 
6.	Elegir escuela técnica
7.	Elegir curso</t>
  </si>
  <si>
    <t>Visualizar cursos existentes</t>
  </si>
  <si>
    <t>CP 2</t>
  </si>
  <si>
    <t>Disponibilidad de página WEB</t>
  </si>
  <si>
    <t xml:space="preserve">Verificar que al ingresar a la URL de la página de CH Academy, esté disponible </t>
  </si>
  <si>
    <t>Disponibilidad de ambiente</t>
  </si>
  <si>
    <t>1.	Ingresar a la URL https://operacion.choucairtesting.com/academy/my/</t>
  </si>
  <si>
    <t>Ingreso éxitoso</t>
  </si>
  <si>
    <t>Visualización de cursos con usuario registrado</t>
  </si>
  <si>
    <t>Verificar que al ingresar a la plataforma de Choucair Academy un usuario registrado, pueda tener visibilidad de los cursos existentes desde las categorías</t>
  </si>
  <si>
    <t>CP 3</t>
  </si>
  <si>
    <t>Verificar que al ingresar a la plataforma de Choucair Academy un usuario registrado, pueda tener visibilidad de los cursos existentes desde el buscador</t>
  </si>
  <si>
    <t>Usuario registrado
Cursos disponibles</t>
  </si>
  <si>
    <t xml:space="preserve">1.	Ingresar a la URL https://operacion.choucairtesting.com/academy/my/
2.	Dar clic en el botón ingresar 
3.	Ingresar usuario y contraseña previamente registrada
4.	Dar clic en el botón Acceder
5.	En el buscador “Buscar Cursos” colocar palabra clave </t>
  </si>
  <si>
    <t>https://operacion.choucairtesting.com/academy/my/</t>
  </si>
  <si>
    <t xml:space="preserve">Usuario: moliverosc
Contraseña: Alejao25+
</t>
  </si>
  <si>
    <t xml:space="preserve">Usuario: moliverosc
Contraseña: Alejao25+
Palabra: TurboCycle
</t>
  </si>
  <si>
    <t>Visualizar información del curso TurboCycle</t>
  </si>
  <si>
    <t>Buscar curso sin logueo</t>
  </si>
  <si>
    <t>Verificar que al ingresar a la URL de la página de CH Academy y sin iniciar sesión, no aparezcan las categorías</t>
  </si>
  <si>
    <t>Ingresar a la pág web</t>
  </si>
  <si>
    <t>No se deben visualizar las categorías</t>
  </si>
  <si>
    <t>CP 4</t>
  </si>
  <si>
    <t>Buscar curso no existente</t>
  </si>
  <si>
    <t>Verificar que al ingresar a la plataforma de Choucair Academy un usuario registrado, intente buscar un curso no existente</t>
  </si>
  <si>
    <t xml:space="preserve">Usuario: moliverosc
Contraseña: Alejao25+
Palabra: Maquillaje
</t>
  </si>
  <si>
    <t>CP 5</t>
  </si>
  <si>
    <t>Debe salir mensaje de "Sin registros"</t>
  </si>
  <si>
    <t>CP 6</t>
  </si>
  <si>
    <t>Validar caracteres en el buscador</t>
  </si>
  <si>
    <t>Verificar que al ingresar a la plataforma de Choucair Academy un usuario registrado y que intente buscar un curso existente con menos de 6 caracteres</t>
  </si>
  <si>
    <t xml:space="preserve">Usuario: moliverosc
Contraseña: Alejao25+
Palabra: Prue
</t>
  </si>
  <si>
    <t>Eje: No se visualizan los cursos</t>
  </si>
  <si>
    <t>Pepito perez</t>
  </si>
  <si>
    <t>Alejandra Oliveros</t>
  </si>
  <si>
    <t xml:space="preserve">Posterior a las modificaciones de interfaz o de experiencia de usuario, se necesita validar las siguientes 3 funcionalidades nuevamente para identificar si se vio afectado después del ajuste:
1. Validar la consulta de los cursos existentes
2. Validar la funcionalidad de matriculas de cursos a los usuarios creados
3. Validar la realización de los cursaos
</t>
  </si>
  <si>
    <t xml:space="preserve">Dentro de la estrategia, se tendrán en cuenta los siguientes tipos de pruebas: Smok test, pruebas funcionales, retest, regresiones
Se validarán las consultas de los cursos existentes por medio del buscador y por medio de sus rutas de ubicación
Se validará la vista y el contenido preliminar de los cursos existentes
Se validará la matrícula a los cursos con los roles permitidos para tal funcionalidad
Se validará la confirmación de la matrícula de los cursos
Se validará si el sistema permite realizar matrículas con roles sin permisos para tal funcionalidad
Se validará la realización de los cursos comprendiendo la inciación, en curso y finalización
Estas funcionalidades se harán probarán dentro de las categorías y sus módulos respectivos que tenga Choucair Academy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</si>
</sst>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 #,##0.00_-;\-&quot;$&quot;\ * #,##0.00_-;_-&quot;$&quot;\ * &quot;-&quot;??_-;_-@_-"/>
    <numFmt numFmtId="43" formatCode="_-* #,##0.00_-;\-* #,##0.00_-;_-* &quot;-&quot;??_-;_-@_-"/>
    <numFmt numFmtId="164" formatCode="yyyy\-mm\-dd"/>
    <numFmt numFmtId="165" formatCode="yyyy\-mm\-dd;@"/>
    <numFmt numFmtId="166" formatCode="dd\-mm\-yyyy"/>
    <numFmt numFmtId="167" formatCode="0.0"/>
    <numFmt numFmtId="168" formatCode="_ * #,##0.00_ ;_ * \-#,##0.00_ ;_ * &quot;-&quot;??_ ;_ @_ "/>
    <numFmt numFmtId="169" formatCode="_ &quot;$&quot;\ * #,##0.00_ ;_ &quot;$&quot;\ * \-#,##0.00_ ;_ &quot;$&quot;\ * &quot;-&quot;??_ ;_ @_ "/>
    <numFmt numFmtId="170" formatCode="_(&quot;$&quot;* #,##0_);_(&quot;$&quot;* \(#,##0\);_(&quot;$&quot;* &quot;-&quot;_);_(@_)"/>
    <numFmt numFmtId="171" formatCode="_(&quot;$&quot;\ * #,##0.00_);_(&quot;$&quot;\ * \(#,##0.00\);_(&quot;$&quot;\ * &quot;-&quot;??_);_(@_)"/>
    <numFmt numFmtId="172" formatCode="_(* #,##0.00_);_(* \(#,##0.00\);_(* &quot;-&quot;??_);_(@_)"/>
    <numFmt numFmtId="173" formatCode="0.0%"/>
    <numFmt numFmtId="174" formatCode="d/mm/yyyy;@"/>
    <numFmt numFmtId="175" formatCode="mmmm"/>
  </numFmts>
  <fonts count="82"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9"/>
      <color theme="1"/>
      <name val="Arial"/>
      <family val="2"/>
    </font>
    <font>
      <sz val="11"/>
      <color theme="1"/>
      <name val="Arial"/>
      <family val="2"/>
    </font>
    <font>
      <sz val="10"/>
      <color theme="1"/>
      <name val="Calibri"/>
      <family val="2"/>
      <scheme val="minor"/>
    </font>
    <font>
      <b/>
      <sz val="10"/>
      <color theme="1"/>
      <name val="Calibri"/>
      <family val="2"/>
      <scheme val="minor"/>
    </font>
    <font>
      <sz val="10"/>
      <color rgb="FF303030"/>
      <name val="Calibri"/>
      <family val="2"/>
      <scheme val="minor"/>
    </font>
    <font>
      <sz val="11"/>
      <color indexed="8"/>
      <name val="Calibri"/>
      <family val="2"/>
    </font>
    <font>
      <sz val="11"/>
      <color theme="1"/>
      <name val="Calibri"/>
      <family val="2"/>
      <scheme val="minor"/>
    </font>
    <font>
      <b/>
      <sz val="11"/>
      <color theme="0"/>
      <name val="Calibri"/>
      <family val="2"/>
      <scheme val="minor"/>
    </font>
    <font>
      <sz val="11"/>
      <color theme="0"/>
      <name val="Calibri"/>
      <family val="2"/>
      <scheme val="minor"/>
    </font>
    <font>
      <sz val="11"/>
      <color theme="0"/>
      <name val="Arial"/>
      <family val="2"/>
    </font>
    <font>
      <sz val="11"/>
      <name val="Arial"/>
      <family val="2"/>
    </font>
    <font>
      <b/>
      <sz val="11"/>
      <color theme="1"/>
      <name val="Arial"/>
      <family val="2"/>
    </font>
    <font>
      <b/>
      <sz val="11"/>
      <color theme="0"/>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sz val="10"/>
      <name val="Arial"/>
      <family val="2"/>
    </font>
    <font>
      <b/>
      <sz val="11"/>
      <color indexed="9"/>
      <name val="Calibri"/>
      <family val="2"/>
    </font>
    <font>
      <sz val="11"/>
      <color indexed="9"/>
      <name val="Calibri"/>
      <family val="2"/>
    </font>
    <font>
      <sz val="10"/>
      <color theme="0"/>
      <name val="Arial"/>
      <family val="2"/>
    </font>
    <font>
      <sz val="11"/>
      <color indexed="20"/>
      <name val="Calibri"/>
      <family val="2"/>
    </font>
    <font>
      <sz val="11"/>
      <color indexed="17"/>
      <name val="Calibri"/>
      <family val="2"/>
    </font>
    <font>
      <b/>
      <sz val="11"/>
      <color indexed="52"/>
      <name val="Calibri"/>
      <family val="2"/>
    </font>
    <font>
      <sz val="11"/>
      <color indexed="52"/>
      <name val="Calibri"/>
      <family val="2"/>
    </font>
    <font>
      <b/>
      <sz val="11"/>
      <color indexed="56"/>
      <name val="Calibri"/>
      <family val="2"/>
    </font>
    <font>
      <sz val="11"/>
      <color indexed="62"/>
      <name val="Calibri"/>
      <family val="2"/>
    </font>
    <font>
      <i/>
      <sz val="11"/>
      <color indexed="23"/>
      <name val="Calibri"/>
      <family val="2"/>
    </font>
    <font>
      <b/>
      <sz val="15"/>
      <color indexed="56"/>
      <name val="Calibri"/>
      <family val="2"/>
    </font>
    <font>
      <b/>
      <sz val="13"/>
      <color indexed="56"/>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b/>
      <sz val="13"/>
      <color indexed="56"/>
      <name val="Calibri"/>
      <family val="2"/>
      <scheme val="minor"/>
    </font>
    <font>
      <b/>
      <sz val="11"/>
      <color indexed="8"/>
      <name val="Calibri"/>
      <family val="2"/>
    </font>
    <font>
      <sz val="8"/>
      <name val="Arial"/>
      <family val="2"/>
    </font>
    <font>
      <sz val="11"/>
      <color rgb="FF000000"/>
      <name val="Calibri"/>
      <family val="2"/>
    </font>
    <font>
      <b/>
      <sz val="10"/>
      <name val="Arial"/>
      <family val="2"/>
    </font>
    <font>
      <sz val="10"/>
      <color rgb="FF000000"/>
      <name val="Arial"/>
      <family val="2"/>
    </font>
    <font>
      <b/>
      <sz val="11"/>
      <name val="Arial"/>
      <family val="2"/>
    </font>
    <font>
      <b/>
      <sz val="11"/>
      <color rgb="FFFF0000"/>
      <name val="Arial"/>
      <family val="2"/>
    </font>
    <font>
      <b/>
      <sz val="10"/>
      <color theme="0"/>
      <name val="Arial"/>
      <family val="2"/>
    </font>
    <font>
      <b/>
      <sz val="12"/>
      <name val="Arial"/>
      <family val="2"/>
    </font>
    <font>
      <b/>
      <sz val="14"/>
      <color theme="1"/>
      <name val="Calibri"/>
      <family val="2"/>
      <scheme val="minor"/>
    </font>
    <font>
      <b/>
      <sz val="10"/>
      <color theme="1" tint="4.9989318521683403E-2"/>
      <name val="Arial"/>
      <family val="2"/>
    </font>
    <font>
      <b/>
      <sz val="9"/>
      <name val="Arial"/>
      <family val="2"/>
    </font>
    <font>
      <b/>
      <sz val="11"/>
      <color rgb="FF0070C0"/>
      <name val="Arial"/>
      <family val="2"/>
    </font>
    <font>
      <sz val="9"/>
      <color theme="1"/>
      <name val="Arial"/>
      <family val="2"/>
    </font>
    <font>
      <b/>
      <sz val="11"/>
      <name val="Calibri"/>
      <family val="2"/>
      <scheme val="minor"/>
    </font>
    <font>
      <b/>
      <sz val="9"/>
      <color indexed="81"/>
      <name val="Tahoma"/>
      <family val="2"/>
    </font>
    <font>
      <u/>
      <sz val="11"/>
      <color theme="10"/>
      <name val="Calibri"/>
      <family val="2"/>
      <scheme val="minor"/>
    </font>
    <font>
      <b/>
      <sz val="10"/>
      <color rgb="FF000000"/>
      <name val="Arial"/>
      <family val="2"/>
    </font>
    <font>
      <u/>
      <sz val="10"/>
      <color theme="10"/>
      <name val="Arial"/>
      <family val="2"/>
    </font>
    <font>
      <sz val="10"/>
      <color rgb="FF008000"/>
      <name val="Arial"/>
      <family val="2"/>
    </font>
    <font>
      <b/>
      <sz val="12"/>
      <color theme="0"/>
      <name val="Arial"/>
      <family val="2"/>
    </font>
    <font>
      <i/>
      <sz val="10"/>
      <color rgb="FF252525"/>
      <name val="Arial"/>
      <family val="2"/>
    </font>
    <font>
      <sz val="10"/>
      <color rgb="FF252525"/>
      <name val="Arial"/>
      <family val="2"/>
    </font>
    <font>
      <b/>
      <sz val="10"/>
      <color rgb="FF252525"/>
      <name val="Arial"/>
      <family val="2"/>
    </font>
    <font>
      <sz val="9"/>
      <color indexed="81"/>
      <name val="Tahoma"/>
      <family val="2"/>
    </font>
    <font>
      <b/>
      <i/>
      <sz val="10"/>
      <color theme="1"/>
      <name val="Arial"/>
      <family val="2"/>
    </font>
    <font>
      <sz val="10"/>
      <color theme="5"/>
      <name val="Arial"/>
      <family val="2"/>
    </font>
    <font>
      <b/>
      <sz val="8"/>
      <name val="Calibri"/>
      <family val="2"/>
      <scheme val="minor"/>
    </font>
    <font>
      <b/>
      <sz val="8"/>
      <color theme="1"/>
      <name val="Calibri"/>
      <family val="2"/>
      <scheme val="minor"/>
    </font>
    <font>
      <b/>
      <sz val="9"/>
      <color theme="0"/>
      <name val="Arial"/>
      <family val="2"/>
    </font>
    <font>
      <b/>
      <sz val="9"/>
      <color theme="1"/>
      <name val="Calibri"/>
      <family val="2"/>
      <scheme val="minor"/>
    </font>
    <font>
      <b/>
      <sz val="9"/>
      <color theme="1"/>
      <name val="Arial"/>
      <family val="2"/>
    </font>
    <font>
      <b/>
      <sz val="9"/>
      <color rgb="FFFF0000"/>
      <name val="Arial"/>
      <family val="2"/>
    </font>
    <font>
      <b/>
      <sz val="9"/>
      <name val="Calibri"/>
      <family val="2"/>
      <scheme val="minor"/>
    </font>
    <font>
      <b/>
      <sz val="9"/>
      <color indexed="9"/>
      <name val="Arial"/>
      <family val="2"/>
    </font>
    <font>
      <sz val="11"/>
      <name val="Calibri"/>
      <family val="2"/>
    </font>
    <font>
      <b/>
      <sz val="11"/>
      <color theme="0" tint="-4.9989318521683403E-2"/>
      <name val="Arial"/>
      <family val="2"/>
    </font>
    <font>
      <b/>
      <i/>
      <sz val="11"/>
      <color theme="1"/>
      <name val="Arial"/>
      <family val="2"/>
    </font>
    <font>
      <sz val="11"/>
      <name val="Calibri"/>
      <family val="2"/>
      <scheme val="minor"/>
    </font>
    <font>
      <sz val="10"/>
      <color rgb="FF4472C4"/>
      <name val="Arial"/>
      <family val="2"/>
    </font>
    <font>
      <sz val="8"/>
      <name val="Calibri"/>
      <family val="2"/>
      <scheme val="minor"/>
    </font>
    <font>
      <u/>
      <sz val="10"/>
      <color theme="10"/>
      <name val="Calibri"/>
      <family val="2"/>
      <scheme val="minor"/>
    </font>
    <font>
      <sz val="12"/>
      <name val="Arial"/>
      <family val="2"/>
    </font>
  </fonts>
  <fills count="85">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indexed="64"/>
      </patternFill>
    </fill>
    <fill>
      <patternFill patternType="solid">
        <fgColor theme="0" tint="-0.14999847407452621"/>
        <bgColor theme="4" tint="0.79998168889431442"/>
      </patternFill>
    </fill>
    <fill>
      <patternFill patternType="solid">
        <fgColor theme="0" tint="-0.14999847407452621"/>
        <bgColor theme="4" tint="0.5999938962981048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FFFF61"/>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7"/>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39997558519241921"/>
        <bgColor theme="4"/>
      </patternFill>
    </fill>
    <fill>
      <patternFill patternType="solid">
        <fgColor theme="7" tint="-0.249977111117893"/>
        <bgColor theme="4"/>
      </patternFill>
    </fill>
    <fill>
      <patternFill patternType="solid">
        <fgColor theme="5" tint="0.39997558519241921"/>
        <bgColor theme="4"/>
      </patternFill>
    </fill>
    <fill>
      <patternFill patternType="solid">
        <fgColor rgb="FFFF0000"/>
        <bgColor theme="4"/>
      </patternFill>
    </fill>
    <fill>
      <patternFill patternType="solid">
        <fgColor rgb="FFFF0000"/>
        <bgColor indexed="64"/>
      </patternFill>
    </fill>
    <fill>
      <patternFill patternType="solid">
        <fgColor theme="5" tint="0.39997558519241921"/>
        <bgColor indexed="64"/>
      </patternFill>
    </fill>
    <fill>
      <patternFill patternType="solid">
        <fgColor rgb="FFF7F7F7"/>
        <bgColor indexed="64"/>
      </patternFill>
    </fill>
    <fill>
      <patternFill patternType="solid">
        <fgColor rgb="FFFFFFFF"/>
        <bgColor indexed="64"/>
      </patternFill>
    </fill>
    <fill>
      <patternFill patternType="solid">
        <fgColor theme="3"/>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4" tint="0.59999389629810485"/>
        <bgColor indexed="64"/>
      </patternFill>
    </fill>
    <fill>
      <patternFill patternType="solid">
        <fgColor rgb="FFFFFF99"/>
        <bgColor theme="6"/>
      </patternFill>
    </fill>
    <fill>
      <patternFill patternType="solid">
        <fgColor theme="9" tint="0.79998168889431442"/>
        <bgColor theme="6"/>
      </patternFill>
    </fill>
    <fill>
      <patternFill patternType="solid">
        <fgColor theme="8" tint="0.79998168889431442"/>
        <bgColor indexed="64"/>
      </patternFill>
    </fill>
    <fill>
      <patternFill patternType="solid">
        <fgColor theme="7" tint="-0.24997711111789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CCFF99"/>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9" tint="-0.499984740745262"/>
        <bgColor indexed="64"/>
      </patternFill>
    </fill>
    <fill>
      <patternFill patternType="solid">
        <fgColor theme="3" tint="0.59999389629810485"/>
        <bgColor indexed="64"/>
      </patternFill>
    </fill>
  </fills>
  <borders count="97">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left>
      <right style="thin">
        <color theme="0"/>
      </right>
      <top/>
      <bottom style="thin">
        <color theme="0"/>
      </bottom>
      <diagonal/>
    </border>
    <border>
      <left/>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1" tint="0.499984740745262"/>
      </right>
      <top style="thin">
        <color theme="0" tint="-0.499984740745262"/>
      </top>
      <bottom/>
      <diagonal/>
    </border>
    <border>
      <left style="thin">
        <color theme="0" tint="-0.499984740745262"/>
      </left>
      <right style="thin">
        <color theme="1" tint="0.499984740745262"/>
      </right>
      <top/>
      <bottom/>
      <diagonal/>
    </border>
    <border>
      <left style="thin">
        <color theme="0" tint="-0.499984740745262"/>
      </left>
      <right style="thin">
        <color theme="1" tint="0.499984740745262"/>
      </right>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0" tint="-0.499984740745262"/>
      </right>
      <top style="thin">
        <color theme="1" tint="0.499984740745262"/>
      </top>
      <bottom style="thin">
        <color theme="0" tint="-0.499984740745262"/>
      </bottom>
      <diagonal/>
    </border>
    <border>
      <left style="thin">
        <color theme="1" tint="0.499984740745262"/>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4" tint="0.39997558519241921"/>
      </bottom>
      <diagonal/>
    </border>
    <border>
      <left style="thin">
        <color theme="0" tint="-0.499984740745262"/>
      </left>
      <right/>
      <top style="thin">
        <color theme="1" tint="0.499984740745262"/>
      </top>
      <bottom/>
      <diagonal/>
    </border>
    <border>
      <left style="thin">
        <color theme="0" tint="-0.499984740745262"/>
      </left>
      <right style="thin">
        <color theme="0" tint="-0.499984740745262"/>
      </right>
      <top style="thin">
        <color theme="1" tint="0.499984740745262"/>
      </top>
      <bottom/>
      <diagonal/>
    </border>
    <border>
      <left/>
      <right/>
      <top/>
      <bottom style="thin">
        <color theme="1" tint="0.499984740745262"/>
      </bottom>
      <diagonal/>
    </border>
    <border>
      <left style="thin">
        <color theme="1" tint="0.499984740745262"/>
      </left>
      <right/>
      <top/>
      <bottom style="thin">
        <color theme="1" tint="0.499984740745262"/>
      </bottom>
      <diagonal/>
    </border>
    <border>
      <left/>
      <right/>
      <top/>
      <bottom style="thin">
        <color theme="4" tint="0.39997558519241921"/>
      </bottom>
      <diagonal/>
    </border>
    <border>
      <left style="thin">
        <color theme="1" tint="0.499984740745262"/>
      </left>
      <right style="thin">
        <color theme="4" tint="0.39997558519241921"/>
      </right>
      <top style="thin">
        <color theme="1" tint="0.499984740745262"/>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tint="-0.34998626667073579"/>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ck">
        <color theme="0"/>
      </bottom>
      <diagonal/>
    </border>
    <border>
      <left/>
      <right/>
      <top style="thin">
        <color theme="1" tint="0.499984740745262"/>
      </top>
      <bottom style="thin">
        <color theme="4" tint="0.39997558519241921"/>
      </bottom>
      <diagonal/>
    </border>
    <border>
      <left style="thin">
        <color theme="0"/>
      </left>
      <right style="thin">
        <color theme="0"/>
      </right>
      <top style="thin">
        <color theme="1" tint="0.499984740745262"/>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1" tint="0.499984740745262"/>
      </left>
      <right style="thin">
        <color theme="1" tint="0.499984740745262"/>
      </right>
      <top style="thin">
        <color theme="1" tint="0.499984740745262"/>
      </top>
      <bottom style="thin">
        <color theme="0" tint="-0.499984740745262"/>
      </bottom>
      <diagonal/>
    </border>
    <border>
      <left style="thin">
        <color theme="1" tint="0.499984740745262"/>
      </left>
      <right/>
      <top style="thin">
        <color theme="1" tint="0.499984740745262"/>
      </top>
      <bottom style="thin">
        <color theme="0" tint="-0.499984740745262"/>
      </bottom>
      <diagonal/>
    </border>
    <border>
      <left/>
      <right style="thin">
        <color theme="0" tint="-0.499984740745262"/>
      </right>
      <top/>
      <bottom style="thin">
        <color theme="0" tint="-0.499984740745262"/>
      </bottom>
      <diagonal/>
    </border>
    <border>
      <left style="thin">
        <color theme="1" tint="0.499984740745262"/>
      </left>
      <right style="thin">
        <color theme="1" tint="0.499984740745262"/>
      </right>
      <top/>
      <bottom style="thin">
        <color theme="1" tint="0.499984740745262"/>
      </bottom>
      <diagonal/>
    </border>
    <border>
      <left style="thin">
        <color theme="4" tint="0.39997558519241921"/>
      </left>
      <right style="thin">
        <color theme="4" tint="0.39997558519241921"/>
      </right>
      <top style="thin">
        <color theme="4" tint="0.39997558519241921"/>
      </top>
      <bottom style="thin">
        <color theme="1" tint="0.499984740745262"/>
      </bottom>
      <diagonal/>
    </border>
    <border>
      <left/>
      <right style="thin">
        <color theme="0" tint="-0.499984740745262"/>
      </right>
      <top style="thin">
        <color theme="1" tint="0.499984740745262"/>
      </top>
      <bottom style="thin">
        <color theme="1" tint="0.499984740745262"/>
      </bottom>
      <diagonal/>
    </border>
    <border>
      <left style="thin">
        <color theme="0" tint="-0.499984740745262"/>
      </left>
      <right style="thin">
        <color theme="0"/>
      </right>
      <top/>
      <bottom style="thin">
        <color theme="0" tint="-0.499984740745262"/>
      </bottom>
      <diagonal/>
    </border>
    <border>
      <left style="thin">
        <color theme="0"/>
      </left>
      <right style="thin">
        <color theme="0" tint="-0.499984740745262"/>
      </right>
      <top/>
      <bottom style="thin">
        <color theme="0" tint="-0.499984740745262"/>
      </bottom>
      <diagonal/>
    </border>
    <border>
      <left/>
      <right/>
      <top style="thin">
        <color theme="1" tint="0.499984740745262"/>
      </top>
      <bottom style="thin">
        <color theme="0" tint="-0.499984740745262"/>
      </bottom>
      <diagonal/>
    </border>
    <border>
      <left style="thin">
        <color theme="0"/>
      </left>
      <right/>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thin">
        <color indexed="64"/>
      </bottom>
      <diagonal/>
    </border>
    <border>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670">
    <xf numFmtId="0" fontId="0" fillId="0" borderId="0"/>
    <xf numFmtId="9" fontId="1" fillId="0" borderId="0" applyFont="0" applyFill="0" applyBorder="0" applyAlignment="0" applyProtection="0"/>
    <xf numFmtId="9" fontId="10" fillId="0" borderId="0" applyFont="0" applyFill="0" applyBorder="0" applyAlignment="0" applyProtection="0"/>
    <xf numFmtId="0" fontId="11" fillId="0" borderId="0"/>
    <xf numFmtId="0" fontId="1" fillId="0" borderId="0"/>
    <xf numFmtId="0" fontId="21" fillId="0" borderId="0"/>
    <xf numFmtId="9" fontId="1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22"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23" fillId="37"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4" fillId="18"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4" fillId="20" borderId="0" applyNumberFormat="0" applyBorder="0" applyAlignment="0" applyProtection="0"/>
    <xf numFmtId="0" fontId="13" fillId="20"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3"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5" borderId="0" applyNumberFormat="0" applyBorder="0" applyAlignment="0" applyProtection="0"/>
    <xf numFmtId="0" fontId="13" fillId="25"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4" fillId="26"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4" borderId="0" applyNumberFormat="0" applyBorder="0" applyAlignment="0" applyProtection="0"/>
    <xf numFmtId="0" fontId="25" fillId="28"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1" fillId="0" borderId="0"/>
    <xf numFmtId="0" fontId="21" fillId="0" borderId="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2" fillId="46" borderId="53" applyNumberFormat="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4" fillId="19" borderId="0" applyNumberFormat="0" applyBorder="0" applyAlignment="0" applyProtection="0"/>
    <xf numFmtId="0" fontId="13" fillId="19"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1"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4" borderId="0" applyNumberFormat="0" applyBorder="0" applyAlignment="0" applyProtection="0"/>
    <xf numFmtId="0" fontId="13" fillId="2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31" fillId="0" borderId="0" applyNumberFormat="0" applyFill="0" applyBorder="0" applyAlignment="0" applyProtection="0"/>
    <xf numFmtId="0" fontId="26" fillId="29" borderId="0" applyNumberFormat="0" applyBorder="0" applyAlignment="0" applyProtection="0"/>
    <xf numFmtId="0" fontId="32" fillId="0" borderId="55" applyNumberFormat="0" applyFill="0" applyAlignment="0" applyProtection="0"/>
    <xf numFmtId="0" fontId="33" fillId="0" borderId="56" applyNumberFormat="0" applyFill="0" applyAlignment="0" applyProtection="0"/>
    <xf numFmtId="0" fontId="29" fillId="0" borderId="57" applyNumberFormat="0" applyFill="0" applyAlignment="0" applyProtection="0"/>
    <xf numFmtId="0" fontId="29" fillId="0" borderId="0" applyNumberFormat="0" applyFill="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30" fillId="32" borderId="52" applyNumberFormat="0" applyAlignment="0" applyProtection="0"/>
    <xf numFmtId="0" fontId="28" fillId="0" borderId="54" applyNumberFormat="0" applyFill="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168"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35" fillId="45" borderId="59" applyNumberFormat="0" applyAlignment="0" applyProtection="0"/>
    <xf numFmtId="9" fontId="21"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7" fillId="0" borderId="0" applyNumberFormat="0" applyFill="0" applyBorder="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6" fillId="0" borderId="0" applyNumberForma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1" fillId="0" borderId="0"/>
    <xf numFmtId="0" fontId="3"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0" fontId="21" fillId="0" borderId="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0" fontId="21" fillId="0" borderId="0">
      <alignment wrapText="1"/>
    </xf>
    <xf numFmtId="0" fontId="21" fillId="0" borderId="0">
      <alignment wrapText="1"/>
    </xf>
    <xf numFmtId="0" fontId="40" fillId="0" borderId="0">
      <alignment vertical="center"/>
    </xf>
    <xf numFmtId="9" fontId="21" fillId="0" borderId="0" applyFont="0" applyFill="0" applyBorder="0" applyAlignment="0" applyProtection="0">
      <alignment wrapText="1"/>
    </xf>
    <xf numFmtId="9" fontId="21" fillId="0" borderId="0" applyFont="0" applyFill="0" applyBorder="0" applyAlignment="0" applyProtection="0">
      <alignment wrapText="1"/>
    </xf>
    <xf numFmtId="9" fontId="21" fillId="0" borderId="0" applyFont="0" applyFill="0" applyBorder="0" applyAlignment="0" applyProtection="0">
      <alignment wrapText="1"/>
    </xf>
    <xf numFmtId="169" fontId="21" fillId="0" borderId="0" applyFont="0" applyFill="0" applyBorder="0" applyAlignment="0" applyProtection="0"/>
    <xf numFmtId="9" fontId="21" fillId="0" borderId="0" applyFont="0" applyFill="0" applyBorder="0" applyAlignment="0" applyProtection="0"/>
    <xf numFmtId="0" fontId="1"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41" fillId="0" borderId="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4" fillId="23" borderId="0" applyNumberFormat="0" applyBorder="0" applyAlignment="0" applyProtection="0"/>
    <xf numFmtId="0" fontId="24" fillId="26" borderId="0" applyNumberFormat="0" applyBorder="0" applyAlignment="0" applyProtection="0"/>
    <xf numFmtId="0" fontId="1" fillId="0" borderId="0"/>
    <xf numFmtId="168" fontId="1" fillId="0" borderId="0" applyFont="0" applyFill="0" applyBorder="0" applyAlignment="0" applyProtection="0"/>
    <xf numFmtId="9" fontId="1" fillId="0" borderId="0" applyFont="0" applyFill="0" applyBorder="0" applyAlignment="0" applyProtection="0"/>
    <xf numFmtId="170" fontId="1" fillId="0" borderId="0" applyFont="0" applyFill="0" applyBorder="0" applyAlignment="0" applyProtection="0"/>
    <xf numFmtId="171" fontId="1" fillId="0" borderId="0" applyFont="0" applyFill="0" applyBorder="0" applyAlignment="0" applyProtection="0"/>
    <xf numFmtId="0" fontId="55" fillId="0" borderId="0" applyNumberFormat="0" applyFill="0" applyBorder="0" applyAlignment="0" applyProtection="0"/>
    <xf numFmtId="172" fontId="21" fillId="0" borderId="0" applyFont="0" applyFill="0" applyBorder="0" applyAlignment="0" applyProtection="0"/>
  </cellStyleXfs>
  <cellXfs count="538">
    <xf numFmtId="0" fontId="0" fillId="0" borderId="0" xfId="0"/>
    <xf numFmtId="0" fontId="3" fillId="0" borderId="0" xfId="0" applyFont="1"/>
    <xf numFmtId="0" fontId="3" fillId="0" borderId="0" xfId="0" applyFont="1" applyAlignment="1">
      <alignment horizontal="center" vertical="center"/>
    </xf>
    <xf numFmtId="9" fontId="0" fillId="0" borderId="0" xfId="1" applyFont="1"/>
    <xf numFmtId="0" fontId="2" fillId="0" borderId="0" xfId="0" applyFont="1"/>
    <xf numFmtId="0" fontId="0" fillId="0" borderId="0" xfId="0"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wrapText="1"/>
    </xf>
    <xf numFmtId="0" fontId="3" fillId="0" borderId="0" xfId="0" applyFont="1" applyAlignment="1">
      <alignment horizontal="left"/>
    </xf>
    <xf numFmtId="0" fontId="0" fillId="0" borderId="0" xfId="0" applyAlignment="1">
      <alignment wrapText="1"/>
    </xf>
    <xf numFmtId="0" fontId="0" fillId="0" borderId="0" xfId="0" applyAlignment="1">
      <alignment horizontal="left"/>
    </xf>
    <xf numFmtId="0" fontId="5" fillId="0" borderId="0" xfId="0" applyFont="1"/>
    <xf numFmtId="165" fontId="6" fillId="0" borderId="0" xfId="0" applyNumberFormat="1" applyFont="1"/>
    <xf numFmtId="0" fontId="6" fillId="0" borderId="0" xfId="0" applyFont="1"/>
    <xf numFmtId="9" fontId="6" fillId="0" borderId="0" xfId="1" applyFont="1" applyAlignment="1">
      <alignment horizontal="center"/>
    </xf>
    <xf numFmtId="9" fontId="6" fillId="0" borderId="0" xfId="1" applyFont="1"/>
    <xf numFmtId="0" fontId="4" fillId="0" borderId="0" xfId="0" applyFont="1" applyAlignment="1">
      <alignment horizontal="center" vertical="center"/>
    </xf>
    <xf numFmtId="0" fontId="6" fillId="0" borderId="0" xfId="0" applyFont="1" applyAlignment="1">
      <alignment horizontal="center" vertical="center"/>
    </xf>
    <xf numFmtId="0" fontId="7" fillId="0" borderId="0" xfId="0" applyFont="1"/>
    <xf numFmtId="0" fontId="7" fillId="0" borderId="6" xfId="0" applyFont="1" applyBorder="1" applyAlignment="1">
      <alignment vertical="center" wrapText="1"/>
    </xf>
    <xf numFmtId="164" fontId="7" fillId="0" borderId="0" xfId="0" applyNumberFormat="1" applyFont="1" applyAlignment="1">
      <alignment horizontal="center" vertical="center"/>
    </xf>
    <xf numFmtId="0" fontId="7" fillId="0" borderId="0" xfId="0" applyFont="1" applyAlignment="1">
      <alignment horizontal="left"/>
    </xf>
    <xf numFmtId="0" fontId="7" fillId="0" borderId="0" xfId="0" applyFont="1" applyAlignment="1">
      <alignment wrapText="1"/>
    </xf>
    <xf numFmtId="0" fontId="0" fillId="10" borderId="0" xfId="0" applyFill="1"/>
    <xf numFmtId="165" fontId="0" fillId="0" borderId="0" xfId="0" applyNumberFormat="1"/>
    <xf numFmtId="49" fontId="0" fillId="0" borderId="0" xfId="0" applyNumberFormat="1" applyAlignment="1">
      <alignment horizontal="right"/>
    </xf>
    <xf numFmtId="0" fontId="8" fillId="0" borderId="0" xfId="0" applyFont="1" applyAlignment="1">
      <alignment horizontal="center" vertical="center"/>
    </xf>
    <xf numFmtId="0" fontId="0" fillId="0" borderId="0" xfId="0" applyAlignment="1">
      <alignment vertical="center"/>
    </xf>
    <xf numFmtId="165" fontId="0" fillId="0" borderId="0" xfId="0" applyNumberFormat="1" applyAlignment="1">
      <alignment vertical="center"/>
    </xf>
    <xf numFmtId="49" fontId="0" fillId="0" borderId="0" xfId="0" applyNumberFormat="1" applyAlignment="1">
      <alignment horizontal="right" vertical="center"/>
    </xf>
    <xf numFmtId="0" fontId="13" fillId="0" borderId="0" xfId="0" applyFont="1" applyAlignment="1">
      <alignment vertical="center"/>
    </xf>
    <xf numFmtId="9" fontId="0" fillId="0" borderId="0" xfId="0" applyNumberFormat="1" applyAlignment="1">
      <alignment horizontal="center" vertical="center"/>
    </xf>
    <xf numFmtId="0" fontId="0" fillId="12" borderId="0" xfId="0" applyFill="1"/>
    <xf numFmtId="0" fontId="14" fillId="0" borderId="0" xfId="0" applyFont="1"/>
    <xf numFmtId="9" fontId="15" fillId="0" borderId="0" xfId="1" applyFont="1" applyAlignment="1">
      <alignment horizontal="center"/>
    </xf>
    <xf numFmtId="0" fontId="16" fillId="14" borderId="16" xfId="0" applyFont="1" applyFill="1" applyBorder="1" applyAlignment="1">
      <alignment horizontal="center" vertical="center"/>
    </xf>
    <xf numFmtId="0" fontId="16" fillId="14" borderId="16" xfId="0" applyFont="1" applyFill="1" applyBorder="1" applyAlignment="1">
      <alignment horizontal="center" vertical="center" wrapText="1"/>
    </xf>
    <xf numFmtId="9" fontId="16" fillId="14" borderId="16" xfId="1" applyFont="1" applyFill="1" applyBorder="1" applyAlignment="1">
      <alignment horizontal="center" vertical="center" wrapText="1"/>
    </xf>
    <xf numFmtId="166" fontId="16" fillId="14" borderId="16" xfId="0" applyNumberFormat="1" applyFont="1" applyFill="1" applyBorder="1" applyAlignment="1">
      <alignment horizontal="center" vertical="center" wrapText="1"/>
    </xf>
    <xf numFmtId="10" fontId="16" fillId="0" borderId="0" xfId="0" applyNumberFormat="1" applyFont="1" applyAlignment="1">
      <alignment horizontal="center" vertical="center"/>
    </xf>
    <xf numFmtId="0" fontId="9" fillId="0" borderId="27" xfId="0" quotePrefix="1" applyFont="1" applyBorder="1" applyAlignment="1">
      <alignment vertical="center" wrapText="1"/>
    </xf>
    <xf numFmtId="0" fontId="9" fillId="0" borderId="26" xfId="0" quotePrefix="1" applyFont="1" applyBorder="1" applyAlignment="1">
      <alignment vertical="center" wrapText="1"/>
    </xf>
    <xf numFmtId="0" fontId="12" fillId="4" borderId="29" xfId="0" applyFont="1" applyFill="1" applyBorder="1" applyAlignment="1">
      <alignment horizontal="center" vertical="center"/>
    </xf>
    <xf numFmtId="0" fontId="7" fillId="0" borderId="7" xfId="0" applyFont="1" applyBorder="1" applyAlignment="1">
      <alignment vertical="center" wrapText="1"/>
    </xf>
    <xf numFmtId="9" fontId="6" fillId="6" borderId="25" xfId="1" applyFont="1" applyFill="1" applyBorder="1" applyAlignment="1">
      <alignment horizontal="center" vertical="center" wrapText="1"/>
    </xf>
    <xf numFmtId="0" fontId="6" fillId="6" borderId="25" xfId="0" applyFont="1" applyFill="1" applyBorder="1"/>
    <xf numFmtId="0" fontId="6" fillId="6" borderId="25" xfId="0" applyFont="1" applyFill="1" applyBorder="1" applyAlignment="1">
      <alignment horizontal="center" vertical="center"/>
    </xf>
    <xf numFmtId="166" fontId="6" fillId="6" borderId="25" xfId="0" applyNumberFormat="1" applyFont="1" applyFill="1" applyBorder="1" applyAlignment="1">
      <alignment horizontal="center" vertical="center" wrapText="1"/>
    </xf>
    <xf numFmtId="9" fontId="6" fillId="6" borderId="20" xfId="1" applyFont="1" applyFill="1" applyBorder="1" applyAlignment="1">
      <alignment horizontal="center" vertical="center" wrapText="1"/>
    </xf>
    <xf numFmtId="9" fontId="6" fillId="0" borderId="25" xfId="1" applyFont="1" applyBorder="1" applyAlignment="1">
      <alignment horizontal="center" vertical="center" wrapText="1"/>
    </xf>
    <xf numFmtId="0" fontId="6" fillId="0" borderId="25" xfId="0" applyFont="1" applyBorder="1"/>
    <xf numFmtId="0" fontId="6" fillId="0" borderId="25" xfId="0" applyFont="1" applyBorder="1" applyAlignment="1">
      <alignment horizontal="center" vertical="center"/>
    </xf>
    <xf numFmtId="166" fontId="6" fillId="0" borderId="25" xfId="0" applyNumberFormat="1" applyFont="1" applyBorder="1" applyAlignment="1">
      <alignment horizontal="center" vertical="center" wrapText="1"/>
    </xf>
    <xf numFmtId="9" fontId="6" fillId="0" borderId="20" xfId="1" applyFont="1" applyBorder="1" applyAlignment="1">
      <alignment horizontal="center" vertical="center" wrapText="1"/>
    </xf>
    <xf numFmtId="9" fontId="6" fillId="6" borderId="26" xfId="1" applyFont="1" applyFill="1" applyBorder="1" applyAlignment="1">
      <alignment horizontal="center" vertical="center" wrapText="1"/>
    </xf>
    <xf numFmtId="9" fontId="6" fillId="0" borderId="26" xfId="1" applyFont="1" applyBorder="1" applyAlignment="1">
      <alignment horizontal="center" vertical="center" wrapText="1"/>
    </xf>
    <xf numFmtId="0" fontId="17" fillId="15" borderId="0" xfId="0" applyFont="1" applyFill="1" applyAlignment="1">
      <alignment horizontal="center" vertical="center" wrapText="1"/>
    </xf>
    <xf numFmtId="0" fontId="17" fillId="15" borderId="24"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6" fillId="0" borderId="25" xfId="0" applyFont="1" applyBorder="1" applyAlignment="1">
      <alignment horizontal="center" vertical="center" wrapText="1"/>
    </xf>
    <xf numFmtId="9" fontId="13" fillId="12" borderId="0" xfId="0" applyNumberFormat="1" applyFont="1" applyFill="1" applyAlignment="1">
      <alignment horizontal="center" vertical="center"/>
    </xf>
    <xf numFmtId="0" fontId="9" fillId="0" borderId="32" xfId="0" applyFont="1" applyBorder="1" applyAlignment="1">
      <alignment vertical="center" wrapText="1"/>
    </xf>
    <xf numFmtId="0" fontId="9" fillId="0" borderId="26" xfId="0" applyFont="1" applyBorder="1" applyAlignment="1">
      <alignment vertical="center" wrapText="1"/>
    </xf>
    <xf numFmtId="0" fontId="0" fillId="0" borderId="32" xfId="0" applyBorder="1" applyAlignment="1">
      <alignment horizontal="center" vertical="center"/>
    </xf>
    <xf numFmtId="0" fontId="17" fillId="15" borderId="35" xfId="0" applyFont="1" applyFill="1" applyBorder="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2" fontId="2" fillId="0" borderId="0" xfId="0" applyNumberFormat="1" applyFont="1" applyAlignment="1">
      <alignment horizontal="center" vertical="center"/>
    </xf>
    <xf numFmtId="0" fontId="17" fillId="15" borderId="44" xfId="0" applyFont="1" applyFill="1" applyBorder="1" applyAlignment="1">
      <alignment horizontal="center" vertical="center" wrapText="1"/>
    </xf>
    <xf numFmtId="0" fontId="12" fillId="0" borderId="0" xfId="0" applyFont="1" applyAlignment="1">
      <alignment horizontal="center" vertical="center" wrapText="1"/>
    </xf>
    <xf numFmtId="0" fontId="0" fillId="5" borderId="40" xfId="0" applyFill="1" applyBorder="1"/>
    <xf numFmtId="0" fontId="17" fillId="15" borderId="45" xfId="0" applyFont="1" applyFill="1" applyBorder="1" applyAlignment="1">
      <alignment horizontal="center" vertical="center" wrapText="1"/>
    </xf>
    <xf numFmtId="9" fontId="0" fillId="0" borderId="0" xfId="1" applyFont="1" applyAlignment="1">
      <alignment horizontal="center" vertical="center"/>
    </xf>
    <xf numFmtId="0" fontId="12" fillId="4" borderId="43" xfId="0" applyFont="1" applyFill="1" applyBorder="1" applyAlignment="1">
      <alignment horizontal="center" vertical="center" wrapText="1"/>
    </xf>
    <xf numFmtId="0" fontId="0" fillId="5" borderId="41" xfId="0" applyFill="1" applyBorder="1"/>
    <xf numFmtId="0" fontId="0" fillId="6" borderId="41" xfId="0" applyFill="1" applyBorder="1"/>
    <xf numFmtId="0" fontId="0" fillId="6" borderId="42" xfId="0" applyFill="1" applyBorder="1"/>
    <xf numFmtId="9" fontId="0" fillId="5" borderId="38" xfId="0" applyNumberFormat="1" applyFill="1" applyBorder="1" applyAlignment="1">
      <alignment horizontal="center" vertical="center"/>
    </xf>
    <xf numFmtId="9" fontId="0" fillId="5" borderId="39" xfId="1" applyFont="1" applyFill="1" applyBorder="1" applyAlignment="1">
      <alignment horizontal="center" vertical="center"/>
    </xf>
    <xf numFmtId="167" fontId="0" fillId="0" borderId="0" xfId="0" applyNumberFormat="1" applyAlignment="1">
      <alignment horizontal="center" vertical="center"/>
    </xf>
    <xf numFmtId="9" fontId="0" fillId="6" borderId="36" xfId="0" applyNumberFormat="1" applyFill="1" applyBorder="1" applyAlignment="1">
      <alignment horizontal="center" vertical="center"/>
    </xf>
    <xf numFmtId="9" fontId="0" fillId="6" borderId="37" xfId="0" applyNumberFormat="1" applyFill="1" applyBorder="1" applyAlignment="1">
      <alignment horizontal="center" vertical="center"/>
    </xf>
    <xf numFmtId="0" fontId="2" fillId="0" borderId="34" xfId="0" applyFont="1" applyBorder="1" applyAlignment="1">
      <alignment horizontal="center" vertical="center" wrapText="1"/>
    </xf>
    <xf numFmtId="0" fontId="2" fillId="4" borderId="43" xfId="0" applyFont="1" applyFill="1" applyBorder="1" applyAlignment="1">
      <alignment horizontal="center" vertical="center" wrapText="1"/>
    </xf>
    <xf numFmtId="0" fontId="2" fillId="0" borderId="0" xfId="0" applyFont="1" applyAlignment="1">
      <alignment horizontal="center"/>
    </xf>
    <xf numFmtId="0" fontId="12" fillId="4" borderId="46" xfId="0" applyFont="1" applyFill="1" applyBorder="1"/>
    <xf numFmtId="0" fontId="12" fillId="4" borderId="47" xfId="0" applyFont="1" applyFill="1" applyBorder="1" applyAlignment="1">
      <alignment horizontal="center" vertical="center"/>
    </xf>
    <xf numFmtId="0" fontId="3" fillId="0" borderId="2" xfId="0"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xf numFmtId="0" fontId="0" fillId="0" borderId="0" xfId="0" applyAlignment="1">
      <alignment horizontal="center"/>
    </xf>
    <xf numFmtId="0" fontId="42" fillId="50" borderId="2" xfId="0" applyFont="1" applyFill="1" applyBorder="1" applyAlignment="1">
      <alignment horizontal="right"/>
    </xf>
    <xf numFmtId="0" fontId="42" fillId="50" borderId="2" xfId="0" applyFont="1" applyFill="1" applyBorder="1" applyAlignment="1">
      <alignment horizontal="center" vertical="center"/>
    </xf>
    <xf numFmtId="0" fontId="3" fillId="0" borderId="2" xfId="0" applyFont="1" applyBorder="1" applyAlignment="1">
      <alignment horizontal="center" vertical="center" wrapText="1"/>
    </xf>
    <xf numFmtId="0" fontId="0" fillId="0" borderId="2" xfId="0" applyBorder="1" applyAlignment="1">
      <alignment horizontal="center"/>
    </xf>
    <xf numFmtId="0" fontId="4" fillId="0" borderId="0" xfId="0" applyFont="1"/>
    <xf numFmtId="9" fontId="17" fillId="7" borderId="25" xfId="1" applyFont="1" applyFill="1" applyBorder="1" applyAlignment="1">
      <alignment horizontal="center" vertical="center" wrapText="1"/>
    </xf>
    <xf numFmtId="167" fontId="6" fillId="8" borderId="30" xfId="0" applyNumberFormat="1" applyFont="1" applyFill="1" applyBorder="1" applyAlignment="1">
      <alignment horizontal="center" vertical="center" wrapText="1"/>
    </xf>
    <xf numFmtId="167" fontId="6" fillId="8" borderId="9" xfId="0" applyNumberFormat="1" applyFont="1" applyFill="1" applyBorder="1" applyAlignment="1">
      <alignment horizontal="center" vertical="center" wrapText="1"/>
    </xf>
    <xf numFmtId="167" fontId="6" fillId="8" borderId="5" xfId="0" applyNumberFormat="1" applyFont="1" applyFill="1" applyBorder="1" applyAlignment="1">
      <alignment horizontal="center" vertical="center" wrapText="1"/>
    </xf>
    <xf numFmtId="2" fontId="6" fillId="0" borderId="3" xfId="0" applyNumberFormat="1" applyFont="1" applyBorder="1" applyAlignment="1" applyProtection="1">
      <alignment horizontal="center" vertical="center" wrapText="1"/>
      <protection locked="0"/>
    </xf>
    <xf numFmtId="2" fontId="6" fillId="0" borderId="3"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wrapText="1"/>
      <protection locked="0"/>
    </xf>
    <xf numFmtId="9" fontId="13" fillId="0" borderId="0" xfId="0" applyNumberFormat="1" applyFont="1" applyAlignment="1">
      <alignment horizontal="center"/>
    </xf>
    <xf numFmtId="0" fontId="3" fillId="5" borderId="30" xfId="0" applyFont="1" applyFill="1" applyBorder="1" applyAlignment="1">
      <alignment vertical="center" wrapText="1"/>
    </xf>
    <xf numFmtId="0" fontId="3" fillId="3" borderId="30" xfId="0" applyFont="1" applyFill="1" applyBorder="1" applyAlignment="1">
      <alignment vertical="center" wrapText="1"/>
    </xf>
    <xf numFmtId="49" fontId="3" fillId="5" borderId="30" xfId="0" applyNumberFormat="1" applyFont="1" applyFill="1" applyBorder="1" applyAlignment="1">
      <alignment horizontal="left" vertical="center" wrapText="1"/>
    </xf>
    <xf numFmtId="2" fontId="3" fillId="5" borderId="30" xfId="0" applyNumberFormat="1" applyFont="1" applyFill="1" applyBorder="1" applyAlignment="1">
      <alignment horizontal="center" vertical="center"/>
    </xf>
    <xf numFmtId="0" fontId="3" fillId="5" borderId="31" xfId="0" applyFont="1" applyFill="1" applyBorder="1" applyAlignment="1">
      <alignment vertical="center" wrapText="1"/>
    </xf>
    <xf numFmtId="0" fontId="3" fillId="6" borderId="9" xfId="0" applyFont="1" applyFill="1" applyBorder="1" applyAlignment="1">
      <alignment vertical="center" wrapText="1"/>
    </xf>
    <xf numFmtId="0" fontId="3" fillId="3" borderId="9" xfId="0" applyFont="1" applyFill="1" applyBorder="1" applyAlignment="1">
      <alignment vertical="center" wrapText="1"/>
    </xf>
    <xf numFmtId="49" fontId="3" fillId="6" borderId="9" xfId="0" applyNumberFormat="1" applyFont="1" applyFill="1" applyBorder="1" applyAlignment="1">
      <alignment horizontal="left" vertical="center" wrapText="1"/>
    </xf>
    <xf numFmtId="2" fontId="3" fillId="6" borderId="9" xfId="0" applyNumberFormat="1" applyFont="1" applyFill="1" applyBorder="1" applyAlignment="1">
      <alignment horizontal="center" vertical="center"/>
    </xf>
    <xf numFmtId="0" fontId="3" fillId="6" borderId="8" xfId="0" applyFont="1" applyFill="1" applyBorder="1" applyAlignment="1">
      <alignment vertical="center" wrapText="1"/>
    </xf>
    <xf numFmtId="0" fontId="3" fillId="5" borderId="9" xfId="0" applyFont="1" applyFill="1" applyBorder="1" applyAlignment="1">
      <alignment vertical="center" wrapText="1"/>
    </xf>
    <xf numFmtId="49" fontId="3" fillId="5" borderId="9" xfId="0" applyNumberFormat="1" applyFont="1" applyFill="1" applyBorder="1" applyAlignment="1">
      <alignment horizontal="left" vertical="center" wrapText="1"/>
    </xf>
    <xf numFmtId="2" fontId="3" fillId="5" borderId="9" xfId="0" applyNumberFormat="1" applyFont="1" applyFill="1" applyBorder="1" applyAlignment="1">
      <alignment horizontal="center" vertical="center"/>
    </xf>
    <xf numFmtId="0" fontId="3" fillId="5" borderId="8" xfId="0" applyFont="1" applyFill="1" applyBorder="1" applyAlignment="1">
      <alignment vertical="center" wrapText="1"/>
    </xf>
    <xf numFmtId="0" fontId="3" fillId="6" borderId="8" xfId="0" applyFont="1" applyFill="1" applyBorder="1" applyAlignment="1">
      <alignment wrapText="1"/>
    </xf>
    <xf numFmtId="0" fontId="3" fillId="5" borderId="9" xfId="0" applyFont="1" applyFill="1" applyBorder="1" applyAlignment="1">
      <alignment horizontal="left" vertical="center" wrapText="1"/>
    </xf>
    <xf numFmtId="0" fontId="3" fillId="5" borderId="8" xfId="0" applyFont="1" applyFill="1" applyBorder="1" applyAlignment="1">
      <alignment wrapText="1"/>
    </xf>
    <xf numFmtId="0" fontId="3" fillId="6" borderId="9" xfId="0" applyFont="1" applyFill="1" applyBorder="1" applyAlignment="1">
      <alignment horizontal="left" vertical="center" wrapText="1"/>
    </xf>
    <xf numFmtId="0" fontId="46" fillId="4" borderId="2" xfId="0" applyFont="1" applyFill="1" applyBorder="1" applyAlignment="1">
      <alignment horizontal="center" vertical="center" wrapText="1"/>
    </xf>
    <xf numFmtId="0" fontId="46" fillId="4" borderId="8" xfId="0" applyFont="1" applyFill="1" applyBorder="1" applyAlignment="1">
      <alignment horizontal="center" vertical="center" wrapText="1"/>
    </xf>
    <xf numFmtId="0" fontId="43" fillId="0" borderId="16" xfId="0" applyFont="1" applyBorder="1" applyAlignment="1">
      <alignment horizontal="left" vertical="center" wrapText="1"/>
    </xf>
    <xf numFmtId="0" fontId="3" fillId="0" borderId="16" xfId="0" applyFont="1" applyBorder="1" applyAlignment="1">
      <alignment horizontal="left" vertical="center" wrapText="1" indent="1"/>
    </xf>
    <xf numFmtId="0" fontId="46" fillId="4" borderId="5"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6" xfId="0" applyFont="1" applyBorder="1" applyAlignment="1">
      <alignment horizontal="left" vertical="top" wrapText="1"/>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7" xfId="0" applyFont="1" applyFill="1" applyBorder="1" applyAlignment="1">
      <alignment horizontal="center" vertical="center"/>
    </xf>
    <xf numFmtId="0" fontId="6" fillId="0" borderId="10" xfId="0" applyFont="1" applyBorder="1" applyAlignment="1">
      <alignment horizontal="left" vertical="center" wrapText="1" indent="1"/>
    </xf>
    <xf numFmtId="0" fontId="9" fillId="6" borderId="16" xfId="0" quotePrefix="1" applyFont="1" applyFill="1" applyBorder="1" applyAlignment="1">
      <alignment vertical="center" wrapText="1"/>
    </xf>
    <xf numFmtId="0" fontId="9" fillId="0" borderId="16" xfId="0" quotePrefix="1" applyFont="1" applyBorder="1" applyAlignment="1">
      <alignment vertical="center" wrapText="1"/>
    </xf>
    <xf numFmtId="0" fontId="12" fillId="4" borderId="69" xfId="0" applyFont="1" applyFill="1" applyBorder="1" applyAlignment="1">
      <alignment horizontal="center" vertical="center"/>
    </xf>
    <xf numFmtId="165" fontId="16" fillId="50" borderId="16" xfId="0" applyNumberFormat="1" applyFont="1" applyFill="1" applyBorder="1" applyAlignment="1">
      <alignment horizontal="center" vertical="center" wrapText="1"/>
    </xf>
    <xf numFmtId="2" fontId="16" fillId="50" borderId="16" xfId="0" applyNumberFormat="1" applyFont="1" applyFill="1" applyBorder="1" applyAlignment="1">
      <alignment horizontal="center" vertical="center" wrapText="1"/>
    </xf>
    <xf numFmtId="9" fontId="16" fillId="50" borderId="16" xfId="1" applyFont="1" applyFill="1" applyBorder="1" applyAlignment="1">
      <alignment horizontal="center" vertical="center" wrapText="1"/>
    </xf>
    <xf numFmtId="166" fontId="16" fillId="50" borderId="16" xfId="0" applyNumberFormat="1" applyFont="1" applyFill="1" applyBorder="1" applyAlignment="1">
      <alignment horizontal="center" vertical="center" wrapText="1"/>
    </xf>
    <xf numFmtId="0" fontId="0" fillId="0" borderId="14" xfId="0" applyBorder="1"/>
    <xf numFmtId="0" fontId="4" fillId="11" borderId="2" xfId="0" applyFont="1" applyFill="1" applyBorder="1" applyAlignment="1">
      <alignment horizontal="center" vertical="center" wrapText="1"/>
    </xf>
    <xf numFmtId="2" fontId="15" fillId="3" borderId="3" xfId="0" applyNumberFormat="1" applyFont="1" applyFill="1" applyBorder="1" applyAlignment="1">
      <alignment horizontal="center" vertical="center"/>
    </xf>
    <xf numFmtId="0" fontId="44"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xf>
    <xf numFmtId="0" fontId="16" fillId="8" borderId="30" xfId="0" applyFont="1" applyFill="1" applyBorder="1" applyAlignment="1">
      <alignment horizontal="left" vertical="center" wrapText="1"/>
    </xf>
    <xf numFmtId="2" fontId="16" fillId="9" borderId="9" xfId="0" applyNumberFormat="1" applyFont="1" applyFill="1" applyBorder="1" applyAlignment="1">
      <alignment horizontal="left" vertical="center"/>
    </xf>
    <xf numFmtId="2" fontId="16" fillId="8" borderId="9" xfId="0" applyNumberFormat="1" applyFont="1" applyFill="1" applyBorder="1" applyAlignment="1">
      <alignment horizontal="left" vertical="center"/>
    </xf>
    <xf numFmtId="2" fontId="16" fillId="9" borderId="5" xfId="0" applyNumberFormat="1" applyFont="1" applyFill="1" applyBorder="1" applyAlignment="1">
      <alignment horizontal="left" vertical="center" wrapText="1"/>
    </xf>
    <xf numFmtId="9" fontId="44" fillId="11" borderId="2" xfId="1" applyFont="1" applyFill="1" applyBorder="1" applyAlignment="1">
      <alignment horizontal="center" vertical="center" wrapText="1"/>
    </xf>
    <xf numFmtId="165" fontId="42" fillId="52" borderId="24" xfId="0" applyNumberFormat="1" applyFont="1" applyFill="1" applyBorder="1" applyAlignment="1">
      <alignment horizontal="center" vertical="center" wrapText="1"/>
    </xf>
    <xf numFmtId="165" fontId="42" fillId="52" borderId="28" xfId="0" applyNumberFormat="1" applyFont="1" applyFill="1" applyBorder="1" applyAlignment="1">
      <alignment horizontal="center" vertical="center" wrapText="1"/>
    </xf>
    <xf numFmtId="0" fontId="44" fillId="53" borderId="71" xfId="0" applyFont="1" applyFill="1" applyBorder="1" applyAlignment="1">
      <alignment horizontal="center" vertical="center"/>
    </xf>
    <xf numFmtId="0" fontId="44" fillId="53" borderId="68" xfId="0" applyFont="1" applyFill="1" applyBorder="1" applyAlignment="1">
      <alignment horizontal="center" vertical="center"/>
    </xf>
    <xf numFmtId="0" fontId="44" fillId="53" borderId="72" xfId="0" applyFont="1" applyFill="1" applyBorder="1" applyAlignment="1">
      <alignment horizontal="center" vertical="center" wrapText="1"/>
    </xf>
    <xf numFmtId="0" fontId="16" fillId="52" borderId="16" xfId="0" applyFont="1" applyFill="1" applyBorder="1" applyAlignment="1">
      <alignment vertical="center"/>
    </xf>
    <xf numFmtId="0" fontId="44" fillId="52" borderId="25" xfId="0" applyFont="1" applyFill="1" applyBorder="1" applyAlignment="1">
      <alignment horizontal="center" vertical="center"/>
    </xf>
    <xf numFmtId="0" fontId="44" fillId="52" borderId="25" xfId="0" applyFont="1" applyFill="1" applyBorder="1" applyAlignment="1">
      <alignment horizontal="center" vertical="center" wrapText="1"/>
    </xf>
    <xf numFmtId="9" fontId="44" fillId="52" borderId="25" xfId="1" applyFont="1" applyFill="1" applyBorder="1" applyAlignment="1">
      <alignment horizontal="center" vertical="center" wrapText="1"/>
    </xf>
    <xf numFmtId="9" fontId="44" fillId="52" borderId="25" xfId="2" applyFont="1" applyFill="1" applyBorder="1" applyAlignment="1">
      <alignment horizontal="center" vertical="center" wrapText="1"/>
    </xf>
    <xf numFmtId="9" fontId="44" fillId="52" borderId="20" xfId="2" applyFont="1" applyFill="1" applyBorder="1" applyAlignment="1">
      <alignment horizontal="center" vertical="center" wrapText="1"/>
    </xf>
    <xf numFmtId="0" fontId="49" fillId="52" borderId="67" xfId="0" applyFont="1" applyFill="1" applyBorder="1" applyAlignment="1">
      <alignment horizontal="center" vertical="center"/>
    </xf>
    <xf numFmtId="0" fontId="49" fillId="52" borderId="3" xfId="0" applyFont="1" applyFill="1" applyBorder="1" applyAlignment="1">
      <alignment horizontal="center" vertical="center"/>
    </xf>
    <xf numFmtId="0" fontId="49" fillId="52" borderId="3" xfId="0" applyFont="1" applyFill="1" applyBorder="1" applyAlignment="1">
      <alignment horizontal="center" vertical="center" wrapText="1"/>
    </xf>
    <xf numFmtId="0" fontId="49" fillId="52" borderId="4" xfId="0" applyFont="1" applyFill="1" applyBorder="1" applyAlignment="1">
      <alignment horizontal="center" vertical="center"/>
    </xf>
    <xf numFmtId="9" fontId="6" fillId="0" borderId="5" xfId="1" applyFont="1" applyFill="1" applyBorder="1" applyAlignment="1">
      <alignment horizontal="center" vertical="center"/>
    </xf>
    <xf numFmtId="0" fontId="3" fillId="3" borderId="5" xfId="0" applyFont="1" applyFill="1" applyBorder="1" applyAlignment="1">
      <alignment horizontal="center" vertical="center"/>
    </xf>
    <xf numFmtId="0" fontId="4" fillId="11" borderId="5" xfId="0" applyFont="1" applyFill="1" applyBorder="1" applyAlignment="1">
      <alignment horizontal="center" vertical="center"/>
    </xf>
    <xf numFmtId="1" fontId="42" fillId="50" borderId="2" xfId="0" applyNumberFormat="1" applyFont="1" applyFill="1" applyBorder="1" applyAlignment="1">
      <alignment horizontal="center" vertical="center"/>
    </xf>
    <xf numFmtId="0" fontId="6" fillId="51" borderId="16" xfId="0" applyFont="1" applyFill="1" applyBorder="1" applyAlignment="1">
      <alignment horizontal="center" vertical="center"/>
    </xf>
    <xf numFmtId="0" fontId="8" fillId="3" borderId="16" xfId="0" applyFont="1" applyFill="1" applyBorder="1" applyAlignment="1">
      <alignment horizontal="center" vertical="center" wrapText="1"/>
    </xf>
    <xf numFmtId="0" fontId="3" fillId="0" borderId="0" xfId="0" applyFont="1" applyAlignment="1">
      <alignment horizontal="left" vertical="top" wrapText="1"/>
    </xf>
    <xf numFmtId="0" fontId="0" fillId="0" borderId="16" xfId="0" applyBorder="1" applyAlignment="1">
      <alignment horizontal="center"/>
    </xf>
    <xf numFmtId="0" fontId="0" fillId="0" borderId="16" xfId="0" applyBorder="1" applyAlignment="1">
      <alignment horizontal="center" vertical="center"/>
    </xf>
    <xf numFmtId="0" fontId="12" fillId="4" borderId="16" xfId="0" applyFont="1" applyFill="1" applyBorder="1" applyAlignment="1">
      <alignment horizontal="center" vertical="center"/>
    </xf>
    <xf numFmtId="0" fontId="12" fillId="54" borderId="16" xfId="0" applyFont="1" applyFill="1" applyBorder="1" applyAlignment="1">
      <alignment horizontal="center" vertical="center"/>
    </xf>
    <xf numFmtId="0" fontId="12" fillId="4" borderId="16" xfId="0" applyFont="1" applyFill="1" applyBorder="1" applyAlignment="1">
      <alignment horizontal="center" vertical="center" wrapText="1"/>
    </xf>
    <xf numFmtId="0" fontId="16" fillId="52" borderId="16" xfId="0" applyFont="1" applyFill="1" applyBorder="1" applyAlignment="1">
      <alignment horizontal="center" vertical="center"/>
    </xf>
    <xf numFmtId="0" fontId="15" fillId="3" borderId="2" xfId="0" applyFont="1" applyFill="1" applyBorder="1" applyAlignment="1">
      <alignment horizontal="center" vertical="center"/>
    </xf>
    <xf numFmtId="0" fontId="3" fillId="0" borderId="7" xfId="0" applyFont="1" applyBorder="1" applyAlignment="1">
      <alignment horizontal="left" vertical="center" wrapText="1" indent="1"/>
    </xf>
    <xf numFmtId="0" fontId="3" fillId="0" borderId="6" xfId="0" applyFont="1" applyBorder="1" applyAlignment="1">
      <alignment horizontal="left" vertical="center" wrapText="1" indent="1"/>
    </xf>
    <xf numFmtId="0" fontId="3" fillId="0" borderId="67" xfId="0" applyFont="1" applyBorder="1" applyAlignment="1">
      <alignment horizontal="left" vertical="center" wrapText="1" indent="1"/>
    </xf>
    <xf numFmtId="0" fontId="12" fillId="56" borderId="16" xfId="0" applyFont="1" applyFill="1" applyBorder="1" applyAlignment="1">
      <alignment horizontal="center" vertical="center" wrapText="1"/>
    </xf>
    <xf numFmtId="0" fontId="0" fillId="57" borderId="0" xfId="0" applyFill="1" applyAlignment="1">
      <alignment horizontal="center" vertical="center"/>
    </xf>
    <xf numFmtId="9" fontId="6" fillId="0" borderId="5" xfId="1" applyFont="1" applyBorder="1"/>
    <xf numFmtId="9" fontId="6" fillId="0" borderId="5" xfId="0" applyNumberFormat="1" applyFont="1" applyBorder="1"/>
    <xf numFmtId="9" fontId="6" fillId="0" borderId="2" xfId="0" applyNumberFormat="1" applyFont="1" applyBorder="1" applyAlignment="1">
      <alignment horizontal="center"/>
    </xf>
    <xf numFmtId="9" fontId="0" fillId="0" borderId="2" xfId="0" applyNumberFormat="1" applyBorder="1"/>
    <xf numFmtId="0" fontId="2" fillId="50" borderId="0" xfId="0" applyFont="1" applyFill="1" applyAlignment="1">
      <alignment horizontal="center" vertical="center"/>
    </xf>
    <xf numFmtId="0" fontId="2" fillId="58" borderId="0" xfId="0" applyFont="1" applyFill="1" applyAlignment="1">
      <alignment horizontal="center" vertical="center"/>
    </xf>
    <xf numFmtId="0" fontId="2" fillId="58" borderId="0" xfId="0" applyFont="1" applyFill="1" applyAlignment="1">
      <alignment horizontal="right"/>
    </xf>
    <xf numFmtId="0" fontId="2" fillId="50" borderId="0" xfId="0" applyFont="1" applyFill="1" applyAlignment="1">
      <alignment horizontal="right"/>
    </xf>
    <xf numFmtId="0" fontId="53" fillId="55" borderId="16" xfId="0" applyFont="1" applyFill="1" applyBorder="1" applyAlignment="1">
      <alignment horizontal="center" vertical="center"/>
    </xf>
    <xf numFmtId="0" fontId="53" fillId="55" borderId="16" xfId="0" applyFont="1" applyFill="1" applyBorder="1" applyAlignment="1">
      <alignment horizontal="center" vertical="center" wrapText="1"/>
    </xf>
    <xf numFmtId="0" fontId="5" fillId="0" borderId="0" xfId="0" applyFont="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3" borderId="2" xfId="0" applyFont="1" applyFill="1" applyBorder="1" applyAlignment="1">
      <alignment horizontal="center" vertical="center"/>
    </xf>
    <xf numFmtId="0" fontId="5" fillId="3" borderId="8" xfId="0" applyFont="1" applyFill="1" applyBorder="1" applyAlignment="1">
      <alignment horizontal="center" vertical="center"/>
    </xf>
    <xf numFmtId="0" fontId="52" fillId="0" borderId="2" xfId="0" applyFont="1" applyBorder="1" applyAlignment="1">
      <alignment horizontal="center" vertical="center"/>
    </xf>
    <xf numFmtId="0" fontId="5" fillId="0" borderId="8" xfId="0" applyFont="1" applyBorder="1" applyAlignment="1">
      <alignment horizontal="center" vertical="center"/>
    </xf>
    <xf numFmtId="0" fontId="5" fillId="0" borderId="0" xfId="0" applyFont="1" applyAlignment="1">
      <alignment vertical="center"/>
    </xf>
    <xf numFmtId="0" fontId="5" fillId="0" borderId="2" xfId="0" applyFont="1" applyBorder="1" applyAlignment="1">
      <alignment vertical="center"/>
    </xf>
    <xf numFmtId="0" fontId="5" fillId="0" borderId="2" xfId="0" applyFont="1" applyBorder="1" applyAlignment="1">
      <alignment horizontal="left" vertical="center"/>
    </xf>
    <xf numFmtId="0" fontId="5" fillId="0" borderId="8" xfId="0" applyFont="1" applyBorder="1" applyAlignment="1">
      <alignment vertical="center"/>
    </xf>
    <xf numFmtId="0" fontId="5" fillId="3" borderId="2" xfId="0" applyFont="1" applyFill="1" applyBorder="1" applyAlignment="1">
      <alignment vertical="center"/>
    </xf>
    <xf numFmtId="0" fontId="5" fillId="0" borderId="2" xfId="0" applyFont="1" applyBorder="1" applyAlignment="1">
      <alignment vertical="center" wrapText="1"/>
    </xf>
    <xf numFmtId="14" fontId="5" fillId="0" borderId="2" xfId="0" applyNumberFormat="1" applyFont="1" applyBorder="1" applyAlignment="1">
      <alignment horizontal="center" vertical="center"/>
    </xf>
    <xf numFmtId="14" fontId="5" fillId="0" borderId="2" xfId="0" applyNumberFormat="1" applyFont="1" applyBorder="1" applyAlignment="1">
      <alignment vertical="center"/>
    </xf>
    <xf numFmtId="0" fontId="5" fillId="0" borderId="5" xfId="0" applyFont="1" applyBorder="1" applyAlignment="1">
      <alignment horizontal="center" vertical="center"/>
    </xf>
    <xf numFmtId="0" fontId="52" fillId="0" borderId="2" xfId="0" applyFont="1" applyBorder="1" applyAlignment="1">
      <alignment vertical="center"/>
    </xf>
    <xf numFmtId="0" fontId="5" fillId="0" borderId="8" xfId="0" applyFont="1" applyBorder="1" applyAlignment="1">
      <alignment vertical="center" wrapText="1"/>
    </xf>
    <xf numFmtId="0" fontId="5" fillId="0" borderId="9" xfId="0" applyFont="1" applyBorder="1" applyAlignment="1">
      <alignment horizontal="center" vertical="center"/>
    </xf>
    <xf numFmtId="0" fontId="2" fillId="58" borderId="0" xfId="0" applyFont="1" applyFill="1" applyAlignment="1">
      <alignment horizontal="center"/>
    </xf>
    <xf numFmtId="0" fontId="0" fillId="0" borderId="36" xfId="0" applyBorder="1"/>
    <xf numFmtId="0" fontId="48" fillId="0" borderId="0" xfId="0" applyFont="1" applyAlignment="1">
      <alignment horizontal="left" vertical="center" wrapText="1"/>
    </xf>
    <xf numFmtId="0" fontId="0" fillId="6" borderId="36" xfId="0" applyFill="1" applyBorder="1"/>
    <xf numFmtId="0" fontId="12" fillId="4" borderId="34" xfId="0" applyFont="1" applyFill="1" applyBorder="1"/>
    <xf numFmtId="0" fontId="12" fillId="4" borderId="34" xfId="0" applyFont="1" applyFill="1" applyBorder="1" applyAlignment="1">
      <alignment horizontal="center"/>
    </xf>
    <xf numFmtId="0" fontId="0" fillId="0" borderId="34" xfId="0" applyBorder="1" applyAlignment="1">
      <alignment horizontal="center"/>
    </xf>
    <xf numFmtId="0" fontId="12" fillId="4" borderId="16" xfId="0" applyFont="1" applyFill="1" applyBorder="1"/>
    <xf numFmtId="0" fontId="12" fillId="4" borderId="16" xfId="0" applyFont="1" applyFill="1" applyBorder="1" applyAlignment="1">
      <alignment horizontal="center"/>
    </xf>
    <xf numFmtId="0" fontId="0" fillId="6" borderId="16" xfId="0" applyFill="1" applyBorder="1"/>
    <xf numFmtId="0" fontId="0" fillId="0" borderId="16" xfId="0" applyBorder="1"/>
    <xf numFmtId="0" fontId="0" fillId="0" borderId="16" xfId="0" applyBorder="1" applyAlignment="1">
      <alignment vertical="center"/>
    </xf>
    <xf numFmtId="9" fontId="6" fillId="0" borderId="3" xfId="0" applyNumberFormat="1" applyFont="1" applyBorder="1" applyAlignment="1">
      <alignment horizontal="center" vertical="center"/>
    </xf>
    <xf numFmtId="9" fontId="6" fillId="0" borderId="2" xfId="0" applyNumberFormat="1" applyFont="1" applyBorder="1" applyAlignment="1">
      <alignment horizontal="center" vertical="center"/>
    </xf>
    <xf numFmtId="9" fontId="6" fillId="0" borderId="8" xfId="0" applyNumberFormat="1" applyFont="1" applyBorder="1" applyAlignment="1">
      <alignment horizontal="center" vertical="center"/>
    </xf>
    <xf numFmtId="166" fontId="6" fillId="0" borderId="30" xfId="0" applyNumberFormat="1" applyFont="1" applyBorder="1" applyAlignment="1">
      <alignment horizontal="center" vertical="center" wrapText="1"/>
    </xf>
    <xf numFmtId="166" fontId="6" fillId="0" borderId="2" xfId="0" applyNumberFormat="1" applyFont="1" applyBorder="1" applyAlignment="1">
      <alignment horizontal="center" vertical="center"/>
    </xf>
    <xf numFmtId="9" fontId="16" fillId="8" borderId="2" xfId="1" applyFont="1" applyFill="1" applyBorder="1" applyAlignment="1">
      <alignment horizontal="center" vertical="center" wrapText="1"/>
    </xf>
    <xf numFmtId="2" fontId="16" fillId="3" borderId="4" xfId="0" applyNumberFormat="1" applyFont="1" applyFill="1" applyBorder="1" applyAlignment="1">
      <alignment horizontal="center" vertical="center" wrapText="1"/>
    </xf>
    <xf numFmtId="9" fontId="16" fillId="8" borderId="30" xfId="1" applyFont="1" applyFill="1" applyBorder="1" applyAlignment="1">
      <alignment horizontal="center" vertical="center"/>
    </xf>
    <xf numFmtId="9" fontId="6" fillId="3" borderId="30" xfId="1" applyFont="1" applyFill="1" applyBorder="1" applyAlignment="1">
      <alignment horizontal="center" vertical="center" wrapText="1"/>
    </xf>
    <xf numFmtId="166" fontId="6" fillId="0" borderId="3" xfId="0" applyNumberFormat="1" applyFont="1" applyBorder="1" applyAlignment="1">
      <alignment horizontal="center" vertical="center"/>
    </xf>
    <xf numFmtId="166" fontId="3" fillId="5" borderId="30" xfId="0" applyNumberFormat="1" applyFont="1" applyFill="1" applyBorder="1" applyAlignment="1">
      <alignment horizontal="center" vertical="center"/>
    </xf>
    <xf numFmtId="166" fontId="3" fillId="6" borderId="9" xfId="0" applyNumberFormat="1" applyFont="1" applyFill="1" applyBorder="1" applyAlignment="1">
      <alignment horizontal="center" vertical="center"/>
    </xf>
    <xf numFmtId="166" fontId="3" fillId="5" borderId="9" xfId="0" applyNumberFormat="1" applyFont="1" applyFill="1" applyBorder="1" applyAlignment="1">
      <alignment horizontal="center" vertical="center"/>
    </xf>
    <xf numFmtId="0" fontId="44" fillId="53" borderId="3" xfId="0" applyFont="1" applyFill="1" applyBorder="1" applyAlignment="1">
      <alignment horizontal="center" vertical="center" wrapText="1"/>
    </xf>
    <xf numFmtId="0" fontId="47" fillId="0" borderId="0" xfId="0" applyFont="1" applyAlignment="1">
      <alignment vertical="center"/>
    </xf>
    <xf numFmtId="0" fontId="43" fillId="60" borderId="2" xfId="0" applyFont="1" applyFill="1" applyBorder="1" applyAlignment="1">
      <alignment vertical="center" wrapText="1"/>
    </xf>
    <xf numFmtId="0" fontId="43" fillId="59" borderId="2" xfId="0" applyFont="1" applyFill="1" applyBorder="1" applyAlignment="1">
      <alignment vertical="center" wrapText="1"/>
    </xf>
    <xf numFmtId="0" fontId="57" fillId="60" borderId="2" xfId="2668" applyFont="1" applyFill="1" applyBorder="1" applyAlignment="1">
      <alignment vertical="center" wrapText="1"/>
    </xf>
    <xf numFmtId="0" fontId="56" fillId="60" borderId="2" xfId="0" applyFont="1" applyFill="1" applyBorder="1" applyAlignment="1">
      <alignment vertical="center" wrapText="1"/>
    </xf>
    <xf numFmtId="0" fontId="56" fillId="59" borderId="2" xfId="0" applyFont="1" applyFill="1" applyBorder="1" applyAlignment="1">
      <alignment vertical="center" wrapText="1"/>
    </xf>
    <xf numFmtId="0" fontId="43" fillId="59" borderId="2" xfId="0" applyFont="1" applyFill="1" applyBorder="1" applyAlignment="1">
      <alignment horizontal="left" vertical="center" wrapText="1" indent="1"/>
    </xf>
    <xf numFmtId="0" fontId="58" fillId="59" borderId="2" xfId="0" applyFont="1" applyFill="1" applyBorder="1" applyAlignment="1">
      <alignment vertical="center" wrapText="1"/>
    </xf>
    <xf numFmtId="0" fontId="61" fillId="60" borderId="2" xfId="0" applyFont="1" applyFill="1" applyBorder="1" applyAlignment="1">
      <alignment vertical="center" wrapText="1"/>
    </xf>
    <xf numFmtId="0" fontId="62" fillId="60" borderId="2" xfId="0" applyFont="1" applyFill="1" applyBorder="1" applyAlignment="1">
      <alignment vertical="center" wrapText="1"/>
    </xf>
    <xf numFmtId="9" fontId="44" fillId="62" borderId="2" xfId="1" applyFont="1" applyFill="1" applyBorder="1" applyAlignment="1">
      <alignment horizontal="center" vertical="center" wrapText="1"/>
    </xf>
    <xf numFmtId="9" fontId="44" fillId="51" borderId="2" xfId="1" applyFont="1" applyFill="1" applyBorder="1" applyAlignment="1">
      <alignment horizontal="center" vertical="center" wrapText="1"/>
    </xf>
    <xf numFmtId="9" fontId="44" fillId="63" borderId="2" xfId="1" applyFont="1" applyFill="1" applyBorder="1" applyAlignment="1">
      <alignment horizontal="center" vertical="center" wrapText="1"/>
    </xf>
    <xf numFmtId="2" fontId="4" fillId="64" borderId="1" xfId="2669" applyNumberFormat="1" applyFont="1" applyFill="1" applyBorder="1" applyAlignment="1" applyProtection="1">
      <alignment horizontal="center" vertical="center" wrapText="1"/>
      <protection locked="0"/>
    </xf>
    <xf numFmtId="0" fontId="21" fillId="12" borderId="0" xfId="1786" applyFill="1"/>
    <xf numFmtId="9" fontId="3" fillId="3" borderId="1" xfId="2453" applyFont="1" applyFill="1" applyBorder="1" applyAlignment="1">
      <alignment horizontal="center" vertical="center" wrapText="1"/>
    </xf>
    <xf numFmtId="0" fontId="42" fillId="64" borderId="1" xfId="1786" applyFont="1" applyFill="1" applyBorder="1" applyAlignment="1">
      <alignment horizontal="center" vertical="center"/>
    </xf>
    <xf numFmtId="0" fontId="64" fillId="12" borderId="0" xfId="1786" applyFont="1" applyFill="1" applyAlignment="1">
      <alignment horizontal="justify" vertical="justify" wrapText="1"/>
    </xf>
    <xf numFmtId="0" fontId="4" fillId="12" borderId="0" xfId="1786" applyFont="1" applyFill="1"/>
    <xf numFmtId="0" fontId="4" fillId="65" borderId="2" xfId="1786" applyFont="1" applyFill="1" applyBorder="1" applyAlignment="1">
      <alignment horizontal="center" vertical="center" wrapText="1"/>
    </xf>
    <xf numFmtId="2" fontId="4" fillId="66" borderId="2" xfId="1786" applyNumberFormat="1" applyFont="1" applyFill="1" applyBorder="1" applyAlignment="1">
      <alignment horizontal="center" vertical="center"/>
    </xf>
    <xf numFmtId="2" fontId="3" fillId="0" borderId="2" xfId="2669" applyNumberFormat="1" applyFont="1" applyFill="1" applyBorder="1" applyAlignment="1" applyProtection="1">
      <alignment horizontal="center" vertical="center" wrapText="1"/>
      <protection locked="0"/>
    </xf>
    <xf numFmtId="2" fontId="65" fillId="3" borderId="2" xfId="2669" applyNumberFormat="1" applyFont="1" applyFill="1" applyBorder="1" applyAlignment="1">
      <alignment horizontal="center" vertical="center" wrapText="1"/>
    </xf>
    <xf numFmtId="2" fontId="3" fillId="3" borderId="2" xfId="2669" applyNumberFormat="1" applyFont="1" applyFill="1" applyBorder="1" applyAlignment="1" applyProtection="1">
      <alignment horizontal="center" vertical="center" wrapText="1"/>
      <protection locked="0"/>
    </xf>
    <xf numFmtId="2" fontId="65" fillId="3" borderId="2" xfId="2453" applyNumberFormat="1" applyFont="1" applyFill="1" applyBorder="1" applyAlignment="1">
      <alignment horizontal="center" vertical="center" wrapText="1"/>
    </xf>
    <xf numFmtId="2" fontId="4" fillId="50" borderId="2" xfId="2453" applyNumberFormat="1" applyFont="1" applyFill="1" applyBorder="1" applyAlignment="1">
      <alignment horizontal="center" vertical="center"/>
    </xf>
    <xf numFmtId="2" fontId="21" fillId="12" borderId="0" xfId="1786" applyNumberFormat="1" applyFill="1"/>
    <xf numFmtId="0" fontId="21" fillId="12" borderId="74" xfId="1786" applyFill="1" applyBorder="1"/>
    <xf numFmtId="167" fontId="6" fillId="3" borderId="30" xfId="0" applyNumberFormat="1" applyFont="1" applyFill="1" applyBorder="1" applyAlignment="1">
      <alignment horizontal="center" vertical="center" wrapText="1"/>
    </xf>
    <xf numFmtId="167" fontId="6" fillId="3" borderId="9" xfId="0" applyNumberFormat="1" applyFont="1" applyFill="1" applyBorder="1" applyAlignment="1">
      <alignment horizontal="center" vertical="center"/>
    </xf>
    <xf numFmtId="167" fontId="6" fillId="3" borderId="5" xfId="0" applyNumberFormat="1" applyFont="1" applyFill="1" applyBorder="1" applyAlignment="1">
      <alignment horizontal="center" vertical="center"/>
    </xf>
    <xf numFmtId="0" fontId="15" fillId="11" borderId="2" xfId="0" applyFont="1" applyFill="1" applyBorder="1" applyAlignment="1">
      <alignment vertical="center"/>
    </xf>
    <xf numFmtId="9" fontId="15" fillId="64" borderId="2" xfId="0" applyNumberFormat="1" applyFont="1" applyFill="1" applyBorder="1" applyAlignment="1">
      <alignment horizontal="center" vertical="center"/>
    </xf>
    <xf numFmtId="2" fontId="4" fillId="14" borderId="2" xfId="1786" applyNumberFormat="1" applyFont="1" applyFill="1" applyBorder="1" applyAlignment="1">
      <alignment horizontal="center" vertical="center"/>
    </xf>
    <xf numFmtId="2" fontId="4" fillId="67" borderId="2" xfId="1786" applyNumberFormat="1" applyFont="1" applyFill="1" applyBorder="1" applyAlignment="1">
      <alignment horizontal="center" vertical="center"/>
    </xf>
    <xf numFmtId="0" fontId="0" fillId="3" borderId="2" xfId="0" applyFill="1" applyBorder="1" applyAlignment="1">
      <alignment horizontal="center"/>
    </xf>
    <xf numFmtId="0" fontId="67" fillId="57" borderId="15" xfId="0" applyFont="1" applyFill="1" applyBorder="1" applyAlignment="1" applyProtection="1">
      <alignment horizontal="center" vertical="center"/>
      <protection locked="0"/>
    </xf>
    <xf numFmtId="0" fontId="69" fillId="51" borderId="2" xfId="0" applyFont="1" applyFill="1" applyBorder="1" applyAlignment="1" applyProtection="1">
      <alignment horizontal="center" vertical="center" wrapText="1"/>
      <protection locked="0"/>
    </xf>
    <xf numFmtId="0" fontId="70" fillId="73" borderId="2" xfId="0" applyFont="1" applyFill="1" applyBorder="1" applyAlignment="1">
      <alignment horizontal="center" vertical="center"/>
    </xf>
    <xf numFmtId="0" fontId="69" fillId="73" borderId="2" xfId="0" applyFont="1" applyFill="1" applyBorder="1" applyAlignment="1" applyProtection="1">
      <alignment horizontal="center" vertical="center" wrapText="1"/>
      <protection locked="0"/>
    </xf>
    <xf numFmtId="0" fontId="70" fillId="73" borderId="2" xfId="0" applyFont="1" applyFill="1" applyBorder="1" applyAlignment="1">
      <alignment horizontal="center" vertical="center" wrapText="1"/>
    </xf>
    <xf numFmtId="0" fontId="70" fillId="73" borderId="2" xfId="2663" quotePrefix="1" applyFont="1" applyFill="1" applyBorder="1" applyAlignment="1">
      <alignment horizontal="center" vertical="center" wrapText="1"/>
    </xf>
    <xf numFmtId="0" fontId="70" fillId="68" borderId="3" xfId="0" applyFont="1" applyFill="1" applyBorder="1" applyAlignment="1">
      <alignment horizontal="center" vertical="center" wrapText="1"/>
    </xf>
    <xf numFmtId="173" fontId="69" fillId="74" borderId="2" xfId="1" applyNumberFormat="1" applyFont="1" applyFill="1" applyBorder="1" applyAlignment="1" applyProtection="1">
      <alignment horizontal="center" vertical="center" wrapText="1"/>
      <protection locked="0"/>
    </xf>
    <xf numFmtId="14" fontId="70" fillId="14" borderId="2" xfId="0" applyNumberFormat="1" applyFont="1" applyFill="1" applyBorder="1" applyAlignment="1">
      <alignment horizontal="center" vertical="center" wrapText="1"/>
    </xf>
    <xf numFmtId="2" fontId="70" fillId="2" borderId="6" xfId="0" applyNumberFormat="1" applyFont="1" applyFill="1" applyBorder="1" applyAlignment="1">
      <alignment horizontal="center" vertical="center" wrapText="1"/>
    </xf>
    <xf numFmtId="2" fontId="70" fillId="2" borderId="2" xfId="0" applyNumberFormat="1" applyFont="1" applyFill="1" applyBorder="1" applyAlignment="1">
      <alignment horizontal="center" vertical="center" wrapText="1"/>
    </xf>
    <xf numFmtId="0" fontId="70" fillId="2" borderId="2" xfId="0" applyFont="1" applyFill="1" applyBorder="1" applyAlignment="1">
      <alignment horizontal="center" vertical="center" wrapText="1"/>
    </xf>
    <xf numFmtId="0" fontId="70" fillId="63" borderId="2" xfId="0" applyFont="1" applyFill="1" applyBorder="1" applyAlignment="1">
      <alignment horizontal="center" vertical="center" wrapText="1"/>
    </xf>
    <xf numFmtId="0" fontId="70" fillId="75" borderId="2" xfId="0" applyFont="1" applyFill="1" applyBorder="1" applyAlignment="1">
      <alignment horizontal="center" vertical="center" wrapText="1"/>
    </xf>
    <xf numFmtId="1" fontId="69" fillId="62" borderId="2" xfId="0" applyNumberFormat="1" applyFont="1" applyFill="1" applyBorder="1" applyAlignment="1" applyProtection="1">
      <alignment horizontal="center" vertical="center" wrapText="1"/>
      <protection locked="0"/>
    </xf>
    <xf numFmtId="1" fontId="72" fillId="62" borderId="2" xfId="0" applyNumberFormat="1" applyFont="1" applyFill="1" applyBorder="1" applyAlignment="1" applyProtection="1">
      <alignment horizontal="center" vertical="center" wrapText="1"/>
      <protection locked="0"/>
    </xf>
    <xf numFmtId="1" fontId="69" fillId="51" borderId="2" xfId="0" applyNumberFormat="1" applyFont="1" applyFill="1" applyBorder="1" applyAlignment="1" applyProtection="1">
      <alignment horizontal="center" vertical="center" wrapText="1"/>
      <protection locked="0"/>
    </xf>
    <xf numFmtId="1" fontId="69" fillId="11" borderId="2" xfId="0" applyNumberFormat="1" applyFont="1" applyFill="1" applyBorder="1" applyAlignment="1" applyProtection="1">
      <alignment horizontal="center" vertical="center" wrapText="1"/>
      <protection locked="0"/>
    </xf>
    <xf numFmtId="1" fontId="69" fillId="63" borderId="2" xfId="0" applyNumberFormat="1" applyFont="1" applyFill="1" applyBorder="1" applyAlignment="1" applyProtection="1">
      <alignment horizontal="center" vertical="center" wrapText="1"/>
      <protection locked="0"/>
    </xf>
    <xf numFmtId="10" fontId="69" fillId="11" borderId="2" xfId="0" applyNumberFormat="1" applyFont="1" applyFill="1" applyBorder="1" applyAlignment="1" applyProtection="1">
      <alignment horizontal="center" vertical="center" wrapText="1"/>
      <protection locked="0"/>
    </xf>
    <xf numFmtId="10" fontId="69" fillId="76" borderId="2" xfId="0" applyNumberFormat="1" applyFont="1" applyFill="1" applyBorder="1" applyAlignment="1" applyProtection="1">
      <alignment horizontal="center" vertical="center" wrapText="1"/>
      <protection locked="0"/>
    </xf>
    <xf numFmtId="0" fontId="69" fillId="76" borderId="2" xfId="0" applyFont="1" applyFill="1" applyBorder="1" applyAlignment="1" applyProtection="1">
      <alignment horizontal="center" vertical="center" wrapText="1"/>
      <protection locked="0"/>
    </xf>
    <xf numFmtId="1" fontId="68" fillId="69" borderId="2" xfId="5" applyNumberFormat="1" applyFont="1" applyFill="1" applyBorder="1" applyAlignment="1" applyProtection="1">
      <alignment horizontal="center" vertical="center" wrapText="1"/>
      <protection locked="0"/>
    </xf>
    <xf numFmtId="1" fontId="50" fillId="57" borderId="2" xfId="5" applyNumberFormat="1" applyFont="1" applyFill="1" applyBorder="1" applyAlignment="1" applyProtection="1">
      <alignment horizontal="center" vertical="center" wrapText="1"/>
      <protection locked="0"/>
    </xf>
    <xf numFmtId="1" fontId="50" fillId="77" borderId="2" xfId="5" applyNumberFormat="1" applyFont="1" applyFill="1" applyBorder="1" applyAlignment="1" applyProtection="1">
      <alignment horizontal="center" vertical="center" wrapText="1"/>
      <protection locked="0"/>
    </xf>
    <xf numFmtId="1" fontId="50" fillId="64" borderId="2" xfId="5" applyNumberFormat="1" applyFont="1" applyFill="1" applyBorder="1" applyAlignment="1" applyProtection="1">
      <alignment horizontal="center" vertical="center" wrapText="1"/>
      <protection locked="0"/>
    </xf>
    <xf numFmtId="1" fontId="50" fillId="78" borderId="2" xfId="5" applyNumberFormat="1" applyFont="1" applyFill="1" applyBorder="1" applyAlignment="1" applyProtection="1">
      <alignment horizontal="center" vertical="center" wrapText="1"/>
      <protection locked="0"/>
    </xf>
    <xf numFmtId="1" fontId="50" fillId="50" borderId="2" xfId="5" applyNumberFormat="1" applyFont="1" applyFill="1" applyBorder="1" applyAlignment="1" applyProtection="1">
      <alignment horizontal="center" vertical="center" wrapText="1"/>
      <protection locked="0"/>
    </xf>
    <xf numFmtId="1" fontId="50" fillId="58" borderId="2" xfId="5" applyNumberFormat="1" applyFont="1" applyFill="1" applyBorder="1" applyAlignment="1" applyProtection="1">
      <alignment horizontal="center" vertical="center" wrapText="1"/>
      <protection locked="0"/>
    </xf>
    <xf numFmtId="1" fontId="68" fillId="79" borderId="2" xfId="5" applyNumberFormat="1" applyFont="1" applyFill="1" applyBorder="1" applyAlignment="1" applyProtection="1">
      <alignment horizontal="center" vertical="center" wrapText="1"/>
      <protection locked="0"/>
    </xf>
    <xf numFmtId="1" fontId="50" fillId="71" borderId="2" xfId="5" applyNumberFormat="1" applyFont="1" applyFill="1" applyBorder="1" applyAlignment="1" applyProtection="1">
      <alignment horizontal="center" vertical="center" wrapText="1"/>
      <protection locked="0"/>
    </xf>
    <xf numFmtId="1" fontId="50" fillId="72" borderId="2" xfId="5" applyNumberFormat="1" applyFont="1" applyFill="1" applyBorder="1" applyAlignment="1" applyProtection="1">
      <alignment horizontal="center" vertical="center" wrapText="1"/>
      <protection locked="0"/>
    </xf>
    <xf numFmtId="1" fontId="73" fillId="78" borderId="2" xfId="5" applyNumberFormat="1" applyFont="1" applyFill="1" applyBorder="1" applyAlignment="1" applyProtection="1">
      <alignment horizontal="center" vertical="center" wrapText="1"/>
      <protection locked="0"/>
    </xf>
    <xf numFmtId="174" fontId="69" fillId="51" borderId="2" xfId="0" applyNumberFormat="1" applyFont="1" applyFill="1" applyBorder="1" applyAlignment="1" applyProtection="1">
      <alignment horizontal="center" vertical="center" wrapText="1"/>
      <protection locked="0"/>
    </xf>
    <xf numFmtId="14" fontId="70" fillId="77" borderId="2" xfId="0" applyNumberFormat="1" applyFont="1" applyFill="1" applyBorder="1" applyAlignment="1">
      <alignment horizontal="center" vertical="center" wrapText="1"/>
    </xf>
    <xf numFmtId="0" fontId="0" fillId="3" borderId="2" xfId="0" applyFill="1" applyBorder="1" applyAlignment="1">
      <alignment horizontal="center" vertical="center"/>
    </xf>
    <xf numFmtId="175" fontId="0" fillId="3" borderId="2" xfId="0" applyNumberFormat="1" applyFill="1" applyBorder="1" applyAlignment="1">
      <alignment horizontal="center" vertical="center"/>
    </xf>
    <xf numFmtId="1" fontId="0" fillId="3" borderId="2" xfId="0" applyNumberFormat="1" applyFill="1" applyBorder="1" applyAlignment="1">
      <alignment horizontal="center" vertical="center"/>
    </xf>
    <xf numFmtId="0" fontId="0" fillId="0" borderId="2" xfId="0" applyBorder="1" applyAlignment="1">
      <alignment horizontal="center" vertical="center"/>
    </xf>
    <xf numFmtId="0" fontId="0" fillId="0" borderId="2" xfId="0" applyBorder="1" applyAlignment="1">
      <alignment horizontal="center" vertical="center" wrapText="1"/>
    </xf>
    <xf numFmtId="14" fontId="0" fillId="0" borderId="2" xfId="0" applyNumberFormat="1" applyBorder="1" applyAlignment="1">
      <alignment horizontal="center" vertical="center"/>
    </xf>
    <xf numFmtId="2" fontId="0" fillId="3" borderId="2" xfId="0" applyNumberFormat="1" applyFill="1" applyBorder="1" applyAlignment="1">
      <alignment horizontal="center" vertical="center"/>
    </xf>
    <xf numFmtId="2" fontId="0" fillId="0" borderId="2" xfId="0" applyNumberFormat="1" applyBorder="1" applyAlignment="1">
      <alignment horizontal="center" vertical="center"/>
    </xf>
    <xf numFmtId="0" fontId="0" fillId="0" borderId="2" xfId="0" applyBorder="1"/>
    <xf numFmtId="174" fontId="0" fillId="3" borderId="2" xfId="0" applyNumberFormat="1" applyFill="1" applyBorder="1" applyAlignment="1">
      <alignment horizontal="center"/>
    </xf>
    <xf numFmtId="174" fontId="0" fillId="0" borderId="0" xfId="0" applyNumberFormat="1" applyAlignment="1">
      <alignment horizontal="center"/>
    </xf>
    <xf numFmtId="0" fontId="0" fillId="0" borderId="0" xfId="0" applyAlignment="1">
      <alignment horizontal="left" vertical="center" wrapText="1"/>
    </xf>
    <xf numFmtId="0" fontId="0" fillId="0" borderId="0" xfId="0" applyAlignment="1">
      <alignment vertical="center" wrapText="1"/>
    </xf>
    <xf numFmtId="0" fontId="70" fillId="73" borderId="5"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62" borderId="2" xfId="0" applyFont="1" applyFill="1" applyBorder="1" applyAlignment="1">
      <alignment horizontal="center" vertical="center" wrapText="1"/>
    </xf>
    <xf numFmtId="1" fontId="74" fillId="0" borderId="0" xfId="0" applyNumberFormat="1" applyFont="1" applyAlignment="1" applyProtection="1">
      <alignment horizontal="center" vertical="center"/>
      <protection locked="0"/>
    </xf>
    <xf numFmtId="14" fontId="0" fillId="3" borderId="2" xfId="0" applyNumberFormat="1" applyFill="1" applyBorder="1" applyAlignment="1">
      <alignment horizontal="center" vertical="center"/>
    </xf>
    <xf numFmtId="9" fontId="0" fillId="3" borderId="2" xfId="0" applyNumberFormat="1" applyFill="1" applyBorder="1" applyAlignment="1">
      <alignment horizontal="center" vertical="center"/>
    </xf>
    <xf numFmtId="0" fontId="0" fillId="3" borderId="2" xfId="0" applyFill="1" applyBorder="1" applyAlignment="1">
      <alignment horizontal="center" vertical="center" wrapText="1"/>
    </xf>
    <xf numFmtId="49" fontId="0" fillId="3" borderId="2" xfId="0" applyNumberFormat="1" applyFill="1" applyBorder="1" applyAlignment="1">
      <alignment horizontal="left" vertical="center" wrapText="1"/>
    </xf>
    <xf numFmtId="0" fontId="2" fillId="80" borderId="2" xfId="0" applyFont="1" applyFill="1" applyBorder="1" applyAlignment="1">
      <alignment vertical="center"/>
    </xf>
    <xf numFmtId="165" fontId="44" fillId="52" borderId="2" xfId="0" applyNumberFormat="1" applyFont="1" applyFill="1" applyBorder="1" applyAlignment="1">
      <alignment horizontal="center" vertical="center" wrapText="1"/>
    </xf>
    <xf numFmtId="0" fontId="44" fillId="52" borderId="2" xfId="0" applyFont="1" applyFill="1" applyBorder="1" applyAlignment="1">
      <alignment horizontal="center" vertical="center" wrapText="1"/>
    </xf>
    <xf numFmtId="166" fontId="6" fillId="0" borderId="2" xfId="0" applyNumberFormat="1" applyFont="1" applyBorder="1" applyAlignment="1">
      <alignment horizontal="center" vertical="center" wrapText="1"/>
    </xf>
    <xf numFmtId="0" fontId="70" fillId="51" borderId="2" xfId="0" applyFont="1" applyFill="1" applyBorder="1" applyAlignment="1">
      <alignment horizontal="center" vertical="center" wrapText="1"/>
    </xf>
    <xf numFmtId="0" fontId="70" fillId="82" borderId="2" xfId="0" applyFont="1" applyFill="1" applyBorder="1" applyAlignment="1">
      <alignment horizontal="center" vertical="center" wrapText="1"/>
    </xf>
    <xf numFmtId="2" fontId="6" fillId="3" borderId="2" xfId="0" applyNumberFormat="1" applyFont="1" applyFill="1" applyBorder="1" applyAlignment="1">
      <alignment horizontal="center" vertical="center" wrapText="1"/>
    </xf>
    <xf numFmtId="0" fontId="0" fillId="58" borderId="0" xfId="0" applyFill="1" applyAlignment="1">
      <alignment horizontal="center" vertical="center"/>
    </xf>
    <xf numFmtId="0" fontId="53" fillId="55" borderId="21" xfId="0" applyFont="1" applyFill="1" applyBorder="1" applyAlignment="1">
      <alignment horizontal="center" vertical="center" wrapText="1"/>
    </xf>
    <xf numFmtId="0" fontId="12" fillId="54" borderId="21" xfId="0" applyFont="1" applyFill="1" applyBorder="1" applyAlignment="1">
      <alignment horizontal="center" vertical="center" wrapText="1"/>
    </xf>
    <xf numFmtId="0" fontId="0" fillId="0" borderId="21" xfId="0" applyBorder="1" applyAlignment="1">
      <alignment horizontal="center"/>
    </xf>
    <xf numFmtId="0" fontId="53" fillId="0" borderId="0" xfId="0" applyFont="1" applyAlignment="1">
      <alignment horizontal="center" vertical="center" wrapText="1"/>
    </xf>
    <xf numFmtId="0" fontId="53" fillId="55" borderId="2" xfId="0" applyFont="1" applyFill="1" applyBorder="1" applyAlignment="1">
      <alignment horizontal="center" vertical="center" wrapText="1"/>
    </xf>
    <xf numFmtId="0" fontId="12" fillId="54" borderId="2" xfId="0" applyFont="1" applyFill="1" applyBorder="1" applyAlignment="1">
      <alignment horizontal="center" vertical="center" wrapText="1"/>
    </xf>
    <xf numFmtId="0" fontId="16" fillId="11" borderId="25" xfId="0" applyFont="1" applyFill="1" applyBorder="1" applyAlignment="1" applyProtection="1">
      <alignment horizontal="left" vertical="center"/>
      <protection hidden="1"/>
    </xf>
    <xf numFmtId="0" fontId="16" fillId="11" borderId="26" xfId="0" applyFont="1" applyFill="1" applyBorder="1" applyAlignment="1" applyProtection="1">
      <alignment horizontal="left" vertical="center"/>
      <protection hidden="1"/>
    </xf>
    <xf numFmtId="0" fontId="16" fillId="11" borderId="2" xfId="0" applyFont="1" applyFill="1" applyBorder="1" applyAlignment="1" applyProtection="1">
      <alignment horizontal="left" vertical="center"/>
      <protection hidden="1"/>
    </xf>
    <xf numFmtId="0" fontId="16" fillId="11" borderId="5" xfId="0" applyFont="1" applyFill="1" applyBorder="1" applyAlignment="1" applyProtection="1">
      <alignment horizontal="left" vertical="center"/>
      <protection hidden="1"/>
    </xf>
    <xf numFmtId="166" fontId="6" fillId="49" borderId="2" xfId="0" applyNumberFormat="1" applyFont="1" applyFill="1" applyBorder="1" applyAlignment="1">
      <alignment horizontal="left" vertical="center"/>
    </xf>
    <xf numFmtId="49" fontId="6" fillId="0" borderId="2" xfId="0" applyNumberFormat="1" applyFont="1" applyBorder="1" applyAlignment="1">
      <alignment horizontal="left" vertical="center"/>
    </xf>
    <xf numFmtId="165" fontId="0" fillId="0" borderId="9" xfId="0" applyNumberFormat="1" applyBorder="1" applyAlignment="1">
      <alignment horizontal="center" vertical="center" wrapText="1"/>
    </xf>
    <xf numFmtId="165" fontId="0" fillId="0" borderId="11" xfId="0" applyNumberFormat="1" applyBorder="1" applyAlignment="1">
      <alignment horizontal="center" vertical="center" wrapText="1"/>
    </xf>
    <xf numFmtId="165" fontId="0" fillId="0" borderId="7" xfId="0" applyNumberFormat="1" applyBorder="1" applyAlignment="1">
      <alignment horizontal="center" vertical="center" wrapText="1"/>
    </xf>
    <xf numFmtId="165" fontId="0" fillId="0" borderId="12" xfId="0" applyNumberFormat="1" applyBorder="1" applyAlignment="1">
      <alignment horizontal="center" vertical="center" wrapText="1"/>
    </xf>
    <xf numFmtId="165" fontId="0" fillId="0" borderId="0" xfId="0" applyNumberFormat="1" applyAlignment="1">
      <alignment horizontal="center" vertical="center" wrapText="1"/>
    </xf>
    <xf numFmtId="165" fontId="0" fillId="0" borderId="13" xfId="0" applyNumberFormat="1" applyBorder="1" applyAlignment="1">
      <alignment horizontal="center" vertical="center" wrapText="1"/>
    </xf>
    <xf numFmtId="165" fontId="0" fillId="0" borderId="4" xfId="0" applyNumberFormat="1" applyBorder="1" applyAlignment="1">
      <alignment horizontal="center" vertical="center" wrapText="1"/>
    </xf>
    <xf numFmtId="165" fontId="0" fillId="0" borderId="14" xfId="0" applyNumberFormat="1" applyBorder="1" applyAlignment="1">
      <alignment horizontal="center" vertical="center" wrapText="1"/>
    </xf>
    <xf numFmtId="165" fontId="0" fillId="0" borderId="67" xfId="0" applyNumberFormat="1" applyBorder="1" applyAlignment="1">
      <alignment horizontal="center" vertical="center" wrapText="1"/>
    </xf>
    <xf numFmtId="0" fontId="44" fillId="51" borderId="5" xfId="0" applyFont="1" applyFill="1" applyBorder="1" applyAlignment="1">
      <alignment horizontal="center" vertical="center"/>
    </xf>
    <xf numFmtId="0" fontId="44" fillId="51" borderId="6" xfId="0" applyFont="1" applyFill="1" applyBorder="1" applyAlignment="1">
      <alignment horizontal="center" vertical="center"/>
    </xf>
    <xf numFmtId="0" fontId="3" fillId="0" borderId="5" xfId="0" applyFont="1" applyBorder="1" applyAlignment="1">
      <alignment horizontal="left" vertical="center" wrapText="1"/>
    </xf>
    <xf numFmtId="0" fontId="3" fillId="0" borderId="6" xfId="0" applyFont="1" applyBorder="1" applyAlignment="1">
      <alignment horizontal="left" vertical="center" wrapText="1"/>
    </xf>
    <xf numFmtId="0" fontId="16" fillId="51" borderId="5" xfId="0" applyFont="1" applyFill="1" applyBorder="1" applyAlignment="1">
      <alignment horizontal="center" vertical="center"/>
    </xf>
    <xf numFmtId="0" fontId="16" fillId="51" borderId="6" xfId="0" applyFont="1" applyFill="1" applyBorder="1" applyAlignment="1">
      <alignment horizontal="center" vertical="center"/>
    </xf>
    <xf numFmtId="165" fontId="0" fillId="0" borderId="11" xfId="0" applyNumberFormat="1" applyBorder="1" applyAlignment="1">
      <alignment horizontal="center" vertical="center"/>
    </xf>
    <xf numFmtId="165" fontId="0" fillId="0" borderId="7" xfId="0" applyNumberFormat="1" applyBorder="1" applyAlignment="1">
      <alignment horizontal="center" vertical="center"/>
    </xf>
    <xf numFmtId="165" fontId="0" fillId="0" borderId="12" xfId="0" applyNumberFormat="1" applyBorder="1" applyAlignment="1">
      <alignment horizontal="center" vertical="center"/>
    </xf>
    <xf numFmtId="165" fontId="0" fillId="0" borderId="0" xfId="0" applyNumberFormat="1" applyAlignment="1">
      <alignment horizontal="center" vertical="center"/>
    </xf>
    <xf numFmtId="165" fontId="0" fillId="0" borderId="13" xfId="0" applyNumberFormat="1" applyBorder="1" applyAlignment="1">
      <alignment horizontal="center" vertical="center"/>
    </xf>
    <xf numFmtId="165" fontId="0" fillId="0" borderId="4" xfId="0" applyNumberFormat="1" applyBorder="1" applyAlignment="1">
      <alignment horizontal="center" vertical="center"/>
    </xf>
    <xf numFmtId="165" fontId="0" fillId="0" borderId="14" xfId="0" applyNumberFormat="1" applyBorder="1" applyAlignment="1">
      <alignment horizontal="center" vertical="center"/>
    </xf>
    <xf numFmtId="165" fontId="0" fillId="0" borderId="67" xfId="0" applyNumberFormat="1" applyBorder="1" applyAlignment="1">
      <alignment horizontal="center" vertical="center"/>
    </xf>
    <xf numFmtId="0" fontId="16" fillId="2" borderId="5" xfId="0" applyFont="1" applyFill="1" applyBorder="1" applyAlignment="1">
      <alignment horizontal="center" vertical="center"/>
    </xf>
    <xf numFmtId="0" fontId="16" fillId="2" borderId="6" xfId="0" applyFont="1" applyFill="1" applyBorder="1" applyAlignment="1">
      <alignment horizontal="center" vertical="center"/>
    </xf>
    <xf numFmtId="0" fontId="16" fillId="11" borderId="68" xfId="0" applyFont="1" applyFill="1" applyBorder="1" applyAlignment="1" applyProtection="1">
      <alignment horizontal="left" vertical="center"/>
      <protection hidden="1"/>
    </xf>
    <xf numFmtId="0" fontId="16" fillId="11" borderId="33" xfId="0" applyFont="1" applyFill="1" applyBorder="1" applyAlignment="1" applyProtection="1">
      <alignment horizontal="left" vertical="center"/>
      <protection hidden="1"/>
    </xf>
    <xf numFmtId="0" fontId="16" fillId="11" borderId="65" xfId="0" applyFont="1" applyFill="1" applyBorder="1" applyAlignment="1" applyProtection="1">
      <alignment horizontal="left" vertical="center"/>
      <protection hidden="1"/>
    </xf>
    <xf numFmtId="0" fontId="16" fillId="11" borderId="66" xfId="0" applyFont="1" applyFill="1" applyBorder="1" applyAlignment="1" applyProtection="1">
      <alignment horizontal="left" vertical="center"/>
      <protection hidden="1"/>
    </xf>
    <xf numFmtId="2" fontId="6" fillId="0" borderId="2" xfId="0" applyNumberFormat="1" applyFont="1" applyBorder="1" applyAlignment="1">
      <alignment horizontal="left" vertical="center"/>
    </xf>
    <xf numFmtId="165" fontId="0" fillId="0" borderId="0" xfId="0" applyNumberFormat="1" applyAlignment="1">
      <alignment horizontal="center"/>
    </xf>
    <xf numFmtId="0" fontId="16" fillId="11" borderId="16" xfId="0" applyFont="1" applyFill="1" applyBorder="1" applyAlignment="1" applyProtection="1">
      <alignment horizontal="left" vertical="center" wrapText="1"/>
      <protection hidden="1"/>
    </xf>
    <xf numFmtId="0" fontId="16" fillId="11" borderId="21" xfId="0" applyFont="1" applyFill="1" applyBorder="1" applyAlignment="1" applyProtection="1">
      <alignment horizontal="left" vertical="center"/>
      <protection hidden="1"/>
    </xf>
    <xf numFmtId="0" fontId="16" fillId="11" borderId="16" xfId="0" applyFont="1" applyFill="1" applyBorder="1" applyAlignment="1" applyProtection="1">
      <alignment horizontal="left" vertical="center"/>
      <protection hidden="1"/>
    </xf>
    <xf numFmtId="0" fontId="16" fillId="11" borderId="70" xfId="0" applyFont="1" applyFill="1" applyBorder="1" applyAlignment="1" applyProtection="1">
      <alignment horizontal="left" vertical="center"/>
      <protection hidden="1"/>
    </xf>
    <xf numFmtId="49" fontId="6" fillId="0" borderId="2" xfId="0" applyNumberFormat="1" applyFont="1" applyBorder="1" applyAlignment="1">
      <alignment horizontal="left" vertical="center" wrapText="1"/>
    </xf>
    <xf numFmtId="0" fontId="6" fillId="0" borderId="2" xfId="0" applyFont="1" applyBorder="1" applyAlignment="1">
      <alignment horizontal="left" vertical="center"/>
    </xf>
    <xf numFmtId="0" fontId="4" fillId="2" borderId="5" xfId="0" applyFont="1" applyFill="1" applyBorder="1" applyAlignment="1">
      <alignment horizontal="left" vertical="center"/>
    </xf>
    <xf numFmtId="0" fontId="4" fillId="2" borderId="15" xfId="0" applyFont="1" applyFill="1" applyBorder="1" applyAlignment="1">
      <alignment horizontal="left" vertical="center"/>
    </xf>
    <xf numFmtId="0" fontId="4" fillId="2" borderId="5" xfId="0" applyFont="1" applyFill="1" applyBorder="1" applyAlignment="1">
      <alignment horizontal="left" vertical="center" wrapText="1"/>
    </xf>
    <xf numFmtId="0" fontId="4" fillId="2" borderId="15" xfId="0" applyFont="1" applyFill="1" applyBorder="1" applyAlignment="1">
      <alignment horizontal="left" vertical="center" wrapText="1"/>
    </xf>
    <xf numFmtId="0" fontId="3" fillId="0" borderId="16" xfId="0" applyFont="1" applyBorder="1" applyAlignment="1">
      <alignment horizontal="left" vertical="center" wrapText="1"/>
    </xf>
    <xf numFmtId="0" fontId="4" fillId="11" borderId="5" xfId="0" applyFont="1" applyFill="1" applyBorder="1" applyAlignment="1">
      <alignment horizontal="center" vertical="center" wrapText="1"/>
    </xf>
    <xf numFmtId="0" fontId="4" fillId="11" borderId="6" xfId="0" applyFont="1" applyFill="1" applyBorder="1" applyAlignment="1">
      <alignment horizontal="center" vertical="center" wrapText="1"/>
    </xf>
    <xf numFmtId="0" fontId="4" fillId="11" borderId="16" xfId="0" applyFont="1" applyFill="1" applyBorder="1" applyAlignment="1">
      <alignment horizontal="center" vertical="center" wrapText="1"/>
    </xf>
    <xf numFmtId="0" fontId="3" fillId="0" borderId="21" xfId="0" applyFont="1" applyBorder="1" applyAlignment="1">
      <alignment horizontal="left" vertical="center" wrapText="1"/>
    </xf>
    <xf numFmtId="0" fontId="3" fillId="0" borderId="22" xfId="0" applyFont="1" applyBorder="1" applyAlignment="1">
      <alignment horizontal="left" vertical="center" wrapText="1"/>
    </xf>
    <xf numFmtId="0" fontId="50" fillId="51" borderId="16" xfId="0" applyFont="1" applyFill="1" applyBorder="1" applyAlignment="1">
      <alignment horizontal="center" vertical="center" wrapText="1"/>
    </xf>
    <xf numFmtId="0" fontId="7" fillId="0" borderId="16" xfId="0" applyFont="1" applyBorder="1" applyAlignment="1">
      <alignment horizontal="center"/>
    </xf>
    <xf numFmtId="0" fontId="50" fillId="51" borderId="27" xfId="0" applyFont="1" applyFill="1" applyBorder="1" applyAlignment="1">
      <alignment horizontal="center" vertical="center" wrapText="1"/>
    </xf>
    <xf numFmtId="0" fontId="50" fillId="51" borderId="22" xfId="0" applyFont="1" applyFill="1" applyBorder="1" applyAlignment="1">
      <alignment horizontal="center" vertical="center" wrapText="1"/>
    </xf>
    <xf numFmtId="0" fontId="7" fillId="0" borderId="21" xfId="0" applyFont="1" applyBorder="1" applyAlignment="1">
      <alignment horizontal="center" wrapText="1"/>
    </xf>
    <xf numFmtId="0" fontId="7" fillId="0" borderId="22" xfId="0" applyFont="1" applyBorder="1" applyAlignment="1">
      <alignment horizontal="center" wrapText="1"/>
    </xf>
    <xf numFmtId="2" fontId="3" fillId="0" borderId="2" xfId="2669" applyNumberFormat="1" applyFont="1" applyFill="1" applyBorder="1" applyAlignment="1">
      <alignment horizontal="left" vertical="center" wrapText="1" indent="1"/>
    </xf>
    <xf numFmtId="0" fontId="4" fillId="11" borderId="1" xfId="1786" applyFont="1" applyFill="1" applyBorder="1" applyAlignment="1">
      <alignment horizontal="left" vertical="center" wrapText="1" indent="1"/>
    </xf>
    <xf numFmtId="0" fontId="3" fillId="11" borderId="1" xfId="1786" applyFont="1" applyFill="1" applyBorder="1" applyAlignment="1">
      <alignment horizontal="left" vertical="center" wrapText="1" indent="1"/>
    </xf>
    <xf numFmtId="0" fontId="4" fillId="65" borderId="2" xfId="1786" applyFont="1" applyFill="1" applyBorder="1" applyAlignment="1">
      <alignment horizontal="center" vertical="center" wrapText="1"/>
    </xf>
    <xf numFmtId="0" fontId="4" fillId="14" borderId="2" xfId="1786" applyFont="1" applyFill="1" applyBorder="1" applyAlignment="1">
      <alignment horizontal="left" vertical="center" indent="1"/>
    </xf>
    <xf numFmtId="0" fontId="4" fillId="50" borderId="2" xfId="1786" applyFont="1" applyFill="1" applyBorder="1" applyAlignment="1">
      <alignment horizontal="left" vertical="center" wrapText="1" indent="1"/>
    </xf>
    <xf numFmtId="0" fontId="4" fillId="12" borderId="74" xfId="1786" applyFont="1" applyFill="1" applyBorder="1" applyAlignment="1">
      <alignment horizontal="left" vertical="center" wrapText="1"/>
    </xf>
    <xf numFmtId="0" fontId="4" fillId="12" borderId="0" xfId="1786" applyFont="1" applyFill="1" applyAlignment="1">
      <alignment horizontal="left" vertical="center" wrapText="1"/>
    </xf>
    <xf numFmtId="0" fontId="21" fillId="0" borderId="74" xfId="1786" applyBorder="1" applyAlignment="1">
      <alignment horizontal="justify" vertical="top" wrapText="1"/>
    </xf>
    <xf numFmtId="0" fontId="21" fillId="0" borderId="0" xfId="1786" applyAlignment="1">
      <alignment horizontal="justify" vertical="top" wrapText="1"/>
    </xf>
    <xf numFmtId="0" fontId="16" fillId="65" borderId="75" xfId="0" applyFont="1" applyFill="1" applyBorder="1" applyAlignment="1">
      <alignment horizontal="center" vertical="center" textRotation="90"/>
    </xf>
    <xf numFmtId="0" fontId="16" fillId="65" borderId="76" xfId="0" applyFont="1" applyFill="1" applyBorder="1" applyAlignment="1">
      <alignment horizontal="center" vertical="center" textRotation="90"/>
    </xf>
    <xf numFmtId="0" fontId="16" fillId="65" borderId="77" xfId="0" applyFont="1" applyFill="1" applyBorder="1" applyAlignment="1">
      <alignment horizontal="center" vertical="center" textRotation="90"/>
    </xf>
    <xf numFmtId="0" fontId="16" fillId="52" borderId="75" xfId="0" applyFont="1" applyFill="1" applyBorder="1" applyAlignment="1">
      <alignment horizontal="center" vertical="center" textRotation="90"/>
    </xf>
    <xf numFmtId="0" fontId="16" fillId="52" borderId="76" xfId="0" applyFont="1" applyFill="1" applyBorder="1" applyAlignment="1">
      <alignment horizontal="center" vertical="center" textRotation="90"/>
    </xf>
    <xf numFmtId="0" fontId="16" fillId="52" borderId="77" xfId="0" applyFont="1" applyFill="1" applyBorder="1" applyAlignment="1">
      <alignment horizontal="center" vertical="center" textRotation="90"/>
    </xf>
    <xf numFmtId="0" fontId="16" fillId="52" borderId="16" xfId="0" applyFont="1" applyFill="1" applyBorder="1" applyAlignment="1">
      <alignment horizontal="center" vertical="center"/>
    </xf>
    <xf numFmtId="2" fontId="15" fillId="3" borderId="73" xfId="0" applyNumberFormat="1" applyFont="1" applyFill="1" applyBorder="1" applyAlignment="1">
      <alignment horizontal="center" vertical="center"/>
    </xf>
    <xf numFmtId="2" fontId="15" fillId="3" borderId="23" xfId="0" applyNumberFormat="1" applyFont="1" applyFill="1" applyBorder="1" applyAlignment="1">
      <alignment horizontal="center" vertical="center"/>
    </xf>
    <xf numFmtId="9" fontId="15" fillId="64" borderId="6" xfId="0" applyNumberFormat="1" applyFont="1" applyFill="1" applyBorder="1" applyAlignment="1">
      <alignment horizontal="center" vertical="center"/>
    </xf>
    <xf numFmtId="0" fontId="15" fillId="64" borderId="2" xfId="0" applyFont="1" applyFill="1" applyBorder="1" applyAlignment="1">
      <alignment horizontal="center" vertical="center"/>
    </xf>
    <xf numFmtId="0" fontId="15" fillId="3" borderId="6" xfId="0" applyFont="1" applyFill="1" applyBorder="1" applyAlignment="1">
      <alignment horizontal="center" vertical="center"/>
    </xf>
    <xf numFmtId="0" fontId="15" fillId="3" borderId="2" xfId="0" applyFont="1" applyFill="1" applyBorder="1" applyAlignment="1">
      <alignment horizontal="center" vertical="center"/>
    </xf>
    <xf numFmtId="0" fontId="16" fillId="11" borderId="75" xfId="0" applyFont="1" applyFill="1" applyBorder="1" applyAlignment="1">
      <alignment horizontal="center" vertical="center" textRotation="90"/>
    </xf>
    <xf numFmtId="0" fontId="16" fillId="11" borderId="76" xfId="0" applyFont="1" applyFill="1" applyBorder="1" applyAlignment="1">
      <alignment horizontal="center" vertical="center" textRotation="90"/>
    </xf>
    <xf numFmtId="0" fontId="16" fillId="11" borderId="77" xfId="0" applyFont="1" applyFill="1" applyBorder="1" applyAlignment="1">
      <alignment horizontal="center" vertical="center" textRotation="90"/>
    </xf>
    <xf numFmtId="0" fontId="16" fillId="51" borderId="5" xfId="0" applyFont="1" applyFill="1" applyBorder="1" applyAlignment="1">
      <alignment horizontal="center" vertical="center" wrapText="1"/>
    </xf>
    <xf numFmtId="0" fontId="16" fillId="51" borderId="15" xfId="0" applyFont="1" applyFill="1" applyBorder="1" applyAlignment="1">
      <alignment horizontal="center" vertical="center" wrapText="1"/>
    </xf>
    <xf numFmtId="0" fontId="16" fillId="51" borderId="6" xfId="0" applyFont="1" applyFill="1" applyBorder="1" applyAlignment="1">
      <alignment horizontal="center" vertical="center" wrapText="1"/>
    </xf>
    <xf numFmtId="0" fontId="44" fillId="51" borderId="2" xfId="0" applyFont="1" applyFill="1" applyBorder="1" applyAlignment="1">
      <alignment horizontal="center" vertical="center" wrapText="1"/>
    </xf>
    <xf numFmtId="0" fontId="47" fillId="51" borderId="1" xfId="0" applyFont="1" applyFill="1" applyBorder="1" applyAlignment="1">
      <alignment horizontal="center" vertical="center"/>
    </xf>
    <xf numFmtId="0" fontId="44" fillId="52" borderId="5" xfId="0" applyFont="1" applyFill="1" applyBorder="1" applyAlignment="1">
      <alignment horizontal="center" vertical="center" wrapText="1"/>
    </xf>
    <xf numFmtId="0" fontId="44" fillId="52" borderId="15" xfId="0" applyFont="1" applyFill="1" applyBorder="1" applyAlignment="1">
      <alignment horizontal="center" vertical="center" wrapText="1"/>
    </xf>
    <xf numFmtId="0" fontId="44" fillId="52" borderId="6" xfId="0" applyFont="1" applyFill="1" applyBorder="1" applyAlignment="1">
      <alignment horizontal="center" vertical="center" wrapText="1"/>
    </xf>
    <xf numFmtId="0" fontId="16" fillId="11" borderId="27" xfId="0" applyFont="1" applyFill="1" applyBorder="1" applyAlignment="1" applyProtection="1">
      <alignment horizontal="left" vertical="center"/>
      <protection hidden="1"/>
    </xf>
    <xf numFmtId="166" fontId="45" fillId="0" borderId="2" xfId="0" applyNumberFormat="1" applyFont="1" applyBorder="1" applyAlignment="1">
      <alignment horizontal="left" vertical="center"/>
    </xf>
    <xf numFmtId="1" fontId="6" fillId="0" borderId="2" xfId="0" applyNumberFormat="1" applyFont="1" applyBorder="1" applyAlignment="1">
      <alignment horizontal="left" vertical="center"/>
    </xf>
    <xf numFmtId="0" fontId="4" fillId="11" borderId="16" xfId="0" applyFont="1" applyFill="1" applyBorder="1" applyAlignment="1">
      <alignment horizontal="left" vertical="center" wrapText="1"/>
    </xf>
    <xf numFmtId="0" fontId="3" fillId="11" borderId="16" xfId="0" applyFont="1" applyFill="1" applyBorder="1" applyAlignment="1">
      <alignment horizontal="left" vertical="center" wrapText="1"/>
    </xf>
    <xf numFmtId="9" fontId="3" fillId="11" borderId="16" xfId="0" applyNumberFormat="1" applyFont="1" applyFill="1" applyBorder="1" applyAlignment="1">
      <alignment horizontal="center" vertical="center"/>
    </xf>
    <xf numFmtId="0" fontId="3" fillId="11" borderId="16" xfId="0" applyFont="1" applyFill="1" applyBorder="1" applyAlignment="1">
      <alignment horizontal="center"/>
    </xf>
    <xf numFmtId="0" fontId="4" fillId="11" borderId="16" xfId="0" applyFont="1" applyFill="1" applyBorder="1" applyAlignment="1">
      <alignment horizontal="right" vertical="center" wrapText="1"/>
    </xf>
    <xf numFmtId="9" fontId="3" fillId="0" borderId="16" xfId="1" applyFont="1" applyBorder="1" applyAlignment="1">
      <alignment horizontal="center" vertical="center"/>
    </xf>
    <xf numFmtId="0" fontId="44" fillId="51" borderId="16" xfId="0" applyFont="1" applyFill="1" applyBorder="1" applyAlignment="1" applyProtection="1">
      <alignment vertical="center"/>
      <protection hidden="1"/>
    </xf>
    <xf numFmtId="0" fontId="42" fillId="11" borderId="16" xfId="0" applyFont="1" applyFill="1" applyBorder="1" applyAlignment="1">
      <alignment horizontal="left" vertical="center" wrapText="1"/>
    </xf>
    <xf numFmtId="0" fontId="15" fillId="11" borderId="16" xfId="0" applyFont="1" applyFill="1" applyBorder="1" applyAlignment="1" applyProtection="1">
      <alignment horizontal="left" vertical="center" wrapText="1"/>
      <protection hidden="1"/>
    </xf>
    <xf numFmtId="0" fontId="6" fillId="0" borderId="16" xfId="0" applyFont="1" applyBorder="1" applyAlignment="1">
      <alignment horizontal="center" vertical="center" wrapText="1"/>
    </xf>
    <xf numFmtId="1" fontId="16" fillId="14" borderId="16" xfId="0" applyNumberFormat="1" applyFont="1" applyFill="1" applyBorder="1" applyAlignment="1">
      <alignment horizontal="center" vertical="center"/>
    </xf>
    <xf numFmtId="0" fontId="4" fillId="11" borderId="16" xfId="0" applyFont="1" applyFill="1" applyBorder="1" applyAlignment="1">
      <alignment horizontal="center" vertical="center"/>
    </xf>
    <xf numFmtId="165" fontId="42" fillId="52" borderId="21" xfId="0" applyNumberFormat="1" applyFont="1" applyFill="1" applyBorder="1" applyAlignment="1">
      <alignment horizontal="center" vertical="center" wrapText="1"/>
    </xf>
    <xf numFmtId="165" fontId="42" fillId="52" borderId="27" xfId="0" applyNumberFormat="1" applyFont="1" applyFill="1" applyBorder="1" applyAlignment="1">
      <alignment horizontal="center" vertical="center" wrapText="1"/>
    </xf>
    <xf numFmtId="165" fontId="42" fillId="52" borderId="22" xfId="0" applyNumberFormat="1" applyFont="1" applyFill="1" applyBorder="1" applyAlignment="1">
      <alignment horizontal="center" vertical="center" wrapText="1"/>
    </xf>
    <xf numFmtId="0" fontId="2" fillId="13" borderId="0" xfId="0" applyFont="1" applyFill="1" applyAlignment="1">
      <alignment horizontal="center"/>
    </xf>
    <xf numFmtId="0" fontId="48" fillId="0" borderId="0" xfId="0" applyFont="1" applyAlignment="1">
      <alignment horizontal="left" vertical="center" wrapText="1"/>
    </xf>
    <xf numFmtId="0" fontId="69" fillId="51" borderId="2" xfId="0" applyFont="1" applyFill="1" applyBorder="1" applyAlignment="1" applyProtection="1">
      <alignment horizontal="center" vertical="center" wrapText="1"/>
      <protection locked="0"/>
    </xf>
    <xf numFmtId="173" fontId="66" fillId="68" borderId="5" xfId="1" applyNumberFormat="1" applyFont="1" applyFill="1" applyBorder="1" applyAlignment="1" applyProtection="1">
      <alignment horizontal="center" vertical="center"/>
      <protection locked="0"/>
    </xf>
    <xf numFmtId="173" fontId="66" fillId="68" borderId="15" xfId="1" applyNumberFormat="1" applyFont="1" applyFill="1" applyBorder="1" applyAlignment="1" applyProtection="1">
      <alignment horizontal="center" vertical="center"/>
      <protection locked="0"/>
    </xf>
    <xf numFmtId="173" fontId="66" fillId="62" borderId="5" xfId="1" applyNumberFormat="1" applyFont="1" applyFill="1" applyBorder="1" applyAlignment="1" applyProtection="1">
      <alignment horizontal="center" vertical="center"/>
      <protection locked="0"/>
    </xf>
    <xf numFmtId="173" fontId="66" fillId="62" borderId="15" xfId="1" applyNumberFormat="1" applyFont="1" applyFill="1" applyBorder="1" applyAlignment="1" applyProtection="1">
      <alignment horizontal="center" vertical="center"/>
      <protection locked="0"/>
    </xf>
    <xf numFmtId="14" fontId="66" fillId="14" borderId="5" xfId="2661" applyNumberFormat="1" applyFont="1" applyFill="1" applyBorder="1" applyAlignment="1" applyProtection="1">
      <alignment horizontal="center" vertical="center" wrapText="1"/>
      <protection locked="0"/>
    </xf>
    <xf numFmtId="14" fontId="66" fillId="14" borderId="15" xfId="2661" applyNumberFormat="1" applyFont="1" applyFill="1" applyBorder="1" applyAlignment="1" applyProtection="1">
      <alignment horizontal="center" vertical="center" wrapText="1"/>
      <protection locked="0"/>
    </xf>
    <xf numFmtId="14" fontId="66" fillId="14" borderId="6" xfId="2661" applyNumberFormat="1" applyFont="1" applyFill="1" applyBorder="1" applyAlignment="1" applyProtection="1">
      <alignment horizontal="center" vertical="center" wrapText="1"/>
      <protection locked="0"/>
    </xf>
    <xf numFmtId="2" fontId="66" fillId="50" borderId="5" xfId="2661" applyNumberFormat="1" applyFont="1" applyFill="1" applyBorder="1" applyAlignment="1" applyProtection="1">
      <alignment horizontal="center" vertical="center"/>
      <protection locked="0"/>
    </xf>
    <xf numFmtId="2" fontId="66" fillId="50" borderId="15" xfId="2661" applyNumberFormat="1" applyFont="1" applyFill="1" applyBorder="1" applyAlignment="1" applyProtection="1">
      <alignment horizontal="center" vertical="center"/>
      <protection locked="0"/>
    </xf>
    <xf numFmtId="2" fontId="66" fillId="50" borderId="6" xfId="2661" applyNumberFormat="1" applyFont="1" applyFill="1" applyBorder="1" applyAlignment="1" applyProtection="1">
      <alignment horizontal="center" vertical="center"/>
      <protection locked="0"/>
    </xf>
    <xf numFmtId="2" fontId="66" fillId="63" borderId="5" xfId="2661" applyNumberFormat="1" applyFont="1" applyFill="1" applyBorder="1" applyAlignment="1" applyProtection="1">
      <alignment horizontal="center" vertical="center"/>
      <protection locked="0"/>
    </xf>
    <xf numFmtId="2" fontId="66" fillId="63" borderId="15" xfId="2661" applyNumberFormat="1" applyFont="1" applyFill="1" applyBorder="1" applyAlignment="1" applyProtection="1">
      <alignment horizontal="center" vertical="center"/>
      <protection locked="0"/>
    </xf>
    <xf numFmtId="0" fontId="67" fillId="65" borderId="5" xfId="0" applyFont="1" applyFill="1" applyBorder="1" applyAlignment="1" applyProtection="1">
      <alignment horizontal="center" vertical="center"/>
      <protection locked="0"/>
    </xf>
    <xf numFmtId="0" fontId="67" fillId="65" borderId="15" xfId="0" applyFont="1" applyFill="1" applyBorder="1" applyAlignment="1" applyProtection="1">
      <alignment horizontal="center" vertical="center"/>
      <protection locked="0"/>
    </xf>
    <xf numFmtId="0" fontId="67" fillId="65" borderId="6" xfId="0" applyFont="1" applyFill="1" applyBorder="1" applyAlignment="1" applyProtection="1">
      <alignment horizontal="center" vertical="center"/>
      <protection locked="0"/>
    </xf>
    <xf numFmtId="1" fontId="68" fillId="69" borderId="5" xfId="5" applyNumberFormat="1" applyFont="1" applyFill="1" applyBorder="1" applyAlignment="1" applyProtection="1">
      <alignment horizontal="center" vertical="center" wrapText="1"/>
      <protection locked="0"/>
    </xf>
    <xf numFmtId="1" fontId="68" fillId="69" borderId="15" xfId="5" applyNumberFormat="1" applyFont="1" applyFill="1" applyBorder="1" applyAlignment="1" applyProtection="1">
      <alignment horizontal="center" vertical="center" wrapText="1"/>
      <protection locked="0"/>
    </xf>
    <xf numFmtId="1" fontId="68" fillId="69" borderId="6" xfId="5" applyNumberFormat="1" applyFont="1" applyFill="1" applyBorder="1" applyAlignment="1" applyProtection="1">
      <alignment horizontal="center" vertical="center" wrapText="1"/>
      <protection locked="0"/>
    </xf>
    <xf numFmtId="0" fontId="12" fillId="70" borderId="2" xfId="0" applyFont="1" applyFill="1" applyBorder="1" applyAlignment="1">
      <alignment horizontal="center"/>
    </xf>
    <xf numFmtId="0" fontId="12" fillId="58" borderId="2" xfId="0" applyFont="1" applyFill="1" applyBorder="1" applyAlignment="1">
      <alignment horizontal="center"/>
    </xf>
    <xf numFmtId="0" fontId="12" fillId="71" borderId="2" xfId="0" applyFont="1" applyFill="1" applyBorder="1" applyAlignment="1">
      <alignment horizontal="center"/>
    </xf>
    <xf numFmtId="0" fontId="12" fillId="72" borderId="4" xfId="0" applyFont="1" applyFill="1" applyBorder="1" applyAlignment="1">
      <alignment horizontal="center"/>
    </xf>
    <xf numFmtId="0" fontId="12" fillId="72" borderId="14" xfId="0" applyFont="1" applyFill="1" applyBorder="1" applyAlignment="1">
      <alignment horizontal="center"/>
    </xf>
    <xf numFmtId="0" fontId="2" fillId="65" borderId="2" xfId="0" applyFont="1" applyFill="1" applyBorder="1" applyAlignment="1">
      <alignment horizontal="center" vertical="center"/>
    </xf>
    <xf numFmtId="0" fontId="2" fillId="50" borderId="2" xfId="0" applyFont="1" applyFill="1" applyBorder="1" applyAlignment="1">
      <alignment horizontal="center" vertical="center"/>
    </xf>
    <xf numFmtId="0" fontId="70" fillId="81" borderId="2" xfId="0" applyFont="1" applyFill="1" applyBorder="1" applyAlignment="1">
      <alignment horizontal="center" vertical="center"/>
    </xf>
    <xf numFmtId="0" fontId="70" fillId="82" borderId="2" xfId="0" applyFont="1" applyFill="1" applyBorder="1" applyAlignment="1">
      <alignment horizontal="center" vertical="center"/>
    </xf>
    <xf numFmtId="0" fontId="59" fillId="61" borderId="0" xfId="0" applyFont="1" applyFill="1" applyAlignment="1">
      <alignment horizontal="center" vertical="center" wrapText="1"/>
    </xf>
    <xf numFmtId="0" fontId="43" fillId="0" borderId="16" xfId="0" applyFont="1" applyBorder="1" applyAlignment="1">
      <alignment horizontal="left" vertical="center" wrapText="1"/>
    </xf>
    <xf numFmtId="0" fontId="46" fillId="4" borderId="17" xfId="0" applyFont="1" applyFill="1" applyBorder="1" applyAlignment="1">
      <alignment horizontal="center" vertical="center" wrapText="1"/>
    </xf>
    <xf numFmtId="0" fontId="46" fillId="4" borderId="18" xfId="0" applyFont="1" applyFill="1" applyBorder="1" applyAlignment="1">
      <alignment horizontal="center" vertical="center" wrapText="1"/>
    </xf>
    <xf numFmtId="0" fontId="46" fillId="4" borderId="19" xfId="0" applyFont="1" applyFill="1" applyBorder="1" applyAlignment="1">
      <alignment horizontal="center" vertical="center" wrapText="1"/>
    </xf>
    <xf numFmtId="0" fontId="55" fillId="0" borderId="0" xfId="2668" applyAlignment="1">
      <alignment horizontal="center"/>
    </xf>
    <xf numFmtId="0" fontId="16" fillId="0" borderId="0" xfId="0" applyFont="1" applyAlignment="1">
      <alignment horizontal="center"/>
    </xf>
    <xf numFmtId="0" fontId="56" fillId="59" borderId="2" xfId="0" applyFont="1" applyFill="1" applyBorder="1" applyAlignment="1">
      <alignment vertical="center" wrapText="1"/>
    </xf>
    <xf numFmtId="0" fontId="43" fillId="59" borderId="2" xfId="0" applyFont="1" applyFill="1" applyBorder="1" applyAlignment="1">
      <alignment vertical="center" wrapText="1"/>
    </xf>
    <xf numFmtId="0" fontId="56" fillId="60" borderId="2" xfId="0" applyFont="1" applyFill="1" applyBorder="1" applyAlignment="1">
      <alignment vertical="center" wrapText="1"/>
    </xf>
    <xf numFmtId="0" fontId="43" fillId="60" borderId="2" xfId="0" applyFont="1" applyFill="1" applyBorder="1" applyAlignment="1">
      <alignment vertical="center" wrapText="1"/>
    </xf>
    <xf numFmtId="9" fontId="0" fillId="0" borderId="0" xfId="0" applyNumberFormat="1"/>
    <xf numFmtId="0" fontId="75" fillId="83" borderId="78" xfId="0" applyFont="1" applyFill="1" applyBorder="1" applyAlignment="1">
      <alignment vertical="center"/>
    </xf>
    <xf numFmtId="0" fontId="75" fillId="83" borderId="79" xfId="0" applyFont="1" applyFill="1" applyBorder="1" applyAlignment="1">
      <alignment vertical="center"/>
    </xf>
    <xf numFmtId="0" fontId="75" fillId="83" borderId="80" xfId="0" applyFont="1" applyFill="1" applyBorder="1" applyAlignment="1">
      <alignment vertical="center"/>
    </xf>
    <xf numFmtId="0" fontId="6" fillId="0" borderId="81" xfId="0" applyFont="1" applyBorder="1" applyAlignment="1">
      <alignment vertical="center"/>
    </xf>
    <xf numFmtId="0" fontId="16" fillId="0" borderId="82" xfId="0" applyFont="1" applyBorder="1" applyAlignment="1">
      <alignment horizontal="center" vertical="center"/>
    </xf>
    <xf numFmtId="0" fontId="16" fillId="0" borderId="0" xfId="0" applyFont="1" applyAlignment="1">
      <alignment horizontal="center" vertical="center"/>
    </xf>
    <xf numFmtId="0" fontId="6" fillId="0" borderId="83" xfId="0" applyFont="1" applyBorder="1" applyAlignment="1">
      <alignment vertical="center"/>
    </xf>
    <xf numFmtId="0" fontId="16" fillId="0" borderId="84" xfId="0" applyFont="1" applyBorder="1" applyAlignment="1">
      <alignment horizontal="right" vertical="center"/>
    </xf>
    <xf numFmtId="0" fontId="6" fillId="0" borderId="85" xfId="0" applyFont="1" applyBorder="1" applyAlignment="1">
      <alignment horizontal="left" vertical="center" wrapText="1"/>
    </xf>
    <xf numFmtId="0" fontId="6" fillId="0" borderId="85" xfId="0" applyFont="1" applyBorder="1" applyAlignment="1">
      <alignment horizontal="left" vertical="center"/>
    </xf>
    <xf numFmtId="0" fontId="6" fillId="51" borderId="85" xfId="0" applyFont="1" applyFill="1" applyBorder="1" applyAlignment="1">
      <alignment horizontal="center" vertical="center"/>
    </xf>
    <xf numFmtId="0" fontId="6" fillId="0" borderId="85" xfId="0" applyFont="1" applyBorder="1" applyAlignment="1">
      <alignment horizontal="left" vertical="top" wrapText="1"/>
    </xf>
    <xf numFmtId="0" fontId="6" fillId="0" borderId="85" xfId="0" applyFont="1" applyBorder="1" applyAlignment="1">
      <alignment horizontal="left" vertical="top"/>
    </xf>
    <xf numFmtId="0" fontId="16" fillId="0" borderId="86" xfId="0" applyFont="1" applyBorder="1" applyAlignment="1">
      <alignment horizontal="right" vertical="center"/>
    </xf>
    <xf numFmtId="0" fontId="6" fillId="0" borderId="87" xfId="0" applyFont="1" applyBorder="1" applyAlignment="1">
      <alignment horizontal="center" vertical="center"/>
    </xf>
    <xf numFmtId="0" fontId="6" fillId="0" borderId="88" xfId="0" applyFont="1" applyBorder="1" applyAlignment="1">
      <alignment horizontal="center" vertical="center"/>
    </xf>
    <xf numFmtId="0" fontId="77" fillId="0" borderId="0" xfId="0" applyFont="1"/>
    <xf numFmtId="0" fontId="78" fillId="0" borderId="0" xfId="0" applyFont="1" applyAlignment="1">
      <alignment vertical="center" wrapText="1"/>
    </xf>
    <xf numFmtId="0" fontId="78" fillId="0" borderId="0" xfId="0" applyFont="1" applyAlignment="1">
      <alignment wrapText="1"/>
    </xf>
    <xf numFmtId="0" fontId="3" fillId="0" borderId="85" xfId="0" applyFont="1" applyBorder="1" applyAlignment="1">
      <alignment vertical="center" wrapText="1"/>
    </xf>
    <xf numFmtId="0" fontId="7" fillId="0" borderId="85" xfId="0" applyFont="1" applyBorder="1" applyAlignment="1">
      <alignment vertical="center" wrapText="1"/>
    </xf>
    <xf numFmtId="0" fontId="80" fillId="0" borderId="85" xfId="2668" applyFont="1" applyBorder="1" applyAlignment="1">
      <alignment vertical="center" wrapText="1"/>
    </xf>
    <xf numFmtId="0" fontId="3" fillId="0" borderId="85" xfId="0" applyFont="1" applyBorder="1" applyAlignment="1">
      <alignment wrapText="1"/>
    </xf>
    <xf numFmtId="0" fontId="81" fillId="0" borderId="0" xfId="0" applyFont="1" applyAlignment="1">
      <alignment vertical="center" wrapText="1"/>
    </xf>
    <xf numFmtId="0" fontId="81" fillId="0" borderId="0" xfId="0" applyFont="1" applyAlignment="1">
      <alignment horizontal="center" vertical="center" wrapText="1"/>
    </xf>
    <xf numFmtId="0" fontId="3" fillId="0" borderId="89" xfId="0" applyFont="1" applyBorder="1" applyAlignment="1">
      <alignment vertical="center" wrapText="1"/>
    </xf>
    <xf numFmtId="0" fontId="7" fillId="0" borderId="90" xfId="0" applyFont="1" applyBorder="1" applyAlignment="1">
      <alignment vertical="center" wrapText="1"/>
    </xf>
    <xf numFmtId="0" fontId="3" fillId="0" borderId="90" xfId="0" applyFont="1" applyBorder="1" applyAlignment="1">
      <alignment vertical="center" wrapText="1"/>
    </xf>
    <xf numFmtId="0" fontId="3" fillId="0" borderId="90" xfId="0" applyFont="1" applyBorder="1" applyAlignment="1">
      <alignment wrapText="1"/>
    </xf>
    <xf numFmtId="0" fontId="42" fillId="84" borderId="91" xfId="0" applyFont="1" applyFill="1" applyBorder="1" applyAlignment="1" applyProtection="1">
      <alignment horizontal="left" vertical="center" wrapText="1"/>
      <protection locked="0"/>
    </xf>
    <xf numFmtId="0" fontId="42" fillId="84" borderId="92" xfId="0" applyFont="1" applyFill="1" applyBorder="1" applyAlignment="1" applyProtection="1">
      <alignment horizontal="left" vertical="center" wrapText="1"/>
      <protection locked="0"/>
    </xf>
    <xf numFmtId="0" fontId="42" fillId="84" borderId="93" xfId="0" applyFont="1" applyFill="1" applyBorder="1" applyAlignment="1" applyProtection="1">
      <alignment horizontal="left" vertical="center" wrapText="1"/>
      <protection locked="0"/>
    </xf>
    <xf numFmtId="0" fontId="3" fillId="0" borderId="94" xfId="0" applyFont="1" applyBorder="1" applyAlignment="1">
      <alignment vertical="center" wrapText="1"/>
    </xf>
    <xf numFmtId="0" fontId="3" fillId="0" borderId="95" xfId="0" applyFont="1" applyBorder="1" applyAlignment="1">
      <alignment wrapText="1"/>
    </xf>
    <xf numFmtId="0" fontId="3" fillId="0" borderId="95" xfId="0" applyFont="1" applyBorder="1" applyAlignment="1">
      <alignment vertical="center" wrapText="1"/>
    </xf>
    <xf numFmtId="0" fontId="3" fillId="0" borderId="96" xfId="0" applyFont="1" applyBorder="1" applyAlignment="1">
      <alignment wrapText="1"/>
    </xf>
  </cellXfs>
  <cellStyles count="2670">
    <cellStyle name="%" xfId="5" xr:uid="{EA639395-B4F5-4FF0-ADD3-242F1F6CB123}"/>
    <cellStyle name="% 2" xfId="7" xr:uid="{3174CD2F-C121-4358-BA58-666F8314E9E5}"/>
    <cellStyle name="% 2 2" xfId="8" xr:uid="{3863CB72-2095-43C5-906E-DC369CEBE669}"/>
    <cellStyle name="% 2 3" xfId="9" xr:uid="{A32E5FCF-9E27-4AC6-92BE-9D62473A8330}"/>
    <cellStyle name="% 2 4" xfId="10" xr:uid="{93C6B7F1-9DFB-4A00-B5AB-E4C6915D9C4A}"/>
    <cellStyle name="% 2 5" xfId="11" xr:uid="{5DEEE5B9-31D2-4A4B-A91B-DE1AFB9A68A7}"/>
    <cellStyle name="% 3" xfId="12" xr:uid="{A151EA89-DFA0-4D1C-B75A-6489DB3CF21B}"/>
    <cellStyle name="% 3 2" xfId="13" xr:uid="{3B9F4086-CD76-4590-AEC9-050E470CFA81}"/>
    <cellStyle name="% 3 3" xfId="14" xr:uid="{4E813832-18DC-41FF-9C1A-380D0FA85CFC}"/>
    <cellStyle name="% 3 4" xfId="15" xr:uid="{BFD785B4-64EB-4C83-91BE-2433FDEF6A5E}"/>
    <cellStyle name="% 3 5" xfId="16" xr:uid="{BA6CEE8C-B636-43E7-9C83-2FD82776518F}"/>
    <cellStyle name="% 4" xfId="17" xr:uid="{CFE287FA-59E1-4D00-889A-36AA8D77EF15}"/>
    <cellStyle name="% 4 2" xfId="18" xr:uid="{D234F026-FF87-41A1-8B3E-6DE556864895}"/>
    <cellStyle name="% 5" xfId="19" xr:uid="{816B203D-A344-499F-A087-DC992D1D2AC9}"/>
    <cellStyle name="% 6" xfId="20" xr:uid="{E8AE5770-F8F7-4CDB-8169-D09F28B3F185}"/>
    <cellStyle name="% 7" xfId="21" xr:uid="{8BC5F61F-82F5-47A6-8488-052EC91F7B49}"/>
    <cellStyle name="%_Abril 2009" xfId="22" xr:uid="{06A577D9-46EC-439C-848E-930043DB7A33}"/>
    <cellStyle name="%_Abril 2009 2" xfId="23" xr:uid="{AD2C4412-6F95-4944-BB48-B5636AF21F81}"/>
    <cellStyle name="%_Abril 2009 3" xfId="24" xr:uid="{9E3052BE-4274-4D7A-BC70-E7827A23E90D}"/>
    <cellStyle name="%_Abril 2009 4" xfId="25" xr:uid="{BAE3A515-D3C2-4BA7-A70A-92BBD3B9EC8F}"/>
    <cellStyle name="%_Abril 2009_Agosto 2009" xfId="26" xr:uid="{A5787C7A-8C8F-491A-9888-45D6F818F764}"/>
    <cellStyle name="%_Abril 2009_Agosto 2009 2" xfId="27" xr:uid="{78D6109C-2536-4407-B01B-C9EC1227E5C8}"/>
    <cellStyle name="%_Abril 2009_Agosto 2009 3" xfId="28" xr:uid="{2F889233-EE1C-4281-9C38-59487C3AC457}"/>
    <cellStyle name="%_Abril 2009_Agosto 2009 4" xfId="29" xr:uid="{02E950A6-E975-4611-AEB0-C181A4ADBCB2}"/>
    <cellStyle name="%_Abril 2009_Agosto 2009_Hoja1" xfId="30" xr:uid="{BEFA70E7-066F-4F8D-BDFF-A42B56DC8EF1}"/>
    <cellStyle name="%_Abril 2009_Hoja1" xfId="31" xr:uid="{F1FACEB5-80DC-40CF-9238-B0AE3ACC65FB}"/>
    <cellStyle name="%_Abril 2009_Octubre 2009" xfId="32" xr:uid="{02EF016C-8FB6-4C7F-A0E1-745876D27A9B}"/>
    <cellStyle name="%_Abril 2009_Octubre 2009 2" xfId="33" xr:uid="{AE7D0891-1688-41B7-9B54-0495A9E13440}"/>
    <cellStyle name="%_Abril 2009_Octubre 2009 3" xfId="34" xr:uid="{1EFCDF36-65B5-4A51-A080-C1B5CCD5AB25}"/>
    <cellStyle name="%_Abril 2009_Octubre 2009 4" xfId="35" xr:uid="{F6E0FB89-3D53-4197-AF6F-5D93F6FBA3C5}"/>
    <cellStyle name="%_Abril 2009_Octubre 2009_Hoja1" xfId="36" xr:uid="{B1C4BF3E-3EBA-4B95-9A59-F181A38709D6}"/>
    <cellStyle name="%_Abril 2009_Septiembre 2009" xfId="37" xr:uid="{55198AE7-C514-4D6F-B121-B19CED5FA2EB}"/>
    <cellStyle name="%_Abril 2009_Septiembre 2009 2" xfId="38" xr:uid="{DE4FEB33-D479-409A-9F26-A42B13ACB612}"/>
    <cellStyle name="%_Abril 2009_Septiembre 2009 3" xfId="39" xr:uid="{678CD8FF-D81D-4169-B9F7-AD16D313726D}"/>
    <cellStyle name="%_Abril 2009_Septiembre 2009 4" xfId="40" xr:uid="{B6C22EB8-B9E2-4ED4-A542-2615AD64423F}"/>
    <cellStyle name="%_Abril 2009_Septiembre 2009_Hoja1" xfId="41" xr:uid="{D0C4D9E7-ABE1-4A65-9E90-0A8AAB112E9A}"/>
    <cellStyle name="%_Agosto 2009" xfId="42" xr:uid="{2798465B-59BC-44B0-9284-5F8121CB424B}"/>
    <cellStyle name="%_Agosto 2009 2" xfId="43" xr:uid="{2438DB3A-BF1A-4330-9C58-D11E76F13775}"/>
    <cellStyle name="%_Agosto 2009 3" xfId="44" xr:uid="{8EFB8C49-523B-4E4A-A53F-53999D4505D6}"/>
    <cellStyle name="%_Agosto 2009 4" xfId="45" xr:uid="{6A5C96C6-354D-44D0-A78C-7E03A9837A23}"/>
    <cellStyle name="%_Agosto 2009_Hoja1" xfId="46" xr:uid="{865D32EE-6DC5-4D26-8A94-6D1A92D34F79}"/>
    <cellStyle name="%_Enero 2009" xfId="47" xr:uid="{9E47858D-C097-4F56-9B59-A4649F815B96}"/>
    <cellStyle name="%_Enero 2009 2" xfId="48" xr:uid="{20C2CFE6-BAFA-4313-9868-207AE47CF760}"/>
    <cellStyle name="%_Enero 2009 3" xfId="49" xr:uid="{00C3B691-B74A-45F3-839D-C41D641C819F}"/>
    <cellStyle name="%_Enero 2009 4" xfId="50" xr:uid="{942BF8C7-E643-4FA2-943A-9DEAD84493AB}"/>
    <cellStyle name="%_Enero 2009_Agosto 2009" xfId="51" xr:uid="{EEF7B63D-885F-4890-802C-8F5BB6CD8608}"/>
    <cellStyle name="%_Enero 2009_Agosto 2009 2" xfId="52" xr:uid="{90C5A311-7B9A-427E-8E38-248AF8BD2ABE}"/>
    <cellStyle name="%_Enero 2009_Agosto 2009 3" xfId="53" xr:uid="{D56F4E07-C79E-4689-8A43-53F91717642D}"/>
    <cellStyle name="%_Enero 2009_Agosto 2009 4" xfId="54" xr:uid="{474504B9-F747-41E0-9AA7-ED2349DED304}"/>
    <cellStyle name="%_Enero 2009_Agosto 2009_Hoja1" xfId="55" xr:uid="{75C1D5C3-41D7-44C8-B31D-A91D5269AF4E}"/>
    <cellStyle name="%_Enero 2009_Hoja1" xfId="56" xr:uid="{36E3CBC1-96A2-43EC-A987-682A14A7E4A2}"/>
    <cellStyle name="%_Enero 2009_Octubre 2009" xfId="57" xr:uid="{0C11D817-982E-4AA7-97FA-2E1CB83A7B0C}"/>
    <cellStyle name="%_Enero 2009_Octubre 2009 2" xfId="58" xr:uid="{F06E78F7-F215-4289-818F-497B0F11B0F0}"/>
    <cellStyle name="%_Enero 2009_Octubre 2009 3" xfId="59" xr:uid="{6FAB944F-D889-4F42-A41F-8E0C4C1D58B2}"/>
    <cellStyle name="%_Enero 2009_Octubre 2009 4" xfId="60" xr:uid="{AB64C3FA-1A48-4FA8-972C-0BDB40E39583}"/>
    <cellStyle name="%_Enero 2009_Octubre 2009_Hoja1" xfId="61" xr:uid="{FBA5DF47-DE89-4E28-9490-6D00AED4B71E}"/>
    <cellStyle name="%_Enero 2009_Septiembre 2009" xfId="62" xr:uid="{BFD1D91B-BFB0-4452-B635-97D147621A9A}"/>
    <cellStyle name="%_Enero 2009_Septiembre 2009 2" xfId="63" xr:uid="{72744B1C-3D33-42AA-9060-21F37E2788D9}"/>
    <cellStyle name="%_Enero 2009_Septiembre 2009 3" xfId="64" xr:uid="{1E9BEF5D-FA5E-494E-AED5-9E35788CFA71}"/>
    <cellStyle name="%_Enero 2009_Septiembre 2009 4" xfId="65" xr:uid="{08D61F03-F1F6-4862-AEDB-CDDAF0DD35D9}"/>
    <cellStyle name="%_Enero 2009_Septiembre 2009_Hoja1" xfId="66" xr:uid="{27B1456D-B4C5-4748-A6D4-C383F20793CD}"/>
    <cellStyle name="%_Febrero 2009" xfId="67" xr:uid="{35CD0B39-A457-4DCA-B719-AB6D673B7B0D}"/>
    <cellStyle name="%_Febrero 2009 2" xfId="68" xr:uid="{94B43FB9-0B06-4527-BB17-58C77B6C49A7}"/>
    <cellStyle name="%_Febrero 2009 3" xfId="69" xr:uid="{FF284381-C215-4E29-A36F-0DF2E38F53F9}"/>
    <cellStyle name="%_Febrero 2009 4" xfId="70" xr:uid="{A6DBC202-A322-4B8A-A749-8324E7B75BEB}"/>
    <cellStyle name="%_Febrero 2009_1" xfId="71" xr:uid="{DE2DB69E-83C2-47B7-ABE3-053F0A794C08}"/>
    <cellStyle name="%_Febrero 2009_1 2" xfId="72" xr:uid="{CE95156D-EB8D-4A1D-B121-B462F737E281}"/>
    <cellStyle name="%_Febrero 2009_1 2 2" xfId="73" xr:uid="{2E974F91-782C-4A0B-81D2-7FA66AFB4F3E}"/>
    <cellStyle name="%_Febrero 2009_1 2 3" xfId="74" xr:uid="{02732FF1-CAE9-4E46-AC05-4454F5458C8A}"/>
    <cellStyle name="%_Febrero 2009_1 2 4" xfId="75" xr:uid="{ABF15B61-8F48-4468-9A6C-F98A9A29AE64}"/>
    <cellStyle name="%_Febrero 2009_1 2_Agosto 2009" xfId="76" xr:uid="{7AAC522A-01D5-4470-8D13-B37F88C2EBF3}"/>
    <cellStyle name="%_Febrero 2009_1 2_Agosto 2009 2" xfId="77" xr:uid="{65D9C6D7-6570-4AEB-8916-75320E611E2E}"/>
    <cellStyle name="%_Febrero 2009_1 2_Agosto 2009 3" xfId="78" xr:uid="{D275D4BE-FE6C-442C-99DE-C439C17D053C}"/>
    <cellStyle name="%_Febrero 2009_1 2_Agosto 2009 4" xfId="79" xr:uid="{23F84A25-7985-41E4-9E10-3215D08EBDC5}"/>
    <cellStyle name="%_Febrero 2009_1 2_Agosto 2009_Hoja1" xfId="80" xr:uid="{A58D4694-91EA-4C8C-9162-E7060FCFCBB8}"/>
    <cellStyle name="%_Febrero 2009_1 2_Hoja1" xfId="81" xr:uid="{C7F54690-24A1-48E9-A7E4-10A1A7D514E5}"/>
    <cellStyle name="%_Febrero 2009_1 2_Julio 2009" xfId="82" xr:uid="{68A49997-FB43-4A87-9990-D2FA097BE29C}"/>
    <cellStyle name="%_Febrero 2009_1 2_Julio 2009 2" xfId="83" xr:uid="{68EA2E2A-0E39-4135-AF84-0D2B33142D9D}"/>
    <cellStyle name="%_Febrero 2009_1 2_Julio 2009 3" xfId="84" xr:uid="{E56C68EC-981E-4E87-8E21-CE60441F42B9}"/>
    <cellStyle name="%_Febrero 2009_1 2_Julio 2009 4" xfId="85" xr:uid="{E1278784-1F67-4479-8D60-300E97DF87EF}"/>
    <cellStyle name="%_Febrero 2009_1 2_Julio 2009_Hoja1" xfId="86" xr:uid="{4517C986-191F-4F27-839F-46F4CAE563DD}"/>
    <cellStyle name="%_Febrero 2009_1 2_Octubre 2009" xfId="87" xr:uid="{0203DC12-06B2-47B9-A36F-600BADD7F0E4}"/>
    <cellStyle name="%_Febrero 2009_1 2_Octubre 2009 2" xfId="88" xr:uid="{F2215B40-594B-48E3-9B4F-CCF4BCE09D66}"/>
    <cellStyle name="%_Febrero 2009_1 2_Octubre 2009 3" xfId="89" xr:uid="{04521EA5-9849-4C36-8DC0-9AF16C9E7210}"/>
    <cellStyle name="%_Febrero 2009_1 2_Octubre 2009 4" xfId="90" xr:uid="{F4CD7FE3-5304-4807-A637-E74C1AF6691C}"/>
    <cellStyle name="%_Febrero 2009_1 2_Octubre 2009_Hoja1" xfId="91" xr:uid="{8F95ED9B-A445-47AE-AF2E-6070BE177FFB}"/>
    <cellStyle name="%_Febrero 2009_1 2_Septiembre 2009" xfId="92" xr:uid="{B4FDDEE8-425A-4F47-AADF-881DB07065F2}"/>
    <cellStyle name="%_Febrero 2009_1 2_Septiembre 2009 2" xfId="93" xr:uid="{CF9ADC92-D102-4A25-8753-5182F677A596}"/>
    <cellStyle name="%_Febrero 2009_1 2_Septiembre 2009 3" xfId="94" xr:uid="{128AE9C9-87FD-492A-8998-502FE4DC7CCC}"/>
    <cellStyle name="%_Febrero 2009_1 2_Septiembre 2009 4" xfId="95" xr:uid="{F232F178-63B1-43E6-AA13-3FD204DA304C}"/>
    <cellStyle name="%_Febrero 2009_1 2_Septiembre 2009_Hoja1" xfId="96" xr:uid="{65AC5175-68F9-4A6E-AF1E-9F99AAE07F1B}"/>
    <cellStyle name="%_Febrero 2009_1 3" xfId="97" xr:uid="{2CF9A121-497B-4C12-B395-B32115B23B26}"/>
    <cellStyle name="%_Febrero 2009_1 3 2" xfId="98" xr:uid="{1D311E65-B54B-4507-B80F-1E32A43E187A}"/>
    <cellStyle name="%_Febrero 2009_1 3 3" xfId="99" xr:uid="{BC3AA232-AF0A-45BD-A9E7-FF567A4B1084}"/>
    <cellStyle name="%_Febrero 2009_1 3 4" xfId="100" xr:uid="{A7534D05-0C38-4C9C-A071-8163E0EBB22E}"/>
    <cellStyle name="%_Febrero 2009_1 3_Agosto 2009" xfId="101" xr:uid="{715ADA27-C738-413C-B680-12E36D334467}"/>
    <cellStyle name="%_Febrero 2009_1 3_Agosto 2009 2" xfId="102" xr:uid="{78BCF3C4-7B94-4DDF-A9BF-0DDF0F1460D6}"/>
    <cellStyle name="%_Febrero 2009_1 3_Agosto 2009 3" xfId="103" xr:uid="{C5DB38D9-792A-4A00-88DD-325F5D7CCDD8}"/>
    <cellStyle name="%_Febrero 2009_1 3_Agosto 2009 4" xfId="104" xr:uid="{5BFE1FBB-EFB3-44A6-8FE5-4CBADB7BAC06}"/>
    <cellStyle name="%_Febrero 2009_1 3_Agosto 2009_Hoja1" xfId="105" xr:uid="{3D30A5F1-CF25-4401-AFA5-AE5D03EFCFE8}"/>
    <cellStyle name="%_Febrero 2009_1 3_Hoja1" xfId="106" xr:uid="{9019E69E-A232-4768-ACB6-DF911AC7053E}"/>
    <cellStyle name="%_Febrero 2009_1 3_Julio 2009" xfId="107" xr:uid="{63F74414-C3F3-473A-9EAC-984B020F66B0}"/>
    <cellStyle name="%_Febrero 2009_1 3_Julio 2009 2" xfId="108" xr:uid="{8324681F-6004-4E22-93EE-FCA44F7EE00A}"/>
    <cellStyle name="%_Febrero 2009_1 3_Julio 2009 3" xfId="109" xr:uid="{A146F2EE-915B-4F5A-AD41-41B5190213AA}"/>
    <cellStyle name="%_Febrero 2009_1 3_Julio 2009 4" xfId="110" xr:uid="{F3293702-9BF4-4D57-BF8E-D217BFEDCA4A}"/>
    <cellStyle name="%_Febrero 2009_1 3_Julio 2009_Hoja1" xfId="111" xr:uid="{B63AAC31-7004-4B1C-BBDA-A1E0708B8ED9}"/>
    <cellStyle name="%_Febrero 2009_1 3_Octubre 2009" xfId="112" xr:uid="{1E3B9488-F2C1-4FF8-88AC-84FED6FCFBA5}"/>
    <cellStyle name="%_Febrero 2009_1 3_Octubre 2009 2" xfId="113" xr:uid="{75B7876A-2504-40C7-A279-4860E8B9375A}"/>
    <cellStyle name="%_Febrero 2009_1 3_Octubre 2009 3" xfId="114" xr:uid="{ED216C6F-2F0B-436D-A5F7-6E636BEC7138}"/>
    <cellStyle name="%_Febrero 2009_1 3_Octubre 2009 4" xfId="115" xr:uid="{F456284A-4B66-4448-ADC9-81B31D4CDAC2}"/>
    <cellStyle name="%_Febrero 2009_1 3_Octubre 2009_Hoja1" xfId="116" xr:uid="{0A5B726C-519E-4E2F-A59C-FF06156F1AEC}"/>
    <cellStyle name="%_Febrero 2009_1 3_Septiembre 2009" xfId="117" xr:uid="{8D054864-0A72-4872-B632-CB841D000D2A}"/>
    <cellStyle name="%_Febrero 2009_1 3_Septiembre 2009 2" xfId="118" xr:uid="{84CF6FB6-EA1E-4B21-89EE-5148744BD6FA}"/>
    <cellStyle name="%_Febrero 2009_1 3_Septiembre 2009 3" xfId="119" xr:uid="{0B6880EA-2596-403D-9B9A-7BB4E1B921A0}"/>
    <cellStyle name="%_Febrero 2009_1 3_Septiembre 2009 4" xfId="120" xr:uid="{F7ADACDE-F53C-4002-9B05-86C9D987D8A8}"/>
    <cellStyle name="%_Febrero 2009_1 3_Septiembre 2009_Hoja1" xfId="121" xr:uid="{6E76ACAA-FFF0-4DD4-B3D3-DAC35F75782B}"/>
    <cellStyle name="%_Febrero 2009_1 4" xfId="122" xr:uid="{1627805E-E1AE-4C3A-92B6-264A117468C5}"/>
    <cellStyle name="%_Febrero 2009_1 5" xfId="123" xr:uid="{4D8AE73E-AAEC-4818-B9FB-B9017EE3B0F8}"/>
    <cellStyle name="%_Febrero 2009_1 6" xfId="124" xr:uid="{DD649FE1-F4DB-4C93-9883-14A30CA688A7}"/>
    <cellStyle name="%_Febrero 2009_1_Hoja1" xfId="125" xr:uid="{C480C405-C90F-4283-9DA2-4AE4BFEF6C29}"/>
    <cellStyle name="%_Febrero 2009_Agosto 2009" xfId="126" xr:uid="{3BE28E62-9D87-4E92-BA7C-EE8DE2CB8DE2}"/>
    <cellStyle name="%_Febrero 2009_Agosto 2009 2" xfId="127" xr:uid="{3BA422CF-0A91-48F4-A1A6-421CA0A93661}"/>
    <cellStyle name="%_Febrero 2009_Agosto 2009 3" xfId="128" xr:uid="{279EDB10-0BAF-41E7-9F8D-02E11A33E928}"/>
    <cellStyle name="%_Febrero 2009_Agosto 2009 4" xfId="129" xr:uid="{3B567B70-2BD0-4B1F-B2F7-2E4EE08E24FE}"/>
    <cellStyle name="%_Febrero 2009_Agosto 2009_Hoja1" xfId="130" xr:uid="{D544C6E9-81C9-434A-AB85-69023C4743DD}"/>
    <cellStyle name="%_Febrero 2009_Hoja1" xfId="131" xr:uid="{29E337B7-22FC-4AF6-886C-086E6155ECCE}"/>
    <cellStyle name="%_Febrero 2009_Octubre 2009" xfId="132" xr:uid="{4C7BE853-A786-4B55-B02A-3B5F348118B6}"/>
    <cellStyle name="%_Febrero 2009_Octubre 2009 2" xfId="133" xr:uid="{71B6910D-1CF9-461C-A7A5-D2C4A49923A3}"/>
    <cellStyle name="%_Febrero 2009_Octubre 2009 3" xfId="134" xr:uid="{B970D5A9-B673-4F9A-81CF-CB0C7E63A6A1}"/>
    <cellStyle name="%_Febrero 2009_Octubre 2009 4" xfId="135" xr:uid="{9BB422C0-AAAF-400B-98CF-D28FBADD64FF}"/>
    <cellStyle name="%_Febrero 2009_Octubre 2009_Hoja1" xfId="136" xr:uid="{ECE46B19-CE0D-4C76-B863-074365517014}"/>
    <cellStyle name="%_Febrero 2009_Septiembre 2009" xfId="137" xr:uid="{4F034B0F-5DE8-4A1A-9BC4-CC938FC771B1}"/>
    <cellStyle name="%_Febrero 2009_Septiembre 2009 2" xfId="138" xr:uid="{E9D23AAA-96BB-429A-9722-B5D861BB3FDA}"/>
    <cellStyle name="%_Febrero 2009_Septiembre 2009 3" xfId="139" xr:uid="{BE716009-5A90-45D6-B4AC-7AEB1C260EF2}"/>
    <cellStyle name="%_Febrero 2009_Septiembre 2009 4" xfId="140" xr:uid="{2A4C53D0-60E2-481D-9ECE-44D2F1BB9229}"/>
    <cellStyle name="%_Febrero 2009_Septiembre 2009_Hoja1" xfId="141" xr:uid="{0F87C133-BADF-4758-8AC2-A6A14DB32D8F}"/>
    <cellStyle name="%_Hoja1" xfId="142" xr:uid="{4175EE96-84BA-45C8-99F8-8C7B87AB4FE5}"/>
    <cellStyle name="%_Hoja1 2" xfId="143" xr:uid="{53200D2F-CA93-4758-A396-3723433D0F5F}"/>
    <cellStyle name="%_Hoja1 2 2" xfId="144" xr:uid="{C05883ED-0FB9-4B69-A552-EFE601B02F89}"/>
    <cellStyle name="%_Hoja1 3" xfId="145" xr:uid="{070297B6-5822-45D0-B494-4D9C8EE0320A}"/>
    <cellStyle name="%_Indicadores" xfId="146" xr:uid="{05E2E618-F4A3-4366-985A-7A588FED6DDA}"/>
    <cellStyle name="%_Indicadores 2" xfId="147" xr:uid="{3B1B4325-C630-4A3E-9E84-64864BA2B837}"/>
    <cellStyle name="%_Indicadores 3" xfId="148" xr:uid="{A7873B0A-3616-4698-8727-7A6A464D13A4}"/>
    <cellStyle name="%_Indicadores 4" xfId="149" xr:uid="{7648067E-3656-408E-BEAE-0B3E4370A4DD}"/>
    <cellStyle name="%_Indicadores Otras Pruebas" xfId="150" xr:uid="{49DE5E8F-2049-415E-B2AE-FD385AD6D070}"/>
    <cellStyle name="%_Indicadores Otras Pruebas 2" xfId="151" xr:uid="{3727112D-AC88-43C5-A83C-54665234AB5B}"/>
    <cellStyle name="%_Indicadores Otras Pruebas 3" xfId="152" xr:uid="{69B6B6AD-01F7-4B22-916F-82E2ED84AEC1}"/>
    <cellStyle name="%_Indicadores Otras Pruebas 4" xfId="153" xr:uid="{E2AB5845-D10F-432B-BEB7-12D66AFD313E}"/>
    <cellStyle name="%_Indicadores Otras Pruebas_Agosto 2009" xfId="154" xr:uid="{BB97A89A-8579-4644-9595-F1C06B300762}"/>
    <cellStyle name="%_Indicadores Otras Pruebas_Agosto 2009 2" xfId="155" xr:uid="{2519B2D4-EDCB-4D93-B28C-97669D4ABBD9}"/>
    <cellStyle name="%_Indicadores Otras Pruebas_Agosto 2009 3" xfId="156" xr:uid="{2C6187AD-6604-46C4-8335-44C2D6A90192}"/>
    <cellStyle name="%_Indicadores Otras Pruebas_Agosto 2009 4" xfId="157" xr:uid="{803FE64A-87CE-4828-99E7-0FB683D19916}"/>
    <cellStyle name="%_Indicadores Otras Pruebas_Agosto 2009_Hoja1" xfId="158" xr:uid="{10E540CF-0F98-49B7-AB15-DA30A60F42CE}"/>
    <cellStyle name="%_Indicadores Otras Pruebas_Hoja1" xfId="159" xr:uid="{7F5CB696-7DA3-4968-BCAD-000FADCC795A}"/>
    <cellStyle name="%_Indicadores Otras Pruebas_Octubre 2009" xfId="160" xr:uid="{12337A06-C13C-488D-AD8C-DAF9AEBC1199}"/>
    <cellStyle name="%_Indicadores Otras Pruebas_Octubre 2009 2" xfId="161" xr:uid="{E874AD49-5E40-4710-9F07-04EAC26E2C12}"/>
    <cellStyle name="%_Indicadores Otras Pruebas_Octubre 2009 3" xfId="162" xr:uid="{FAAB4C77-DE30-4BC6-B638-E970148BA1AD}"/>
    <cellStyle name="%_Indicadores Otras Pruebas_Octubre 2009 4" xfId="163" xr:uid="{52D46BFA-7171-4F17-848B-B7D7A1FFE883}"/>
    <cellStyle name="%_Indicadores Otras Pruebas_Octubre 2009_Hoja1" xfId="164" xr:uid="{53BCF1BC-151F-4F9D-905D-40ED01A3C7B7}"/>
    <cellStyle name="%_Indicadores Otras Pruebas_Septiembre 2009" xfId="165" xr:uid="{15CBBFC4-31D7-4D20-8D69-DCA8FB286CAA}"/>
    <cellStyle name="%_Indicadores Otras Pruebas_Septiembre 2009 2" xfId="166" xr:uid="{08D204FF-6BA1-4B35-B590-5486F0404F07}"/>
    <cellStyle name="%_Indicadores Otras Pruebas_Septiembre 2009 3" xfId="167" xr:uid="{6518E0BC-5ADB-4ABC-9B40-2D3695EB4335}"/>
    <cellStyle name="%_Indicadores Otras Pruebas_Septiembre 2009 4" xfId="168" xr:uid="{79DDDAAA-B13B-49CE-BB54-76FD6C298F4A}"/>
    <cellStyle name="%_Indicadores Otras Pruebas_Septiembre 2009_Hoja1" xfId="169" xr:uid="{17C9BC7C-9481-401C-BFD3-FB094E78C39E}"/>
    <cellStyle name="%_Indicadores_Hoja1" xfId="170" xr:uid="{4FE02B55-AC8D-4DA7-B9D1-3632E9E99E64}"/>
    <cellStyle name="%_Julio 2009" xfId="171" xr:uid="{31AE2709-60AF-4F38-B392-C4F9EA9F66E8}"/>
    <cellStyle name="%_Julio 2009 2" xfId="172" xr:uid="{A10EB0C0-B3C2-4E01-8941-6ABEC285E3B4}"/>
    <cellStyle name="%_Julio 2009 3" xfId="173" xr:uid="{E989028F-5651-4E79-93F3-801B2BB74300}"/>
    <cellStyle name="%_Julio 2009 4" xfId="174" xr:uid="{3A0500D9-D5E5-406E-A033-4EF86D6AE908}"/>
    <cellStyle name="%_Julio 2009_1" xfId="175" xr:uid="{521A22AD-4861-46D6-943D-B23FF62BD7B9}"/>
    <cellStyle name="%_Julio 2009_1 2" xfId="176" xr:uid="{B8657C9C-B8C6-4374-9B69-9880145D2B8E}"/>
    <cellStyle name="%_Julio 2009_1 3" xfId="177" xr:uid="{6C978355-2425-4B2C-A400-3969D11A14D8}"/>
    <cellStyle name="%_Julio 2009_1 4" xfId="178" xr:uid="{131CA54B-640B-4F10-8CBC-4B783F67BC99}"/>
    <cellStyle name="%_Julio 2009_1_Hoja1" xfId="179" xr:uid="{DF2BCE02-1ECB-4F93-9177-08D1294CA215}"/>
    <cellStyle name="%_Julio 2009_Agosto 2009" xfId="180" xr:uid="{1BC5E0BC-5EC3-4751-BEA2-0E0D5F8178FB}"/>
    <cellStyle name="%_Julio 2009_Agosto 2009 2" xfId="181" xr:uid="{25F61561-2635-4707-A500-27A394538BB9}"/>
    <cellStyle name="%_Julio 2009_Agosto 2009 3" xfId="182" xr:uid="{29A19E21-C532-4E14-BD76-B2ABA3C8279B}"/>
    <cellStyle name="%_Julio 2009_Agosto 2009 4" xfId="183" xr:uid="{F6E75719-AE2D-449D-84CC-6BAFD1679719}"/>
    <cellStyle name="%_Julio 2009_Agosto 2009_Hoja1" xfId="184" xr:uid="{25FC776A-A989-43B4-944C-1F0E15D34BF7}"/>
    <cellStyle name="%_Julio 2009_Hoja1" xfId="185" xr:uid="{0896F1B1-1D7F-47A8-B6B9-D6F6859F3207}"/>
    <cellStyle name="%_Julio 2009_Octubre 2009" xfId="186" xr:uid="{B7B3CD0F-C09C-4648-B0B3-ADB728240064}"/>
    <cellStyle name="%_Julio 2009_Octubre 2009 2" xfId="187" xr:uid="{F1CD421A-17D4-4BC6-8DDD-444A84BD5AB3}"/>
    <cellStyle name="%_Julio 2009_Octubre 2009 3" xfId="188" xr:uid="{C30ED023-273A-46ED-9E4F-784F1CBB5A7D}"/>
    <cellStyle name="%_Julio 2009_Octubre 2009 4" xfId="189" xr:uid="{EAB48027-F3BF-4EF3-B1A8-188EB73BAC63}"/>
    <cellStyle name="%_Julio 2009_Octubre 2009_Hoja1" xfId="190" xr:uid="{3399CAAC-BAB0-4A73-A5E8-7A8EBBDE2954}"/>
    <cellStyle name="%_Julio 2009_Septiembre 2009" xfId="191" xr:uid="{F5433128-F675-4FEE-9AFB-29E8C320A7B0}"/>
    <cellStyle name="%_Julio 2009_Septiembre 2009 2" xfId="192" xr:uid="{758D93C6-6809-4D5A-AE0D-3D234473538A}"/>
    <cellStyle name="%_Julio 2009_Septiembre 2009 3" xfId="193" xr:uid="{201204FC-A5B4-45B9-AD8C-104FE5F530CA}"/>
    <cellStyle name="%_Julio 2009_Septiembre 2009 4" xfId="194" xr:uid="{EDBB17D8-E626-4546-9496-BF1012E509D5}"/>
    <cellStyle name="%_Julio 2009_Septiembre 2009_Hoja1" xfId="195" xr:uid="{9ED8A855-72ED-4F39-AAEE-1799D1604FBF}"/>
    <cellStyle name="%_Junio 2009" xfId="196" xr:uid="{BBDDED92-0EAF-4475-9968-F9FFCB9489E2}"/>
    <cellStyle name="%_Junio 2009 2" xfId="197" xr:uid="{2DE0E2BE-3A1E-40DA-A657-2D96F0183996}"/>
    <cellStyle name="%_Junio 2009 3" xfId="198" xr:uid="{BC0C3BAF-63AB-4ABB-974E-A051E50D563F}"/>
    <cellStyle name="%_Junio 2009 4" xfId="199" xr:uid="{DB0E9ABE-E6D7-4238-A608-1C4ACEFF1316}"/>
    <cellStyle name="%_Junio 2009_Agosto 2009" xfId="200" xr:uid="{B87158D8-3FDC-4ED0-884A-70D0BC81D4CF}"/>
    <cellStyle name="%_Junio 2009_Agosto 2009 2" xfId="201" xr:uid="{DCAD12E3-BE6B-462D-96C6-5218B5E00A8A}"/>
    <cellStyle name="%_Junio 2009_Agosto 2009 3" xfId="202" xr:uid="{C56F89B1-BB89-443E-8BE5-022BDB3CF004}"/>
    <cellStyle name="%_Junio 2009_Agosto 2009 4" xfId="203" xr:uid="{5BF3166C-BAC0-462E-A1FC-62DED9ACFAFD}"/>
    <cellStyle name="%_Junio 2009_Agosto 2009_Hoja1" xfId="204" xr:uid="{4AA7F970-155C-48F8-9610-C9538EBE35A9}"/>
    <cellStyle name="%_Junio 2009_Hoja1" xfId="205" xr:uid="{F13E30CB-0831-4888-B40D-78C1B9CC45C6}"/>
    <cellStyle name="%_Junio 2009_Octubre 2009" xfId="206" xr:uid="{20EC0CF3-A8F2-4A55-89D8-F29710B27352}"/>
    <cellStyle name="%_Junio 2009_Octubre 2009 2" xfId="207" xr:uid="{F82DB655-9D2F-45BB-9FF8-044CE269E60F}"/>
    <cellStyle name="%_Junio 2009_Octubre 2009 3" xfId="208" xr:uid="{4077F41F-14D3-4488-A0EA-C58FF3FD5A8A}"/>
    <cellStyle name="%_Junio 2009_Octubre 2009 4" xfId="209" xr:uid="{0BC48F4C-ED3E-4911-A260-0897C6374C27}"/>
    <cellStyle name="%_Junio 2009_Octubre 2009_Hoja1" xfId="210" xr:uid="{95F32330-2605-4E29-A394-6AFFFE096316}"/>
    <cellStyle name="%_Junio 2009_Septiembre 2009" xfId="211" xr:uid="{DECC4671-CDE2-4E17-974F-C97CBE7D0911}"/>
    <cellStyle name="%_Junio 2009_Septiembre 2009 2" xfId="212" xr:uid="{3758B26D-1A35-4CA8-A1AA-6C70A81DF024}"/>
    <cellStyle name="%_Junio 2009_Septiembre 2009 3" xfId="213" xr:uid="{BC35EF54-483F-41DA-971B-EC7C31463F41}"/>
    <cellStyle name="%_Junio 2009_Septiembre 2009 4" xfId="214" xr:uid="{82F962C1-47B2-4A9B-8AD4-3EAA154900E6}"/>
    <cellStyle name="%_Junio 2009_Septiembre 2009_Hoja1" xfId="215" xr:uid="{2D76E58E-9EE7-44E0-8A5E-4A3AF8823742}"/>
    <cellStyle name="%_Marzo 2009" xfId="216" xr:uid="{937D0728-F65F-425B-850E-A21BDE241BDD}"/>
    <cellStyle name="%_Marzo 2009 2" xfId="217" xr:uid="{E8D478D7-7921-4D63-BE86-934631B195DC}"/>
    <cellStyle name="%_Marzo 2009 3" xfId="218" xr:uid="{B3D19294-634C-42AF-955E-016D9D574ACE}"/>
    <cellStyle name="%_Marzo 2009 4" xfId="219" xr:uid="{A60654C4-0B7B-49E2-A81D-0A1F14EA55BF}"/>
    <cellStyle name="%_Marzo 2009_Agosto 2009" xfId="220" xr:uid="{A4A21950-7DC8-4AF8-AE69-084BA769ED06}"/>
    <cellStyle name="%_Marzo 2009_Agosto 2009 2" xfId="221" xr:uid="{511CE4FC-2A0A-4451-B9B3-AC05C41EDFEE}"/>
    <cellStyle name="%_Marzo 2009_Agosto 2009 3" xfId="222" xr:uid="{ED6F099B-EBE0-4B12-90A1-14517EA313DA}"/>
    <cellStyle name="%_Marzo 2009_Agosto 2009 4" xfId="223" xr:uid="{C96E75E4-BF80-4953-A911-F22BFC7BF543}"/>
    <cellStyle name="%_Marzo 2009_Agosto 2009_Hoja1" xfId="224" xr:uid="{C27EAB4F-7F93-4836-A373-79B7FBDEF0BB}"/>
    <cellStyle name="%_Marzo 2009_Hoja1" xfId="225" xr:uid="{B4D94C59-0BC2-4252-83EE-D3598A5FD9A0}"/>
    <cellStyle name="%_Marzo 2009_Octubre 2009" xfId="226" xr:uid="{8D85BD1C-CE81-4B95-A9EE-7693621CF7A2}"/>
    <cellStyle name="%_Marzo 2009_Octubre 2009 2" xfId="227" xr:uid="{B572D245-B267-490F-8662-0B86CB4A7009}"/>
    <cellStyle name="%_Marzo 2009_Octubre 2009 3" xfId="228" xr:uid="{95C18397-3E18-4F92-948D-D06A98109087}"/>
    <cellStyle name="%_Marzo 2009_Octubre 2009 4" xfId="229" xr:uid="{F942B1E3-EF84-4C05-A157-1FC1AEBB0B85}"/>
    <cellStyle name="%_Marzo 2009_Octubre 2009_Hoja1" xfId="230" xr:uid="{9BEB2898-9B88-455E-AF38-A32E75B1094C}"/>
    <cellStyle name="%_Marzo 2009_Septiembre 2009" xfId="231" xr:uid="{6CE6347D-DFB8-4BBB-92E1-20E397F85E6E}"/>
    <cellStyle name="%_Marzo 2009_Septiembre 2009 2" xfId="232" xr:uid="{7277753A-B20B-4E29-8BA9-793CAF3341CD}"/>
    <cellStyle name="%_Marzo 2009_Septiembre 2009 3" xfId="233" xr:uid="{1B6BDB8C-7245-49E8-AE73-105A2A1E2568}"/>
    <cellStyle name="%_Marzo 2009_Septiembre 2009 4" xfId="234" xr:uid="{99D3DD48-082B-444C-8657-BEDDC5FE90CF}"/>
    <cellStyle name="%_Marzo 2009_Septiembre 2009_Hoja1" xfId="235" xr:uid="{F2AAD554-D94B-42FD-B7C3-AC4BC846359A}"/>
    <cellStyle name="%_Octubre 2009" xfId="236" xr:uid="{880A9D67-04A9-46A5-AA14-0B4C6F805D06}"/>
    <cellStyle name="%_Octubre 2009 2" xfId="237" xr:uid="{F241B8DF-21A6-4AA2-ADAE-CEF9C2ACB697}"/>
    <cellStyle name="%_Octubre 2009 3" xfId="238" xr:uid="{68D6D2FC-56A5-48B1-8BE4-9947B6962F17}"/>
    <cellStyle name="%_Octubre 2009 4" xfId="239" xr:uid="{B152E88C-EE9D-4525-BF8D-EE15B58D3383}"/>
    <cellStyle name="%_Octubre 2009_Hoja1" xfId="240" xr:uid="{0BAF6D2E-6DBF-4F41-8C0F-6B92364D094C}"/>
    <cellStyle name="%_Septiembre 2009" xfId="241" xr:uid="{5F6B90D4-B4E3-41D8-A86B-877D33A9BE97}"/>
    <cellStyle name="%_Septiembre 2009 2" xfId="242" xr:uid="{3FE28759-3F94-401E-B508-640321297E20}"/>
    <cellStyle name="%_Septiembre 2009 3" xfId="243" xr:uid="{943C06ED-A7F7-447D-8CE9-71BD4393613C}"/>
    <cellStyle name="%_Septiembre 2009 4" xfId="244" xr:uid="{BFD95AC5-D006-4C0A-9C8D-56C006C26A0F}"/>
    <cellStyle name="%_Septiembre 2009_Hoja1" xfId="245" xr:uid="{DF03E9FC-544E-4995-BBFC-95D24C1BDFB4}"/>
    <cellStyle name="20% - Accent1" xfId="246" xr:uid="{95D62CB2-7F73-4B24-A304-19411210C105}"/>
    <cellStyle name="20% - Accent1 2" xfId="247" xr:uid="{54537A5D-6176-489D-AF6C-345F320E72A0}"/>
    <cellStyle name="20% - Accent1 2 2" xfId="248" xr:uid="{7AFF8957-460E-404E-8C6D-8F465C05323C}"/>
    <cellStyle name="20% - Accent1 3" xfId="249" xr:uid="{656CE031-E958-4350-9367-DE00C5E1C11C}"/>
    <cellStyle name="20% - Accent1 3 2" xfId="250" xr:uid="{8C67FE9C-9AF8-4003-819A-E3D5541CEF22}"/>
    <cellStyle name="20% - Accent1 4" xfId="251" xr:uid="{B6B31F77-DED8-4C1D-9C10-3780B0D9369A}"/>
    <cellStyle name="20% - Accent1 4 2" xfId="252" xr:uid="{6BB6502D-75BC-47EC-BE5B-525836AD70FB}"/>
    <cellStyle name="20% - Accent1 5" xfId="253" xr:uid="{00DC070A-8232-40DB-86CB-1336F70E35F3}"/>
    <cellStyle name="20% - Accent2" xfId="254" xr:uid="{49F44A19-3010-4FC3-A5C0-CD09BE247AA8}"/>
    <cellStyle name="20% - Accent2 2" xfId="255" xr:uid="{B8A97104-95B5-40B6-9694-A2FB08BD2A65}"/>
    <cellStyle name="20% - Accent2 2 2" xfId="256" xr:uid="{9150D0A2-892B-4C10-9154-07D35E9DCE64}"/>
    <cellStyle name="20% - Accent2 3" xfId="257" xr:uid="{49AD7CC0-54B2-4DD4-9F68-B7880AF6C510}"/>
    <cellStyle name="20% - Accent2 3 2" xfId="258" xr:uid="{57658167-33F4-46CC-91EC-8569BCBC8D33}"/>
    <cellStyle name="20% - Accent2 4" xfId="259" xr:uid="{42B41D40-47E8-4408-9F93-D3923C6A6A4F}"/>
    <cellStyle name="20% - Accent2 4 2" xfId="260" xr:uid="{B3036F36-F82F-4BA3-B585-D27FCAB1CB08}"/>
    <cellStyle name="20% - Accent2 5" xfId="261" xr:uid="{BE0B91C5-1DD2-421B-90C7-F968DFFA7FB2}"/>
    <cellStyle name="20% - Accent3" xfId="262" xr:uid="{6387F36C-ED1F-4D00-B529-AFD9BD60F3B5}"/>
    <cellStyle name="20% - Accent3 2" xfId="263" xr:uid="{0DCFDC91-621E-4C4D-BF08-84771017ACB4}"/>
    <cellStyle name="20% - Accent3 2 2" xfId="264" xr:uid="{1C4B637B-17C3-4D7A-A4A3-C5BCBDA9D1E7}"/>
    <cellStyle name="20% - Accent3 3" xfId="265" xr:uid="{7C95449A-2803-4752-9BDF-69E318814646}"/>
    <cellStyle name="20% - Accent3 3 2" xfId="266" xr:uid="{E9CB102E-01D4-435D-A5E0-327FB5B86FBB}"/>
    <cellStyle name="20% - Accent3 4" xfId="267" xr:uid="{1EAAB66A-E94C-41B0-B1AF-0F3BD5521A16}"/>
    <cellStyle name="20% - Accent3 4 2" xfId="268" xr:uid="{AC9E8D11-DA30-402D-AA7B-041B4B8340F4}"/>
    <cellStyle name="20% - Accent3 5" xfId="269" xr:uid="{DFCE44BE-4DAC-4824-A073-18B947ED4412}"/>
    <cellStyle name="20% - Accent4" xfId="270" xr:uid="{BB6FBBF1-6740-4ECE-B08F-8299C3044C54}"/>
    <cellStyle name="20% - Accent4 2" xfId="271" xr:uid="{4E0C98CE-1F78-4D22-9F55-436F65B1177D}"/>
    <cellStyle name="20% - Accent4 2 2" xfId="272" xr:uid="{297B2C1B-6179-459B-9BCE-D21EFB28E4E3}"/>
    <cellStyle name="20% - Accent4 3" xfId="273" xr:uid="{51759802-A005-4380-BCCD-6B444933542F}"/>
    <cellStyle name="20% - Accent4 3 2" xfId="274" xr:uid="{F39FEFA7-C43D-4BE4-8AB5-0C82128334C8}"/>
    <cellStyle name="20% - Accent4 4" xfId="275" xr:uid="{B4A3D567-0710-4F18-8BB0-2EB5989DACAF}"/>
    <cellStyle name="20% - Accent4 4 2" xfId="276" xr:uid="{5740F48C-9296-4D47-A18A-19D5A54B2AA8}"/>
    <cellStyle name="20% - Accent4 5" xfId="277" xr:uid="{53051170-C121-4F99-9BDC-CB64B3DECCD8}"/>
    <cellStyle name="20% - Accent5" xfId="278" xr:uid="{E9970369-CEDC-4008-88AC-1E64CBCCFC4C}"/>
    <cellStyle name="20% - Accent5 2" xfId="279" xr:uid="{FC7F9B03-7244-49B1-B53B-1DE568395D8B}"/>
    <cellStyle name="20% - Accent5 2 2" xfId="280" xr:uid="{E0D75AAD-E1CA-409A-AF85-41855B407C6B}"/>
    <cellStyle name="20% - Accent5 3" xfId="281" xr:uid="{9567E300-BE87-41BD-B2D9-4AF6E742A7F5}"/>
    <cellStyle name="20% - Accent5 3 2" xfId="282" xr:uid="{DDF3F7FD-D877-41D5-86F4-11F9D000FE80}"/>
    <cellStyle name="20% - Accent5 4" xfId="283" xr:uid="{E33890BC-0CEB-4487-B68A-D64C8149C5BB}"/>
    <cellStyle name="20% - Accent5 4 2" xfId="284" xr:uid="{C5763316-92FD-438D-9B2E-FC2C4F33A128}"/>
    <cellStyle name="20% - Accent5 5" xfId="285" xr:uid="{447A01CF-9F21-43EA-A1B8-6CFF9819055F}"/>
    <cellStyle name="20% - Accent6" xfId="286" xr:uid="{AF88E508-276A-432C-9575-B450D066B34C}"/>
    <cellStyle name="20% - Accent6 2" xfId="287" xr:uid="{6C07108A-0BE4-4459-A2FC-98B7C9550E27}"/>
    <cellStyle name="20% - Accent6 2 2" xfId="288" xr:uid="{9072F1A2-A0E2-4A56-82E6-A2D6157BADAA}"/>
    <cellStyle name="20% - Accent6 3" xfId="289" xr:uid="{8AF6A059-6ABB-44D5-92E3-2265D0600505}"/>
    <cellStyle name="20% - Accent6 3 2" xfId="290" xr:uid="{A419F6ED-BA0D-4932-9895-ABEAE85DA093}"/>
    <cellStyle name="20% - Accent6 4" xfId="291" xr:uid="{D18FBD17-345A-426E-B5E6-73920946D8D2}"/>
    <cellStyle name="20% - Accent6 4 2" xfId="292" xr:uid="{2DAEF7A6-3F6B-4B8A-8468-C021A841789F}"/>
    <cellStyle name="20% - Accent6 5" xfId="293" xr:uid="{E2FEAD8D-BE67-4FFA-9121-71AEB65EEADE}"/>
    <cellStyle name="20% - Énfasis1 10" xfId="294" xr:uid="{EF58050A-BCE5-4C0C-B17B-4FBD792BF066}"/>
    <cellStyle name="20% - Énfasis1 11" xfId="295" xr:uid="{3D359CBD-D15F-4A3B-AD4B-571F106106D6}"/>
    <cellStyle name="20% - Énfasis1 2" xfId="296" xr:uid="{ECE60601-2E23-4D2C-8E86-E5088A8447AF}"/>
    <cellStyle name="20% - Énfasis1 2 2" xfId="297" xr:uid="{569AB6E7-6F45-48A6-AED3-CAF29781DB28}"/>
    <cellStyle name="20% - Énfasis1 2 2 2" xfId="298" xr:uid="{618B5F10-6786-4711-BC6C-36CC75CCDCC2}"/>
    <cellStyle name="20% - Énfasis1 2 2 2 2" xfId="299" xr:uid="{A73F156C-65E1-417A-A476-45DB0588FEB9}"/>
    <cellStyle name="20% - Énfasis1 2 2 3" xfId="300" xr:uid="{908AB24A-8976-45CB-B7B6-A14EEDC3392B}"/>
    <cellStyle name="20% - Énfasis1 2 2 3 2" xfId="301" xr:uid="{2AF427F8-CDF9-4097-8DEA-6288D73758AE}"/>
    <cellStyle name="20% - Énfasis1 2 2 4" xfId="302" xr:uid="{7E69BFF8-D5D4-4EBB-9B8F-8B00F0C72BA1}"/>
    <cellStyle name="20% - Énfasis1 2 2 4 2" xfId="303" xr:uid="{889DF740-F79A-479D-B8EB-0303AD65A33B}"/>
    <cellStyle name="20% - Énfasis1 2 2 5" xfId="304" xr:uid="{BF1754FF-411F-4392-A0CB-708A3D44B63A}"/>
    <cellStyle name="20% - Énfasis1 2 3" xfId="305" xr:uid="{253B7388-BC41-48A9-9B87-B66DAC1BB848}"/>
    <cellStyle name="20% - Énfasis1 2 3 2" xfId="306" xr:uid="{8296C743-BB5F-4DA9-9C25-5A29C0010B96}"/>
    <cellStyle name="20% - Énfasis1 2 3 2 2" xfId="307" xr:uid="{4ED239A4-0701-4496-9532-F89382FCE823}"/>
    <cellStyle name="20% - Énfasis1 2 3 3" xfId="308" xr:uid="{691EA3CC-578C-4E12-872C-FAD0A37D7BC4}"/>
    <cellStyle name="20% - Énfasis1 2 3 3 2" xfId="309" xr:uid="{BBB553B9-0E90-4B4A-A6E5-138B06706C5A}"/>
    <cellStyle name="20% - Énfasis1 2 3 4" xfId="310" xr:uid="{166E0602-CF02-4642-A8ED-0874139B2B8B}"/>
    <cellStyle name="20% - Énfasis1 2 3 4 2" xfId="311" xr:uid="{5A321307-5745-4A83-8E39-F29F77E856F8}"/>
    <cellStyle name="20% - Énfasis1 2 3 5" xfId="312" xr:uid="{D8A5BF34-BBFA-431A-BD75-D6BBF51BD0F7}"/>
    <cellStyle name="20% - Énfasis1 2 4" xfId="313" xr:uid="{78207C4E-5B45-4047-B83A-76B5D196D37A}"/>
    <cellStyle name="20% - Énfasis1 2 4 2" xfId="314" xr:uid="{7426262A-EC74-4970-9E0B-72F27F5D59F8}"/>
    <cellStyle name="20% - Énfasis1 2 4 2 2" xfId="315" xr:uid="{9584B213-46B6-4803-A0FD-279AC044CF60}"/>
    <cellStyle name="20% - Énfasis1 2 4 2 2 2" xfId="316" xr:uid="{8AB511A6-4DA1-4CF6-8CFB-2F02562B4A65}"/>
    <cellStyle name="20% - Énfasis1 2 4 2 2 2 2" xfId="317" xr:uid="{3AE823B9-FD52-4222-B720-FA8E157E9859}"/>
    <cellStyle name="20% - Énfasis1 2 4 2 2 2 3" xfId="318" xr:uid="{DF6662B6-11F4-45BA-BC81-A6A1A4CF84BA}"/>
    <cellStyle name="20% - Énfasis1 2 4 2 2 2 4" xfId="319" xr:uid="{DBB19553-D53A-464D-909A-25395834D840}"/>
    <cellStyle name="20% - Énfasis1 2 4 2 2 2 5" xfId="320" xr:uid="{CD2C1DD6-839A-4ECD-B5D2-27C88CA8BADB}"/>
    <cellStyle name="20% - Énfasis1 2 4 2 2 2 6" xfId="321" xr:uid="{6C0D3E01-C3D8-4C15-AFFC-194419F5D9A0}"/>
    <cellStyle name="20% - Énfasis1 2 4 2 2 2 7" xfId="322" xr:uid="{03811020-7EE6-4E52-986F-689C1965F93D}"/>
    <cellStyle name="20% - Énfasis1 2 4 2 2 3" xfId="323" xr:uid="{846B0DF9-1569-4938-9920-5631925526B3}"/>
    <cellStyle name="20% - Énfasis1 2 4 2 2 4" xfId="324" xr:uid="{197290C6-B858-4346-87BB-49F04ADC4685}"/>
    <cellStyle name="20% - Énfasis1 2 4 2 2 4 2" xfId="325" xr:uid="{E5C65FD9-E3F8-45DB-9EBB-1485B579AFDE}"/>
    <cellStyle name="20% - Énfasis1 2 4 2 2 5" xfId="326" xr:uid="{07E7ECAB-7E09-4EA2-A0FB-C0DEECD4097E}"/>
    <cellStyle name="20% - Énfasis1 2 4 2 2 5 2" xfId="327" xr:uid="{FF70BA05-CAC8-4F45-B94C-742162EFA4FE}"/>
    <cellStyle name="20% - Énfasis1 2 4 2 2 6" xfId="328" xr:uid="{471AA144-46FD-4287-958C-EE614ABBCE4D}"/>
    <cellStyle name="20% - Énfasis1 2 4 2 2 6 2" xfId="329" xr:uid="{6362A1CE-289B-4106-B7AF-351FD16A4549}"/>
    <cellStyle name="20% - Énfasis1 2 4 2 2 7" xfId="330" xr:uid="{302D1716-F360-4687-98BD-F67E6D5514B1}"/>
    <cellStyle name="20% - Énfasis1 2 4 2 2 7 2" xfId="331" xr:uid="{EBFB7633-10D3-42EC-A512-1C81AF3AAD6A}"/>
    <cellStyle name="20% - Énfasis1 2 4 2 3" xfId="332" xr:uid="{3BFEA8B1-2BBB-46A6-B931-C8AD7B2479FA}"/>
    <cellStyle name="20% - Énfasis1 2 4 2 3 2" xfId="333" xr:uid="{9A14B047-C0AE-49C1-AE2C-9D9F9479A6B2}"/>
    <cellStyle name="20% - Énfasis1 2 4 2 4" xfId="334" xr:uid="{E849B0A1-FEC9-4571-AEEC-6C027A17FA55}"/>
    <cellStyle name="20% - Énfasis1 2 4 2 5" xfId="335" xr:uid="{5D48CA66-6E50-4C33-BE30-F6971BC3F716}"/>
    <cellStyle name="20% - Énfasis1 2 4 2 6" xfId="336" xr:uid="{4AC24D55-3A05-4624-AFCA-4C4DA7752D53}"/>
    <cellStyle name="20% - Énfasis1 2 4 2 7" xfId="337" xr:uid="{2DEBCFA9-603B-43E6-9E1D-80DA09E44EEF}"/>
    <cellStyle name="20% - Énfasis1 2 4 2 8" xfId="338" xr:uid="{9A17C824-C962-4C1A-816C-AB0098216C5B}"/>
    <cellStyle name="20% - Énfasis1 2 4 3" xfId="339" xr:uid="{4D9B4133-5AD1-4823-B139-EE4DFE0EB720}"/>
    <cellStyle name="20% - Énfasis1 2 4 4" xfId="340" xr:uid="{8E971791-5D6C-4743-B48E-8A670A706B55}"/>
    <cellStyle name="20% - Énfasis1 2 4 5" xfId="341" xr:uid="{B9C7F273-F96B-44B1-8795-57E13C1EDD3C}"/>
    <cellStyle name="20% - Énfasis1 2 4 5 2" xfId="342" xr:uid="{21AB63A9-E2C8-4A12-BB11-28D460F453C2}"/>
    <cellStyle name="20% - Énfasis1 2 4 6" xfId="343" xr:uid="{44BDEAF4-5D58-4D9F-98A6-8E71226476FF}"/>
    <cellStyle name="20% - Énfasis1 2 4 6 2" xfId="344" xr:uid="{44A68DCF-EE53-4678-B952-7B4BC5233FE3}"/>
    <cellStyle name="20% - Énfasis1 2 4 7" xfId="345" xr:uid="{77CF4421-81EB-4CB3-89F9-71139923F389}"/>
    <cellStyle name="20% - Énfasis1 2 4 7 2" xfId="346" xr:uid="{32253186-4A1B-4FCD-BC49-B83D64561368}"/>
    <cellStyle name="20% - Énfasis1 2 4 8" xfId="347" xr:uid="{3E18D452-9F29-472E-9343-4438C17BC616}"/>
    <cellStyle name="20% - Énfasis1 2 4 8 2" xfId="348" xr:uid="{DFF20EE1-D6B2-455A-B51F-F4934718973D}"/>
    <cellStyle name="20% - Énfasis1 2 5" xfId="349" xr:uid="{CC5F77DF-2880-4F7C-B239-8AE1B0536093}"/>
    <cellStyle name="20% - Énfasis1 2 5 2" xfId="350" xr:uid="{D57C2398-34F9-4BBB-8440-2FC9A21663A1}"/>
    <cellStyle name="20% - Énfasis1 2 6" xfId="351" xr:uid="{CEC5887A-D706-4CB5-81FB-094F4B7C3DAA}"/>
    <cellStyle name="20% - Énfasis1 2 6 2" xfId="352" xr:uid="{06F1424E-7F96-462E-B384-D2D8B3C2F74D}"/>
    <cellStyle name="20% - Énfasis1 2 7" xfId="353" xr:uid="{21B8ED73-90B6-4F9C-8063-58A7C651B10D}"/>
    <cellStyle name="20% - Énfasis1 3" xfId="354" xr:uid="{97AAA0BF-537F-420E-8F94-EAE31F149840}"/>
    <cellStyle name="20% - Énfasis1 3 2" xfId="355" xr:uid="{EE6FB84B-ED1D-4DD2-B398-362193C12FE9}"/>
    <cellStyle name="20% - Énfasis1 3 2 2" xfId="356" xr:uid="{C8B6A21D-97DF-45B1-A006-7091C9C1F92B}"/>
    <cellStyle name="20% - Énfasis1 3 3" xfId="357" xr:uid="{EB1BB6A6-2989-4B38-AFC5-0372AFBAB495}"/>
    <cellStyle name="20% - Énfasis1 3 3 2" xfId="358" xr:uid="{68673403-65F2-4A38-8078-E47BF5105D1A}"/>
    <cellStyle name="20% - Énfasis1 3 4" xfId="359" xr:uid="{C53EE565-1A17-4C1C-BEE3-4360A2902C04}"/>
    <cellStyle name="20% - Énfasis1 3 4 2" xfId="360" xr:uid="{626F8B80-964B-4B5F-8D26-585C40D2D7EE}"/>
    <cellStyle name="20% - Énfasis1 3 5" xfId="361" xr:uid="{45BA3DD7-D663-4AE1-B9BD-95A5D4F71E72}"/>
    <cellStyle name="20% - Énfasis1 4" xfId="362" xr:uid="{CB5CA643-E8A2-4B57-A241-BD8BB8086BD6}"/>
    <cellStyle name="20% - Énfasis1 4 2" xfId="363" xr:uid="{B67D9204-D78B-4EDB-B574-6B267B2D8FF4}"/>
    <cellStyle name="20% - Énfasis1 4 2 2" xfId="364" xr:uid="{FCA6505D-A030-4769-A971-07E609CC8166}"/>
    <cellStyle name="20% - Énfasis1 4 3" xfId="365" xr:uid="{30BEFD43-CE4A-48CE-AF78-42529F12D4AD}"/>
    <cellStyle name="20% - Énfasis1 4 3 2" xfId="366" xr:uid="{7B53B9C0-3FA2-4D45-8FA8-13BFD07E882B}"/>
    <cellStyle name="20% - Énfasis1 4 4" xfId="367" xr:uid="{408BB45D-685D-48D6-A252-51178E405F32}"/>
    <cellStyle name="20% - Énfasis1 4 4 2" xfId="368" xr:uid="{7C9C137A-1572-4D2A-86E3-1176D67F1FE5}"/>
    <cellStyle name="20% - Énfasis1 4 5" xfId="369" xr:uid="{74F16B63-8C6E-4F6A-BA17-2E1E01DD9C92}"/>
    <cellStyle name="20% - Énfasis1 5" xfId="370" xr:uid="{6485B82A-96AF-4FDF-BFAD-5A70C29ECE22}"/>
    <cellStyle name="20% - Énfasis1 6" xfId="371" xr:uid="{98FEE8DF-DC09-4B16-B438-94EC2FB8563F}"/>
    <cellStyle name="20% - Énfasis1 7" xfId="372" xr:uid="{A7EFBB93-9AF5-40C5-B297-9B0376463C71}"/>
    <cellStyle name="20% - Énfasis1 8" xfId="373" xr:uid="{D89B5ABE-9405-4F66-A90C-7F0427F9FF88}"/>
    <cellStyle name="20% - Énfasis1 9" xfId="374" xr:uid="{BBD130AA-D80A-4226-A39D-46886EA8EE5A}"/>
    <cellStyle name="20% - Énfasis2 10" xfId="375" xr:uid="{BA0613D6-0DC9-4C4E-B9B8-071FEE038577}"/>
    <cellStyle name="20% - Énfasis2 11" xfId="376" xr:uid="{E31841CE-D907-4FEC-8049-AFCA78AFF03F}"/>
    <cellStyle name="20% - Énfasis2 2" xfId="377" xr:uid="{1D66F7DD-3A13-4AC8-8188-F2E007AAA1CF}"/>
    <cellStyle name="20% - Énfasis2 2 2" xfId="378" xr:uid="{106ADB65-687A-4662-8AE1-164236A866CD}"/>
    <cellStyle name="20% - Énfasis2 2 2 2" xfId="379" xr:uid="{55408C1C-1025-41E4-9076-E93466D438B7}"/>
    <cellStyle name="20% - Énfasis2 2 2 2 2" xfId="380" xr:uid="{EAA87614-E399-41EF-8B6B-4656C9AB1B0A}"/>
    <cellStyle name="20% - Énfasis2 2 2 3" xfId="381" xr:uid="{F1CE9342-8589-4282-8B48-AC710407E7A9}"/>
    <cellStyle name="20% - Énfasis2 2 2 3 2" xfId="382" xr:uid="{911EE33E-1507-4557-A99E-BA2FBD7FCA34}"/>
    <cellStyle name="20% - Énfasis2 2 2 4" xfId="383" xr:uid="{E91837AB-9DF8-4696-BDCA-BCE480B42A3B}"/>
    <cellStyle name="20% - Énfasis2 2 2 4 2" xfId="384" xr:uid="{3FF9EEB5-DDE2-40BC-A32F-92B17009171A}"/>
    <cellStyle name="20% - Énfasis2 2 2 5" xfId="385" xr:uid="{D9597D1B-F6DF-4CDF-AC87-64EDA306437E}"/>
    <cellStyle name="20% - Énfasis2 2 3" xfId="386" xr:uid="{99BFB6E1-3C6F-4217-8526-5B75A42FB376}"/>
    <cellStyle name="20% - Énfasis2 2 3 2" xfId="387" xr:uid="{F5E57FF2-5200-469D-B323-3CC5447FDAA6}"/>
    <cellStyle name="20% - Énfasis2 2 3 2 2" xfId="388" xr:uid="{BFBDDACD-0C3E-4483-B9F6-B103DDC5BCFA}"/>
    <cellStyle name="20% - Énfasis2 2 3 3" xfId="389" xr:uid="{82625E34-DA99-456D-A97D-E18528A112F1}"/>
    <cellStyle name="20% - Énfasis2 2 3 3 2" xfId="390" xr:uid="{788054D3-1311-4CA4-BE28-22B1E87BBA66}"/>
    <cellStyle name="20% - Énfasis2 2 3 4" xfId="391" xr:uid="{867270DC-BB5F-4E58-939C-235C771FF837}"/>
    <cellStyle name="20% - Énfasis2 2 3 4 2" xfId="392" xr:uid="{6EAD9C9B-B910-4D0F-B352-4AEDAEB17AB2}"/>
    <cellStyle name="20% - Énfasis2 2 3 5" xfId="393" xr:uid="{CB9F2F4E-8D5C-4946-877C-7F26993225F5}"/>
    <cellStyle name="20% - Énfasis2 2 4" xfId="394" xr:uid="{722A288A-74D9-4165-BF3C-7A81D39ED118}"/>
    <cellStyle name="20% - Énfasis2 2 4 2" xfId="395" xr:uid="{0E7B189C-654A-4729-8C4A-08057A9655FF}"/>
    <cellStyle name="20% - Énfasis2 2 4 2 2" xfId="396" xr:uid="{ED82D521-980F-463B-9B27-E852C8DF3676}"/>
    <cellStyle name="20% - Énfasis2 2 4 2 2 2" xfId="397" xr:uid="{CC53CD9C-86C6-4A69-98C8-F8BEE8C7EA7D}"/>
    <cellStyle name="20% - Énfasis2 2 4 2 2 2 2" xfId="398" xr:uid="{9E3FE445-13CE-4A42-AE96-F46CA1188CF2}"/>
    <cellStyle name="20% - Énfasis2 2 4 2 2 2 3" xfId="399" xr:uid="{36215A73-1002-4296-9415-BFB222C96F8D}"/>
    <cellStyle name="20% - Énfasis2 2 4 2 2 2 4" xfId="400" xr:uid="{E13EEA1D-2375-464D-95EB-1338B3BED8C1}"/>
    <cellStyle name="20% - Énfasis2 2 4 2 2 2 5" xfId="401" xr:uid="{B0A40CC5-EC7A-47D5-84FF-0D5867A4D05C}"/>
    <cellStyle name="20% - Énfasis2 2 4 2 2 2 6" xfId="402" xr:uid="{5476B6A0-150E-4620-A693-D7421FE6E9DB}"/>
    <cellStyle name="20% - Énfasis2 2 4 2 2 2 7" xfId="403" xr:uid="{B1660F54-5D7D-4837-AB33-CBB2AC2C3912}"/>
    <cellStyle name="20% - Énfasis2 2 4 2 2 3" xfId="404" xr:uid="{5D1A2E80-4667-4E60-B748-7B7C95A0A75C}"/>
    <cellStyle name="20% - Énfasis2 2 4 2 2 4" xfId="405" xr:uid="{46CB8375-A0EA-400C-BA8F-373D13B4D29E}"/>
    <cellStyle name="20% - Énfasis2 2 4 2 2 4 2" xfId="406" xr:uid="{5EBACF9E-69A9-4CC5-9E3D-33374D00A128}"/>
    <cellStyle name="20% - Énfasis2 2 4 2 2 5" xfId="407" xr:uid="{9A0D4AAF-9641-4CA1-993B-2D3757BE4D6C}"/>
    <cellStyle name="20% - Énfasis2 2 4 2 2 5 2" xfId="408" xr:uid="{16C2A01A-4CD1-438F-B3EB-613991EFB711}"/>
    <cellStyle name="20% - Énfasis2 2 4 2 2 6" xfId="409" xr:uid="{48D2F98E-45C3-4C64-BAE0-BBC0A7B44BBC}"/>
    <cellStyle name="20% - Énfasis2 2 4 2 2 6 2" xfId="410" xr:uid="{FF581832-1DC9-4244-8528-015DAB25CD9D}"/>
    <cellStyle name="20% - Énfasis2 2 4 2 2 7" xfId="411" xr:uid="{EBEA5A72-5BD9-49E4-9A49-AE29DC1A8251}"/>
    <cellStyle name="20% - Énfasis2 2 4 2 2 7 2" xfId="412" xr:uid="{E3C28F49-C6AF-40B9-A11A-780C21101BB9}"/>
    <cellStyle name="20% - Énfasis2 2 4 2 3" xfId="413" xr:uid="{AF7A059E-5E58-476B-B964-CF7D6EDE738B}"/>
    <cellStyle name="20% - Énfasis2 2 4 2 3 2" xfId="414" xr:uid="{C7C9AEFA-8C44-4C81-9A32-2F5D2EA13A6F}"/>
    <cellStyle name="20% - Énfasis2 2 4 2 4" xfId="415" xr:uid="{10CD9F3D-C59D-4FCB-9FDD-546483977A50}"/>
    <cellStyle name="20% - Énfasis2 2 4 2 5" xfId="416" xr:uid="{0ABBED66-D103-4AAE-83AA-4639D5B9FA99}"/>
    <cellStyle name="20% - Énfasis2 2 4 2 6" xfId="417" xr:uid="{46F1E8F8-CDC7-4792-BD07-F3426667730E}"/>
    <cellStyle name="20% - Énfasis2 2 4 2 7" xfId="418" xr:uid="{ACE910F9-53DB-469A-948F-B072C64C010E}"/>
    <cellStyle name="20% - Énfasis2 2 4 2 8" xfId="419" xr:uid="{8873C1F4-F271-4C64-ADE6-916E215395FE}"/>
    <cellStyle name="20% - Énfasis2 2 4 3" xfId="420" xr:uid="{BF84EC03-D040-4036-B3B0-C968E5013DCA}"/>
    <cellStyle name="20% - Énfasis2 2 4 4" xfId="421" xr:uid="{2670C194-5A53-4F6A-B13B-8576BA5319CA}"/>
    <cellStyle name="20% - Énfasis2 2 4 5" xfId="422" xr:uid="{4E566220-1ACB-4E6E-9739-F611DCCFAB3A}"/>
    <cellStyle name="20% - Énfasis2 2 4 5 2" xfId="423" xr:uid="{43AB0061-7726-427B-8B1E-3C6A4A649697}"/>
    <cellStyle name="20% - Énfasis2 2 4 6" xfId="424" xr:uid="{9C31B647-A704-4C1D-97B7-DAA4C685D86A}"/>
    <cellStyle name="20% - Énfasis2 2 4 6 2" xfId="425" xr:uid="{1D9701BA-9961-44F5-A995-C1008496A502}"/>
    <cellStyle name="20% - Énfasis2 2 4 7" xfId="426" xr:uid="{B14658CF-DC39-4C7F-89C5-275A0B11A5F4}"/>
    <cellStyle name="20% - Énfasis2 2 4 7 2" xfId="427" xr:uid="{F8090B33-9164-4616-8092-B19D3098598C}"/>
    <cellStyle name="20% - Énfasis2 2 4 8" xfId="428" xr:uid="{E6195896-940D-468D-A601-1381A70FBD4F}"/>
    <cellStyle name="20% - Énfasis2 2 4 8 2" xfId="429" xr:uid="{C787ED3A-5C4C-4CBA-A891-4BB8D0AED184}"/>
    <cellStyle name="20% - Énfasis2 2 5" xfId="430" xr:uid="{715225C5-1902-4394-9314-88D07DB2EC4D}"/>
    <cellStyle name="20% - Énfasis2 2 5 2" xfId="431" xr:uid="{D1539398-F846-47B7-BFC0-B75F4D680CD3}"/>
    <cellStyle name="20% - Énfasis2 2 6" xfId="432" xr:uid="{2918DBE1-A183-406E-829B-FE42ACD8EAC0}"/>
    <cellStyle name="20% - Énfasis2 2 6 2" xfId="433" xr:uid="{B6A7A0A2-988D-4869-AF89-A202B051F8C0}"/>
    <cellStyle name="20% - Énfasis2 2 7" xfId="434" xr:uid="{5EABB103-F6C0-4A13-80B7-29CA2725BE1D}"/>
    <cellStyle name="20% - Énfasis2 3" xfId="435" xr:uid="{B00A1074-E574-487F-BC5A-0E320738DC5A}"/>
    <cellStyle name="20% - Énfasis2 3 2" xfId="436" xr:uid="{1878A4BD-AA2C-4FB0-86EF-4C41ADC9DBF4}"/>
    <cellStyle name="20% - Énfasis2 3 2 2" xfId="437" xr:uid="{F83F9BEE-C41F-41C9-96FD-347AEBB0B5B0}"/>
    <cellStyle name="20% - Énfasis2 3 3" xfId="438" xr:uid="{49102928-AF5E-4940-A061-3A31A1830B92}"/>
    <cellStyle name="20% - Énfasis2 3 3 2" xfId="439" xr:uid="{18B359B4-D501-40A2-8F70-F4124ED7E34D}"/>
    <cellStyle name="20% - Énfasis2 3 4" xfId="440" xr:uid="{541F8770-085D-4848-AE2F-DC0F71B409CB}"/>
    <cellStyle name="20% - Énfasis2 3 4 2" xfId="441" xr:uid="{B511BD6D-45DE-4519-8853-ED38591F2BAB}"/>
    <cellStyle name="20% - Énfasis2 3 5" xfId="442" xr:uid="{ACB67257-DE29-4116-BE57-E6D29F7D5662}"/>
    <cellStyle name="20% - Énfasis2 4" xfId="443" xr:uid="{DD2052EC-89A7-460B-8B0F-BA171D874C9A}"/>
    <cellStyle name="20% - Énfasis2 4 2" xfId="444" xr:uid="{A9C60CFF-6732-476B-9328-174475620CA3}"/>
    <cellStyle name="20% - Énfasis2 4 2 2" xfId="445" xr:uid="{E7D594A2-F7CF-4333-9E16-0ED6A52C3327}"/>
    <cellStyle name="20% - Énfasis2 4 3" xfId="446" xr:uid="{A263D6F1-8A4E-44E6-A924-400F8A5FCE38}"/>
    <cellStyle name="20% - Énfasis2 4 3 2" xfId="447" xr:uid="{0C7E9063-C3CB-4E57-AE50-C8143C3022A4}"/>
    <cellStyle name="20% - Énfasis2 4 4" xfId="448" xr:uid="{CA82813F-55D8-4AB1-A5B8-8507E4995289}"/>
    <cellStyle name="20% - Énfasis2 4 4 2" xfId="449" xr:uid="{8CD547DD-A141-4763-9630-47516FB8EAF8}"/>
    <cellStyle name="20% - Énfasis2 4 5" xfId="450" xr:uid="{9D07E17C-939B-4A79-9B46-450F7FC7BED2}"/>
    <cellStyle name="20% - Énfasis2 5" xfId="451" xr:uid="{0350D611-D4BA-4475-A503-DAB99CC28E4D}"/>
    <cellStyle name="20% - Énfasis2 6" xfId="452" xr:uid="{06AD8B13-EB32-4763-9445-89DEABE7C449}"/>
    <cellStyle name="20% - Énfasis2 7" xfId="453" xr:uid="{7AE5B9D6-FCF1-4878-A4C9-CC43D7AA9E6A}"/>
    <cellStyle name="20% - Énfasis2 8" xfId="454" xr:uid="{05AB9C6F-ABE0-474A-836F-7A51D22A3DD9}"/>
    <cellStyle name="20% - Énfasis2 9" xfId="455" xr:uid="{5A79E310-A441-413F-8A55-EDDD6380D2AA}"/>
    <cellStyle name="20% - Énfasis3 10" xfId="456" xr:uid="{DDA13DB6-C44C-47A3-8A41-A3A6B162C7E8}"/>
    <cellStyle name="20% - Énfasis3 11" xfId="457" xr:uid="{CE8C425C-D30C-4229-A9AB-FD02E1E244CA}"/>
    <cellStyle name="20% - Énfasis3 2" xfId="458" xr:uid="{153FB877-7CE5-4C35-A229-6980BD6DFF60}"/>
    <cellStyle name="20% - Énfasis3 2 2" xfId="459" xr:uid="{963E9C21-1A77-450F-AE0D-8E7F25A22154}"/>
    <cellStyle name="20% - Énfasis3 2 2 2" xfId="460" xr:uid="{ACB18067-5216-4F1C-AB91-F33F186F1039}"/>
    <cellStyle name="20% - Énfasis3 2 2 2 2" xfId="461" xr:uid="{542D9135-13C6-41B8-8612-A34CDE03EC2C}"/>
    <cellStyle name="20% - Énfasis3 2 2 3" xfId="462" xr:uid="{D634B1FF-F64A-4B16-8C9C-3CA7983F84CE}"/>
    <cellStyle name="20% - Énfasis3 2 2 3 2" xfId="463" xr:uid="{81D7EA27-E12D-40D8-83E8-4929EA243513}"/>
    <cellStyle name="20% - Énfasis3 2 2 4" xfId="464" xr:uid="{EDAAAE93-6D2F-41A3-A247-908FD4835212}"/>
    <cellStyle name="20% - Énfasis3 2 2 4 2" xfId="465" xr:uid="{A535F522-20ED-4D7A-9EBA-DD02A7D6683F}"/>
    <cellStyle name="20% - Énfasis3 2 2 5" xfId="466" xr:uid="{D1CFAC5C-0D7D-45D0-9BBF-0FE34D4A29E5}"/>
    <cellStyle name="20% - Énfasis3 2 3" xfId="467" xr:uid="{99AA7618-7E89-4B66-B741-728C327E5BCE}"/>
    <cellStyle name="20% - Énfasis3 2 3 2" xfId="468" xr:uid="{53BD9499-FDDF-4344-B292-3EB95A467261}"/>
    <cellStyle name="20% - Énfasis3 2 3 2 2" xfId="469" xr:uid="{5B02BE9C-C3CD-462E-A2D5-FF01947EB709}"/>
    <cellStyle name="20% - Énfasis3 2 3 3" xfId="470" xr:uid="{4A44EE70-A37A-48F1-A508-1D11B4BB70E7}"/>
    <cellStyle name="20% - Énfasis3 2 3 3 2" xfId="471" xr:uid="{93ABA43D-FA5E-4570-BF0A-FE41B43BB12F}"/>
    <cellStyle name="20% - Énfasis3 2 3 4" xfId="472" xr:uid="{68ED7D44-13F2-497F-A9EC-065EBA964596}"/>
    <cellStyle name="20% - Énfasis3 2 3 4 2" xfId="473" xr:uid="{5DCAA76B-BEDC-436D-ACA9-51865D7C89D7}"/>
    <cellStyle name="20% - Énfasis3 2 3 5" xfId="474" xr:uid="{A600DFB5-4C58-42CF-9045-D520CB8D6803}"/>
    <cellStyle name="20% - Énfasis3 2 4" xfId="475" xr:uid="{94A06915-0A71-4552-BE71-34975536BEEA}"/>
    <cellStyle name="20% - Énfasis3 2 4 2" xfId="476" xr:uid="{A52A5EC6-4AEF-4A9F-BFFB-8F31E2FC274C}"/>
    <cellStyle name="20% - Énfasis3 2 4 2 2" xfId="477" xr:uid="{8BD61413-E626-47C3-8E75-C0CFBB5ECE84}"/>
    <cellStyle name="20% - Énfasis3 2 4 2 2 2" xfId="478" xr:uid="{307D2CE9-6714-4659-AECB-2AAA906C59B2}"/>
    <cellStyle name="20% - Énfasis3 2 4 2 2 2 2" xfId="479" xr:uid="{B344A6C4-B3EB-44DB-A516-C50E2F109F2B}"/>
    <cellStyle name="20% - Énfasis3 2 4 2 2 2 3" xfId="480" xr:uid="{F322CA3E-8B6E-490F-A910-32E53769AFEA}"/>
    <cellStyle name="20% - Énfasis3 2 4 2 2 2 4" xfId="481" xr:uid="{C4840FF7-2502-42BE-84D9-A12F5319E52C}"/>
    <cellStyle name="20% - Énfasis3 2 4 2 2 2 5" xfId="482" xr:uid="{FBDE134D-7387-4521-9E29-E271F4E27FBA}"/>
    <cellStyle name="20% - Énfasis3 2 4 2 2 2 6" xfId="483" xr:uid="{3CCC7D6F-7FDB-46A5-91E3-D3EC20482AD3}"/>
    <cellStyle name="20% - Énfasis3 2 4 2 2 2 7" xfId="484" xr:uid="{15B4566D-EBFD-46AE-BB35-99F3BA97B56C}"/>
    <cellStyle name="20% - Énfasis3 2 4 2 2 3" xfId="485" xr:uid="{30F240F1-1BE4-4539-8DE3-046AE082038F}"/>
    <cellStyle name="20% - Énfasis3 2 4 2 2 4" xfId="486" xr:uid="{1732D418-6F59-4D78-9D60-034E874B96EB}"/>
    <cellStyle name="20% - Énfasis3 2 4 2 2 4 2" xfId="487" xr:uid="{C988F327-7127-4FDB-97FA-5BB053CA5A32}"/>
    <cellStyle name="20% - Énfasis3 2 4 2 2 5" xfId="488" xr:uid="{8237D7A1-D5F3-4FA1-83E0-4A9AB76E2DA9}"/>
    <cellStyle name="20% - Énfasis3 2 4 2 2 5 2" xfId="489" xr:uid="{19480333-DF6B-45C8-A234-F1BCE85E7496}"/>
    <cellStyle name="20% - Énfasis3 2 4 2 2 6" xfId="490" xr:uid="{536B786A-2814-4ADA-A2EA-77A58CE7F0D6}"/>
    <cellStyle name="20% - Énfasis3 2 4 2 2 6 2" xfId="491" xr:uid="{6D010102-E73D-4B97-A2D6-AF30827A5017}"/>
    <cellStyle name="20% - Énfasis3 2 4 2 2 7" xfId="492" xr:uid="{452E5413-B125-4DF6-9844-749FBB2FE7F3}"/>
    <cellStyle name="20% - Énfasis3 2 4 2 2 7 2" xfId="493" xr:uid="{E63B0E8E-1E03-4F2D-84DB-CC9F9A0C2938}"/>
    <cellStyle name="20% - Énfasis3 2 4 2 3" xfId="494" xr:uid="{A5B15326-9B53-41F9-8D4F-13EE95C3CE6A}"/>
    <cellStyle name="20% - Énfasis3 2 4 2 3 2" xfId="495" xr:uid="{A3EE8FBD-771D-480D-A943-32C5B05390FD}"/>
    <cellStyle name="20% - Énfasis3 2 4 2 4" xfId="496" xr:uid="{A28AAA88-9A97-4F59-B65B-3F02EE391588}"/>
    <cellStyle name="20% - Énfasis3 2 4 2 5" xfId="497" xr:uid="{EC5E58A9-A69A-4CAF-B84A-FB566A5A08E3}"/>
    <cellStyle name="20% - Énfasis3 2 4 2 6" xfId="498" xr:uid="{D8E8AE3B-517C-41C9-89F0-D64E2B42C95D}"/>
    <cellStyle name="20% - Énfasis3 2 4 2 7" xfId="499" xr:uid="{469194AF-7F79-49B3-956D-35CEDE79E708}"/>
    <cellStyle name="20% - Énfasis3 2 4 2 8" xfId="500" xr:uid="{492EAB43-6DF4-4F18-A401-5DBE9324455D}"/>
    <cellStyle name="20% - Énfasis3 2 4 3" xfId="501" xr:uid="{6CF7DB80-F5C5-4ACA-B509-57FD0D16EF9E}"/>
    <cellStyle name="20% - Énfasis3 2 4 4" xfId="502" xr:uid="{585A8B0E-BAE0-4FD9-BC6E-2E0AE732F0FA}"/>
    <cellStyle name="20% - Énfasis3 2 4 5" xfId="503" xr:uid="{5E6C9743-789B-4924-A560-39F85EB84E7B}"/>
    <cellStyle name="20% - Énfasis3 2 4 5 2" xfId="504" xr:uid="{FA4BC9AE-D063-45B3-A866-9483CE2C5351}"/>
    <cellStyle name="20% - Énfasis3 2 4 6" xfId="505" xr:uid="{CC2F3286-FB7E-4D65-92F6-0E52414791E1}"/>
    <cellStyle name="20% - Énfasis3 2 4 6 2" xfId="506" xr:uid="{BBB6387C-FEA7-4A36-ABBC-DEE8D726FEB5}"/>
    <cellStyle name="20% - Énfasis3 2 4 7" xfId="507" xr:uid="{0D6C58BF-B37B-4C24-9E23-EE03E67515AE}"/>
    <cellStyle name="20% - Énfasis3 2 4 7 2" xfId="508" xr:uid="{406982DC-0E58-41C8-BFFA-7C6779B078D2}"/>
    <cellStyle name="20% - Énfasis3 2 4 8" xfId="509" xr:uid="{8E728DDC-0815-4C4F-9DEB-9944652C3FDC}"/>
    <cellStyle name="20% - Énfasis3 2 4 8 2" xfId="510" xr:uid="{94EC31F5-C086-48B0-9F45-6192EDEDFAEE}"/>
    <cellStyle name="20% - Énfasis3 2 5" xfId="511" xr:uid="{7D3D5827-0C9B-4576-9178-04CDE5C1239E}"/>
    <cellStyle name="20% - Énfasis3 2 5 2" xfId="512" xr:uid="{1ACA1708-9120-4A47-A4D2-856B114711DE}"/>
    <cellStyle name="20% - Énfasis3 2 6" xfId="513" xr:uid="{F78A8483-5510-4FD2-B715-479A49630D46}"/>
    <cellStyle name="20% - Énfasis3 2 6 2" xfId="514" xr:uid="{7F016435-B9D9-4E28-BAD9-FC1C44E4B447}"/>
    <cellStyle name="20% - Énfasis3 2 7" xfId="515" xr:uid="{A9F8D4E4-EC7D-4F47-9B47-2A573734BB9F}"/>
    <cellStyle name="20% - Énfasis3 3" xfId="516" xr:uid="{B82E6E8E-5BDC-4184-846B-54D362883F56}"/>
    <cellStyle name="20% - Énfasis3 3 2" xfId="517" xr:uid="{863512AE-B9E1-4B19-A25C-E461AFEF5CA7}"/>
    <cellStyle name="20% - Énfasis3 3 2 2" xfId="518" xr:uid="{FBFBB457-EEE9-4C5E-B1A3-FDE3A28161E9}"/>
    <cellStyle name="20% - Énfasis3 3 3" xfId="519" xr:uid="{2CDED3D5-F7BF-4669-B8AF-D0CAFF17B43E}"/>
    <cellStyle name="20% - Énfasis3 3 3 2" xfId="520" xr:uid="{7E258873-04EB-43B8-B0A6-73DF381EEF88}"/>
    <cellStyle name="20% - Énfasis3 3 4" xfId="521" xr:uid="{191EF94D-8CDA-48AE-BF09-0FC4A6438908}"/>
    <cellStyle name="20% - Énfasis3 3 4 2" xfId="522" xr:uid="{66D28440-62F8-4E95-ACCF-38DB7E34B47B}"/>
    <cellStyle name="20% - Énfasis3 3 5" xfId="523" xr:uid="{1C7E33C3-0B9B-4166-9D7C-492946141F2D}"/>
    <cellStyle name="20% - Énfasis3 4" xfId="524" xr:uid="{BF90AFCD-E789-4E39-B8EE-43290731E344}"/>
    <cellStyle name="20% - Énfasis3 4 2" xfId="525" xr:uid="{B176DBA0-F92F-46B0-AFCE-534F605E952D}"/>
    <cellStyle name="20% - Énfasis3 4 2 2" xfId="526" xr:uid="{7291A17F-3908-47F1-B118-4438B7E5E4D5}"/>
    <cellStyle name="20% - Énfasis3 4 3" xfId="527" xr:uid="{5AB74179-1235-45E3-9D54-CB924F3DAD65}"/>
    <cellStyle name="20% - Énfasis3 4 3 2" xfId="528" xr:uid="{CB31F96C-3A77-4F95-A3C1-738969834AEA}"/>
    <cellStyle name="20% - Énfasis3 4 4" xfId="529" xr:uid="{9E858277-F5B7-48CF-BE8B-D556E79BAEAD}"/>
    <cellStyle name="20% - Énfasis3 4 4 2" xfId="530" xr:uid="{16C82CDF-F60F-4B23-9EEC-FEB7B0CB372C}"/>
    <cellStyle name="20% - Énfasis3 4 5" xfId="531" xr:uid="{47C72A9B-F2D3-4D0F-B69F-AB3B5CC8B2DE}"/>
    <cellStyle name="20% - Énfasis3 5" xfId="532" xr:uid="{FAA48A2F-4429-4C81-B43B-97AF4E5AA08B}"/>
    <cellStyle name="20% - Énfasis3 6" xfId="533" xr:uid="{6759FE30-E33F-4032-A041-29434C5F2157}"/>
    <cellStyle name="20% - Énfasis3 7" xfId="534" xr:uid="{685EDE36-0E87-4279-B7A8-802641702E8A}"/>
    <cellStyle name="20% - Énfasis3 8" xfId="535" xr:uid="{900B6412-0E17-4DCE-A796-BBF98111440D}"/>
    <cellStyle name="20% - Énfasis3 9" xfId="536" xr:uid="{187D05D7-7311-41F2-B0D0-F79672EABFF3}"/>
    <cellStyle name="20% - Énfasis4 10" xfId="537" xr:uid="{2F75D1EA-56D0-410A-9E0B-DE3DE07E1C9D}"/>
    <cellStyle name="20% - Énfasis4 11" xfId="538" xr:uid="{0FB73C29-51A5-4965-ACA4-E4E760CFDF8F}"/>
    <cellStyle name="20% - Énfasis4 2" xfId="539" xr:uid="{6D87FC6E-F5D8-4AA1-9F40-F6DB102E8B57}"/>
    <cellStyle name="20% - Énfasis4 2 2" xfId="540" xr:uid="{CFC64112-D206-4F8F-B685-002FD1B864F2}"/>
    <cellStyle name="20% - Énfasis4 2 2 2" xfId="541" xr:uid="{F157662D-9A22-4901-A595-95F46638F493}"/>
    <cellStyle name="20% - Énfasis4 2 2 2 2" xfId="542" xr:uid="{8EEF0BD1-486C-4B28-9929-9936BAA514A2}"/>
    <cellStyle name="20% - Énfasis4 2 2 3" xfId="543" xr:uid="{EF3A4382-29E6-4D4F-AC80-E87C9FF810AB}"/>
    <cellStyle name="20% - Énfasis4 2 2 3 2" xfId="544" xr:uid="{C9574F7C-B045-4804-A426-7E5C1EDF5437}"/>
    <cellStyle name="20% - Énfasis4 2 2 4" xfId="545" xr:uid="{5FADB031-E125-464B-9901-389F37539F55}"/>
    <cellStyle name="20% - Énfasis4 2 2 4 2" xfId="546" xr:uid="{27972AD6-3E80-4308-AEAE-3C821E98510B}"/>
    <cellStyle name="20% - Énfasis4 2 2 5" xfId="547" xr:uid="{C890E65A-2602-4715-B534-288BAFA4D3DE}"/>
    <cellStyle name="20% - Énfasis4 2 3" xfId="548" xr:uid="{915D8BAE-BEC9-4F39-8017-3BA4DC6E3134}"/>
    <cellStyle name="20% - Énfasis4 2 3 2" xfId="549" xr:uid="{96D371B5-ED38-40DD-876C-C76FF201AC64}"/>
    <cellStyle name="20% - Énfasis4 2 3 2 2" xfId="550" xr:uid="{FD42063F-06E2-44FA-900C-662A974203F0}"/>
    <cellStyle name="20% - Énfasis4 2 3 3" xfId="551" xr:uid="{4D74EA17-DB9F-4E6E-B448-17021C8354B5}"/>
    <cellStyle name="20% - Énfasis4 2 3 3 2" xfId="552" xr:uid="{1EA03A40-1CD4-4C09-A679-3434011280B9}"/>
    <cellStyle name="20% - Énfasis4 2 3 4" xfId="553" xr:uid="{9BC7029E-5522-4DF4-97BF-A8C3B3050A77}"/>
    <cellStyle name="20% - Énfasis4 2 3 4 2" xfId="554" xr:uid="{E08ECBA6-CBE7-4B08-A42A-1344B9438D22}"/>
    <cellStyle name="20% - Énfasis4 2 3 5" xfId="555" xr:uid="{9ABCD44E-5563-4EEB-B0CC-AAAB6C5C4F8C}"/>
    <cellStyle name="20% - Énfasis4 2 4" xfId="556" xr:uid="{2FAFF181-8CFE-463B-9318-B85D2CC3DC6F}"/>
    <cellStyle name="20% - Énfasis4 2 4 2" xfId="557" xr:uid="{EE70578F-6820-46F9-A589-B997CF25728F}"/>
    <cellStyle name="20% - Énfasis4 2 4 2 2" xfId="558" xr:uid="{533E8B5D-5F6E-42F7-8868-123B08BE83B5}"/>
    <cellStyle name="20% - Énfasis4 2 4 2 2 2" xfId="559" xr:uid="{F61D419B-E31B-475F-9F2B-CD364B1F3431}"/>
    <cellStyle name="20% - Énfasis4 2 4 2 2 2 2" xfId="560" xr:uid="{69888694-7651-4895-BD42-C89E3F39350F}"/>
    <cellStyle name="20% - Énfasis4 2 4 2 2 2 3" xfId="561" xr:uid="{4B43857A-FB4B-4153-B476-C52FE778D964}"/>
    <cellStyle name="20% - Énfasis4 2 4 2 2 2 4" xfId="562" xr:uid="{65495BDA-C56F-45F9-ACDD-89FD94847924}"/>
    <cellStyle name="20% - Énfasis4 2 4 2 2 2 5" xfId="563" xr:uid="{B7CC20AD-A00E-4EAA-90D2-F91D24195DCD}"/>
    <cellStyle name="20% - Énfasis4 2 4 2 2 2 6" xfId="564" xr:uid="{DCBAF0CA-2263-4CF9-9189-AFD2BB6501C7}"/>
    <cellStyle name="20% - Énfasis4 2 4 2 2 2 7" xfId="565" xr:uid="{DC7CC0E7-2E63-4DE6-A2CB-5F2462C996A4}"/>
    <cellStyle name="20% - Énfasis4 2 4 2 2 3" xfId="566" xr:uid="{A3C052FE-7068-4C40-8F91-8B1B90DDE575}"/>
    <cellStyle name="20% - Énfasis4 2 4 2 2 4" xfId="567" xr:uid="{2E2352BC-48FB-4C41-A543-E62D017AB0BB}"/>
    <cellStyle name="20% - Énfasis4 2 4 2 2 4 2" xfId="568" xr:uid="{EBF5902A-F386-4F49-8658-70FEFD9990FA}"/>
    <cellStyle name="20% - Énfasis4 2 4 2 2 5" xfId="569" xr:uid="{9D65CBD8-FEA5-4711-99BC-7CFE032173F5}"/>
    <cellStyle name="20% - Énfasis4 2 4 2 2 5 2" xfId="570" xr:uid="{75AA5E30-DA92-4AB3-975A-E623B16E6DBE}"/>
    <cellStyle name="20% - Énfasis4 2 4 2 2 6" xfId="571" xr:uid="{80AF1F4A-9DEC-45F2-9A92-1F4E002A27FD}"/>
    <cellStyle name="20% - Énfasis4 2 4 2 2 6 2" xfId="572" xr:uid="{C9241B9F-21EE-4B95-82BB-811E555CC0EC}"/>
    <cellStyle name="20% - Énfasis4 2 4 2 2 7" xfId="573" xr:uid="{B8681253-E425-4369-BE36-C98A4A7D5F0A}"/>
    <cellStyle name="20% - Énfasis4 2 4 2 2 7 2" xfId="574" xr:uid="{06BC9DD8-3A58-4212-913B-A72669BC3302}"/>
    <cellStyle name="20% - Énfasis4 2 4 2 3" xfId="575" xr:uid="{026FE84A-4117-4611-A439-894E29CCB38A}"/>
    <cellStyle name="20% - Énfasis4 2 4 2 3 2" xfId="576" xr:uid="{0F9D8494-6612-4144-82E3-775F4C6D7D18}"/>
    <cellStyle name="20% - Énfasis4 2 4 2 4" xfId="577" xr:uid="{E755F797-DBCB-4C50-B540-81CDE1258144}"/>
    <cellStyle name="20% - Énfasis4 2 4 2 5" xfId="578" xr:uid="{E9179BC1-EC3A-4211-A312-27086488B809}"/>
    <cellStyle name="20% - Énfasis4 2 4 2 6" xfId="579" xr:uid="{CE2B406A-34A5-4D93-A29D-706D217E6133}"/>
    <cellStyle name="20% - Énfasis4 2 4 2 7" xfId="580" xr:uid="{734666D6-DC09-48D7-BE0D-98DD14459D18}"/>
    <cellStyle name="20% - Énfasis4 2 4 2 8" xfId="581" xr:uid="{64319E23-EFAB-46B1-9303-F3224B7DC931}"/>
    <cellStyle name="20% - Énfasis4 2 4 3" xfId="582" xr:uid="{2E49166D-93D6-40A2-B03C-CDE49E70DFC2}"/>
    <cellStyle name="20% - Énfasis4 2 4 4" xfId="583" xr:uid="{E646A0FC-4C08-408D-A7A3-6692D2AA9C9A}"/>
    <cellStyle name="20% - Énfasis4 2 4 5" xfId="584" xr:uid="{25B455CB-1CE3-46D3-9905-178426FE0928}"/>
    <cellStyle name="20% - Énfasis4 2 4 5 2" xfId="585" xr:uid="{87AD5949-33A7-4ED5-885F-338B07500481}"/>
    <cellStyle name="20% - Énfasis4 2 4 6" xfId="586" xr:uid="{584CDD5A-90A9-4717-A510-9B394A136747}"/>
    <cellStyle name="20% - Énfasis4 2 4 6 2" xfId="587" xr:uid="{B24CFBF6-1CB2-4524-8962-49C5F8F62D04}"/>
    <cellStyle name="20% - Énfasis4 2 4 7" xfId="588" xr:uid="{98B1C9F3-655C-46D9-A32B-A73CE77116DC}"/>
    <cellStyle name="20% - Énfasis4 2 4 7 2" xfId="589" xr:uid="{68F15583-0676-41E2-9ACB-FE5A0B7E9A81}"/>
    <cellStyle name="20% - Énfasis4 2 4 8" xfId="590" xr:uid="{B2A97C37-140D-4488-8DE5-1A83161A48B6}"/>
    <cellStyle name="20% - Énfasis4 2 4 8 2" xfId="591" xr:uid="{4D63212E-322D-424E-B3ED-B953EFDE09F5}"/>
    <cellStyle name="20% - Énfasis4 2 5" xfId="592" xr:uid="{F3397544-8C47-44E8-A71B-BA24A7F0B760}"/>
    <cellStyle name="20% - Énfasis4 2 5 2" xfId="593" xr:uid="{ECD3EF5D-8BFD-46BF-BCC2-1002997ABE11}"/>
    <cellStyle name="20% - Énfasis4 2 6" xfId="594" xr:uid="{B9158D9E-FA52-42CC-95E5-20CE3AC8938E}"/>
    <cellStyle name="20% - Énfasis4 2 6 2" xfId="595" xr:uid="{E455CF71-83E3-4808-8D4D-603A510922B3}"/>
    <cellStyle name="20% - Énfasis4 2 7" xfId="596" xr:uid="{24601F47-8836-4672-BC43-C1F03DD6B3BD}"/>
    <cellStyle name="20% - Énfasis4 3" xfId="597" xr:uid="{35D05794-CA3D-4CFA-8B15-76BE8121C746}"/>
    <cellStyle name="20% - Énfasis4 3 2" xfId="598" xr:uid="{CF468A37-9A85-4444-B11A-BAFD9349DF7C}"/>
    <cellStyle name="20% - Énfasis4 3 2 2" xfId="599" xr:uid="{F248F02D-47C5-439B-8802-B3B92545C5FC}"/>
    <cellStyle name="20% - Énfasis4 3 3" xfId="600" xr:uid="{EF3CD467-7207-4778-B8FE-D9B0BDB168CA}"/>
    <cellStyle name="20% - Énfasis4 3 3 2" xfId="601" xr:uid="{BF96BC35-5AB0-4C9A-8370-128B30077F5B}"/>
    <cellStyle name="20% - Énfasis4 3 4" xfId="602" xr:uid="{A9A09EDE-DA4B-49AA-B679-2662D7DA7C4B}"/>
    <cellStyle name="20% - Énfasis4 3 4 2" xfId="603" xr:uid="{FF650E85-C151-4036-967B-53A1673C6C4D}"/>
    <cellStyle name="20% - Énfasis4 3 5" xfId="604" xr:uid="{1F1042AB-157E-43B5-AA23-248B854E75B1}"/>
    <cellStyle name="20% - Énfasis4 4" xfId="605" xr:uid="{86AC3C9E-6837-4DF7-9AFB-3D2BD39DB0E9}"/>
    <cellStyle name="20% - Énfasis4 4 2" xfId="606" xr:uid="{37A66AFA-F588-4E9C-A12D-C9D9A88E8A88}"/>
    <cellStyle name="20% - Énfasis4 4 2 2" xfId="607" xr:uid="{AA60572D-D808-4BA9-94D4-7E394BA1DD85}"/>
    <cellStyle name="20% - Énfasis4 4 3" xfId="608" xr:uid="{5B9E0482-6232-497B-A30E-B20BDCBB6E34}"/>
    <cellStyle name="20% - Énfasis4 4 3 2" xfId="609" xr:uid="{F2448E99-1D23-43E1-A6EA-7A7DBE99C44A}"/>
    <cellStyle name="20% - Énfasis4 4 4" xfId="610" xr:uid="{03A62F2B-25A5-4B77-A075-281E357407FE}"/>
    <cellStyle name="20% - Énfasis4 4 4 2" xfId="611" xr:uid="{1D600AE2-975A-4261-B81B-A215790E244E}"/>
    <cellStyle name="20% - Énfasis4 4 5" xfId="612" xr:uid="{832104F0-7E0B-4115-808D-615DE37DC270}"/>
    <cellStyle name="20% - Énfasis4 5" xfId="613" xr:uid="{6D7791A7-9783-4E04-BFA9-21DF7EAA3C32}"/>
    <cellStyle name="20% - Énfasis4 6" xfId="614" xr:uid="{47EFEE82-E115-4E54-A3C7-F6AFF8C4A7D0}"/>
    <cellStyle name="20% - Énfasis4 7" xfId="615" xr:uid="{B74AF0EE-F8DB-4181-9EDD-6FE143A52AD0}"/>
    <cellStyle name="20% - Énfasis4 8" xfId="616" xr:uid="{8C434B6F-E4CB-406B-B24D-0DA3BE1AB654}"/>
    <cellStyle name="20% - Énfasis4 9" xfId="617" xr:uid="{606AA13A-3673-4195-B54A-3B5F9A3EF674}"/>
    <cellStyle name="20% - Énfasis5 2" xfId="618" xr:uid="{2BE54DBC-39A6-4392-8D8A-3700042D51BD}"/>
    <cellStyle name="20% - Énfasis5 2 2" xfId="619" xr:uid="{CA41DBF7-FDAF-4051-B62A-7EF2E2BF8AE6}"/>
    <cellStyle name="20% - Énfasis5 2 2 2" xfId="620" xr:uid="{B38431B9-F09F-4963-B9C5-5353C159D93D}"/>
    <cellStyle name="20% - Énfasis5 2 2 2 2" xfId="621" xr:uid="{FE036FEF-79FE-42CD-9FA8-991C54F85182}"/>
    <cellStyle name="20% - Énfasis5 2 2 3" xfId="622" xr:uid="{E3EB52C1-A05F-485B-AA1A-1A103FF57759}"/>
    <cellStyle name="20% - Énfasis5 2 2 3 2" xfId="623" xr:uid="{B9FB7A7F-4313-4D93-B84C-3C43811DD25A}"/>
    <cellStyle name="20% - Énfasis5 2 2 4" xfId="624" xr:uid="{C47CABE7-1D8B-45C6-811F-2774E96589A1}"/>
    <cellStyle name="20% - Énfasis5 2 2 4 2" xfId="625" xr:uid="{EE19E213-2A0F-444C-923F-60334D22E7EC}"/>
    <cellStyle name="20% - Énfasis5 2 2 5" xfId="626" xr:uid="{07E0203E-E678-467D-A06D-DC525F8124C4}"/>
    <cellStyle name="20% - Énfasis5 2 3" xfId="627" xr:uid="{E9B0FEDF-133E-42EF-8E09-0D1B94D2A762}"/>
    <cellStyle name="20% - Énfasis5 2 3 2" xfId="628" xr:uid="{7B2084BA-2424-4C8A-B627-45F5A0524911}"/>
    <cellStyle name="20% - Énfasis5 2 3 2 2" xfId="629" xr:uid="{A7FAEA6C-FACA-405A-89A7-31816B78513B}"/>
    <cellStyle name="20% - Énfasis5 2 3 3" xfId="630" xr:uid="{EF076E37-8217-4705-A0BA-6F2A09ECEDB5}"/>
    <cellStyle name="20% - Énfasis5 2 3 3 2" xfId="631" xr:uid="{8CB8A7C6-7C96-4D9C-B96F-E9594E69124B}"/>
    <cellStyle name="20% - Énfasis5 2 3 4" xfId="632" xr:uid="{69E32327-0FF7-4AB0-A476-7276B186E80A}"/>
    <cellStyle name="20% - Énfasis5 2 3 4 2" xfId="633" xr:uid="{DCC9B6CF-0D75-4498-AF70-BF7AA4107F6F}"/>
    <cellStyle name="20% - Énfasis5 2 3 5" xfId="634" xr:uid="{1EF1B15C-6954-4B84-9B72-231D8CC425E7}"/>
    <cellStyle name="20% - Énfasis5 2 4" xfId="635" xr:uid="{2DBB214D-7CE5-4D28-9CBA-C341F3FACBE4}"/>
    <cellStyle name="20% - Énfasis5 2 4 2" xfId="636" xr:uid="{0390C81C-E674-4A76-93F4-64A85A953D69}"/>
    <cellStyle name="20% - Énfasis5 2 5" xfId="637" xr:uid="{E7D995B3-6826-487E-B056-DF744CE0A8C3}"/>
    <cellStyle name="20% - Énfasis5 2 5 2" xfId="638" xr:uid="{106496C1-9556-4742-8ABA-5709EF4F36B0}"/>
    <cellStyle name="20% - Énfasis5 2 6" xfId="639" xr:uid="{2DDFE922-CAC3-4D48-AE94-3928CEAFF520}"/>
    <cellStyle name="20% - Énfasis5 2 6 2" xfId="640" xr:uid="{4EE2DE0C-66CE-4A21-9BC7-2C73A198257E}"/>
    <cellStyle name="20% - Énfasis5 2 7" xfId="641" xr:uid="{DC775D62-FAB7-4043-847D-14CA2340166F}"/>
    <cellStyle name="20% - Énfasis5 3" xfId="642" xr:uid="{47FB32B9-EA3A-4592-882F-6F06A7F348ED}"/>
    <cellStyle name="20% - Énfasis5 3 2" xfId="643" xr:uid="{20EA9EDF-8D9D-4030-AB59-D71E12265AB3}"/>
    <cellStyle name="20% - Énfasis5 3 2 2" xfId="644" xr:uid="{99A2592D-4232-4137-B0E5-507158915289}"/>
    <cellStyle name="20% - Énfasis5 3 3" xfId="645" xr:uid="{26E5E87B-57C3-472B-B542-BF406DDDE0F9}"/>
    <cellStyle name="20% - Énfasis5 3 3 2" xfId="646" xr:uid="{A27D92B8-9B5B-4B69-968D-D3199197D7B2}"/>
    <cellStyle name="20% - Énfasis5 3 4" xfId="647" xr:uid="{FA23DA1E-25E6-4DA6-8EFD-5041BE7A88F8}"/>
    <cellStyle name="20% - Énfasis5 3 4 2" xfId="648" xr:uid="{2F4D3F3E-9E55-46AB-9363-38B28274DF29}"/>
    <cellStyle name="20% - Énfasis5 3 5" xfId="649" xr:uid="{E21CCCCE-6730-41E5-82BF-9454D3D0BCD6}"/>
    <cellStyle name="20% - Énfasis5 4" xfId="650" xr:uid="{92DAEA8F-389D-4801-B18A-4933EADC8635}"/>
    <cellStyle name="20% - Énfasis5 4 2" xfId="651" xr:uid="{D637B5C4-29A3-40B5-ABC8-BDF9FD4793BB}"/>
    <cellStyle name="20% - Énfasis5 4 2 2" xfId="652" xr:uid="{F3150AF0-9CD6-426B-96BA-4855DA455002}"/>
    <cellStyle name="20% - Énfasis5 4 3" xfId="653" xr:uid="{002979F8-7FA0-4DD3-AA23-AA9B2B0C7E9C}"/>
    <cellStyle name="20% - Énfasis5 4 3 2" xfId="654" xr:uid="{F7273F69-CF37-4227-9C69-3F7125953110}"/>
    <cellStyle name="20% - Énfasis5 4 4" xfId="655" xr:uid="{4AA7DCC2-B168-4BEE-93E7-1CDB9739DBD3}"/>
    <cellStyle name="20% - Énfasis5 4 4 2" xfId="656" xr:uid="{6406887F-998B-45C4-B925-958D03776096}"/>
    <cellStyle name="20% - Énfasis5 4 5" xfId="657" xr:uid="{797C5C63-0436-476F-8BEA-9BA746F283C9}"/>
    <cellStyle name="20% - Énfasis6 10" xfId="658" xr:uid="{EBFE67E5-4862-44B8-8313-58FF12A4B562}"/>
    <cellStyle name="20% - Énfasis6 11" xfId="659" xr:uid="{11446364-5897-4D5B-AB18-1D2353E93589}"/>
    <cellStyle name="20% - Énfasis6 2" xfId="660" xr:uid="{BB0C36B0-585F-49B7-8CC1-69C0560262CA}"/>
    <cellStyle name="20% - Énfasis6 2 2" xfId="661" xr:uid="{E9761DAE-2877-4570-AE3E-8D8064E18465}"/>
    <cellStyle name="20% - Énfasis6 2 2 2" xfId="662" xr:uid="{9239BC97-180A-4149-B3C1-E4E1B13D775A}"/>
    <cellStyle name="20% - Énfasis6 2 2 2 2" xfId="663" xr:uid="{30CCA6A8-2F8E-4287-B7A4-BBAC8770AD3B}"/>
    <cellStyle name="20% - Énfasis6 2 2 3" xfId="664" xr:uid="{B4F124F1-1927-4283-BEB0-0E49721CF447}"/>
    <cellStyle name="20% - Énfasis6 2 2 3 2" xfId="665" xr:uid="{4C01507A-5191-4CC0-9998-B7B19161BDF4}"/>
    <cellStyle name="20% - Énfasis6 2 2 4" xfId="666" xr:uid="{AB5CCAD4-04E8-4400-98C6-FA066AD51E6E}"/>
    <cellStyle name="20% - Énfasis6 2 2 4 2" xfId="667" xr:uid="{3967CE85-31CD-4749-98AE-231D3EED98F9}"/>
    <cellStyle name="20% - Énfasis6 2 2 5" xfId="668" xr:uid="{D180E56B-77EF-4B3E-B60E-1F8D171D8D55}"/>
    <cellStyle name="20% - Énfasis6 2 3" xfId="669" xr:uid="{1F1708C3-517A-4AB3-B5DC-9D5DA027536B}"/>
    <cellStyle name="20% - Énfasis6 2 3 2" xfId="670" xr:uid="{FB157D8B-BB0F-4EF2-B220-4FD0FFBE24BC}"/>
    <cellStyle name="20% - Énfasis6 2 3 2 2" xfId="671" xr:uid="{57A24136-81BA-4E71-AEE9-ED02BBC55ECE}"/>
    <cellStyle name="20% - Énfasis6 2 3 3" xfId="672" xr:uid="{83EC7C93-AAFD-4015-B3CD-B3574B7AC505}"/>
    <cellStyle name="20% - Énfasis6 2 3 3 2" xfId="673" xr:uid="{DF0EE815-B265-4591-9A7B-2C36D9360EDF}"/>
    <cellStyle name="20% - Énfasis6 2 3 4" xfId="674" xr:uid="{870E9D93-922A-498D-AF4F-6A8A1A578C5F}"/>
    <cellStyle name="20% - Énfasis6 2 3 4 2" xfId="675" xr:uid="{DE4EF7B3-9E18-4FF8-A651-0BDACA0EC482}"/>
    <cellStyle name="20% - Énfasis6 2 3 5" xfId="676" xr:uid="{8504FF84-1251-492D-A1F1-17395D9C2AAF}"/>
    <cellStyle name="20% - Énfasis6 2 4" xfId="677" xr:uid="{AADD60D4-1524-4506-ACCE-C8AF37CC7052}"/>
    <cellStyle name="20% - Énfasis6 2 4 2" xfId="678" xr:uid="{4FC987AE-9B12-466E-BEB0-6FB1F4BDA681}"/>
    <cellStyle name="20% - Énfasis6 2 4 2 2" xfId="679" xr:uid="{A49D9837-78DA-46C5-9182-38224029A586}"/>
    <cellStyle name="20% - Énfasis6 2 4 2 2 2" xfId="680" xr:uid="{6E1A1968-BAAF-4F13-91FB-79605E402F88}"/>
    <cellStyle name="20% - Énfasis6 2 4 2 2 2 2" xfId="681" xr:uid="{2C7B581D-5497-45D7-B040-D1F55C2124FC}"/>
    <cellStyle name="20% - Énfasis6 2 4 2 2 2 3" xfId="682" xr:uid="{AF2FA7CD-2A9F-4949-A493-AA73453017FC}"/>
    <cellStyle name="20% - Énfasis6 2 4 2 2 2 4" xfId="683" xr:uid="{1ED175AD-BF42-441E-94A5-034C24B15D9B}"/>
    <cellStyle name="20% - Énfasis6 2 4 2 2 2 5" xfId="684" xr:uid="{AC030912-779F-4AAF-B3F3-E048C8BACAE3}"/>
    <cellStyle name="20% - Énfasis6 2 4 2 2 2 6" xfId="685" xr:uid="{0BD24CC3-3DE5-47D8-BCF2-23B99C95A1CC}"/>
    <cellStyle name="20% - Énfasis6 2 4 2 2 2 7" xfId="686" xr:uid="{A1A9BD55-0F5E-4307-92DE-473AFE4E916C}"/>
    <cellStyle name="20% - Énfasis6 2 4 2 2 3" xfId="687" xr:uid="{E53D3F1F-0B0E-460A-B921-DDC3A2CA64B7}"/>
    <cellStyle name="20% - Énfasis6 2 4 2 2 4" xfId="688" xr:uid="{C36DDA8B-4715-4797-8425-BD2480E2B49F}"/>
    <cellStyle name="20% - Énfasis6 2 4 2 2 4 2" xfId="689" xr:uid="{C41CF556-2D09-49D1-BB6E-044070FE2756}"/>
    <cellStyle name="20% - Énfasis6 2 4 2 2 5" xfId="690" xr:uid="{80AFD78B-ACFE-48A9-9329-157FE32E95BC}"/>
    <cellStyle name="20% - Énfasis6 2 4 2 2 5 2" xfId="691" xr:uid="{3AD2EFBA-C062-4A24-BBD9-E005962B1010}"/>
    <cellStyle name="20% - Énfasis6 2 4 2 2 6" xfId="692" xr:uid="{65D85F1B-DC91-403A-ABF9-87C8A99920EA}"/>
    <cellStyle name="20% - Énfasis6 2 4 2 2 6 2" xfId="693" xr:uid="{064E087F-6D09-49E2-8BFC-1FC343DDCAB6}"/>
    <cellStyle name="20% - Énfasis6 2 4 2 2 7" xfId="694" xr:uid="{B3E92DDB-BAF0-4981-A1AF-993D940F8721}"/>
    <cellStyle name="20% - Énfasis6 2 4 2 2 7 2" xfId="695" xr:uid="{04B6861D-C39E-4131-965E-7B5500EDD15B}"/>
    <cellStyle name="20% - Énfasis6 2 4 2 3" xfId="696" xr:uid="{F8041A9B-FC2C-412B-9F71-DF309D7400F0}"/>
    <cellStyle name="20% - Énfasis6 2 4 2 3 2" xfId="697" xr:uid="{725FFBD0-8229-47FB-90CF-053C962DFB3F}"/>
    <cellStyle name="20% - Énfasis6 2 4 2 4" xfId="698" xr:uid="{81C9421F-662C-4269-BD40-FE0C90F57045}"/>
    <cellStyle name="20% - Énfasis6 2 4 2 5" xfId="699" xr:uid="{9F52BCA1-A42D-4DCB-AEBA-D870F5B11D3D}"/>
    <cellStyle name="20% - Énfasis6 2 4 2 6" xfId="700" xr:uid="{C8159669-5838-41A9-8C7C-AD11E8D76EFF}"/>
    <cellStyle name="20% - Énfasis6 2 4 2 7" xfId="701" xr:uid="{BC82EA71-F7B4-48B5-AFD1-F99C06B80FD7}"/>
    <cellStyle name="20% - Énfasis6 2 4 2 8" xfId="702" xr:uid="{CFA32579-9036-423A-B6DB-3D19F60C0E38}"/>
    <cellStyle name="20% - Énfasis6 2 4 3" xfId="703" xr:uid="{84E1747B-4098-44F2-8C37-5A3DB18CA331}"/>
    <cellStyle name="20% - Énfasis6 2 4 4" xfId="704" xr:uid="{A81E6F75-DB07-41BD-922F-0516C2847CFA}"/>
    <cellStyle name="20% - Énfasis6 2 4 5" xfId="705" xr:uid="{C52CD360-D8E0-4F9F-BA1B-B0BFAA696801}"/>
    <cellStyle name="20% - Énfasis6 2 4 5 2" xfId="706" xr:uid="{1D369184-5F6D-4DD7-9B1F-1303D60A57B3}"/>
    <cellStyle name="20% - Énfasis6 2 4 6" xfId="707" xr:uid="{3D6D9796-7D33-424B-9E39-0EA3793BAC38}"/>
    <cellStyle name="20% - Énfasis6 2 4 6 2" xfId="708" xr:uid="{99CD2318-A770-4BF6-BCDB-D7486B3B90A8}"/>
    <cellStyle name="20% - Énfasis6 2 4 7" xfId="709" xr:uid="{D42922C3-45A8-49C7-BBB4-AE97890F9F8A}"/>
    <cellStyle name="20% - Énfasis6 2 4 7 2" xfId="710" xr:uid="{E5046DDE-1C34-4051-B2BE-06BBE43E0824}"/>
    <cellStyle name="20% - Énfasis6 2 4 8" xfId="711" xr:uid="{94CBA15A-CA3F-4D12-981F-6212120C3B61}"/>
    <cellStyle name="20% - Énfasis6 2 4 8 2" xfId="712" xr:uid="{D6819F55-2437-4A35-9C18-BF51CBFD9A7C}"/>
    <cellStyle name="20% - Énfasis6 2 5" xfId="713" xr:uid="{55682AEB-A04A-4EF0-87B4-67577F559BA2}"/>
    <cellStyle name="20% - Énfasis6 2 5 2" xfId="714" xr:uid="{6CEFA6A9-28B4-444F-A363-8C2515A67BDB}"/>
    <cellStyle name="20% - Énfasis6 2 6" xfId="715" xr:uid="{307720CB-F6B7-487B-B2A8-6B6DE19A7FB4}"/>
    <cellStyle name="20% - Énfasis6 2 6 2" xfId="716" xr:uid="{A50F7EDD-3417-409C-BE40-45775B79E061}"/>
    <cellStyle name="20% - Énfasis6 2 7" xfId="717" xr:uid="{5291FB8E-80B6-4754-BF8A-FBADE86F1302}"/>
    <cellStyle name="20% - Énfasis6 3" xfId="718" xr:uid="{68F1FF60-6497-4A39-9800-2C84817E0799}"/>
    <cellStyle name="20% - Énfasis6 3 2" xfId="719" xr:uid="{9B00ED9E-EBF0-4AB7-993A-EC5F7CF2E9F7}"/>
    <cellStyle name="20% - Énfasis6 3 2 2" xfId="720" xr:uid="{D48C6511-55FB-4FFC-9C75-BC6AAD46AF46}"/>
    <cellStyle name="20% - Énfasis6 3 3" xfId="721" xr:uid="{298124C9-6B16-4F7D-9244-E8D2F2BB5B4C}"/>
    <cellStyle name="20% - Énfasis6 3 3 2" xfId="722" xr:uid="{5D09ABC3-79F1-49F8-B8FF-BE3E86CD6E9F}"/>
    <cellStyle name="20% - Énfasis6 3 4" xfId="723" xr:uid="{1E08C458-E33E-4A09-9F8E-162483B17EB5}"/>
    <cellStyle name="20% - Énfasis6 3 4 2" xfId="724" xr:uid="{6A6AAF31-C473-4593-A552-5826248B46E8}"/>
    <cellStyle name="20% - Énfasis6 3 5" xfId="725" xr:uid="{1ABAA5CE-C8A3-41A8-BA20-C3636E41186D}"/>
    <cellStyle name="20% - Énfasis6 4" xfId="726" xr:uid="{EB94006A-3722-4793-9730-B7DE85B29D3A}"/>
    <cellStyle name="20% - Énfasis6 4 2" xfId="727" xr:uid="{E3B230B3-5A15-445C-BF5F-1E074E74E7EB}"/>
    <cellStyle name="20% - Énfasis6 4 2 2" xfId="728" xr:uid="{9E8129E2-338C-48CA-8132-345643DF5EF8}"/>
    <cellStyle name="20% - Énfasis6 4 3" xfId="729" xr:uid="{CE4664E6-4F36-4D2D-8D18-CA397770F7DA}"/>
    <cellStyle name="20% - Énfasis6 4 3 2" xfId="730" xr:uid="{ECD7F016-C459-4BC9-9E31-433FF9C53D48}"/>
    <cellStyle name="20% - Énfasis6 4 4" xfId="731" xr:uid="{62B7F1F8-A23C-41B4-B931-B25E6DDF906B}"/>
    <cellStyle name="20% - Énfasis6 4 4 2" xfId="732" xr:uid="{A79007FB-6A3A-44E5-A1BA-2D39B8249F2D}"/>
    <cellStyle name="20% - Énfasis6 4 5" xfId="733" xr:uid="{13A03E5E-0D16-4EEE-9657-AAE5CB6E828D}"/>
    <cellStyle name="20% - Énfasis6 5" xfId="734" xr:uid="{67DA8888-8EBE-4E8E-A7DE-7F5DFDCB1786}"/>
    <cellStyle name="20% - Énfasis6 6" xfId="735" xr:uid="{DBF4BBAE-3BA7-49F4-A5E9-75E11DAD0974}"/>
    <cellStyle name="20% - Énfasis6 7" xfId="736" xr:uid="{1E0BB281-27C4-4569-80FA-0196325E945F}"/>
    <cellStyle name="20% - Énfasis6 8" xfId="737" xr:uid="{E2D0048E-F20C-4296-A22D-F146BD02D8A2}"/>
    <cellStyle name="20% - Énfasis6 9" xfId="738" xr:uid="{B88B85A1-55EC-4F05-A123-01A143FE18DE}"/>
    <cellStyle name="40% - Accent1" xfId="739" xr:uid="{9B60F845-8219-45C5-BCA4-787E0F0DADC9}"/>
    <cellStyle name="40% - Accent1 2" xfId="740" xr:uid="{4A1C58CC-3A05-4E4C-A8BC-F12F14E76650}"/>
    <cellStyle name="40% - Accent1 2 2" xfId="741" xr:uid="{C1529C1E-7D60-4ECB-B0DD-46DE00A17905}"/>
    <cellStyle name="40% - Accent1 3" xfId="742" xr:uid="{9547EB45-7133-49A9-973F-C56DA59F2422}"/>
    <cellStyle name="40% - Accent1 3 2" xfId="743" xr:uid="{C42B29CE-3CBC-4A52-A20D-8F687E0C9E3B}"/>
    <cellStyle name="40% - Accent1 4" xfId="744" xr:uid="{4133794E-CB6C-4D96-9834-677B44A41B9E}"/>
    <cellStyle name="40% - Accent1 4 2" xfId="745" xr:uid="{1CF8C506-7883-4EF2-81AF-8B1D5BFCDAC7}"/>
    <cellStyle name="40% - Accent1 5" xfId="746" xr:uid="{5505FEF1-1CB3-4E7A-B18E-D5AEF8959BF5}"/>
    <cellStyle name="40% - Accent2" xfId="747" xr:uid="{143EDF95-E891-4C08-B5F0-83966BBE7B77}"/>
    <cellStyle name="40% - Accent2 2" xfId="748" xr:uid="{C70E775E-EFD2-4562-823C-8D121538B3A9}"/>
    <cellStyle name="40% - Accent2 2 2" xfId="749" xr:uid="{1E0349FC-2616-45EA-BB18-8473D758C73C}"/>
    <cellStyle name="40% - Accent2 3" xfId="750" xr:uid="{CFDE3044-8E62-4101-8860-612546C753E8}"/>
    <cellStyle name="40% - Accent2 3 2" xfId="751" xr:uid="{80E4ECF4-069C-4345-946A-2D815F5C1FCE}"/>
    <cellStyle name="40% - Accent2 4" xfId="752" xr:uid="{E094ED05-C65E-47F6-BCAE-38CED82DB848}"/>
    <cellStyle name="40% - Accent2 4 2" xfId="753" xr:uid="{74BC2511-79F7-4959-BC33-9077F97CD994}"/>
    <cellStyle name="40% - Accent2 5" xfId="754" xr:uid="{E84BE8CB-D3F1-4F5F-919F-F70A16FE47D5}"/>
    <cellStyle name="40% - Accent3" xfId="755" xr:uid="{00378ECE-08BA-435B-B2CC-2F5731DAB9CE}"/>
    <cellStyle name="40% - Accent3 2" xfId="756" xr:uid="{3EE9C252-91D3-4D9C-A914-865F02404FC0}"/>
    <cellStyle name="40% - Accent3 2 2" xfId="757" xr:uid="{2DE4DFFB-9E67-453C-9CC1-5D4E99DE582D}"/>
    <cellStyle name="40% - Accent3 3" xfId="758" xr:uid="{DED5C73E-FE90-49DF-AA8F-2E8C8F088C39}"/>
    <cellStyle name="40% - Accent3 3 2" xfId="759" xr:uid="{61963056-3ADC-4F73-8500-C4D68D757A2B}"/>
    <cellStyle name="40% - Accent3 4" xfId="760" xr:uid="{1A8F7C6B-5F77-48E4-9B36-B307D28F6EE7}"/>
    <cellStyle name="40% - Accent3 4 2" xfId="761" xr:uid="{35000740-BA39-406D-A78D-2FF9F4224DCD}"/>
    <cellStyle name="40% - Accent3 5" xfId="762" xr:uid="{AD949761-BA36-4684-9372-E7C4A1E09070}"/>
    <cellStyle name="40% - Accent4" xfId="763" xr:uid="{945F1616-97B4-4799-A010-ED06759F5232}"/>
    <cellStyle name="40% - Accent4 2" xfId="764" xr:uid="{FAC8C991-2BC0-4328-A0DF-408313E314DA}"/>
    <cellStyle name="40% - Accent4 2 2" xfId="765" xr:uid="{3B42ECC5-07AF-4845-8B99-9DB7026D0D28}"/>
    <cellStyle name="40% - Accent4 3" xfId="766" xr:uid="{6F378FA3-B77C-4A30-BEAD-99A6EF544738}"/>
    <cellStyle name="40% - Accent4 3 2" xfId="767" xr:uid="{1DD19295-D465-4336-BC6D-F2A83CB361EC}"/>
    <cellStyle name="40% - Accent4 4" xfId="768" xr:uid="{BA296024-1442-4BBB-B2CC-E917816F2CEC}"/>
    <cellStyle name="40% - Accent4 4 2" xfId="769" xr:uid="{B8318EF1-76C7-4750-9E78-35097001EC18}"/>
    <cellStyle name="40% - Accent4 5" xfId="770" xr:uid="{C484BF21-D7F8-44CD-83EB-915C754C5DCB}"/>
    <cellStyle name="40% - Accent5" xfId="771" xr:uid="{2F24DC9E-AE77-4258-99BD-6ABF165616EC}"/>
    <cellStyle name="40% - Accent5 2" xfId="772" xr:uid="{5A4429E4-556B-405B-8332-B339892840CC}"/>
    <cellStyle name="40% - Accent5 2 2" xfId="773" xr:uid="{85555DD9-146B-476E-A4FC-3054BAC63B69}"/>
    <cellStyle name="40% - Accent5 3" xfId="774" xr:uid="{A7E5E56A-D100-4176-BD76-F99F4B8A832D}"/>
    <cellStyle name="40% - Accent5 3 2" xfId="775" xr:uid="{213DA0AD-73ED-46C8-A98F-DACD37B2E1E3}"/>
    <cellStyle name="40% - Accent5 4" xfId="776" xr:uid="{A4500483-FCCD-4AEE-BBF4-A2FE69470711}"/>
    <cellStyle name="40% - Accent5 4 2" xfId="777" xr:uid="{77A53B64-267D-402F-AC59-D2821A36BD5C}"/>
    <cellStyle name="40% - Accent5 5" xfId="778" xr:uid="{DDAB4917-EBE9-467F-A5CC-CC184F74706B}"/>
    <cellStyle name="40% - Accent6" xfId="779" xr:uid="{01FE3BDB-F479-4F89-8502-B8DA7678CC0E}"/>
    <cellStyle name="40% - Accent6 2" xfId="780" xr:uid="{76DBFFFA-227E-46E8-AEAD-F05B9D151E79}"/>
    <cellStyle name="40% - Accent6 2 2" xfId="781" xr:uid="{904B4DB5-C93A-4A2D-8103-6B89B84CA1D2}"/>
    <cellStyle name="40% - Accent6 3" xfId="782" xr:uid="{2DE2E77A-3DF8-46A2-B39B-C0DC713F2417}"/>
    <cellStyle name="40% - Accent6 3 2" xfId="783" xr:uid="{CB24CDD4-6F63-49FB-BA94-F295FA540AC0}"/>
    <cellStyle name="40% - Accent6 4" xfId="784" xr:uid="{4BA15B04-994E-4E8A-894B-BBAEDE2304A0}"/>
    <cellStyle name="40% - Accent6 4 2" xfId="785" xr:uid="{0213F95D-7FAB-437D-A81E-7A3501352561}"/>
    <cellStyle name="40% - Accent6 5" xfId="786" xr:uid="{055B4025-5A34-4003-90E1-78C61B28E0A2}"/>
    <cellStyle name="40% - Énfasis1 10" xfId="787" xr:uid="{06037028-4488-4672-BDA6-B14E83329086}"/>
    <cellStyle name="40% - Énfasis1 11" xfId="788" xr:uid="{1C65C779-2BEE-41E0-AA27-9E7DC8824CD3}"/>
    <cellStyle name="40% - Énfasis1 2" xfId="789" xr:uid="{21DA2720-0F69-435D-947C-C72E9BEBF3EC}"/>
    <cellStyle name="40% - Énfasis1 2 2" xfId="790" xr:uid="{422B5379-182E-4CEE-B253-867D65F5F71F}"/>
    <cellStyle name="40% - Énfasis1 2 2 2" xfId="791" xr:uid="{91E04827-51F9-4E7C-BC70-0A669C898E3C}"/>
    <cellStyle name="40% - Énfasis1 2 2 2 2" xfId="792" xr:uid="{33E16453-6BE6-42EE-8D94-0CB90805FE8D}"/>
    <cellStyle name="40% - Énfasis1 2 2 3" xfId="793" xr:uid="{8DD9F541-3066-4C32-B41D-E1EA50947945}"/>
    <cellStyle name="40% - Énfasis1 2 2 3 2" xfId="794" xr:uid="{5786EC0A-C4DD-4947-BDBC-F44F9940D95C}"/>
    <cellStyle name="40% - Énfasis1 2 2 4" xfId="795" xr:uid="{55C5B775-A3EF-4EAD-B001-F4DDA361CD07}"/>
    <cellStyle name="40% - Énfasis1 2 2 4 2" xfId="796" xr:uid="{4F674EE6-C478-437D-B142-DC7BC929748A}"/>
    <cellStyle name="40% - Énfasis1 2 2 5" xfId="797" xr:uid="{381DCF10-3118-4438-B91D-468A1DB0BDCE}"/>
    <cellStyle name="40% - Énfasis1 2 3" xfId="798" xr:uid="{7D84BAD6-53E8-4961-928F-4B60B6564980}"/>
    <cellStyle name="40% - Énfasis1 2 3 2" xfId="799" xr:uid="{DD1AEA34-4E4F-4178-84D2-337559DE72EB}"/>
    <cellStyle name="40% - Énfasis1 2 3 2 2" xfId="800" xr:uid="{2D64A7DA-4436-417D-9135-4B944547D656}"/>
    <cellStyle name="40% - Énfasis1 2 3 3" xfId="801" xr:uid="{22029D6A-0A50-4295-800E-8007CDEC053F}"/>
    <cellStyle name="40% - Énfasis1 2 3 3 2" xfId="802" xr:uid="{EBC463A1-F2CF-41F5-8BF2-7392E525FEFF}"/>
    <cellStyle name="40% - Énfasis1 2 3 4" xfId="803" xr:uid="{92DC5A8A-245E-471C-A46C-66AB94354B34}"/>
    <cellStyle name="40% - Énfasis1 2 3 4 2" xfId="804" xr:uid="{0F0C2990-3402-4588-B4BC-B6BC652CD779}"/>
    <cellStyle name="40% - Énfasis1 2 3 5" xfId="805" xr:uid="{66153C5A-D8DC-49F1-BB70-AAECB60C7E05}"/>
    <cellStyle name="40% - Énfasis1 2 4" xfId="806" xr:uid="{FDB10ACD-8EE5-49A3-B692-8FEDCDFEA5DE}"/>
    <cellStyle name="40% - Énfasis1 2 4 2" xfId="807" xr:uid="{2E89533E-A12B-411C-A800-F8F353142623}"/>
    <cellStyle name="40% - Énfasis1 2 4 2 2" xfId="808" xr:uid="{6493EC30-CB0E-4748-A655-2DB29083B858}"/>
    <cellStyle name="40% - Énfasis1 2 4 2 2 2" xfId="809" xr:uid="{5743D79B-2F6F-4DC0-A30E-3C32AA179499}"/>
    <cellStyle name="40% - Énfasis1 2 4 2 2 2 2" xfId="810" xr:uid="{17FCC8F9-2907-4D26-89B7-9120006CBD3C}"/>
    <cellStyle name="40% - Énfasis1 2 4 2 2 2 3" xfId="811" xr:uid="{E35514AC-D690-440C-A06D-2DADC0126565}"/>
    <cellStyle name="40% - Énfasis1 2 4 2 2 2 4" xfId="812" xr:uid="{BCA15C94-F47C-4BBB-BA88-67934F1FD3C0}"/>
    <cellStyle name="40% - Énfasis1 2 4 2 2 2 5" xfId="813" xr:uid="{8D384444-740A-437F-81AB-10C91BEC6979}"/>
    <cellStyle name="40% - Énfasis1 2 4 2 2 2 6" xfId="814" xr:uid="{531253CF-A83C-472C-978F-F41008008E7B}"/>
    <cellStyle name="40% - Énfasis1 2 4 2 2 2 7" xfId="815" xr:uid="{213C91C0-F410-454F-A520-3012AFFEA41A}"/>
    <cellStyle name="40% - Énfasis1 2 4 2 2 3" xfId="816" xr:uid="{F09D836A-015D-445D-A187-3B9ECDAE3FD6}"/>
    <cellStyle name="40% - Énfasis1 2 4 2 2 4" xfId="817" xr:uid="{F47B93E6-4671-4437-A9AF-7C0C94F91A2A}"/>
    <cellStyle name="40% - Énfasis1 2 4 2 2 4 2" xfId="818" xr:uid="{EF1F55F3-DC6E-4736-8197-1CEAC3C567C2}"/>
    <cellStyle name="40% - Énfasis1 2 4 2 2 5" xfId="819" xr:uid="{75A844C3-EBE5-4CFA-97EB-645DEAB25603}"/>
    <cellStyle name="40% - Énfasis1 2 4 2 2 5 2" xfId="820" xr:uid="{733C3AF0-1F16-4CA0-93D7-F8F569BCEAEE}"/>
    <cellStyle name="40% - Énfasis1 2 4 2 2 6" xfId="821" xr:uid="{0B747EC1-3C5D-45EF-B360-894984F9C05D}"/>
    <cellStyle name="40% - Énfasis1 2 4 2 2 6 2" xfId="822" xr:uid="{553448AC-EE05-4145-9306-9724858FDA6B}"/>
    <cellStyle name="40% - Énfasis1 2 4 2 2 7" xfId="823" xr:uid="{5F8E4B20-3645-44FE-ACEC-FDAC2A595852}"/>
    <cellStyle name="40% - Énfasis1 2 4 2 2 7 2" xfId="824" xr:uid="{7CC90B9C-084E-4F90-BEF8-8B4642E843E8}"/>
    <cellStyle name="40% - Énfasis1 2 4 2 3" xfId="825" xr:uid="{802422FB-680F-4385-B41E-12FA37157340}"/>
    <cellStyle name="40% - Énfasis1 2 4 2 3 2" xfId="826" xr:uid="{2B9BD092-4120-43D8-8699-E6293F05CBB1}"/>
    <cellStyle name="40% - Énfasis1 2 4 2 4" xfId="827" xr:uid="{E0BF95A9-3015-492F-91E6-9D5D986CDDC4}"/>
    <cellStyle name="40% - Énfasis1 2 4 2 5" xfId="828" xr:uid="{867D0F9B-9686-43B4-9F74-5AE6954EEF9F}"/>
    <cellStyle name="40% - Énfasis1 2 4 2 6" xfId="829" xr:uid="{63BA4B4A-8FC1-4995-BA11-71C0CF047CE3}"/>
    <cellStyle name="40% - Énfasis1 2 4 2 7" xfId="830" xr:uid="{3F58FDA9-6997-4AAE-BC4A-F3A9DD38162A}"/>
    <cellStyle name="40% - Énfasis1 2 4 2 8" xfId="831" xr:uid="{71A876A7-81DE-47F3-A339-80ACFCDCEE7C}"/>
    <cellStyle name="40% - Énfasis1 2 4 3" xfId="832" xr:uid="{81D10D40-66C3-4816-B3B9-32EE72557E91}"/>
    <cellStyle name="40% - Énfasis1 2 4 4" xfId="833" xr:uid="{A7AD2E89-2D0C-4B77-B1A4-66998D8DFFCD}"/>
    <cellStyle name="40% - Énfasis1 2 4 5" xfId="834" xr:uid="{5194C4E7-7E5D-4D30-80D6-10FF662CB7B2}"/>
    <cellStyle name="40% - Énfasis1 2 4 5 2" xfId="835" xr:uid="{13EC5451-DDE0-47AD-8A3F-D00A63AB53B7}"/>
    <cellStyle name="40% - Énfasis1 2 4 6" xfId="836" xr:uid="{7F8AF827-5663-4FE1-BFCD-91C0865B0ED9}"/>
    <cellStyle name="40% - Énfasis1 2 4 6 2" xfId="837" xr:uid="{266E92F4-6CFD-4E1D-BB16-5618856EEE40}"/>
    <cellStyle name="40% - Énfasis1 2 4 7" xfId="838" xr:uid="{F1374C3B-C99A-410A-9D2D-4FED33EA8AC9}"/>
    <cellStyle name="40% - Énfasis1 2 4 7 2" xfId="839" xr:uid="{D7091CAA-BAF6-4E1E-81FC-B67C8493F58C}"/>
    <cellStyle name="40% - Énfasis1 2 4 8" xfId="840" xr:uid="{E5606515-031F-41D6-85B4-FE19E648FB22}"/>
    <cellStyle name="40% - Énfasis1 2 4 8 2" xfId="841" xr:uid="{89967203-2834-4DB5-955D-81EC01A0B5D6}"/>
    <cellStyle name="40% - Énfasis1 2 5" xfId="842" xr:uid="{36A47DDA-D1A6-49E9-80C8-0845DE8BB7FA}"/>
    <cellStyle name="40% - Énfasis1 2 5 2" xfId="843" xr:uid="{665C33FB-0D60-4F03-8F9D-A68A0F350319}"/>
    <cellStyle name="40% - Énfasis1 2 6" xfId="844" xr:uid="{63C37095-A911-48BD-9DB1-2B76AA8EC9C7}"/>
    <cellStyle name="40% - Énfasis1 2 6 2" xfId="845" xr:uid="{5583F816-A5E4-4BD1-8363-37EA4326FE3C}"/>
    <cellStyle name="40% - Énfasis1 2 7" xfId="846" xr:uid="{197FAE00-4319-4C07-9056-EAA66DA05810}"/>
    <cellStyle name="40% - Énfasis1 3" xfId="847" xr:uid="{2BDAAEC4-1360-4FF8-B6F0-28995788B886}"/>
    <cellStyle name="40% - Énfasis1 3 2" xfId="848" xr:uid="{DDA3DE43-1404-42CD-BB86-5AEA623D3B5D}"/>
    <cellStyle name="40% - Énfasis1 3 2 2" xfId="849" xr:uid="{17011847-F619-45EC-823A-48FF9EA17B2E}"/>
    <cellStyle name="40% - Énfasis1 3 3" xfId="850" xr:uid="{E42E118B-F51D-42CA-BF66-8CBA773B3460}"/>
    <cellStyle name="40% - Énfasis1 3 3 2" xfId="851" xr:uid="{54C6FE61-FEFD-419B-B876-592583A2B708}"/>
    <cellStyle name="40% - Énfasis1 3 4" xfId="852" xr:uid="{2CA22148-0919-48FE-B674-13F267F866E5}"/>
    <cellStyle name="40% - Énfasis1 3 4 2" xfId="853" xr:uid="{805F1745-3301-43DE-B814-702F7758AB10}"/>
    <cellStyle name="40% - Énfasis1 3 5" xfId="854" xr:uid="{98A26026-E38B-4B9E-98F0-496BAF8E2F86}"/>
    <cellStyle name="40% - Énfasis1 4" xfId="855" xr:uid="{6841383E-01AD-4671-896F-D8B7D99E039C}"/>
    <cellStyle name="40% - Énfasis1 4 2" xfId="856" xr:uid="{49FD08AE-C4CC-4BDD-AE15-738A6806518E}"/>
    <cellStyle name="40% - Énfasis1 4 2 2" xfId="857" xr:uid="{03726B1E-757C-427E-BAE0-1B618425AEA4}"/>
    <cellStyle name="40% - Énfasis1 4 3" xfId="858" xr:uid="{9285AAF4-8562-404D-A815-4872775A3D90}"/>
    <cellStyle name="40% - Énfasis1 4 3 2" xfId="859" xr:uid="{8402934D-069C-40CD-A0CA-4EC1D9808DDF}"/>
    <cellStyle name="40% - Énfasis1 4 4" xfId="860" xr:uid="{30556532-B923-47C7-A8A0-0AF7C0E92E33}"/>
    <cellStyle name="40% - Énfasis1 4 4 2" xfId="861" xr:uid="{C054D2A3-B86D-4954-A548-A2286155FDF5}"/>
    <cellStyle name="40% - Énfasis1 4 5" xfId="862" xr:uid="{EFBB4C6A-FF4B-41C5-909D-25E113CE0EE8}"/>
    <cellStyle name="40% - Énfasis1 5" xfId="863" xr:uid="{F1C26CB7-8109-4239-9F0C-CDFD2BA42227}"/>
    <cellStyle name="40% - Énfasis1 6" xfId="864" xr:uid="{C4871FD8-9155-4BA5-8FF3-0DED9AAF0001}"/>
    <cellStyle name="40% - Énfasis1 7" xfId="865" xr:uid="{385EB834-C05A-49B0-9679-EBBD00F031FC}"/>
    <cellStyle name="40% - Énfasis1 8" xfId="866" xr:uid="{8D669CFA-04CD-4BA7-98EC-65919EDA72D2}"/>
    <cellStyle name="40% - Énfasis1 9" xfId="867" xr:uid="{88321FC4-0312-4093-83B0-FB9050357B90}"/>
    <cellStyle name="40% - Énfasis2 2" xfId="868" xr:uid="{D5156626-B53B-4BCC-832D-CB55A9F9C030}"/>
    <cellStyle name="40% - Énfasis2 2 2" xfId="869" xr:uid="{1ABE8A90-FC8E-44ED-9255-2D8BB722213B}"/>
    <cellStyle name="40% - Énfasis2 2 2 2" xfId="870" xr:uid="{48DFC99C-99D1-41CB-9FEE-EBD5F8B97B62}"/>
    <cellStyle name="40% - Énfasis2 2 2 2 2" xfId="871" xr:uid="{79DA2E69-A22E-42DA-A679-EEC014907752}"/>
    <cellStyle name="40% - Énfasis2 2 2 3" xfId="872" xr:uid="{A112CAB8-0A31-4562-8131-43BFEC778585}"/>
    <cellStyle name="40% - Énfasis2 2 2 3 2" xfId="873" xr:uid="{38E361AF-9A7E-4B29-BE94-A2789258A517}"/>
    <cellStyle name="40% - Énfasis2 2 2 4" xfId="874" xr:uid="{669DFB90-D265-46F2-B299-47038523ACCA}"/>
    <cellStyle name="40% - Énfasis2 2 2 4 2" xfId="875" xr:uid="{40782031-003D-474B-9B8C-FCAF61B298CC}"/>
    <cellStyle name="40% - Énfasis2 2 2 5" xfId="876" xr:uid="{E9CF5DF5-EE61-45C3-9BAE-8B2ACE012425}"/>
    <cellStyle name="40% - Énfasis2 2 3" xfId="877" xr:uid="{9EB6325B-45CE-4D42-BC7B-0A6CFE27B707}"/>
    <cellStyle name="40% - Énfasis2 2 3 2" xfId="878" xr:uid="{D4F8ACE5-B39E-4492-B5DA-0D07532F6567}"/>
    <cellStyle name="40% - Énfasis2 2 3 2 2" xfId="879" xr:uid="{47106540-A136-4F8F-A4A1-34D46D9E1701}"/>
    <cellStyle name="40% - Énfasis2 2 3 3" xfId="880" xr:uid="{7B785827-57DC-4334-A3C8-257AF8051CA7}"/>
    <cellStyle name="40% - Énfasis2 2 3 3 2" xfId="881" xr:uid="{37FE18AB-E10A-48B0-BDA1-C16EEBD985A3}"/>
    <cellStyle name="40% - Énfasis2 2 3 4" xfId="882" xr:uid="{566C00E1-350E-48A1-BCB5-775CC3ED1D32}"/>
    <cellStyle name="40% - Énfasis2 2 3 4 2" xfId="883" xr:uid="{9D3CD134-DA68-44AC-962C-0B0EB13F51B4}"/>
    <cellStyle name="40% - Énfasis2 2 3 5" xfId="884" xr:uid="{3BA6F419-BB7E-4A41-A386-0031D1385A40}"/>
    <cellStyle name="40% - Énfasis2 2 4" xfId="885" xr:uid="{74BF364E-9A55-4504-B873-5D42023DEB69}"/>
    <cellStyle name="40% - Énfasis2 2 4 2" xfId="886" xr:uid="{98B8594B-F9CF-4692-AE6D-EB4F9160DE26}"/>
    <cellStyle name="40% - Énfasis2 2 5" xfId="887" xr:uid="{27CDB3E3-EE4C-4292-A2E0-56733D3997FF}"/>
    <cellStyle name="40% - Énfasis2 2 5 2" xfId="888" xr:uid="{CF7FE3DC-7A68-4109-8DD2-48884CC949CF}"/>
    <cellStyle name="40% - Énfasis2 2 6" xfId="889" xr:uid="{D5B59CFD-4890-4178-B978-A943C79E94B5}"/>
    <cellStyle name="40% - Énfasis2 2 6 2" xfId="890" xr:uid="{B18C5425-A79B-45CC-BEA8-662749F1777A}"/>
    <cellStyle name="40% - Énfasis2 2 7" xfId="891" xr:uid="{C1899B7A-E9D3-401E-A754-2150B89B5951}"/>
    <cellStyle name="40% - Énfasis2 3" xfId="892" xr:uid="{DC565253-5EDD-47C5-97EC-38F10406DB24}"/>
    <cellStyle name="40% - Énfasis2 3 2" xfId="893" xr:uid="{6812499F-1330-49A3-B002-296ADA4227F7}"/>
    <cellStyle name="40% - Énfasis2 3 2 2" xfId="894" xr:uid="{607321CB-DFE5-4A5D-BA95-6E5CC085308C}"/>
    <cellStyle name="40% - Énfasis2 3 3" xfId="895" xr:uid="{358D51AE-2157-4B57-897F-1E3B2DB206E6}"/>
    <cellStyle name="40% - Énfasis2 3 3 2" xfId="896" xr:uid="{A95753AD-8A3E-412A-B12B-682BE7D04585}"/>
    <cellStyle name="40% - Énfasis2 3 4" xfId="897" xr:uid="{9FD0031E-248B-4DA1-8669-CEB961C02311}"/>
    <cellStyle name="40% - Énfasis2 3 4 2" xfId="898" xr:uid="{607E8A84-B652-4676-B4A5-8B9A986E0FB8}"/>
    <cellStyle name="40% - Énfasis2 3 5" xfId="899" xr:uid="{BBC66082-1863-4A6B-A0D8-162B146665E4}"/>
    <cellStyle name="40% - Énfasis2 4" xfId="900" xr:uid="{58D27C4D-AA6C-4FAD-986E-9AF26EA6EC4B}"/>
    <cellStyle name="40% - Énfasis2 4 2" xfId="901" xr:uid="{AB3FA679-F5DD-4DB5-A162-1E45F66118DA}"/>
    <cellStyle name="40% - Énfasis2 4 2 2" xfId="902" xr:uid="{A6452012-8C21-46E5-8E17-8643007ACED3}"/>
    <cellStyle name="40% - Énfasis2 4 3" xfId="903" xr:uid="{EBB70EA8-E97E-4C29-818A-F15B5DFE7A14}"/>
    <cellStyle name="40% - Énfasis2 4 3 2" xfId="904" xr:uid="{7E89746D-8811-459E-8CD6-62F01A70241D}"/>
    <cellStyle name="40% - Énfasis2 4 4" xfId="905" xr:uid="{E129C8F3-10FA-40F5-B246-9E6F7689D819}"/>
    <cellStyle name="40% - Énfasis2 4 4 2" xfId="906" xr:uid="{A03E6BCB-D730-4350-B9A7-87D7B7901AB5}"/>
    <cellStyle name="40% - Énfasis2 4 5" xfId="907" xr:uid="{799BAC1D-86C5-4DED-8C3B-89568200933D}"/>
    <cellStyle name="40% - Énfasis3 10" xfId="908" xr:uid="{AFD584F0-6B5E-47B4-9AAE-4DB04F288639}"/>
    <cellStyle name="40% - Énfasis3 11" xfId="909" xr:uid="{33B2053B-7FC4-4839-9445-F8055D7A0130}"/>
    <cellStyle name="40% - Énfasis3 2" xfId="910" xr:uid="{226EA987-974C-44C5-B046-C0208F75C5D5}"/>
    <cellStyle name="40% - Énfasis3 2 2" xfId="911" xr:uid="{4853D7E6-AB98-4257-8AD2-1EC9C28A51A7}"/>
    <cellStyle name="40% - Énfasis3 2 2 2" xfId="912" xr:uid="{F372CD77-7A57-4228-A446-A7517798D92F}"/>
    <cellStyle name="40% - Énfasis3 2 2 2 2" xfId="913" xr:uid="{98594D1F-33EC-48FA-B3F9-22BB12451814}"/>
    <cellStyle name="40% - Énfasis3 2 2 3" xfId="914" xr:uid="{15E3AB53-63E9-44FF-8414-A71AAEEE9591}"/>
    <cellStyle name="40% - Énfasis3 2 2 3 2" xfId="915" xr:uid="{E39E210A-DFB0-40D1-B829-632EF0C2862D}"/>
    <cellStyle name="40% - Énfasis3 2 2 4" xfId="916" xr:uid="{580E8E44-9704-4E8F-BC2D-F6831C52CDA5}"/>
    <cellStyle name="40% - Énfasis3 2 2 4 2" xfId="917" xr:uid="{AF38CD61-4C6E-42B1-AF94-7B6F20A7037A}"/>
    <cellStyle name="40% - Énfasis3 2 2 5" xfId="918" xr:uid="{2F7A1404-6D7A-4E16-809F-387A070193B0}"/>
    <cellStyle name="40% - Énfasis3 2 3" xfId="919" xr:uid="{AABB8E1A-66C0-4F9C-BB32-4FBA82B35DEF}"/>
    <cellStyle name="40% - Énfasis3 2 3 2" xfId="920" xr:uid="{BC1B36AE-DAC6-4044-AAD8-B5E6077BB00A}"/>
    <cellStyle name="40% - Énfasis3 2 3 2 2" xfId="921" xr:uid="{349E2F79-AFB3-4BA8-ADB6-6C4E9541C95F}"/>
    <cellStyle name="40% - Énfasis3 2 3 3" xfId="922" xr:uid="{C7A00872-5FE5-4911-9961-5A09E9BFC76F}"/>
    <cellStyle name="40% - Énfasis3 2 3 3 2" xfId="923" xr:uid="{6F322717-63AB-4A35-A569-FC9951491696}"/>
    <cellStyle name="40% - Énfasis3 2 3 4" xfId="924" xr:uid="{A477596C-455E-4370-A145-E61F81F8763A}"/>
    <cellStyle name="40% - Énfasis3 2 3 4 2" xfId="925" xr:uid="{F1F4752B-339D-49E3-BBBD-E370452CA34E}"/>
    <cellStyle name="40% - Énfasis3 2 3 5" xfId="926" xr:uid="{E57CFA1E-04F1-4264-B379-43688C1BDE46}"/>
    <cellStyle name="40% - Énfasis3 2 4" xfId="927" xr:uid="{71A5BF43-2B49-49A8-9DD4-53522F66EED4}"/>
    <cellStyle name="40% - Énfasis3 2 4 2" xfId="928" xr:uid="{105DE1E9-F1A0-48DE-BDC8-DC05E3786DE0}"/>
    <cellStyle name="40% - Énfasis3 2 4 2 2" xfId="929" xr:uid="{B58F8D8A-4A49-4694-8896-8DEE6717A969}"/>
    <cellStyle name="40% - Énfasis3 2 4 2 2 2" xfId="930" xr:uid="{411EF6D6-10B4-44F9-BCED-74839BF7F668}"/>
    <cellStyle name="40% - Énfasis3 2 4 2 2 2 2" xfId="931" xr:uid="{57929831-0D69-4DD7-B7F2-92177F04A798}"/>
    <cellStyle name="40% - Énfasis3 2 4 2 2 2 3" xfId="932" xr:uid="{213B315D-7264-49A5-8AB9-932BE72855B2}"/>
    <cellStyle name="40% - Énfasis3 2 4 2 2 2 4" xfId="933" xr:uid="{1750FBE5-A14A-4A12-9DF0-167A69BA904A}"/>
    <cellStyle name="40% - Énfasis3 2 4 2 2 2 5" xfId="934" xr:uid="{A7969919-A347-4C9F-9C52-C2CF06CA0E89}"/>
    <cellStyle name="40% - Énfasis3 2 4 2 2 2 6" xfId="935" xr:uid="{B498B5E5-228E-45BF-BFED-F26A60C4D45B}"/>
    <cellStyle name="40% - Énfasis3 2 4 2 2 2 7" xfId="936" xr:uid="{F9BDF53B-61EA-44EF-B95F-AF1E77D0801E}"/>
    <cellStyle name="40% - Énfasis3 2 4 2 2 3" xfId="937" xr:uid="{F46EB4DD-8F3A-49E5-B4D2-E9792B8430FA}"/>
    <cellStyle name="40% - Énfasis3 2 4 2 2 4" xfId="938" xr:uid="{AFF961DD-BE8E-4278-ACF1-DBA7C56200A0}"/>
    <cellStyle name="40% - Énfasis3 2 4 2 2 4 2" xfId="939" xr:uid="{6A82EE80-867D-46C2-8324-722E5769630E}"/>
    <cellStyle name="40% - Énfasis3 2 4 2 2 5" xfId="940" xr:uid="{A296AB93-6A04-4401-A49D-5136C4D31701}"/>
    <cellStyle name="40% - Énfasis3 2 4 2 2 5 2" xfId="941" xr:uid="{0755FF10-8D30-441E-86BC-EE154E86F8B3}"/>
    <cellStyle name="40% - Énfasis3 2 4 2 2 6" xfId="942" xr:uid="{A2C0CDF2-0E6A-4B37-BE1F-1BBD1421B947}"/>
    <cellStyle name="40% - Énfasis3 2 4 2 2 6 2" xfId="943" xr:uid="{FF7BD119-34A6-42D5-8100-11154DB1880A}"/>
    <cellStyle name="40% - Énfasis3 2 4 2 2 7" xfId="944" xr:uid="{E46F953C-EB32-450F-BE44-374559555AA6}"/>
    <cellStyle name="40% - Énfasis3 2 4 2 2 7 2" xfId="945" xr:uid="{8F0C8CDC-AFBB-4A6E-A469-16E9DB7ACC80}"/>
    <cellStyle name="40% - Énfasis3 2 4 2 3" xfId="946" xr:uid="{ADDFFC91-1FEF-4915-959F-2119F00A51B7}"/>
    <cellStyle name="40% - Énfasis3 2 4 2 3 2" xfId="947" xr:uid="{CA63552C-8E79-4762-9CBE-F6D8350D54E5}"/>
    <cellStyle name="40% - Énfasis3 2 4 2 4" xfId="948" xr:uid="{E2403902-3496-414F-B9AC-DCED7F6ED086}"/>
    <cellStyle name="40% - Énfasis3 2 4 2 5" xfId="949" xr:uid="{E5DABE3B-6C83-495E-82F5-8A45AF25770C}"/>
    <cellStyle name="40% - Énfasis3 2 4 2 6" xfId="950" xr:uid="{7EF17F9B-747F-4009-97BB-2604C911B0B0}"/>
    <cellStyle name="40% - Énfasis3 2 4 2 7" xfId="951" xr:uid="{5EACBF10-7161-4AB6-AA8F-E1ED3B58BF5C}"/>
    <cellStyle name="40% - Énfasis3 2 4 2 8" xfId="952" xr:uid="{82531F59-665C-4329-B5C8-65CD04E4739C}"/>
    <cellStyle name="40% - Énfasis3 2 4 3" xfId="953" xr:uid="{E4385A69-B2A5-4945-9169-A6CF98B3AAEA}"/>
    <cellStyle name="40% - Énfasis3 2 4 4" xfId="954" xr:uid="{6A0C57EC-88CD-42FC-91A4-7B1403FC5A80}"/>
    <cellStyle name="40% - Énfasis3 2 4 5" xfId="955" xr:uid="{C87CC305-99E7-42C7-9296-3F0331964EF4}"/>
    <cellStyle name="40% - Énfasis3 2 4 5 2" xfId="956" xr:uid="{DCCFB607-E6E0-4BBE-ADFA-E4B9141498AE}"/>
    <cellStyle name="40% - Énfasis3 2 4 6" xfId="957" xr:uid="{51445527-CFC0-4ADE-A5FE-8D07E8E5970B}"/>
    <cellStyle name="40% - Énfasis3 2 4 6 2" xfId="958" xr:uid="{AADECA13-F3DD-41D3-9CCA-BE4F8F02E189}"/>
    <cellStyle name="40% - Énfasis3 2 4 7" xfId="959" xr:uid="{1A30590A-557F-4A2E-827F-190AEDFAB39B}"/>
    <cellStyle name="40% - Énfasis3 2 4 7 2" xfId="960" xr:uid="{323A6598-2D55-406A-8F6A-CE0A7434500F}"/>
    <cellStyle name="40% - Énfasis3 2 4 8" xfId="961" xr:uid="{AFED9848-3CC6-4B83-9D26-F3B7E666D0D5}"/>
    <cellStyle name="40% - Énfasis3 2 4 8 2" xfId="962" xr:uid="{81D71144-2AC0-43C6-BE3A-A6A45ED54E02}"/>
    <cellStyle name="40% - Énfasis3 2 5" xfId="963" xr:uid="{56EE7594-4512-4718-AC35-BEFF85BF091D}"/>
    <cellStyle name="40% - Énfasis3 2 5 2" xfId="964" xr:uid="{DFA34ABC-DC05-4C64-B774-6931755BDA7C}"/>
    <cellStyle name="40% - Énfasis3 2 6" xfId="965" xr:uid="{9C9E3794-F172-40D5-ABF8-C1E8424586E3}"/>
    <cellStyle name="40% - Énfasis3 2 6 2" xfId="966" xr:uid="{3763C8B9-67B1-493B-BC8D-72EAF6E91646}"/>
    <cellStyle name="40% - Énfasis3 2 7" xfId="967" xr:uid="{4CFDC224-EA0D-4814-82BE-3174FC6867FC}"/>
    <cellStyle name="40% - Énfasis3 3" xfId="968" xr:uid="{584AC89D-3CBD-4C5E-857B-92BC5764D4FF}"/>
    <cellStyle name="40% - Énfasis3 3 2" xfId="969" xr:uid="{2B5AD82F-036E-4D29-A4B8-063C9672D5E3}"/>
    <cellStyle name="40% - Énfasis3 3 2 2" xfId="970" xr:uid="{165BE166-3BD1-4746-B905-3FE7FA3F5930}"/>
    <cellStyle name="40% - Énfasis3 3 3" xfId="971" xr:uid="{C0DFCE6C-D4CB-4CDD-960F-B9B60C6EC12C}"/>
    <cellStyle name="40% - Énfasis3 3 3 2" xfId="972" xr:uid="{BEA06671-5C89-4C7E-BBFD-090454CA4E31}"/>
    <cellStyle name="40% - Énfasis3 3 4" xfId="973" xr:uid="{8F2EC214-1AAC-4F37-A6EC-9755B2982514}"/>
    <cellStyle name="40% - Énfasis3 3 4 2" xfId="974" xr:uid="{92448ED8-A067-4C2D-9F86-480738F43058}"/>
    <cellStyle name="40% - Énfasis3 3 5" xfId="975" xr:uid="{FDE9B2B7-A9D3-4486-B3CC-6EEB792ACB38}"/>
    <cellStyle name="40% - Énfasis3 4" xfId="976" xr:uid="{7617EC35-42EF-4C88-BB84-EF08A960629B}"/>
    <cellStyle name="40% - Énfasis3 4 2" xfId="977" xr:uid="{0CEC6FAB-976F-4069-B12B-EE5CE457AF89}"/>
    <cellStyle name="40% - Énfasis3 4 2 2" xfId="978" xr:uid="{17414DF1-6EC8-445D-9681-ABA74DC2E701}"/>
    <cellStyle name="40% - Énfasis3 4 3" xfId="979" xr:uid="{EC5804ED-20DF-40C0-9923-EEBFCCAD971F}"/>
    <cellStyle name="40% - Énfasis3 4 3 2" xfId="980" xr:uid="{250320C0-D49F-44F4-AF64-7B318A109BCE}"/>
    <cellStyle name="40% - Énfasis3 4 4" xfId="981" xr:uid="{6F037F2E-96ED-4EE2-8EDC-4DD9D3E0A900}"/>
    <cellStyle name="40% - Énfasis3 4 4 2" xfId="982" xr:uid="{6D871078-2449-4635-8D3E-ABA441AE0575}"/>
    <cellStyle name="40% - Énfasis3 4 5" xfId="983" xr:uid="{698336B3-CD13-4D40-863F-08CC5471A425}"/>
    <cellStyle name="40% - Énfasis3 5" xfId="984" xr:uid="{DCC55297-D5EE-457C-895C-FC62A575327E}"/>
    <cellStyle name="40% - Énfasis3 6" xfId="985" xr:uid="{A58184C1-3EED-456E-8C16-BE0D33B20B96}"/>
    <cellStyle name="40% - Énfasis3 7" xfId="986" xr:uid="{0619D3DC-A64E-4F8A-8F43-1A5C0F4DE41B}"/>
    <cellStyle name="40% - Énfasis3 8" xfId="987" xr:uid="{B955ACCF-4832-446C-8ABD-6707D9913A56}"/>
    <cellStyle name="40% - Énfasis3 9" xfId="988" xr:uid="{CF08C0F3-9D26-4184-BFDC-AFD4043411A9}"/>
    <cellStyle name="40% - Énfasis4 10" xfId="989" xr:uid="{31853D17-1EA0-4AA2-BFE1-9C5FC52A3ECB}"/>
    <cellStyle name="40% - Énfasis4 11" xfId="990" xr:uid="{DDCBF06B-52BF-4DAA-856D-3F4B9BE4AB8E}"/>
    <cellStyle name="40% - Énfasis4 12" xfId="991" xr:uid="{B17D52CB-61B4-48B5-9EA0-0F8DEC44D88F}"/>
    <cellStyle name="40% - Énfasis4 2" xfId="992" xr:uid="{AF32FC4D-5CE9-4442-8BED-6DACAB39B322}"/>
    <cellStyle name="40% - Énfasis4 2 2" xfId="993" xr:uid="{1CC814A5-A8CB-4349-BBF2-A0A374E91EC6}"/>
    <cellStyle name="40% - Énfasis4 2 2 2" xfId="994" xr:uid="{53772F89-485B-4399-BDF0-E2C5E5698D4A}"/>
    <cellStyle name="40% - Énfasis4 2 2 2 2" xfId="995" xr:uid="{18D7FFA4-AC98-44E0-B726-8BDF21A4EB8A}"/>
    <cellStyle name="40% - Énfasis4 2 2 3" xfId="996" xr:uid="{A52AED71-A3D8-44E0-9A99-8BB19E5C71ED}"/>
    <cellStyle name="40% - Énfasis4 2 2 3 2" xfId="997" xr:uid="{9E3892E6-424A-4D77-BDB4-BFD4B05683CA}"/>
    <cellStyle name="40% - Énfasis4 2 2 4" xfId="998" xr:uid="{3A682459-D2BB-4F40-8F4D-A2B72F34D13D}"/>
    <cellStyle name="40% - Énfasis4 2 2 4 2" xfId="999" xr:uid="{5FE97620-6A3C-411F-AD8F-96159A06C57A}"/>
    <cellStyle name="40% - Énfasis4 2 2 5" xfId="1000" xr:uid="{E11E8146-3190-4B2D-A248-9B8A8792DA2E}"/>
    <cellStyle name="40% - Énfasis4 2 3" xfId="1001" xr:uid="{FD06DA6E-DF67-4691-854F-C482753C14EA}"/>
    <cellStyle name="40% - Énfasis4 2 3 2" xfId="1002" xr:uid="{EE537F41-8E24-4D33-9E55-FB5BC36E0D1D}"/>
    <cellStyle name="40% - Énfasis4 2 3 2 2" xfId="1003" xr:uid="{DAD9BAC7-F2DE-45FA-A309-367ECD8799A5}"/>
    <cellStyle name="40% - Énfasis4 2 3 3" xfId="1004" xr:uid="{9E5C8E39-FA2E-4BA1-8FC6-FE583A049137}"/>
    <cellStyle name="40% - Énfasis4 2 3 3 2" xfId="1005" xr:uid="{1507F9FF-F501-4884-9E65-70CC2EB264A3}"/>
    <cellStyle name="40% - Énfasis4 2 3 4" xfId="1006" xr:uid="{7CB7B4D1-A519-4822-A83B-5AF119C827D4}"/>
    <cellStyle name="40% - Énfasis4 2 3 4 2" xfId="1007" xr:uid="{71A359C5-8386-4770-A7F8-57A7C369A945}"/>
    <cellStyle name="40% - Énfasis4 2 3 5" xfId="1008" xr:uid="{36BE704E-CAB0-4978-801E-2806733F6738}"/>
    <cellStyle name="40% - Énfasis4 2 4" xfId="1009" xr:uid="{70008AB6-C61F-4422-BCB7-AC5628C398FB}"/>
    <cellStyle name="40% - Énfasis4 2 4 2" xfId="1010" xr:uid="{9C926507-0B1F-46D7-A2A4-6CB4519154D7}"/>
    <cellStyle name="40% - Énfasis4 2 4 2 2" xfId="1011" xr:uid="{706C1514-E069-4D09-B7F5-3B70A4B0E37D}"/>
    <cellStyle name="40% - Énfasis4 2 4 2 2 2" xfId="1012" xr:uid="{9091C0CC-1C8A-4FE3-96A4-14029CE6A050}"/>
    <cellStyle name="40% - Énfasis4 2 4 2 2 2 2" xfId="1013" xr:uid="{9373F0E9-4365-420A-B8CD-5E464AABEFC5}"/>
    <cellStyle name="40% - Énfasis4 2 4 2 2 2 3" xfId="1014" xr:uid="{FCBA2453-0419-4AF2-B486-6B9A4A23766B}"/>
    <cellStyle name="40% - Énfasis4 2 4 2 2 2 4" xfId="1015" xr:uid="{BECDF450-0EB0-45B5-B5E7-0C22E831B415}"/>
    <cellStyle name="40% - Énfasis4 2 4 2 2 2 5" xfId="1016" xr:uid="{EBE381A1-D9F2-4F24-95D2-BC916BAF97EA}"/>
    <cellStyle name="40% - Énfasis4 2 4 2 2 2 6" xfId="1017" xr:uid="{0E701B22-6AFE-4A5B-8D5F-1705CB5CDFCD}"/>
    <cellStyle name="40% - Énfasis4 2 4 2 2 2 7" xfId="1018" xr:uid="{103845B2-15AF-40E0-B0B0-2BDE130E2133}"/>
    <cellStyle name="40% - Énfasis4 2 4 2 2 3" xfId="1019" xr:uid="{A1A6914E-0A5A-4C43-B67C-8087A20BEAAB}"/>
    <cellStyle name="40% - Énfasis4 2 4 2 2 4" xfId="1020" xr:uid="{5F7A96AD-7477-4980-BD70-ED01B1505995}"/>
    <cellStyle name="40% - Énfasis4 2 4 2 2 4 2" xfId="1021" xr:uid="{D570F234-D3E9-45F2-B823-B11BB3F35078}"/>
    <cellStyle name="40% - Énfasis4 2 4 2 2 5" xfId="1022" xr:uid="{65D73DC7-5DAE-4927-8966-A91042B66DCD}"/>
    <cellStyle name="40% - Énfasis4 2 4 2 2 5 2" xfId="1023" xr:uid="{B6C9798F-85CB-4A9A-B2E5-2AD3D7427740}"/>
    <cellStyle name="40% - Énfasis4 2 4 2 2 6" xfId="1024" xr:uid="{10374807-0757-4EA1-BB56-5D07070AE5F6}"/>
    <cellStyle name="40% - Énfasis4 2 4 2 2 6 2" xfId="1025" xr:uid="{CB2A0350-E6A8-4BF6-A209-8EABBEE616CE}"/>
    <cellStyle name="40% - Énfasis4 2 4 2 2 7" xfId="1026" xr:uid="{A2028D77-8F2E-4E77-B28B-9454A743F3A6}"/>
    <cellStyle name="40% - Énfasis4 2 4 2 2 7 2" xfId="1027" xr:uid="{F09BFA5B-01C4-4DDF-A175-DA221533FCC9}"/>
    <cellStyle name="40% - Énfasis4 2 4 2 3" xfId="1028" xr:uid="{11E22CA0-BED5-4B8E-B6A7-A40A5C6E5F5E}"/>
    <cellStyle name="40% - Énfasis4 2 4 2 3 2" xfId="1029" xr:uid="{8370C723-2C6D-404D-8D20-7FEDAB2FEA7F}"/>
    <cellStyle name="40% - Énfasis4 2 4 2 4" xfId="1030" xr:uid="{32658BC1-CACD-4905-9527-425B5DDAECC8}"/>
    <cellStyle name="40% - Énfasis4 2 4 2 5" xfId="1031" xr:uid="{0B62E4E0-15B9-4980-B381-FB43FBC016CB}"/>
    <cellStyle name="40% - Énfasis4 2 4 2 6" xfId="1032" xr:uid="{7DEB3930-15DB-495A-B20A-57A88A1E31D0}"/>
    <cellStyle name="40% - Énfasis4 2 4 2 7" xfId="1033" xr:uid="{2B12FBAA-1260-4A8D-AAE1-4C2DB564CF8B}"/>
    <cellStyle name="40% - Énfasis4 2 4 2 8" xfId="1034" xr:uid="{05145D78-BA06-4409-9C16-5A68A204D7B6}"/>
    <cellStyle name="40% - Énfasis4 2 4 3" xfId="1035" xr:uid="{2BB6187F-0C9A-4153-B4CC-F3E1320BA0BB}"/>
    <cellStyle name="40% - Énfasis4 2 4 4" xfId="1036" xr:uid="{01CAD414-2FE7-460C-8721-D622C22E1D22}"/>
    <cellStyle name="40% - Énfasis4 2 4 5" xfId="1037" xr:uid="{ED30F6E4-062A-41A0-81C7-70CB1F501FF9}"/>
    <cellStyle name="40% - Énfasis4 2 4 5 2" xfId="1038" xr:uid="{BF78D7E8-2025-49E2-8ABD-38BD369D78AD}"/>
    <cellStyle name="40% - Énfasis4 2 4 6" xfId="1039" xr:uid="{EC7DBBA5-C94F-43F6-B920-9017D9F12F8D}"/>
    <cellStyle name="40% - Énfasis4 2 4 6 2" xfId="1040" xr:uid="{A51384EA-409E-40C6-BB2B-83DE911E502F}"/>
    <cellStyle name="40% - Énfasis4 2 4 7" xfId="1041" xr:uid="{7CF658C5-B154-4306-93EE-A87EEA8A3B43}"/>
    <cellStyle name="40% - Énfasis4 2 4 7 2" xfId="1042" xr:uid="{FC3292AB-D809-4C31-BA49-BD7FEC428957}"/>
    <cellStyle name="40% - Énfasis4 2 4 8" xfId="1043" xr:uid="{E2580BEE-6518-45A5-8C7E-41015D151D4E}"/>
    <cellStyle name="40% - Énfasis4 2 4 8 2" xfId="1044" xr:uid="{ABB92E18-C2BF-4292-86FD-664D82ACC740}"/>
    <cellStyle name="40% - Énfasis4 2 5" xfId="1045" xr:uid="{2174045E-F49D-4B6A-85A0-B1F58BA0FDF3}"/>
    <cellStyle name="40% - Énfasis4 2 5 2" xfId="1046" xr:uid="{B3EA3DFF-53C6-4D93-9B34-24794DE0C039}"/>
    <cellStyle name="40% - Énfasis4 2 6" xfId="1047" xr:uid="{0DE58B16-ACF7-471C-9DEF-07418783BCB6}"/>
    <cellStyle name="40% - Énfasis4 2 6 2" xfId="1048" xr:uid="{46CFB48C-8AA0-4EA0-85AF-4301DD790806}"/>
    <cellStyle name="40% - Énfasis4 2 7" xfId="1049" xr:uid="{41F24A15-026C-44BE-9510-36705374C6CC}"/>
    <cellStyle name="40% - Énfasis4 3" xfId="1050" xr:uid="{578DE93F-1F63-4462-BE2C-9E0842085B83}"/>
    <cellStyle name="40% - Énfasis4 3 2" xfId="1051" xr:uid="{ACA1EDB1-3B60-4FE1-9930-65FA0E90F6AF}"/>
    <cellStyle name="40% - Énfasis4 3 2 2" xfId="1052" xr:uid="{361534D0-171C-4975-97D3-B6291A387EB3}"/>
    <cellStyle name="40% - Énfasis4 3 3" xfId="1053" xr:uid="{EDE7EC2F-5298-48C0-B9F2-F67431759CC9}"/>
    <cellStyle name="40% - Énfasis4 3 3 2" xfId="1054" xr:uid="{52BFE0A6-4986-409B-9592-6589041186D6}"/>
    <cellStyle name="40% - Énfasis4 3 4" xfId="1055" xr:uid="{AFCE9445-6DA0-4A1F-9BAE-51048709C577}"/>
    <cellStyle name="40% - Énfasis4 3 4 2" xfId="1056" xr:uid="{E3314BAA-9D09-4CC9-B5E3-09E68340FF06}"/>
    <cellStyle name="40% - Énfasis4 3 5" xfId="1057" xr:uid="{26DE2B11-5D6B-47BD-BF90-ACD36FE1BFDC}"/>
    <cellStyle name="40% - Énfasis4 4" xfId="1058" xr:uid="{115D4058-9C27-4FE3-AE9C-BB38C8F6ABC9}"/>
    <cellStyle name="40% - Énfasis4 4 2" xfId="1059" xr:uid="{752CB497-CF6A-4F31-B4DF-EA5C3A89E51F}"/>
    <cellStyle name="40% - Énfasis4 4 2 2" xfId="1060" xr:uid="{AC7DAED9-1693-4C5D-9FF9-3C79C05EBF43}"/>
    <cellStyle name="40% - Énfasis4 4 3" xfId="1061" xr:uid="{0444F440-3F62-4CC8-9990-C4C3F5EB9A71}"/>
    <cellStyle name="40% - Énfasis4 4 3 2" xfId="1062" xr:uid="{4D59AD5B-614B-441D-B116-05DA55CA7E6A}"/>
    <cellStyle name="40% - Énfasis4 4 4" xfId="1063" xr:uid="{245E03BF-B66B-456A-ADE6-B561A6ADD8E4}"/>
    <cellStyle name="40% - Énfasis4 4 4 2" xfId="1064" xr:uid="{9F3B984B-D6AD-47DC-A4DF-397EE4F18B6C}"/>
    <cellStyle name="40% - Énfasis4 4 5" xfId="1065" xr:uid="{88DE8350-4567-4CC3-A1D6-5FD55E56613E}"/>
    <cellStyle name="40% - Énfasis4 5" xfId="1066" xr:uid="{30B19CA5-671F-4D8A-870E-E180C5FCEE44}"/>
    <cellStyle name="40% - Énfasis4 6" xfId="1067" xr:uid="{EEEFDB1A-E3B8-49D5-82B3-A63F4032F2B7}"/>
    <cellStyle name="40% - Énfasis4 7" xfId="1068" xr:uid="{4FAADD98-2E82-455C-A608-8BC38E31D21E}"/>
    <cellStyle name="40% - Énfasis4 8" xfId="1069" xr:uid="{B4B4D2FD-8568-4AAE-A88A-C284D512C64A}"/>
    <cellStyle name="40% - Énfasis4 9" xfId="1070" xr:uid="{64D039A2-B053-4245-BFFD-DA14A20B0D15}"/>
    <cellStyle name="40% - Énfasis5 2" xfId="1071" xr:uid="{7A281285-3CA2-4D25-95E8-2EB96CC7A874}"/>
    <cellStyle name="40% - Énfasis5 2 2" xfId="1072" xr:uid="{6EA164CA-5C33-41BD-BB7F-9357463A56D4}"/>
    <cellStyle name="40% - Énfasis5 2 2 2" xfId="1073" xr:uid="{E18CC5D2-A885-474B-A56F-CDE289443B20}"/>
    <cellStyle name="40% - Énfasis5 2 2 2 2" xfId="1074" xr:uid="{0A91B5CD-48B4-4291-826E-79FFCE7E2D2E}"/>
    <cellStyle name="40% - Énfasis5 2 2 3" xfId="1075" xr:uid="{72BADEF2-B809-48FA-9B54-0AF4853C5F1E}"/>
    <cellStyle name="40% - Énfasis5 2 2 3 2" xfId="1076" xr:uid="{9605757F-2C21-4CEB-97CE-485D5DE3F69E}"/>
    <cellStyle name="40% - Énfasis5 2 2 4" xfId="1077" xr:uid="{EF4F6BA4-5801-42B7-A338-6611C4213B70}"/>
    <cellStyle name="40% - Énfasis5 2 2 4 2" xfId="1078" xr:uid="{84F76441-A2E7-4757-BB67-D771EDCCECE4}"/>
    <cellStyle name="40% - Énfasis5 2 2 5" xfId="1079" xr:uid="{321934F9-D110-4BEF-8DC9-D98B1CA2D821}"/>
    <cellStyle name="40% - Énfasis5 2 3" xfId="1080" xr:uid="{7F04CEDC-AAA0-4866-B1C1-7668C26A20DD}"/>
    <cellStyle name="40% - Énfasis5 2 3 2" xfId="1081" xr:uid="{18CB9AA2-88E2-4B93-ABC0-E3D0A93B5112}"/>
    <cellStyle name="40% - Énfasis5 2 3 2 2" xfId="1082" xr:uid="{30D377A9-CEAA-4E83-A6A2-EEC5DC63B768}"/>
    <cellStyle name="40% - Énfasis5 2 3 3" xfId="1083" xr:uid="{EE89F260-AD87-4A46-9A9E-260134593CF2}"/>
    <cellStyle name="40% - Énfasis5 2 3 3 2" xfId="1084" xr:uid="{0CCCBEC8-AB36-4456-83DA-11369930B5F6}"/>
    <cellStyle name="40% - Énfasis5 2 3 4" xfId="1085" xr:uid="{2EAF4B14-8964-4F8F-A23F-059A6CC9F929}"/>
    <cellStyle name="40% - Énfasis5 2 3 4 2" xfId="1086" xr:uid="{A1E91B83-45BB-4514-9B95-EADE2A270A40}"/>
    <cellStyle name="40% - Énfasis5 2 3 5" xfId="1087" xr:uid="{8EEEC032-A06E-4D43-BF0E-C8ADE8649309}"/>
    <cellStyle name="40% - Énfasis5 2 4" xfId="1088" xr:uid="{3E51ABCE-AFFB-4B48-8150-736CD923E7CF}"/>
    <cellStyle name="40% - Énfasis5 2 4 2" xfId="1089" xr:uid="{3701914D-A574-4484-9D96-2A5327C3B72E}"/>
    <cellStyle name="40% - Énfasis5 2 5" xfId="1090" xr:uid="{EA7C80D8-8807-4869-A9A9-40339D398FCF}"/>
    <cellStyle name="40% - Énfasis5 2 5 2" xfId="1091" xr:uid="{A4295796-9FC5-4496-9ACE-F7AECAAD57C7}"/>
    <cellStyle name="40% - Énfasis5 2 6" xfId="1092" xr:uid="{7054600E-AE8D-48C5-BBDD-CA511CB9C0C2}"/>
    <cellStyle name="40% - Énfasis5 2 6 2" xfId="1093" xr:uid="{697E997B-30AD-41F9-BC72-024AB5AB2815}"/>
    <cellStyle name="40% - Énfasis5 2 7" xfId="1094" xr:uid="{A0FF8D41-ECD0-45DB-A1CC-D5ED05479E07}"/>
    <cellStyle name="40% - Énfasis5 3" xfId="1095" xr:uid="{9775CD8D-DB1A-425C-B626-CEE3DD4A53C9}"/>
    <cellStyle name="40% - Énfasis5 3 2" xfId="1096" xr:uid="{3EFFDCDD-5AF8-43BB-954E-9DDEA2E02D58}"/>
    <cellStyle name="40% - Énfasis5 3 2 2" xfId="1097" xr:uid="{AA8C5096-F525-4B07-AB7D-E1BE9CB0D072}"/>
    <cellStyle name="40% - Énfasis5 3 3" xfId="1098" xr:uid="{5C1D5E47-9404-4288-BC1C-2C08B90A22FA}"/>
    <cellStyle name="40% - Énfasis5 3 3 2" xfId="1099" xr:uid="{6772D7D9-1CF1-436D-AEDB-BE6A9BBDA08A}"/>
    <cellStyle name="40% - Énfasis5 3 4" xfId="1100" xr:uid="{1F1BDD92-3B4F-4112-87A6-29BA03DA3237}"/>
    <cellStyle name="40% - Énfasis5 3 4 2" xfId="1101" xr:uid="{04E878A1-F242-457C-A31A-E6383BE47D3F}"/>
    <cellStyle name="40% - Énfasis5 3 5" xfId="1102" xr:uid="{0886F6DC-EBC6-4A2E-9B67-722E35413655}"/>
    <cellStyle name="40% - Énfasis5 4" xfId="1103" xr:uid="{1BB29538-1192-4D4C-8BCE-E069FBDB039D}"/>
    <cellStyle name="40% - Énfasis5 4 2" xfId="1104" xr:uid="{03D0E6B1-430E-4E7B-B5D6-745F4388B062}"/>
    <cellStyle name="40% - Énfasis5 4 2 2" xfId="1105" xr:uid="{F414190D-B7A5-48A8-BEC4-4A2D9CB13D2E}"/>
    <cellStyle name="40% - Énfasis5 4 3" xfId="1106" xr:uid="{16EE532A-A5CA-46FE-B10D-2772EA145CC8}"/>
    <cellStyle name="40% - Énfasis5 4 3 2" xfId="1107" xr:uid="{A25115AB-ED05-4C42-8059-96864256D27E}"/>
    <cellStyle name="40% - Énfasis5 4 4" xfId="1108" xr:uid="{B8008D1F-ED06-43F9-BA75-5FBE62B4D984}"/>
    <cellStyle name="40% - Énfasis5 4 4 2" xfId="1109" xr:uid="{E365674C-37EE-45AE-A9EF-1E2ACC8794AD}"/>
    <cellStyle name="40% - Énfasis5 4 5" xfId="1110" xr:uid="{96CD5237-877F-4912-BDC8-0F36CF53A875}"/>
    <cellStyle name="40% - Énfasis6 10" xfId="1111" xr:uid="{D1CCA816-CBC6-4F2F-99C3-D3882915A7C0}"/>
    <cellStyle name="40% - Énfasis6 11" xfId="1112" xr:uid="{ED454AF3-908A-4F8B-BA49-6F0F8D179271}"/>
    <cellStyle name="40% - Énfasis6 2" xfId="1113" xr:uid="{51824FB0-648D-442E-AD6E-71C503010C81}"/>
    <cellStyle name="40% - Énfasis6 2 2" xfId="1114" xr:uid="{990D3DB4-FEC0-4C88-B6C5-EC56B5A6C856}"/>
    <cellStyle name="40% - Énfasis6 2 2 2" xfId="1115" xr:uid="{19179F93-2CD0-442F-B8A6-167A48503776}"/>
    <cellStyle name="40% - Énfasis6 2 2 2 2" xfId="1116" xr:uid="{318CEBD6-13DB-4763-91F1-03D6F1FBA649}"/>
    <cellStyle name="40% - Énfasis6 2 2 3" xfId="1117" xr:uid="{A2A7A4E4-B8CF-4D21-B4A8-7E6B224B4165}"/>
    <cellStyle name="40% - Énfasis6 2 2 3 2" xfId="1118" xr:uid="{5D1043D1-3EC0-4403-B957-D26A2A3D51AB}"/>
    <cellStyle name="40% - Énfasis6 2 2 4" xfId="1119" xr:uid="{38FC7D34-0760-41CC-AA28-14CADB05571B}"/>
    <cellStyle name="40% - Énfasis6 2 2 4 2" xfId="1120" xr:uid="{0989072D-7766-40AF-806B-9106D1970765}"/>
    <cellStyle name="40% - Énfasis6 2 2 5" xfId="1121" xr:uid="{18077638-6546-4BEB-A4F5-6D373ECC0801}"/>
    <cellStyle name="40% - Énfasis6 2 3" xfId="1122" xr:uid="{61E21FC2-0F50-477F-9590-F8F763760E8C}"/>
    <cellStyle name="40% - Énfasis6 2 3 2" xfId="1123" xr:uid="{7B2B7710-DFB5-47A2-99A3-DB5877B88E6D}"/>
    <cellStyle name="40% - Énfasis6 2 3 2 2" xfId="1124" xr:uid="{C7C2BFEB-B9BE-4FE4-A031-FFFCE0A6D8C5}"/>
    <cellStyle name="40% - Énfasis6 2 3 3" xfId="1125" xr:uid="{424B9953-7BA1-4FE3-B917-EB2CDA7E2690}"/>
    <cellStyle name="40% - Énfasis6 2 3 3 2" xfId="1126" xr:uid="{A9A9369E-958D-4993-8E9B-1FFF46139304}"/>
    <cellStyle name="40% - Énfasis6 2 3 4" xfId="1127" xr:uid="{1A6D8CC5-BAFC-455D-981A-F24008030241}"/>
    <cellStyle name="40% - Énfasis6 2 3 4 2" xfId="1128" xr:uid="{9EA930F8-6F72-4226-BDD6-D28E1033290A}"/>
    <cellStyle name="40% - Énfasis6 2 3 5" xfId="1129" xr:uid="{B7795D22-6E84-4C62-9439-EB2D7A52CE5F}"/>
    <cellStyle name="40% - Énfasis6 2 4" xfId="1130" xr:uid="{E3B52771-5787-48F3-9057-2ABE1C4821B9}"/>
    <cellStyle name="40% - Énfasis6 2 4 2" xfId="1131" xr:uid="{43FD70CE-952B-40DE-ADE2-EE840F78D10A}"/>
    <cellStyle name="40% - Énfasis6 2 4 2 2" xfId="1132" xr:uid="{8EA509B0-64D4-41C3-AB17-4EB78118A4A5}"/>
    <cellStyle name="40% - Énfasis6 2 4 2 2 2" xfId="1133" xr:uid="{0985A4E9-4CCA-4EBF-ADA6-E9B2FBE3A2D7}"/>
    <cellStyle name="40% - Énfasis6 2 4 2 2 2 2" xfId="1134" xr:uid="{9FA410AB-B6AD-4123-904E-328B1DF3A8CA}"/>
    <cellStyle name="40% - Énfasis6 2 4 2 2 2 3" xfId="1135" xr:uid="{BDA8976A-CCBE-4FC9-9B99-69957A098B7B}"/>
    <cellStyle name="40% - Énfasis6 2 4 2 2 2 4" xfId="1136" xr:uid="{A6BEB306-B40E-4A47-97C5-00924599DB1C}"/>
    <cellStyle name="40% - Énfasis6 2 4 2 2 2 5" xfId="1137" xr:uid="{5D40DB97-386B-446F-9A15-E1AED8F5398B}"/>
    <cellStyle name="40% - Énfasis6 2 4 2 2 2 6" xfId="1138" xr:uid="{B0A5BE41-1A76-4F32-8F18-BDBF2B5C3B5F}"/>
    <cellStyle name="40% - Énfasis6 2 4 2 2 2 7" xfId="1139" xr:uid="{88C86262-5278-4478-87BE-B34FDE1ECA37}"/>
    <cellStyle name="40% - Énfasis6 2 4 2 2 3" xfId="1140" xr:uid="{D7B511E6-0292-42BE-84A3-451C479E8A84}"/>
    <cellStyle name="40% - Énfasis6 2 4 2 2 4" xfId="1141" xr:uid="{407724C9-CAF4-4592-918B-3D8D0A111CC9}"/>
    <cellStyle name="40% - Énfasis6 2 4 2 2 4 2" xfId="1142" xr:uid="{08747533-AFEC-44AC-A101-C3F5F401FE35}"/>
    <cellStyle name="40% - Énfasis6 2 4 2 2 5" xfId="1143" xr:uid="{D002DE57-540A-4C4F-BD2E-02BE05DA11F3}"/>
    <cellStyle name="40% - Énfasis6 2 4 2 2 5 2" xfId="1144" xr:uid="{3BB422BD-E9B0-41B9-8416-009FEE232BA4}"/>
    <cellStyle name="40% - Énfasis6 2 4 2 2 6" xfId="1145" xr:uid="{1A75DD52-998B-4E44-BB97-F567DDAA2D5B}"/>
    <cellStyle name="40% - Énfasis6 2 4 2 2 6 2" xfId="1146" xr:uid="{3BAF1151-F966-4F7B-A650-4013E688264D}"/>
    <cellStyle name="40% - Énfasis6 2 4 2 2 7" xfId="1147" xr:uid="{ED1267C8-D134-40F3-AEB5-FB13E731CF5D}"/>
    <cellStyle name="40% - Énfasis6 2 4 2 2 7 2" xfId="1148" xr:uid="{5F6C9564-3F93-42E0-967A-4B39CD846F1D}"/>
    <cellStyle name="40% - Énfasis6 2 4 2 3" xfId="1149" xr:uid="{1E4767AD-2C15-4C02-93D7-73A7B542806B}"/>
    <cellStyle name="40% - Énfasis6 2 4 2 3 2" xfId="1150" xr:uid="{5390E35B-25C0-4BEA-9FF9-BEA8C4FF1D8C}"/>
    <cellStyle name="40% - Énfasis6 2 4 2 4" xfId="1151" xr:uid="{835EB768-0835-4971-BED0-68512CE7268E}"/>
    <cellStyle name="40% - Énfasis6 2 4 2 5" xfId="1152" xr:uid="{CD444BBF-5E40-4BF2-A33B-2BD60CBB44A9}"/>
    <cellStyle name="40% - Énfasis6 2 4 2 6" xfId="1153" xr:uid="{6CF2EE8D-B492-4987-A4BD-E3938E7DD2CA}"/>
    <cellStyle name="40% - Énfasis6 2 4 2 7" xfId="1154" xr:uid="{110F7EE6-C452-46D0-A05A-6F5AFA12BE16}"/>
    <cellStyle name="40% - Énfasis6 2 4 2 8" xfId="1155" xr:uid="{57D5B63A-1E32-491F-8818-04BA2C3353CB}"/>
    <cellStyle name="40% - Énfasis6 2 4 3" xfId="1156" xr:uid="{3AFDC3E2-14C3-4E4E-9808-EA6E604AF69D}"/>
    <cellStyle name="40% - Énfasis6 2 4 4" xfId="1157" xr:uid="{8C486D92-E364-4EB7-9C71-F26232D8542C}"/>
    <cellStyle name="40% - Énfasis6 2 4 5" xfId="1158" xr:uid="{0AEA2768-D126-424C-B5F9-F34154104CCB}"/>
    <cellStyle name="40% - Énfasis6 2 4 5 2" xfId="1159" xr:uid="{920B370D-3B43-4DF2-AA7D-A224A4752D64}"/>
    <cellStyle name="40% - Énfasis6 2 4 6" xfId="1160" xr:uid="{9AAA5361-AD75-4364-B35E-CCD220F73AD5}"/>
    <cellStyle name="40% - Énfasis6 2 4 6 2" xfId="1161" xr:uid="{CD890902-D8C8-4C88-BFED-FF01170409D2}"/>
    <cellStyle name="40% - Énfasis6 2 4 7" xfId="1162" xr:uid="{695A1656-F145-4A65-8BA6-D4A0DC056AB8}"/>
    <cellStyle name="40% - Énfasis6 2 4 7 2" xfId="1163" xr:uid="{63575B52-0D1D-4A85-BAE4-79FCB234A28A}"/>
    <cellStyle name="40% - Énfasis6 2 4 8" xfId="1164" xr:uid="{1A5DB378-AE51-41CE-B1DF-74DF0F720D59}"/>
    <cellStyle name="40% - Énfasis6 2 4 8 2" xfId="1165" xr:uid="{AEEBF47E-1395-4A72-A87A-F5AE43B0CC7A}"/>
    <cellStyle name="40% - Énfasis6 2 5" xfId="1166" xr:uid="{0351C787-ADAA-4FAC-9E0D-4612F317FCD9}"/>
    <cellStyle name="40% - Énfasis6 2 5 2" xfId="1167" xr:uid="{EA24338B-6EA3-444E-96CC-338073732492}"/>
    <cellStyle name="40% - Énfasis6 2 6" xfId="1168" xr:uid="{7DBF57F4-6BC8-4DD4-8B55-939D540A6E0D}"/>
    <cellStyle name="40% - Énfasis6 2 6 2" xfId="1169" xr:uid="{3D3B8AF3-6989-46D7-91A6-CA5D754F7A6A}"/>
    <cellStyle name="40% - Énfasis6 2 7" xfId="1170" xr:uid="{91180EBD-B173-4E14-B7BE-9ACA72B607A6}"/>
    <cellStyle name="40% - Énfasis6 3" xfId="1171" xr:uid="{69AF922D-2391-428F-894C-08C09422979F}"/>
    <cellStyle name="40% - Énfasis6 3 2" xfId="1172" xr:uid="{30289259-75A6-440B-8927-4D384DC28FF0}"/>
    <cellStyle name="40% - Énfasis6 3 2 2" xfId="1173" xr:uid="{35A769F4-BD0F-4D9F-B6F2-658AC81AEAA2}"/>
    <cellStyle name="40% - Énfasis6 3 3" xfId="1174" xr:uid="{06568664-BFCD-4AE3-BE9D-016EB2D6808A}"/>
    <cellStyle name="40% - Énfasis6 3 3 2" xfId="1175" xr:uid="{94702BCA-5A3B-4AAF-BAA4-DB388BB3861A}"/>
    <cellStyle name="40% - Énfasis6 3 4" xfId="1176" xr:uid="{EF4E43AD-7896-40CF-A1A5-B079CC229D77}"/>
    <cellStyle name="40% - Énfasis6 3 4 2" xfId="1177" xr:uid="{552D5EE2-668D-4402-ACA7-07EF55D791B0}"/>
    <cellStyle name="40% - Énfasis6 3 5" xfId="1178" xr:uid="{EA87013F-1338-4183-9737-B8501E0A4CA2}"/>
    <cellStyle name="40% - Énfasis6 4" xfId="1179" xr:uid="{8E0D7895-BE2B-496A-B649-BEF2E6E8D275}"/>
    <cellStyle name="40% - Énfasis6 4 2" xfId="1180" xr:uid="{7D31E3FC-2530-4144-ACD3-17EF53AE8EA9}"/>
    <cellStyle name="40% - Énfasis6 4 2 2" xfId="1181" xr:uid="{1A625CA4-80D1-414A-8BC9-A46F894BC273}"/>
    <cellStyle name="40% - Énfasis6 4 3" xfId="1182" xr:uid="{3D09D940-889E-4BA9-89D2-2FD23AEFD9B0}"/>
    <cellStyle name="40% - Énfasis6 4 3 2" xfId="1183" xr:uid="{35133209-2635-4828-A3B3-55DB3D046B8D}"/>
    <cellStyle name="40% - Énfasis6 4 4" xfId="1184" xr:uid="{53B23B2F-4466-4139-87D1-4863C100816E}"/>
    <cellStyle name="40% - Énfasis6 4 4 2" xfId="1185" xr:uid="{DE5028D9-C457-49D7-BAF0-7F1EB78ED995}"/>
    <cellStyle name="40% - Énfasis6 4 5" xfId="1186" xr:uid="{13D0C2A3-30E7-489C-B3B0-624CC75454DB}"/>
    <cellStyle name="40% - Énfasis6 5" xfId="1187" xr:uid="{8334C8AA-7E7D-4343-9EB9-9F9C05AE0B51}"/>
    <cellStyle name="40% - Énfasis6 6" xfId="1188" xr:uid="{36E50A4B-0616-4019-A08B-3826FA523C3A}"/>
    <cellStyle name="40% - Énfasis6 7" xfId="1189" xr:uid="{5AD34BC6-68CF-43F6-A2F7-A40B0B17A471}"/>
    <cellStyle name="40% - Énfasis6 8" xfId="1190" xr:uid="{19AA8429-C9A2-4026-AB81-1F0A41F3504E}"/>
    <cellStyle name="40% - Énfasis6 9" xfId="1191" xr:uid="{3CE8105D-177B-4507-9511-CFE88BEE361A}"/>
    <cellStyle name="60% - Accent1" xfId="1192" xr:uid="{B5C4987F-3CC4-4E63-AF9D-549F6147D7F6}"/>
    <cellStyle name="60% - Accent2" xfId="1193" xr:uid="{B7C634A2-C11A-4337-9515-43237956E255}"/>
    <cellStyle name="60% - Accent3" xfId="1194" xr:uid="{7F4DC39D-9E58-46FC-B842-E3FC1ECD87E8}"/>
    <cellStyle name="60% - Accent4" xfId="1195" xr:uid="{11E45523-2571-47E4-9ED9-7B7A2632BAD5}"/>
    <cellStyle name="60% - Accent5" xfId="1196" xr:uid="{C284EB59-D8D5-42E7-BB3D-7E3FC55525A6}"/>
    <cellStyle name="60% - Accent6" xfId="1197" xr:uid="{60F41E61-08DB-4E90-9542-F5D99E5DE66E}"/>
    <cellStyle name="60% - Énfasis1 10" xfId="1198" xr:uid="{A4730EB0-D209-418A-95A9-0F38635EB3C2}"/>
    <cellStyle name="60% - Énfasis1 11" xfId="1199" xr:uid="{E5B078E1-CFDB-49E5-AC11-9648A758E0C0}"/>
    <cellStyle name="60% - Énfasis1 12" xfId="1200" xr:uid="{3CD0258A-2DA5-436B-A4A5-1F5CA9287777}"/>
    <cellStyle name="60% - Énfasis1 2" xfId="1201" xr:uid="{E38343FF-CDFB-4750-ADCA-D503F2C5798C}"/>
    <cellStyle name="60% - Énfasis1 2 2" xfId="1202" xr:uid="{3BC7B8F5-1767-4562-B869-D75059CAB711}"/>
    <cellStyle name="60% - Énfasis1 2 3" xfId="1203" xr:uid="{6365209D-C608-43AA-BC26-C66C0CDFCB72}"/>
    <cellStyle name="60% - Énfasis1 2 4" xfId="1204" xr:uid="{1A1C30E3-2DCB-4701-8D8B-8A71CC78EA36}"/>
    <cellStyle name="60% - Énfasis1 2 4 2" xfId="1205" xr:uid="{C40E0FD3-D827-4A71-B543-F9EA767922B9}"/>
    <cellStyle name="60% - Énfasis1 2 4 2 2" xfId="1206" xr:uid="{4F30EF54-7BC0-4153-86E8-CB1E47CA8F63}"/>
    <cellStyle name="60% - Énfasis1 2 4 2 2 2" xfId="1207" xr:uid="{A643B761-6467-443E-896A-43D7281E4C62}"/>
    <cellStyle name="60% - Énfasis1 2 4 2 2 2 2" xfId="1208" xr:uid="{B7837DC1-CC37-4F88-A6E6-A5EC4054C9B1}"/>
    <cellStyle name="60% - Énfasis1 2 4 2 2 2 3" xfId="1209" xr:uid="{8CF384A5-7FED-4704-97BF-727586E9865B}"/>
    <cellStyle name="60% - Énfasis1 2 4 2 2 2 4" xfId="1210" xr:uid="{A7C6A884-EEB1-4074-B12C-82C6493C721F}"/>
    <cellStyle name="60% - Énfasis1 2 4 2 2 2 5" xfId="1211" xr:uid="{950182FE-CA54-4207-8BF3-05527FD10946}"/>
    <cellStyle name="60% - Énfasis1 2 4 2 2 2 6" xfId="1212" xr:uid="{3F45422C-2661-45E3-A5DD-723B2C63B247}"/>
    <cellStyle name="60% - Énfasis1 2 4 2 2 3" xfId="1213" xr:uid="{614848A6-211F-4BA4-A135-782C1BB738D3}"/>
    <cellStyle name="60% - Énfasis1 2 4 2 2 4" xfId="1214" xr:uid="{0F086A3C-66E3-4981-9784-19B3DE47D84D}"/>
    <cellStyle name="60% - Énfasis1 2 4 2 2 5" xfId="1215" xr:uid="{35A735D6-1571-40DD-90A1-10BBD5C5C521}"/>
    <cellStyle name="60% - Énfasis1 2 4 2 2 6" xfId="1216" xr:uid="{5B693764-A907-4F1A-8BC9-2C170CDF904B}"/>
    <cellStyle name="60% - Énfasis1 2 4 2 2 7" xfId="1217" xr:uid="{5D39E14F-3FD1-473E-9B27-EDBB01DDDBF4}"/>
    <cellStyle name="60% - Énfasis1 2 4 2 3" xfId="1218" xr:uid="{BD217AAB-F11B-43D4-A8CD-FF5C2CE0F758}"/>
    <cellStyle name="60% - Énfasis1 2 4 2 4" xfId="1219" xr:uid="{00DBFAFF-F12F-43D7-8EA5-F2514CCF80D5}"/>
    <cellStyle name="60% - Énfasis1 2 4 2 5" xfId="1220" xr:uid="{93D19BF1-7C6C-4411-9EBE-867B5D4BC7EE}"/>
    <cellStyle name="60% - Énfasis1 2 4 2 6" xfId="1221" xr:uid="{C7F82F13-50FD-4268-94D9-A167AA0445A4}"/>
    <cellStyle name="60% - Énfasis1 2 4 2 7" xfId="1222" xr:uid="{37E34C2E-F66B-4C09-8356-26C37B7EEEB0}"/>
    <cellStyle name="60% - Énfasis1 2 4 3" xfId="1223" xr:uid="{AC70030B-BEA1-4175-99FB-AE1DE94338F2}"/>
    <cellStyle name="60% - Énfasis1 2 4 4" xfId="1224" xr:uid="{684EE9D0-0CBA-4B2E-AB37-A740B387631A}"/>
    <cellStyle name="60% - Énfasis1 2 4 5" xfId="1225" xr:uid="{1F50B526-4C03-4626-96D5-1C8A9A3264AE}"/>
    <cellStyle name="60% - Énfasis1 2 4 6" xfId="1226" xr:uid="{4342D434-79CE-4C31-90BB-CE29641BED80}"/>
    <cellStyle name="60% - Énfasis1 2 4 7" xfId="1227" xr:uid="{2CDE101D-73B1-458C-B41A-B930289335C8}"/>
    <cellStyle name="60% - Énfasis1 2 4 8" xfId="1228" xr:uid="{65137BDE-1ADB-4FA0-94C7-E63DC13A6CFB}"/>
    <cellStyle name="60% - Énfasis1 2 5" xfId="1229" xr:uid="{6D4CD9DD-4957-42B2-9C44-1A53ABBEE88D}"/>
    <cellStyle name="60% - Énfasis1 2 6" xfId="1230" xr:uid="{B800B68F-63EB-4F44-836F-0CCFBCF1D76C}"/>
    <cellStyle name="60% - Énfasis1 3" xfId="1231" xr:uid="{919262FC-268E-4436-9BEF-1628EE1F035F}"/>
    <cellStyle name="60% - Énfasis1 4" xfId="1232" xr:uid="{75BB78C5-C10E-4266-93F0-0E36A8EFFB4B}"/>
    <cellStyle name="60% - Énfasis1 4 2" xfId="1233" xr:uid="{8505CF4C-D049-4C63-9301-2002893EBBF0}"/>
    <cellStyle name="60% - Énfasis1 4 3" xfId="1234" xr:uid="{9B34D666-B3B1-46F5-BE05-E42FF3964572}"/>
    <cellStyle name="60% - Énfasis1 4 4" xfId="1235" xr:uid="{A311763F-6D55-48DE-831F-5ACC1221201D}"/>
    <cellStyle name="60% - Énfasis1 5" xfId="1236" xr:uid="{7C1A8573-E88A-43F7-9A07-DD612C99DEB4}"/>
    <cellStyle name="60% - Énfasis1 6" xfId="1237" xr:uid="{31BF0001-167B-4107-BD39-43E1843381E7}"/>
    <cellStyle name="60% - Énfasis1 7" xfId="1238" xr:uid="{2F09DEFC-4D66-4C68-91C0-180B481642D5}"/>
    <cellStyle name="60% - Énfasis1 8" xfId="1239" xr:uid="{325D467C-AF7D-41CF-9CC3-57140A9D7099}"/>
    <cellStyle name="60% - Énfasis1 9" xfId="1240" xr:uid="{F2A2928A-F754-44CD-BA7C-8FC0CDB5B107}"/>
    <cellStyle name="60% - Énfasis2 2" xfId="1241" xr:uid="{6EF1EF7D-FCEF-45A8-B089-89FC50713A63}"/>
    <cellStyle name="60% - Énfasis2 2 2" xfId="1242" xr:uid="{9C479FCE-7324-4C84-B101-BB0B40205006}"/>
    <cellStyle name="60% - Énfasis2 2 3" xfId="1243" xr:uid="{3D987A27-E269-4746-8268-696CEC1CF5CE}"/>
    <cellStyle name="60% - Énfasis2 2 4" xfId="1244" xr:uid="{8F3BC9C0-2674-4EF5-B1C8-6E17964E35D7}"/>
    <cellStyle name="60% - Énfasis2 2 5" xfId="1245" xr:uid="{643E4C80-F134-4A45-A8EA-0C19BD19E9DE}"/>
    <cellStyle name="60% - Énfasis2 2 6" xfId="1246" xr:uid="{333E9386-2C61-4BD6-B89D-5E62F191C6E7}"/>
    <cellStyle name="60% - Énfasis2 3" xfId="1247" xr:uid="{A82B65C5-FDA6-4B16-8740-51DA6AD951F1}"/>
    <cellStyle name="60% - Énfasis2 4" xfId="1248" xr:uid="{B83B2450-3C88-4D7E-9BB7-CA28180DE2B7}"/>
    <cellStyle name="60% - Énfasis2 4 2" xfId="1249" xr:uid="{33C4D518-0B55-4913-A0A4-3F169721B075}"/>
    <cellStyle name="60% - Énfasis2 4 3" xfId="1250" xr:uid="{506F355C-D2F0-44FD-B906-8B9877881955}"/>
    <cellStyle name="60% - Énfasis2 4 4" xfId="1251" xr:uid="{CA562CF1-F932-44AE-8815-A723EE2A9CFC}"/>
    <cellStyle name="60% - Énfasis2 5" xfId="1252" xr:uid="{89272FEC-C806-4338-872C-1DF3D04AC6BE}"/>
    <cellStyle name="60% - Énfasis2 6" xfId="1253" xr:uid="{D8B6B2D1-ECFC-45DC-94BF-8F0BDF1714D1}"/>
    <cellStyle name="60% - Énfasis3 10" xfId="1254" xr:uid="{0C18F1B5-B834-483C-9864-A56CB58AAF5E}"/>
    <cellStyle name="60% - Énfasis3 11" xfId="1255" xr:uid="{DEB75CFA-0DBA-4934-8911-1782F85F3825}"/>
    <cellStyle name="60% - Énfasis3 2" xfId="1256" xr:uid="{2538D2DC-61D2-4C90-9AE5-0CA518D0ECBC}"/>
    <cellStyle name="60% - Énfasis3 2 2" xfId="1257" xr:uid="{E47343DE-A321-466F-A39F-41F71D9D2F10}"/>
    <cellStyle name="60% - Énfasis3 2 3" xfId="1258" xr:uid="{CC79B962-7D70-411C-BB33-E3CFB14BACD8}"/>
    <cellStyle name="60% - Énfasis3 2 4" xfId="1259" xr:uid="{92EBA220-D182-4337-B2B3-A8B8D179C266}"/>
    <cellStyle name="60% - Énfasis3 2 4 2" xfId="1260" xr:uid="{E913040E-5671-4E9D-9836-A5920EE22D76}"/>
    <cellStyle name="60% - Énfasis3 2 4 2 2" xfId="1261" xr:uid="{2F87970A-E53D-4B54-8737-90739A502515}"/>
    <cellStyle name="60% - Énfasis3 2 4 2 2 2" xfId="1262" xr:uid="{DB1E1E22-9F78-4742-83FC-B7181E2817E0}"/>
    <cellStyle name="60% - Énfasis3 2 4 2 2 2 2" xfId="1263" xr:uid="{181D838E-CBB1-4155-B9A7-D15DC2D39E8B}"/>
    <cellStyle name="60% - Énfasis3 2 4 2 2 2 3" xfId="1264" xr:uid="{E9F39B8D-B335-4341-9862-07348739BC9F}"/>
    <cellStyle name="60% - Énfasis3 2 4 2 2 2 4" xfId="1265" xr:uid="{5D1475D4-B8A3-4D35-ACC3-2D0A640A19E2}"/>
    <cellStyle name="60% - Énfasis3 2 4 2 2 2 5" xfId="1266" xr:uid="{9A3AE807-6835-4082-8DC8-59D0C9988CE1}"/>
    <cellStyle name="60% - Énfasis3 2 4 2 2 2 6" xfId="1267" xr:uid="{21E884A8-710D-4F4A-A4BF-667024D87C30}"/>
    <cellStyle name="60% - Énfasis3 2 4 2 2 3" xfId="1268" xr:uid="{F71EB6AF-ED50-4D2E-9D75-0FF1937CA206}"/>
    <cellStyle name="60% - Énfasis3 2 4 2 2 4" xfId="1269" xr:uid="{5D6AA230-5630-472F-9BF7-12D2C66F21DF}"/>
    <cellStyle name="60% - Énfasis3 2 4 2 2 5" xfId="1270" xr:uid="{6618CE52-670B-4537-B93A-7FA734698C1B}"/>
    <cellStyle name="60% - Énfasis3 2 4 2 2 6" xfId="1271" xr:uid="{C488E748-0399-4691-BCBC-FB8138C09B93}"/>
    <cellStyle name="60% - Énfasis3 2 4 2 2 7" xfId="1272" xr:uid="{14C2E53D-CA6B-4580-BFE4-B8A33CA58700}"/>
    <cellStyle name="60% - Énfasis3 2 4 2 3" xfId="1273" xr:uid="{57C1B18C-17C9-4FCC-BDDE-17416EC69C0E}"/>
    <cellStyle name="60% - Énfasis3 2 4 2 4" xfId="1274" xr:uid="{93B3CB06-2EDC-44B9-B6A2-C688612421CB}"/>
    <cellStyle name="60% - Énfasis3 2 4 2 5" xfId="1275" xr:uid="{F17CB524-D5DB-499D-B74A-57FA0EA8D380}"/>
    <cellStyle name="60% - Énfasis3 2 4 2 6" xfId="1276" xr:uid="{58A6E54A-52A2-467C-90F7-158603D2DAC2}"/>
    <cellStyle name="60% - Énfasis3 2 4 2 7" xfId="1277" xr:uid="{C1B86D75-6ED0-4177-B7F4-DB653834DDF2}"/>
    <cellStyle name="60% - Énfasis3 2 4 3" xfId="1278" xr:uid="{AD34AE39-A70C-4678-9F64-9B951B06719F}"/>
    <cellStyle name="60% - Énfasis3 2 4 4" xfId="1279" xr:uid="{2D1AA745-66C9-46B7-B8A6-E6EE02BE1BAD}"/>
    <cellStyle name="60% - Énfasis3 2 4 5" xfId="1280" xr:uid="{FF6AC963-AD7E-4E18-AAC0-83B398947B76}"/>
    <cellStyle name="60% - Énfasis3 2 4 6" xfId="1281" xr:uid="{95E1DB11-5C1D-4BEB-8837-D4107F366A89}"/>
    <cellStyle name="60% - Énfasis3 2 4 7" xfId="1282" xr:uid="{CC0F770E-77EE-435B-84B0-D7FF5C4B2E59}"/>
    <cellStyle name="60% - Énfasis3 2 4 8" xfId="1283" xr:uid="{C8A600B2-30F9-4D47-9F37-E0B49892A442}"/>
    <cellStyle name="60% - Énfasis3 2 5" xfId="1284" xr:uid="{F1DD195A-6B8E-4DC4-8699-ADF807B56239}"/>
    <cellStyle name="60% - Énfasis3 2 6" xfId="1285" xr:uid="{CE5E8169-DAF1-42CC-BD56-97E404988ADF}"/>
    <cellStyle name="60% - Énfasis3 3" xfId="1286" xr:uid="{76F1D827-D431-4757-A928-60EFAFA08833}"/>
    <cellStyle name="60% - Énfasis3 4" xfId="1287" xr:uid="{DA9F1FD6-F649-4359-A55D-647D6E0A898B}"/>
    <cellStyle name="60% - Énfasis3 4 2" xfId="1288" xr:uid="{01797504-589A-42F7-91B5-53D961F67DB6}"/>
    <cellStyle name="60% - Énfasis3 4 3" xfId="1289" xr:uid="{46CADD53-71E6-41F0-93ED-440666BD1448}"/>
    <cellStyle name="60% - Énfasis3 4 4" xfId="1290" xr:uid="{41E2FC3E-8B40-49AE-B396-60D9D3D48F26}"/>
    <cellStyle name="60% - Énfasis3 5" xfId="1291" xr:uid="{EC1FB288-8D27-42DD-840D-5869CF6D5539}"/>
    <cellStyle name="60% - Énfasis3 6" xfId="1292" xr:uid="{EEC6295A-A65E-4033-9CA7-3554B5317F28}"/>
    <cellStyle name="60% - Énfasis3 7" xfId="1293" xr:uid="{071F1EA4-BB29-40F2-968F-D7A162371EAE}"/>
    <cellStyle name="60% - Énfasis3 8" xfId="1294" xr:uid="{FD03F336-0E2E-4AA0-B1CB-F0BE990661C8}"/>
    <cellStyle name="60% - Énfasis3 9" xfId="1295" xr:uid="{25AF0ADB-AD78-45CA-BF11-3BA3535B6897}"/>
    <cellStyle name="60% - Énfasis4 10" xfId="1296" xr:uid="{11063217-DE80-4977-B611-4E9B9897EF43}"/>
    <cellStyle name="60% - Énfasis4 11" xfId="1297" xr:uid="{E7BFF178-2A9D-4524-BCA3-94BFBECBB3B3}"/>
    <cellStyle name="60% - Énfasis4 12" xfId="1298" xr:uid="{FDDFB5E9-66E2-4D6E-9891-5E2729109675}"/>
    <cellStyle name="60% - Énfasis4 13" xfId="2661" xr:uid="{172E34CB-4528-423F-8ABB-87D5F9A0AFB2}"/>
    <cellStyle name="60% - Énfasis4 2" xfId="1299" xr:uid="{57720735-EEF6-410B-AAD2-A2030E046601}"/>
    <cellStyle name="60% - Énfasis4 2 2" xfId="1300" xr:uid="{E5BE5020-4DD3-4D00-A8D9-88C4C7A1E633}"/>
    <cellStyle name="60% - Énfasis4 2 3" xfId="1301" xr:uid="{8F2DCE42-3F35-4C61-A6B1-C65008F9CB7E}"/>
    <cellStyle name="60% - Énfasis4 2 4" xfId="1302" xr:uid="{E0F92B60-B5DF-4819-B8A3-3E6752F17FFF}"/>
    <cellStyle name="60% - Énfasis4 2 4 2" xfId="1303" xr:uid="{A2E34AF3-2A15-484B-BF5B-74847FE5ED18}"/>
    <cellStyle name="60% - Énfasis4 2 4 2 2" xfId="1304" xr:uid="{35F2B9CE-3B57-4A48-B2DA-A851C1CDC5C4}"/>
    <cellStyle name="60% - Énfasis4 2 4 2 2 2" xfId="1305" xr:uid="{A2463B9D-0950-448B-A83A-4F01851B3396}"/>
    <cellStyle name="60% - Énfasis4 2 4 2 2 2 2" xfId="1306" xr:uid="{8A701047-8099-4088-96E5-AA5FF0862679}"/>
    <cellStyle name="60% - Énfasis4 2 4 2 2 2 3" xfId="1307" xr:uid="{C98201D3-C204-4851-9D53-4C19523AF918}"/>
    <cellStyle name="60% - Énfasis4 2 4 2 2 2 4" xfId="1308" xr:uid="{E82D25C5-DD36-4F8F-8332-12DEB7DE16F3}"/>
    <cellStyle name="60% - Énfasis4 2 4 2 2 2 5" xfId="1309" xr:uid="{55039113-1844-4592-A2A7-DBBC6EDE01E9}"/>
    <cellStyle name="60% - Énfasis4 2 4 2 2 2 6" xfId="1310" xr:uid="{72F17813-17F4-4D65-BE2C-3F7FF62A30C1}"/>
    <cellStyle name="60% - Énfasis4 2 4 2 2 3" xfId="1311" xr:uid="{E6B5ECC3-BE61-467F-A872-F64EB27E3CCE}"/>
    <cellStyle name="60% - Énfasis4 2 4 2 2 4" xfId="1312" xr:uid="{AE86592F-3E68-4988-9F05-A930C247FE65}"/>
    <cellStyle name="60% - Énfasis4 2 4 2 2 5" xfId="1313" xr:uid="{99CF2CFE-CBAB-4FD0-8EFF-C4630CCB218E}"/>
    <cellStyle name="60% - Énfasis4 2 4 2 2 6" xfId="1314" xr:uid="{A9843F0D-1F28-4B17-B683-2EE8BE5E5431}"/>
    <cellStyle name="60% - Énfasis4 2 4 2 2 7" xfId="1315" xr:uid="{649C5F0D-A90A-4F68-920A-55C7B8D37E77}"/>
    <cellStyle name="60% - Énfasis4 2 4 2 3" xfId="1316" xr:uid="{792C3A80-FE68-416A-8A99-A145E0A284D3}"/>
    <cellStyle name="60% - Énfasis4 2 4 2 4" xfId="1317" xr:uid="{9D2B7113-6643-46A8-8494-2F06AB3471BF}"/>
    <cellStyle name="60% - Énfasis4 2 4 2 5" xfId="1318" xr:uid="{7F173C75-590B-4FDA-920E-C3FC838290CD}"/>
    <cellStyle name="60% - Énfasis4 2 4 2 6" xfId="1319" xr:uid="{040457E7-9D17-471B-8086-D62A1E010BC9}"/>
    <cellStyle name="60% - Énfasis4 2 4 2 7" xfId="1320" xr:uid="{1B3ADBF5-FE86-4D3D-8810-08C64BCD65B6}"/>
    <cellStyle name="60% - Énfasis4 2 4 3" xfId="1321" xr:uid="{78235FFC-4D71-4A46-AF75-0391F54E4300}"/>
    <cellStyle name="60% - Énfasis4 2 4 4" xfId="1322" xr:uid="{5870306A-0BA2-4A3B-8995-1553A6C03EA5}"/>
    <cellStyle name="60% - Énfasis4 2 4 5" xfId="1323" xr:uid="{6DC91006-70FB-4D11-8922-1F4FCC6C0E40}"/>
    <cellStyle name="60% - Énfasis4 2 4 6" xfId="1324" xr:uid="{A1CF51EC-7914-455F-AB78-E3497A6CC548}"/>
    <cellStyle name="60% - Énfasis4 2 4 7" xfId="1325" xr:uid="{FC2728B5-4341-4093-98E6-EE60806AE7EB}"/>
    <cellStyle name="60% - Énfasis4 2 4 8" xfId="1326" xr:uid="{0882EE00-7839-4678-AA89-E881DABBF2C1}"/>
    <cellStyle name="60% - Énfasis4 2 5" xfId="1327" xr:uid="{1B5CFEAE-1BAE-4845-93E8-79917CA875F3}"/>
    <cellStyle name="60% - Énfasis4 2 6" xfId="1328" xr:uid="{EF651D43-6649-467A-B927-66FF5631BFA3}"/>
    <cellStyle name="60% - Énfasis4 3" xfId="1329" xr:uid="{861AAB99-659A-46EE-AED4-56A5FB7C5814}"/>
    <cellStyle name="60% - Énfasis4 4" xfId="1330" xr:uid="{4E85622F-3516-4B90-A3E8-F374560C00D4}"/>
    <cellStyle name="60% - Énfasis4 4 2" xfId="1331" xr:uid="{CD549571-2674-4974-BDBC-39D2AB93108C}"/>
    <cellStyle name="60% - Énfasis4 4 3" xfId="1332" xr:uid="{55C1986C-4D85-4CA4-8D3F-E839B0CDB7C2}"/>
    <cellStyle name="60% - Énfasis4 4 4" xfId="1333" xr:uid="{9FD8D4AD-45EE-4DB2-B97D-CDCBC984EBBF}"/>
    <cellStyle name="60% - Énfasis4 5" xfId="1334" xr:uid="{C3216CEE-E42E-466C-953C-3382B277AA05}"/>
    <cellStyle name="60% - Énfasis4 6" xfId="1335" xr:uid="{5DB7526E-7B37-429B-A412-303613598265}"/>
    <cellStyle name="60% - Énfasis4 7" xfId="1336" xr:uid="{5AE84E86-2B14-4F4B-9366-39C2E29E6F9B}"/>
    <cellStyle name="60% - Énfasis4 8" xfId="1337" xr:uid="{E28AB866-5A3D-47AA-B482-2D366342C048}"/>
    <cellStyle name="60% - Énfasis4 9" xfId="1338" xr:uid="{3D837D19-E8A9-4E3B-9BD3-D9313CCE922D}"/>
    <cellStyle name="60% - Énfasis5 2" xfId="1339" xr:uid="{9365F834-DE0E-4E74-BF4B-821E0F3E15B1}"/>
    <cellStyle name="60% - Énfasis5 2 2" xfId="1340" xr:uid="{5025F14C-6C29-45C8-B8A3-B0DF66E61A57}"/>
    <cellStyle name="60% - Énfasis5 2 3" xfId="1341" xr:uid="{744EAB3E-4C88-439A-BE0B-FDEDB24C5C99}"/>
    <cellStyle name="60% - Énfasis5 2 4" xfId="1342" xr:uid="{E4E61983-7B58-4E29-BF6A-7242AAC94F55}"/>
    <cellStyle name="60% - Énfasis5 2 5" xfId="1343" xr:uid="{B31CAF31-68A8-4EEE-A759-A89418971D2A}"/>
    <cellStyle name="60% - Énfasis5 2 6" xfId="1344" xr:uid="{9E2ABD4B-3F8C-402E-BFC7-C959DBFA0EBF}"/>
    <cellStyle name="60% - Énfasis5 3" xfId="1345" xr:uid="{1524607F-3105-447F-B360-BF5A16F56EEB}"/>
    <cellStyle name="60% - Énfasis5 4" xfId="1346" xr:uid="{9E8D9A6E-F89B-4D10-AB2D-201D0F620348}"/>
    <cellStyle name="60% - Énfasis5 4 2" xfId="1347" xr:uid="{B1A569FB-A613-4037-8FA5-2E2E12581271}"/>
    <cellStyle name="60% - Énfasis5 4 3" xfId="1348" xr:uid="{CB311F4A-07AA-4BA6-B495-CA5EFAC7C349}"/>
    <cellStyle name="60% - Énfasis5 4 4" xfId="1349" xr:uid="{284D776D-9AFA-4610-BCBB-D30BF5C62F3D}"/>
    <cellStyle name="60% - Énfasis5 5" xfId="1350" xr:uid="{47AFCF6D-3B45-4AE8-9167-C7EFE4969059}"/>
    <cellStyle name="60% - Énfasis5 6" xfId="1351" xr:uid="{E39AAEB4-1320-4EE8-AC85-2B8E7D192140}"/>
    <cellStyle name="60% - Énfasis6 10" xfId="1352" xr:uid="{A62BFEED-D3D4-4859-93E4-DC9AA89737DF}"/>
    <cellStyle name="60% - Énfasis6 11" xfId="1353" xr:uid="{1053D8FF-69DB-40C5-BD66-648679E3B30A}"/>
    <cellStyle name="60% - Énfasis6 12" xfId="1354" xr:uid="{5BF59512-5D3A-4E70-AFB2-151B041EEAE2}"/>
    <cellStyle name="60% - Énfasis6 13" xfId="2662" xr:uid="{87BA37FF-F7EA-446F-91C3-AC653B417804}"/>
    <cellStyle name="60% - Énfasis6 2" xfId="1355" xr:uid="{1C9FA123-FF28-4301-BAAA-F731AD5604CE}"/>
    <cellStyle name="60% - Énfasis6 2 2" xfId="1356" xr:uid="{0C664C26-AB60-46FD-9251-9A1CF1315094}"/>
    <cellStyle name="60% - Énfasis6 2 3" xfId="1357" xr:uid="{C701E1A5-07F5-411E-AA5B-6535E9142060}"/>
    <cellStyle name="60% - Énfasis6 2 4" xfId="1358" xr:uid="{E4B00404-F849-4868-9202-F9CDC0CA98CE}"/>
    <cellStyle name="60% - Énfasis6 2 4 2" xfId="1359" xr:uid="{377487C0-A7E9-4EF6-9F0D-3FB5A2B90EAE}"/>
    <cellStyle name="60% - Énfasis6 2 4 2 2" xfId="1360" xr:uid="{1D231157-529E-458B-9774-26836D9E936D}"/>
    <cellStyle name="60% - Énfasis6 2 4 2 2 2" xfId="1361" xr:uid="{2CDE59CE-5AEE-4ABE-BFB3-DFCFFF58D584}"/>
    <cellStyle name="60% - Énfasis6 2 4 2 2 2 2" xfId="1362" xr:uid="{87FCADC3-B18E-4B7C-8FE0-3431D95227C8}"/>
    <cellStyle name="60% - Énfasis6 2 4 2 2 2 3" xfId="1363" xr:uid="{1EEE8D11-4B97-486F-B589-5D3BBE8C5B8A}"/>
    <cellStyle name="60% - Énfasis6 2 4 2 2 2 4" xfId="1364" xr:uid="{8D8117F3-5C03-4980-8F2D-A1614EA5E1D4}"/>
    <cellStyle name="60% - Énfasis6 2 4 2 2 2 5" xfId="1365" xr:uid="{0FB247F6-3816-4610-AFC1-43639E5A7CAB}"/>
    <cellStyle name="60% - Énfasis6 2 4 2 2 2 6" xfId="1366" xr:uid="{0E0C30C6-757D-4DC2-84BD-A9B0B773BE80}"/>
    <cellStyle name="60% - Énfasis6 2 4 2 2 3" xfId="1367" xr:uid="{92A6E67B-E008-4C14-AC5D-99AF9D0DE539}"/>
    <cellStyle name="60% - Énfasis6 2 4 2 2 4" xfId="1368" xr:uid="{E865B36F-4BB5-402C-BC86-8216175AD869}"/>
    <cellStyle name="60% - Énfasis6 2 4 2 2 5" xfId="1369" xr:uid="{9595FBB0-3164-419F-8D38-71970006DFAC}"/>
    <cellStyle name="60% - Énfasis6 2 4 2 2 6" xfId="1370" xr:uid="{B43839F4-E7A6-48C5-B4F9-506ABBC603B6}"/>
    <cellStyle name="60% - Énfasis6 2 4 2 2 7" xfId="1371" xr:uid="{AD1B7A42-B674-4898-AE8E-758AE60187A9}"/>
    <cellStyle name="60% - Énfasis6 2 4 2 3" xfId="1372" xr:uid="{FB9B5747-D646-4111-A3B3-F5A9E9570FF3}"/>
    <cellStyle name="60% - Énfasis6 2 4 2 4" xfId="1373" xr:uid="{233B52D9-E019-41EE-9340-85E999DFECE1}"/>
    <cellStyle name="60% - Énfasis6 2 4 2 5" xfId="1374" xr:uid="{AD44A1CE-69A0-4752-900E-2D80D9CA773E}"/>
    <cellStyle name="60% - Énfasis6 2 4 2 6" xfId="1375" xr:uid="{3029861D-9DC0-4067-88C8-281EC864562B}"/>
    <cellStyle name="60% - Énfasis6 2 4 2 7" xfId="1376" xr:uid="{522F4C93-E411-42D0-A381-C80D05C8290F}"/>
    <cellStyle name="60% - Énfasis6 2 4 3" xfId="1377" xr:uid="{8944357C-52D2-40BD-943E-1C7F344007CD}"/>
    <cellStyle name="60% - Énfasis6 2 4 4" xfId="1378" xr:uid="{62EDDED3-AA71-41DB-9727-0AF41A4D5ACC}"/>
    <cellStyle name="60% - Énfasis6 2 4 5" xfId="1379" xr:uid="{0E352701-3843-4CFB-B31E-56F1964DFE91}"/>
    <cellStyle name="60% - Énfasis6 2 4 6" xfId="1380" xr:uid="{BBFFDE47-6A92-474A-B6F4-82F2DC0A7999}"/>
    <cellStyle name="60% - Énfasis6 2 4 7" xfId="1381" xr:uid="{6DFC3086-6FE4-4DAA-AA66-848E8748CDFB}"/>
    <cellStyle name="60% - Énfasis6 2 4 8" xfId="1382" xr:uid="{7C6BB0EC-A31A-4377-97E3-DDD9EE16FBA5}"/>
    <cellStyle name="60% - Énfasis6 2 5" xfId="1383" xr:uid="{1E79382F-FD15-4496-80AF-1C6299BB6512}"/>
    <cellStyle name="60% - Énfasis6 2 6" xfId="1384" xr:uid="{EEC924FA-9809-48E0-9B16-EDF88BD13DA0}"/>
    <cellStyle name="60% - Énfasis6 3" xfId="1385" xr:uid="{C30F2E0C-CA06-427D-A7E2-3ABB087764BF}"/>
    <cellStyle name="60% - Énfasis6 4" xfId="1386" xr:uid="{0A0F3D4D-B1D0-4388-861E-13458F45C755}"/>
    <cellStyle name="60% - Énfasis6 4 2" xfId="1387" xr:uid="{BF6E6409-04E3-4E2C-8811-1CB001F195C6}"/>
    <cellStyle name="60% - Énfasis6 4 3" xfId="1388" xr:uid="{AE3C1824-01AD-4483-B5B9-2D2239B3D0AD}"/>
    <cellStyle name="60% - Énfasis6 4 4" xfId="1389" xr:uid="{B1B34844-46C2-4996-A858-285D9A43EDE4}"/>
    <cellStyle name="60% - Énfasis6 5" xfId="1390" xr:uid="{E5C2FA7C-2CDB-4D3A-8499-6EFA54690389}"/>
    <cellStyle name="60% - Énfasis6 6" xfId="1391" xr:uid="{0DA73D3C-3A22-4C93-B819-B6EDF2BD4ADE}"/>
    <cellStyle name="60% - Énfasis6 7" xfId="1392" xr:uid="{F8CC738F-0B28-4A5B-B1F2-85DA16BE9B5F}"/>
    <cellStyle name="60% - Énfasis6 8" xfId="1393" xr:uid="{EACF6271-B210-4BFD-90F5-D53F5D0A8EE8}"/>
    <cellStyle name="60% - Énfasis6 9" xfId="1394" xr:uid="{560974C0-EF4D-412D-8D97-89F1FD04C8E9}"/>
    <cellStyle name="Accent1" xfId="1395" xr:uid="{DF15A7C3-FE6F-4CBE-A1E5-D463C3271FD2}"/>
    <cellStyle name="Accent2" xfId="1396" xr:uid="{327A68F3-FDFF-4929-84CF-8F3A7EC822C1}"/>
    <cellStyle name="Accent3" xfId="1397" xr:uid="{98B2177F-1A0C-4728-A0DB-EBD9C1D89B2E}"/>
    <cellStyle name="Accent4" xfId="1398" xr:uid="{8E97D5B5-17B2-4690-A29A-8FD100DB75AC}"/>
    <cellStyle name="Accent5" xfId="1399" xr:uid="{086A2402-62D4-4704-AD3C-F3B4E85F1271}"/>
    <cellStyle name="Accent6" xfId="1400" xr:uid="{FDB0DC53-1599-44B0-9B31-6407E902CEAE}"/>
    <cellStyle name="Bad" xfId="1401" xr:uid="{6426ACEE-0D9F-4E44-A52D-BB60633D1046}"/>
    <cellStyle name="Buena 2" xfId="1402" xr:uid="{8AD0FC15-CF13-483C-9D41-AA455617CAA6}"/>
    <cellStyle name="Buena 2 2" xfId="1403" xr:uid="{965EEAE2-22B6-4DAD-BAF3-BBE88649E841}"/>
    <cellStyle name="Buena 2 3" xfId="1404" xr:uid="{9D296993-0052-41A0-B7CD-33307759E821}"/>
    <cellStyle name="Buena 2 4" xfId="1405" xr:uid="{CB23BEA3-FFAB-4617-8854-F709F002E72E}"/>
    <cellStyle name="Buena 2 5" xfId="1406" xr:uid="{1871B108-4991-4561-A43C-2CF84B9596E1}"/>
    <cellStyle name="Buena 2 6" xfId="1407" xr:uid="{DEE74C93-EDB6-4CBD-A9A1-DBA1355B46BE}"/>
    <cellStyle name="Buena 3" xfId="1408" xr:uid="{AFF891D3-2A15-4848-A419-CB8EE531A501}"/>
    <cellStyle name="Buena 4" xfId="1409" xr:uid="{7D65E4FB-D57F-448B-A739-06CCD2E4D8B3}"/>
    <cellStyle name="Buena 4 2" xfId="1410" xr:uid="{5C466DF7-0A08-48A5-B90A-928183B423E2}"/>
    <cellStyle name="Buena 4 3" xfId="1411" xr:uid="{DB3DAB51-CAA5-407D-BC80-35614D3D592B}"/>
    <cellStyle name="Buena 4 4" xfId="1412" xr:uid="{E9F83545-542D-4275-8011-B4423F66E57E}"/>
    <cellStyle name="Calculation" xfId="1413" xr:uid="{A0903383-7436-4034-A05B-83EEF59A6AB6}"/>
    <cellStyle name="Calculation 2" xfId="2465" xr:uid="{418004B6-340E-4D7D-98EB-DF2DB9EDF09D}"/>
    <cellStyle name="Cálculo 10" xfId="1414" xr:uid="{A9120DB8-67BF-4858-AB28-13350FC17063}"/>
    <cellStyle name="Cálculo 11" xfId="1415" xr:uid="{CCCCB566-EAF8-4EF6-9312-ECAC46913DC5}"/>
    <cellStyle name="Cálculo 2" xfId="1416" xr:uid="{5ED7C91D-F30D-4D74-AF03-4728AAF979FC}"/>
    <cellStyle name="Cálculo 2 2" xfId="1417" xr:uid="{7C11C342-43A5-45A5-9A82-9638A513BB46}"/>
    <cellStyle name="Cálculo 2 2 2" xfId="2467" xr:uid="{B734D960-BBD8-44A8-9DA1-2D1189D38ED0}"/>
    <cellStyle name="Cálculo 2 3" xfId="1418" xr:uid="{345F21A4-EC13-44AD-8435-777CC5B55843}"/>
    <cellStyle name="Cálculo 2 3 2" xfId="2468" xr:uid="{193DB647-E73A-44EC-9F08-DFF1178EF460}"/>
    <cellStyle name="Cálculo 2 4" xfId="1419" xr:uid="{DC4CCA8E-DB3D-42F7-A943-BD293D283552}"/>
    <cellStyle name="Cálculo 2 4 2" xfId="1420" xr:uid="{053195F7-15AE-4259-B30D-174DE265BC89}"/>
    <cellStyle name="Cálculo 2 4 2 2" xfId="1421" xr:uid="{11CBE056-83ED-41E0-935E-4AE9815B21F6}"/>
    <cellStyle name="Cálculo 2 4 2 2 2" xfId="1422" xr:uid="{D605856E-B93D-4C7F-B554-C3395650790C}"/>
    <cellStyle name="Cálculo 2 4 2 2 2 2" xfId="1423" xr:uid="{69299E72-5E09-4923-ABBB-F64705876698}"/>
    <cellStyle name="Cálculo 2 4 2 2 2 3" xfId="1424" xr:uid="{D9433EEC-93F2-406A-AC94-373E1CF5D93F}"/>
    <cellStyle name="Cálculo 2 4 2 2 2 4" xfId="1425" xr:uid="{55F63AB0-BB3B-48EC-9786-DA6557823595}"/>
    <cellStyle name="Cálculo 2 4 2 2 2 5" xfId="1426" xr:uid="{146F04F1-E92A-416B-A379-661A16B8BABF}"/>
    <cellStyle name="Cálculo 2 4 2 2 2 6" xfId="1427" xr:uid="{D3B3C36E-C24C-4635-BD1A-28CA7AC6D573}"/>
    <cellStyle name="Cálculo 2 4 2 2 2 7" xfId="2470" xr:uid="{ED244891-10F7-4A90-8394-B491BC1EEB89}"/>
    <cellStyle name="Cálculo 2 4 2 2 3" xfId="1428" xr:uid="{1E4E4022-208D-407F-B527-C9AB260AF076}"/>
    <cellStyle name="Cálculo 2 4 2 2 4" xfId="1429" xr:uid="{AD15FB79-2FA8-45FE-B501-2CDF8457859B}"/>
    <cellStyle name="Cálculo 2 4 2 2 4 2" xfId="2471" xr:uid="{F8102255-7986-44E5-BB95-0764631EBE4E}"/>
    <cellStyle name="Cálculo 2 4 2 2 5" xfId="1430" xr:uid="{D07AE260-132E-4994-9DE8-833D46547420}"/>
    <cellStyle name="Cálculo 2 4 2 2 5 2" xfId="2472" xr:uid="{DA7B3E89-2F8F-4D3F-8E24-281C9E2FCAE3}"/>
    <cellStyle name="Cálculo 2 4 2 2 6" xfId="1431" xr:uid="{7609E8DF-A051-442D-B2D6-AEEA2AB583CD}"/>
    <cellStyle name="Cálculo 2 4 2 2 6 2" xfId="2473" xr:uid="{A2A521CD-0801-4481-8D22-039F02BD0B36}"/>
    <cellStyle name="Cálculo 2 4 2 2 7" xfId="1432" xr:uid="{25561A28-6FA7-424A-9C75-450F3F4812E0}"/>
    <cellStyle name="Cálculo 2 4 2 2 7 2" xfId="2474" xr:uid="{04CF924B-3A13-4508-85BC-A57202836134}"/>
    <cellStyle name="Cálculo 2 4 2 3" xfId="1433" xr:uid="{115194BE-BC7E-4407-9ED5-437EBC6AEDB7}"/>
    <cellStyle name="Cálculo 2 4 2 3 2" xfId="2475" xr:uid="{43D0A340-F0BD-48B7-A0C4-8E572A7F79E1}"/>
    <cellStyle name="Cálculo 2 4 2 4" xfId="1434" xr:uid="{B811EDC9-6FC2-44C9-961B-4697D17C0813}"/>
    <cellStyle name="Cálculo 2 4 2 5" xfId="1435" xr:uid="{DF6DBE37-14A8-4982-ADFA-35114407DBE2}"/>
    <cellStyle name="Cálculo 2 4 2 6" xfId="1436" xr:uid="{C01B0426-BC57-48F6-99D3-3CB19A4E05BC}"/>
    <cellStyle name="Cálculo 2 4 2 7" xfId="1437" xr:uid="{03E2D743-644C-4EB2-A98F-407E2D1D4A91}"/>
    <cellStyle name="Cálculo 2 4 2 8" xfId="2469" xr:uid="{C9560507-4679-4393-9481-27BCE4F852DC}"/>
    <cellStyle name="Cálculo 2 4 3" xfId="1438" xr:uid="{C34452A4-D586-419A-9050-45C40B61943F}"/>
    <cellStyle name="Cálculo 2 4 4" xfId="1439" xr:uid="{C98DC15B-0DDD-436D-A4D8-DED69E788961}"/>
    <cellStyle name="Cálculo 2 4 5" xfId="1440" xr:uid="{A8033417-876A-4CE8-9C54-FBA123DA345F}"/>
    <cellStyle name="Cálculo 2 4 5 2" xfId="2476" xr:uid="{F0D91191-EA8B-4FB1-BC2A-42FD7B337478}"/>
    <cellStyle name="Cálculo 2 4 6" xfId="1441" xr:uid="{AEFCF199-42DC-4EE4-8E40-007841693276}"/>
    <cellStyle name="Cálculo 2 4 6 2" xfId="2477" xr:uid="{F6B8B182-37DA-470F-A876-C85E3449A62E}"/>
    <cellStyle name="Cálculo 2 4 7" xfId="1442" xr:uid="{64F381CF-F0B2-4F06-9BB9-0E66ED259F99}"/>
    <cellStyle name="Cálculo 2 4 7 2" xfId="2478" xr:uid="{D9D79108-67B6-4729-852B-14822B00C25B}"/>
    <cellStyle name="Cálculo 2 4 8" xfId="1443" xr:uid="{DFDFB437-FDDD-4376-8E4E-AC167E319A7C}"/>
    <cellStyle name="Cálculo 2 4 8 2" xfId="2479" xr:uid="{69E655E0-0906-4413-97F8-368F5B814C2C}"/>
    <cellStyle name="Cálculo 2 5" xfId="1444" xr:uid="{64287989-CC73-4E8E-8BEF-363E1CEE3CEC}"/>
    <cellStyle name="Cálculo 2 5 2" xfId="2480" xr:uid="{8C4486CA-35A7-41AE-8D6D-3DA1075E2982}"/>
    <cellStyle name="Cálculo 2 6" xfId="1445" xr:uid="{1272C9ED-3A8B-4F97-A475-59AF8002A272}"/>
    <cellStyle name="Cálculo 2 6 2" xfId="2481" xr:uid="{22521A27-EFD8-4C01-820E-EFB8998BC393}"/>
    <cellStyle name="Cálculo 2 7" xfId="2466" xr:uid="{D4DCCAD8-FAFC-44BA-8C3E-B40198F84C26}"/>
    <cellStyle name="Cálculo 3" xfId="1446" xr:uid="{5EEE94AA-6013-445F-9741-8ED14A502CAE}"/>
    <cellStyle name="Cálculo 3 2" xfId="2482" xr:uid="{9153BFD9-E7AA-4DAF-9B84-F6DD32B66EB6}"/>
    <cellStyle name="Cálculo 4" xfId="1447" xr:uid="{FA17AF65-B9FB-4B7A-9FE6-6A200A5D6D1F}"/>
    <cellStyle name="Cálculo 4 2" xfId="1448" xr:uid="{035C690F-6E7E-4F6D-9FEF-CCED07479A27}"/>
    <cellStyle name="Cálculo 4 2 2" xfId="2484" xr:uid="{273A8D18-415E-461A-AFF6-A22212B75A7C}"/>
    <cellStyle name="Cálculo 4 3" xfId="1449" xr:uid="{95F7CA4D-D9FB-4DC6-AE46-535175E960CC}"/>
    <cellStyle name="Cálculo 4 3 2" xfId="2485" xr:uid="{7E09249A-EEA8-43A2-9FC8-D7FFFC00D310}"/>
    <cellStyle name="Cálculo 4 4" xfId="1450" xr:uid="{9DFF2679-3982-42AC-8265-803D522A67DC}"/>
    <cellStyle name="Cálculo 4 4 2" xfId="2486" xr:uid="{E892709F-EF7A-4816-8D8F-3379FE8D3636}"/>
    <cellStyle name="Cálculo 4 5" xfId="2483" xr:uid="{B6C04243-0199-4393-BC7D-E0ECCA78797B}"/>
    <cellStyle name="Cálculo 5" xfId="1451" xr:uid="{3EDBCB60-4A33-4CA2-8243-B9C80D9DD9B2}"/>
    <cellStyle name="Cálculo 6" xfId="1452" xr:uid="{F250ECEE-D85C-4489-8954-12685E658569}"/>
    <cellStyle name="Cálculo 7" xfId="1453" xr:uid="{FBDE6318-58E5-4A95-9EE1-05626B8676B3}"/>
    <cellStyle name="Cálculo 8" xfId="1454" xr:uid="{C2C33F62-EAEE-4C45-9E6B-ED98BFF9BC08}"/>
    <cellStyle name="Cálculo 9" xfId="1455" xr:uid="{8D5C68B0-3118-4944-862A-1C8094018868}"/>
    <cellStyle name="Cancel" xfId="1456" xr:uid="{95A960E6-41AC-4B52-9734-73266AC4AD01}"/>
    <cellStyle name="Cancel 2" xfId="1457" xr:uid="{BB237A68-6768-48A1-AC00-6B60B75B87BC}"/>
    <cellStyle name="Celda de comprobación 2" xfId="1458" xr:uid="{8B9C9060-4A2F-4C5F-AFD1-C08918DD2B23}"/>
    <cellStyle name="Celda de comprobación 2 2" xfId="1459" xr:uid="{9B2E5193-A629-4F9F-B056-3D051E3ACC37}"/>
    <cellStyle name="Celda de comprobación 2 3" xfId="1460" xr:uid="{9ED89D33-E09F-45DA-9963-548D3F22E75D}"/>
    <cellStyle name="Celda de comprobación 2 4" xfId="1461" xr:uid="{5529857D-A661-4822-87FA-BBD25C8FBFB6}"/>
    <cellStyle name="Celda de comprobación 2 5" xfId="1462" xr:uid="{5E868BA9-A276-4BFC-8651-053E6D529CBF}"/>
    <cellStyle name="Celda de comprobación 2 6" xfId="1463" xr:uid="{8A979D20-1D5F-48AC-B5EE-8D22A84656AE}"/>
    <cellStyle name="Celda de comprobación 3" xfId="1464" xr:uid="{3585E7A3-C7C2-404C-9E89-03BAFBE8A467}"/>
    <cellStyle name="Celda de comprobación 4" xfId="1465" xr:uid="{94373387-1551-4621-8D34-C77280F0DC65}"/>
    <cellStyle name="Celda de comprobación 4 2" xfId="1466" xr:uid="{52EB03FE-91CD-433B-B58D-D18922292DD3}"/>
    <cellStyle name="Celda de comprobación 4 3" xfId="1467" xr:uid="{6D289FCE-8BB0-4F14-BF05-1CE33F69B336}"/>
    <cellStyle name="Celda de comprobación 4 4" xfId="1468" xr:uid="{038B65A4-3D30-47F9-ADCD-342A8B565E2D}"/>
    <cellStyle name="Celda vinculada 2" xfId="1469" xr:uid="{1EEEB6F8-44D4-4425-8401-1834012B6BF2}"/>
    <cellStyle name="Celda vinculada 2 2" xfId="1470" xr:uid="{69E500D2-9C5A-4820-8526-CC68BB24BD87}"/>
    <cellStyle name="Celda vinculada 2 3" xfId="1471" xr:uid="{CF3D6FC7-5FCF-41B1-8D72-73DBD3E785F3}"/>
    <cellStyle name="Celda vinculada 2 4" xfId="1472" xr:uid="{5A36F483-B1E8-4935-B17E-471CFF374258}"/>
    <cellStyle name="Celda vinculada 2 5" xfId="1473" xr:uid="{F4147C72-3598-4B42-99D3-F27C8B16A3D0}"/>
    <cellStyle name="Celda vinculada 2 6" xfId="1474" xr:uid="{CB1096CB-D610-4E7A-B762-913535340C5D}"/>
    <cellStyle name="Celda vinculada 3" xfId="1475" xr:uid="{14D50C98-CD18-4590-8DB7-3A882429E7A1}"/>
    <cellStyle name="Celda vinculada 4" xfId="1476" xr:uid="{C5D96954-0B4A-4570-96A2-4A757AC8FC97}"/>
    <cellStyle name="Celda vinculada 4 2" xfId="1477" xr:uid="{402D97CE-37D5-4369-B475-F5349AE650FC}"/>
    <cellStyle name="Celda vinculada 4 3" xfId="1478" xr:uid="{7828CC3C-A599-49DF-8FC2-C6D8CDE6DE51}"/>
    <cellStyle name="Celda vinculada 4 4" xfId="1479" xr:uid="{0631472A-56D6-47C0-B119-2FC9509071DB}"/>
    <cellStyle name="Check Cell" xfId="1480" xr:uid="{6497EE27-D50C-4964-A9AA-BD3F043E460F}"/>
    <cellStyle name="Encabezado 4 10" xfId="1481" xr:uid="{C0636FC4-6ACC-4207-8995-C880CC3569AB}"/>
    <cellStyle name="Encabezado 4 10 2" xfId="1482" xr:uid="{B7AC6DD8-E5EF-4425-A720-39C1B3D09251}"/>
    <cellStyle name="Encabezado 4 11" xfId="1483" xr:uid="{22800134-7412-42A8-9E74-59796D9F31BA}"/>
    <cellStyle name="Encabezado 4 11 2" xfId="1484" xr:uid="{65C4B775-2F28-403F-B7B2-F10C5819BB9E}"/>
    <cellStyle name="Encabezado 4 2" xfId="1485" xr:uid="{AD041998-8E24-4493-8799-EAA980F59F3F}"/>
    <cellStyle name="Encabezado 4 2 2" xfId="1486" xr:uid="{E1CAA586-95F7-494B-8E6B-B78F84F23CBC}"/>
    <cellStyle name="Encabezado 4 2 3" xfId="1487" xr:uid="{15A121AD-EC8D-44B5-9E31-9993C9CEBB14}"/>
    <cellStyle name="Encabezado 4 2 4" xfId="1488" xr:uid="{6CE1D22D-0D13-40D0-9AA7-F7C1A5D83A89}"/>
    <cellStyle name="Encabezado 4 2 4 2" xfId="1489" xr:uid="{68F5D7F0-ECF4-48A6-998E-AF56CB39FE1B}"/>
    <cellStyle name="Encabezado 4 2 4 2 2" xfId="1490" xr:uid="{AE479EDF-38AB-4C0E-95BA-771378907C98}"/>
    <cellStyle name="Encabezado 4 2 4 2 2 2" xfId="1491" xr:uid="{E164448D-4120-4246-BC58-B02896AC807E}"/>
    <cellStyle name="Encabezado 4 2 4 2 2 2 2" xfId="1492" xr:uid="{401DB2BE-B6CD-4AC7-BDAB-B14839598C93}"/>
    <cellStyle name="Encabezado 4 2 4 2 2 2 2 2" xfId="1493" xr:uid="{6357F951-B2DF-4ADC-A064-C3D3A2122F71}"/>
    <cellStyle name="Encabezado 4 2 4 2 2 2 3" xfId="1494" xr:uid="{D3BC5434-2212-4E61-B9A5-61455FEFBEDC}"/>
    <cellStyle name="Encabezado 4 2 4 2 2 2 3 2" xfId="1495" xr:uid="{72D22C27-5CCB-459C-B3DC-12A48DC95562}"/>
    <cellStyle name="Encabezado 4 2 4 2 2 2 4" xfId="1496" xr:uid="{FDFE842D-08BD-4311-800C-9987A50928C4}"/>
    <cellStyle name="Encabezado 4 2 4 2 2 2 4 2" xfId="1497" xr:uid="{EF6A0ADE-366D-4A19-9E7E-36E4571A471F}"/>
    <cellStyle name="Encabezado 4 2 4 2 2 2 5" xfId="1498" xr:uid="{287F310F-842F-4E33-AB40-01CFFA079083}"/>
    <cellStyle name="Encabezado 4 2 4 2 2 2 5 2" xfId="1499" xr:uid="{79F2F134-2121-402B-BBE9-DEFFA116AC47}"/>
    <cellStyle name="Encabezado 4 2 4 2 2 2 6" xfId="1500" xr:uid="{D4CA3832-767D-4D63-9EAB-1AA6B6A14B04}"/>
    <cellStyle name="Encabezado 4 2 4 2 2 2 6 2" xfId="1501" xr:uid="{527173E5-34E6-45A6-A42A-7E7A45C77830}"/>
    <cellStyle name="Encabezado 4 2 4 2 2 3" xfId="1502" xr:uid="{B27E98E6-98C9-4FBF-A519-EFD359C29693}"/>
    <cellStyle name="Encabezado 4 2 4 2 2 3 2" xfId="1503" xr:uid="{9178CEF2-F9BE-425E-9987-3F83015F4334}"/>
    <cellStyle name="Encabezado 4 2 4 2 2 4" xfId="1504" xr:uid="{B9BF07D2-E35B-45E7-8CE9-86499FD69179}"/>
    <cellStyle name="Encabezado 4 2 4 2 2 5" xfId="1505" xr:uid="{9DC2F8F7-2D29-45B1-AC06-F4FCC024395F}"/>
    <cellStyle name="Encabezado 4 2 4 2 2 6" xfId="1506" xr:uid="{403B384C-9149-4722-B271-229C21FA27B3}"/>
    <cellStyle name="Encabezado 4 2 4 2 2 7" xfId="1507" xr:uid="{9455F21D-5429-4254-B9A9-C4DBDEDC5A5F}"/>
    <cellStyle name="Encabezado 4 2 4 2 3" xfId="1508" xr:uid="{1AB3ADFD-BC32-4440-92C5-B6BE8C45C218}"/>
    <cellStyle name="Encabezado 4 2 4 2 4" xfId="1509" xr:uid="{1191CB30-C2FD-484F-AB09-5377A77AAC48}"/>
    <cellStyle name="Encabezado 4 2 4 2 4 2" xfId="1510" xr:uid="{2C4FFA61-C2EF-4683-ACB0-63B8814382C4}"/>
    <cellStyle name="Encabezado 4 2 4 2 5" xfId="1511" xr:uid="{29436943-35E0-48AB-92AD-EDE6D1CB257E}"/>
    <cellStyle name="Encabezado 4 2 4 2 5 2" xfId="1512" xr:uid="{F53558AB-1D22-4823-AB77-D8D19ED37872}"/>
    <cellStyle name="Encabezado 4 2 4 2 6" xfId="1513" xr:uid="{A2464115-30F2-4196-A6BA-F6FEA5FC5ACA}"/>
    <cellStyle name="Encabezado 4 2 4 2 6 2" xfId="1514" xr:uid="{97A6A647-863A-4A4E-B13B-D73F76068A88}"/>
    <cellStyle name="Encabezado 4 2 4 2 7" xfId="1515" xr:uid="{0A749EC0-438F-4140-AD3E-FEF96CF717E5}"/>
    <cellStyle name="Encabezado 4 2 4 2 7 2" xfId="1516" xr:uid="{E511CE03-EBB1-4E3A-98F4-CDAA7A26BFCC}"/>
    <cellStyle name="Encabezado 4 2 4 3" xfId="1517" xr:uid="{7E428BF2-098D-4544-BAB6-4C3262308AC9}"/>
    <cellStyle name="Encabezado 4 2 4 3 2" xfId="1518" xr:uid="{DEE0FEEB-7763-4AB8-9468-7FAF43AF25DC}"/>
    <cellStyle name="Encabezado 4 2 4 4" xfId="1519" xr:uid="{2CA67482-6311-4BC7-A572-17A7FB1BEAD0}"/>
    <cellStyle name="Encabezado 4 2 4 4 2" xfId="1520" xr:uid="{19E4081A-D1CF-4DC0-A8D7-0B693E3D19B2}"/>
    <cellStyle name="Encabezado 4 2 4 5" xfId="1521" xr:uid="{3582C4E4-D83E-4DBB-B6AA-CD9BC67C9358}"/>
    <cellStyle name="Encabezado 4 2 4 6" xfId="1522" xr:uid="{E5207315-4774-441B-938E-CBF7CFDED741}"/>
    <cellStyle name="Encabezado 4 2 4 7" xfId="1523" xr:uid="{214B4777-A514-47F3-9708-89F034F817A7}"/>
    <cellStyle name="Encabezado 4 2 4 8" xfId="1524" xr:uid="{C1546E5F-CA6C-4133-9DEC-1ED04F008FCD}"/>
    <cellStyle name="Encabezado 4 2 5" xfId="1525" xr:uid="{C146D8AE-9FBA-4F3D-A678-9F8CB7A251E3}"/>
    <cellStyle name="Encabezado 4 2 6" xfId="1526" xr:uid="{70636C68-1E9A-4867-A105-AA481D83B7DA}"/>
    <cellStyle name="Encabezado 4 3" xfId="1527" xr:uid="{FB582215-4741-479D-BAE6-DFF24260F484}"/>
    <cellStyle name="Encabezado 4 4" xfId="1528" xr:uid="{77AC282B-0270-4AD6-A04E-C5742033F63A}"/>
    <cellStyle name="Encabezado 4 4 2" xfId="1529" xr:uid="{E7D901A3-B12F-4F91-881C-8D10A47B9FE9}"/>
    <cellStyle name="Encabezado 4 4 3" xfId="1530" xr:uid="{407F4D11-B3CA-4B30-9C0B-CE23BC040BEF}"/>
    <cellStyle name="Encabezado 4 4 4" xfId="1531" xr:uid="{681DD52F-8737-43AA-8B89-2068A2333A8F}"/>
    <cellStyle name="Encabezado 4 5" xfId="1532" xr:uid="{0CEDE10F-1F5B-4E34-8D53-7C7C66C896D0}"/>
    <cellStyle name="Encabezado 4 5 2" xfId="1533" xr:uid="{444ED138-3D32-4FC5-BAA0-D5D921E9E81A}"/>
    <cellStyle name="Encabezado 4 6" xfId="1534" xr:uid="{C338C75D-8D3B-46D5-8D36-1144F5C8ED66}"/>
    <cellStyle name="Encabezado 4 6 2" xfId="1535" xr:uid="{046BA50C-49A7-463E-A290-C2DBC335F95E}"/>
    <cellStyle name="Encabezado 4 7" xfId="1536" xr:uid="{3C5322EF-810C-42EF-A726-E32E3AB98917}"/>
    <cellStyle name="Encabezado 4 7 2" xfId="1537" xr:uid="{9AAFBE07-E0EB-4D65-9972-0ADD641687CD}"/>
    <cellStyle name="Encabezado 4 8" xfId="1538" xr:uid="{E9492E81-DD91-48EE-BA6E-D90B239ACB5F}"/>
    <cellStyle name="Encabezado 4 8 2" xfId="1539" xr:uid="{3FE67755-638E-4753-9000-93DB5BF973E3}"/>
    <cellStyle name="Encabezado 4 9" xfId="1540" xr:uid="{372B1E0D-0171-4517-B193-06596A15ABD2}"/>
    <cellStyle name="Encabezado 4 9 2" xfId="1541" xr:uid="{480B81AB-9CAB-4EF0-8731-2992F32EC8C4}"/>
    <cellStyle name="Énfasis1 10" xfId="1542" xr:uid="{8CE120D8-082A-4E6A-B742-0B578C2D4DF9}"/>
    <cellStyle name="Énfasis1 11" xfId="1543" xr:uid="{5CF9BD5E-5C05-46A8-9B12-2E7FEF09EA8A}"/>
    <cellStyle name="Énfasis1 12" xfId="1544" xr:uid="{B01F1FA2-7D2B-4D4B-8F82-4B94136E5926}"/>
    <cellStyle name="Énfasis1 2" xfId="1545" xr:uid="{13FCF540-5CD5-4B72-8BDE-D4AC05DD6FCE}"/>
    <cellStyle name="Énfasis1 2 2" xfId="1546" xr:uid="{E63171B5-7688-4CED-BF1B-D15DE098CF1D}"/>
    <cellStyle name="Énfasis1 2 3" xfId="1547" xr:uid="{87D1A7D9-E23E-465E-8DEF-F9CB318B985B}"/>
    <cellStyle name="Énfasis1 2 4" xfId="1548" xr:uid="{6719E7E4-A2A7-4893-A811-A63F5F96C848}"/>
    <cellStyle name="Énfasis1 2 4 2" xfId="1549" xr:uid="{797C9B2E-20C5-4FD7-A461-8E105AB358FF}"/>
    <cellStyle name="Énfasis1 2 4 2 2" xfId="1550" xr:uid="{3D2F03F5-F854-4D33-B016-D9FD4F22CB87}"/>
    <cellStyle name="Énfasis1 2 4 2 2 2" xfId="1551" xr:uid="{3896DCF3-04F5-4994-A9C4-53021B158034}"/>
    <cellStyle name="Énfasis1 2 4 2 2 2 2" xfId="1552" xr:uid="{60391CEA-BCB2-4647-BE4F-9EC29FB69D92}"/>
    <cellStyle name="Énfasis1 2 4 2 2 2 3" xfId="1553" xr:uid="{CD54184A-E812-4B77-B3D6-BF3AE024C1CB}"/>
    <cellStyle name="Énfasis1 2 4 2 2 2 4" xfId="1554" xr:uid="{F4B46CCC-5626-416F-AEF8-21735817607D}"/>
    <cellStyle name="Énfasis1 2 4 2 2 2 5" xfId="1555" xr:uid="{EF997E74-01B6-481D-B287-90830140DED3}"/>
    <cellStyle name="Énfasis1 2 4 2 2 2 6" xfId="1556" xr:uid="{9229CB32-E640-45BC-9D09-98AE8BC6A09A}"/>
    <cellStyle name="Énfasis1 2 4 2 2 3" xfId="1557" xr:uid="{ED38C988-C2B0-41E1-92DF-EE2D28DB0C63}"/>
    <cellStyle name="Énfasis1 2 4 2 2 4" xfId="1558" xr:uid="{F65981B8-7A74-4462-9474-FCC83F41E4BD}"/>
    <cellStyle name="Énfasis1 2 4 2 2 5" xfId="1559" xr:uid="{4EA29962-7CCC-45B2-8D03-358BF4C8FE13}"/>
    <cellStyle name="Énfasis1 2 4 2 2 6" xfId="1560" xr:uid="{68FE6E79-FEF8-4E0D-BF4A-DF1ACB9B885E}"/>
    <cellStyle name="Énfasis1 2 4 2 2 7" xfId="1561" xr:uid="{C2A7A325-EC68-4DD9-A6AC-DE0F00619538}"/>
    <cellStyle name="Énfasis1 2 4 2 3" xfId="1562" xr:uid="{A600DE46-996B-4613-9A1F-1363DE67ED99}"/>
    <cellStyle name="Énfasis1 2 4 2 4" xfId="1563" xr:uid="{A44C63E9-1949-47EC-8689-D24880DDAED3}"/>
    <cellStyle name="Énfasis1 2 4 2 5" xfId="1564" xr:uid="{F72032F5-7AEB-4BD7-BA46-2CBB33744EF0}"/>
    <cellStyle name="Énfasis1 2 4 2 6" xfId="1565" xr:uid="{BA2C2A9C-C861-4152-8022-131F3CE13A1A}"/>
    <cellStyle name="Énfasis1 2 4 2 7" xfId="1566" xr:uid="{3E289D84-A7DC-42FD-984D-7616B81BCE3D}"/>
    <cellStyle name="Énfasis1 2 4 3" xfId="1567" xr:uid="{7FBBFC95-0216-465A-871C-E266344C35D5}"/>
    <cellStyle name="Énfasis1 2 4 4" xfId="1568" xr:uid="{CC64053B-4D5D-4113-B844-FD1E9A1EC349}"/>
    <cellStyle name="Énfasis1 2 4 5" xfId="1569" xr:uid="{165F368F-1AEE-4F46-87CB-1514D14A71C8}"/>
    <cellStyle name="Énfasis1 2 4 6" xfId="1570" xr:uid="{33193ED1-510A-4C18-BC56-7D1385A8B0B2}"/>
    <cellStyle name="Énfasis1 2 4 7" xfId="1571" xr:uid="{444A66E3-AD33-41CD-AEED-7EC2CD31F8F1}"/>
    <cellStyle name="Énfasis1 2 4 8" xfId="1572" xr:uid="{EFBB6A35-8727-467C-ACDC-FC3024F60756}"/>
    <cellStyle name="Énfasis1 2 5" xfId="1573" xr:uid="{D1BD0EB9-E8DD-42FD-942E-B94B222EBCAB}"/>
    <cellStyle name="Énfasis1 2 6" xfId="1574" xr:uid="{16220A99-FC7E-4B0C-AC19-5370ED6B6622}"/>
    <cellStyle name="Énfasis1 2 7" xfId="1575" xr:uid="{1A70A0FA-4899-4DC4-8685-C3D036B0CE89}"/>
    <cellStyle name="Énfasis1 2 8" xfId="1576" xr:uid="{F1BC936D-5814-4B43-85CE-0C83A1A44CB0}"/>
    <cellStyle name="Énfasis1 3" xfId="1577" xr:uid="{7FA53B85-5DFB-4F2C-995D-1B032A197BD4}"/>
    <cellStyle name="Énfasis1 4" xfId="1578" xr:uid="{B9BADCD4-25B4-40D3-906C-D73B988B6F2B}"/>
    <cellStyle name="Énfasis1 4 2" xfId="1579" xr:uid="{7474B03B-36F1-45FC-92E8-3566715B7B3E}"/>
    <cellStyle name="Énfasis1 4 3" xfId="1580" xr:uid="{B44A009E-2546-4F10-9DD9-0D404E00B99A}"/>
    <cellStyle name="Énfasis1 4 4" xfId="1581" xr:uid="{585D13B9-2C41-4387-96F7-D038A4BC5C84}"/>
    <cellStyle name="Énfasis1 5" xfId="1582" xr:uid="{1E9F867F-B485-4D95-9404-1C51BD90EE48}"/>
    <cellStyle name="Énfasis1 6" xfId="1583" xr:uid="{3D8281D3-BA41-42CA-BD61-F641AB64ED79}"/>
    <cellStyle name="Énfasis1 7" xfId="1584" xr:uid="{0C76DAFB-4547-4E48-BADA-8459FEE0F1A5}"/>
    <cellStyle name="Énfasis1 8" xfId="1585" xr:uid="{7C96C809-7631-489C-8E3E-606F9F09D380}"/>
    <cellStyle name="Énfasis1 9" xfId="1586" xr:uid="{5C4E786F-6539-4CA8-82FF-98630E71B5C2}"/>
    <cellStyle name="Énfasis2 2" xfId="1587" xr:uid="{8FD12A99-56F1-4DF2-8957-B2B6817FCF49}"/>
    <cellStyle name="Énfasis2 2 2" xfId="1588" xr:uid="{A3825B3C-0D00-491D-8955-3BC8D54AFEAA}"/>
    <cellStyle name="Énfasis2 2 3" xfId="1589" xr:uid="{16F9BEE2-CFEE-46D7-8E72-0281E754F689}"/>
    <cellStyle name="Énfasis2 2 4" xfId="1590" xr:uid="{3857052D-18FD-4622-A7FA-7422F0E60FF4}"/>
    <cellStyle name="Énfasis2 2 5" xfId="1591" xr:uid="{3C412C1C-B7A0-45DF-B626-8D37C422935E}"/>
    <cellStyle name="Énfasis2 2 6" xfId="1592" xr:uid="{DA82FF82-AB2B-4834-A835-E4C99D72CEBF}"/>
    <cellStyle name="Énfasis2 3" xfId="1593" xr:uid="{7504F35C-72C6-467F-88FB-D867EB4720BB}"/>
    <cellStyle name="Énfasis2 4" xfId="1594" xr:uid="{75DC064E-72E8-4123-9918-35EFB556DA43}"/>
    <cellStyle name="Énfasis2 4 2" xfId="1595" xr:uid="{88834F0B-CA1E-43D3-9B44-C4CB023C6FD2}"/>
    <cellStyle name="Énfasis2 4 3" xfId="1596" xr:uid="{CFA9F3B8-BE4F-4D01-A7AA-379C06D0D546}"/>
    <cellStyle name="Énfasis2 4 4" xfId="1597" xr:uid="{56A6419C-D402-467D-B354-6D9A56C483B0}"/>
    <cellStyle name="Énfasis2 5" xfId="1598" xr:uid="{B9377B67-95D0-4A5A-B30C-0702869FA964}"/>
    <cellStyle name="Énfasis2 6" xfId="1599" xr:uid="{38FB53B5-AA52-4D61-8864-87AD449DBEE8}"/>
    <cellStyle name="Énfasis3 2" xfId="1600" xr:uid="{AC8E3ABE-6767-4955-837B-AC770881DC99}"/>
    <cellStyle name="Énfasis3 2 2" xfId="1601" xr:uid="{16A4DB10-CD1C-4071-9698-EDD16683C99F}"/>
    <cellStyle name="Énfasis3 2 3" xfId="1602" xr:uid="{34D3A122-5984-4011-BEF0-59DD521F1351}"/>
    <cellStyle name="Énfasis3 2 4" xfId="1603" xr:uid="{89FB944C-4A88-4A3A-8EAB-79B0D3DB8073}"/>
    <cellStyle name="Énfasis3 2 5" xfId="1604" xr:uid="{44D43236-D3AD-417E-B1E0-9CF70DC8A282}"/>
    <cellStyle name="Énfasis3 2 6" xfId="1605" xr:uid="{63EAFF0C-B436-41D3-B1F4-9197005DB6DD}"/>
    <cellStyle name="Énfasis3 3" xfId="1606" xr:uid="{1AC4580D-5F56-469F-8DD7-5F9345644795}"/>
    <cellStyle name="Énfasis3 4" xfId="1607" xr:uid="{F20506B9-DB3D-4E03-A1E9-51AD22F9B741}"/>
    <cellStyle name="Énfasis3 4 2" xfId="1608" xr:uid="{2B979980-907C-4F21-982F-8F9E294ADA55}"/>
    <cellStyle name="Énfasis3 4 3" xfId="1609" xr:uid="{A885FED2-1648-442C-8139-C3ABABEECE20}"/>
    <cellStyle name="Énfasis3 4 4" xfId="1610" xr:uid="{CA7435B5-18B8-4C77-B84D-F7CDDA8239A5}"/>
    <cellStyle name="Énfasis4 10" xfId="1611" xr:uid="{99F9F7DD-A77F-4476-9D3E-5EF7F3032EDD}"/>
    <cellStyle name="Énfasis4 11" xfId="1612" xr:uid="{5A9C9EE4-88AE-479D-B7CB-91DB0E976435}"/>
    <cellStyle name="Énfasis4 12" xfId="1613" xr:uid="{0035AF30-1528-4E07-850B-736A5E116A87}"/>
    <cellStyle name="Énfasis4 2" xfId="1614" xr:uid="{C69C7575-9018-41D5-9523-86B1A05C4C29}"/>
    <cellStyle name="Énfasis4 2 2" xfId="1615" xr:uid="{5317022E-CF0D-4C99-9DF4-D5F71DF2F471}"/>
    <cellStyle name="Énfasis4 2 3" xfId="1616" xr:uid="{18DB1A33-5400-4ACB-9ADD-AD02670F3C5E}"/>
    <cellStyle name="Énfasis4 2 4" xfId="1617" xr:uid="{15389414-EE79-4647-8B3D-7EA5003E0C93}"/>
    <cellStyle name="Énfasis4 2 4 2" xfId="1618" xr:uid="{10D8E5DB-B620-47D6-A1B8-F2574F3C667E}"/>
    <cellStyle name="Énfasis4 2 4 2 2" xfId="1619" xr:uid="{6B8E872A-C1C9-4E5D-A915-0488F95A262F}"/>
    <cellStyle name="Énfasis4 2 4 2 2 2" xfId="1620" xr:uid="{62CC3BA8-A869-402E-900B-14EF9AD47748}"/>
    <cellStyle name="Énfasis4 2 4 2 2 2 2" xfId="1621" xr:uid="{51237B3A-2374-4E8B-A140-45AAD64D63CE}"/>
    <cellStyle name="Énfasis4 2 4 2 2 2 3" xfId="1622" xr:uid="{358028E8-5EB1-4AF3-AF94-6D641632B034}"/>
    <cellStyle name="Énfasis4 2 4 2 2 2 4" xfId="1623" xr:uid="{A9D2F62D-087C-4B59-9304-70BEE137B998}"/>
    <cellStyle name="Énfasis4 2 4 2 2 2 5" xfId="1624" xr:uid="{D061C9B0-84BB-4A4F-AC0D-52B150E7A985}"/>
    <cellStyle name="Énfasis4 2 4 2 2 2 6" xfId="1625" xr:uid="{A347A352-96EA-4C09-AB51-398B5DFC6C40}"/>
    <cellStyle name="Énfasis4 2 4 2 2 3" xfId="1626" xr:uid="{435AFFD6-D841-4076-9440-EF71EC3D130F}"/>
    <cellStyle name="Énfasis4 2 4 2 2 4" xfId="1627" xr:uid="{F0709F55-5467-478D-AC55-376FBCDA115A}"/>
    <cellStyle name="Énfasis4 2 4 2 2 5" xfId="1628" xr:uid="{9DA6A486-69B6-48A2-BBBC-C02D804C8A78}"/>
    <cellStyle name="Énfasis4 2 4 2 2 6" xfId="1629" xr:uid="{60584594-6190-437F-9EBD-35F6C2197926}"/>
    <cellStyle name="Énfasis4 2 4 2 2 7" xfId="1630" xr:uid="{A4740439-9FFC-4E3A-9414-98A638E3F7BD}"/>
    <cellStyle name="Énfasis4 2 4 2 3" xfId="1631" xr:uid="{38D19D01-E85D-4518-9150-F765D2FA5A20}"/>
    <cellStyle name="Énfasis4 2 4 2 4" xfId="1632" xr:uid="{2AF970BC-0FBC-4A76-8052-4EEB7B77EB9F}"/>
    <cellStyle name="Énfasis4 2 4 2 5" xfId="1633" xr:uid="{44B02B57-A814-482A-BE3C-1EDC443D2DE7}"/>
    <cellStyle name="Énfasis4 2 4 2 6" xfId="1634" xr:uid="{320E4591-75EA-4484-82CD-A51958E7A37E}"/>
    <cellStyle name="Énfasis4 2 4 2 7" xfId="1635" xr:uid="{783CA70F-8A1D-4583-A305-3B470F00F65C}"/>
    <cellStyle name="Énfasis4 2 4 3" xfId="1636" xr:uid="{B10622DD-BDDC-4747-88F3-8B398C654442}"/>
    <cellStyle name="Énfasis4 2 4 4" xfId="1637" xr:uid="{179C490D-2CCE-4940-B2EE-F80C32A445E4}"/>
    <cellStyle name="Énfasis4 2 4 5" xfId="1638" xr:uid="{AD0F1A0F-91DD-4430-8304-437DF89B26AA}"/>
    <cellStyle name="Énfasis4 2 4 6" xfId="1639" xr:uid="{BE5F8F01-CD0B-45C4-840F-76EDB8D747BD}"/>
    <cellStyle name="Énfasis4 2 4 7" xfId="1640" xr:uid="{CA3F9820-09E3-46E3-AA98-ECD5A0A6DFA6}"/>
    <cellStyle name="Énfasis4 2 4 8" xfId="1641" xr:uid="{395BF838-7F05-45B6-9331-5523E61B5005}"/>
    <cellStyle name="Énfasis4 2 5" xfId="1642" xr:uid="{DAF3F6CC-4497-415C-9E57-4D0A8ABC5374}"/>
    <cellStyle name="Énfasis4 2 6" xfId="1643" xr:uid="{9D03C640-9899-48ED-818D-45216FF34F30}"/>
    <cellStyle name="Énfasis4 3" xfId="1644" xr:uid="{CCD47E5D-A6AA-4855-8AF6-00C87813A127}"/>
    <cellStyle name="Énfasis4 4" xfId="1645" xr:uid="{437A358D-48BD-4A99-A25F-8D7B25631843}"/>
    <cellStyle name="Énfasis4 4 2" xfId="1646" xr:uid="{D1ABD9D9-2F3F-4B80-8BAF-2D05927BBD5B}"/>
    <cellStyle name="Énfasis4 4 3" xfId="1647" xr:uid="{F63FC84F-2F6F-4F48-A385-E19F6A0378A0}"/>
    <cellStyle name="Énfasis4 4 4" xfId="1648" xr:uid="{E141E2CE-8AB8-4F57-AECA-051DFCFF2F4A}"/>
    <cellStyle name="Énfasis4 5" xfId="1649" xr:uid="{6BE05A86-5077-4F29-BC18-CFDD50BD146D}"/>
    <cellStyle name="Énfasis4 6" xfId="1650" xr:uid="{0B2A1889-0C9C-4FB8-8528-5126F6E7917D}"/>
    <cellStyle name="Énfasis4 7" xfId="1651" xr:uid="{E0D8720C-9EC4-4956-91A7-51657EB33D6D}"/>
    <cellStyle name="Énfasis4 8" xfId="1652" xr:uid="{46745182-2245-4EA4-AD71-AC112981E24E}"/>
    <cellStyle name="Énfasis4 9" xfId="1653" xr:uid="{5F3A2DE1-4233-4FEF-A1A1-8FFCE10E28E0}"/>
    <cellStyle name="Énfasis5 2" xfId="1654" xr:uid="{0FC2A8E9-F959-4C32-814C-A3F24620D41B}"/>
    <cellStyle name="Énfasis5 2 2" xfId="1655" xr:uid="{7601F458-5420-43FB-8BBC-B72FCB4B2D8B}"/>
    <cellStyle name="Énfasis5 2 3" xfId="1656" xr:uid="{AD5F3346-38D8-47A3-867C-6F63DD517827}"/>
    <cellStyle name="Énfasis5 2 4" xfId="1657" xr:uid="{1FFA4AB8-9297-4895-AD6F-C94546E7015F}"/>
    <cellStyle name="Énfasis5 2 5" xfId="1658" xr:uid="{5EEADFE0-1191-4C2F-8D50-A0E2CF431957}"/>
    <cellStyle name="Énfasis5 2 6" xfId="1659" xr:uid="{A519141B-5FBA-4F5D-98B9-CA90374E2889}"/>
    <cellStyle name="Énfasis5 3" xfId="1660" xr:uid="{89385E6A-07C1-42E1-8F1D-3B191D887F32}"/>
    <cellStyle name="Énfasis5 4" xfId="1661" xr:uid="{4EE933C1-992E-4CF4-BB29-B16C4835F9E3}"/>
    <cellStyle name="Énfasis5 4 2" xfId="1662" xr:uid="{D8E81C64-6AE5-4B84-9344-F3AEA577135B}"/>
    <cellStyle name="Énfasis5 4 3" xfId="1663" xr:uid="{E849EE42-0860-43D7-A261-F92D661DDFA8}"/>
    <cellStyle name="Énfasis5 4 4" xfId="1664" xr:uid="{324D40C4-802A-4E9A-A989-BA517506D17C}"/>
    <cellStyle name="Énfasis5 5" xfId="1665" xr:uid="{DF4DEBD0-BBAD-4AB9-830E-011E691FD0F1}"/>
    <cellStyle name="Énfasis5 6" xfId="1666" xr:uid="{7FEC5BF7-062F-4AC6-9511-26073FCBCE64}"/>
    <cellStyle name="Énfasis6 2" xfId="1667" xr:uid="{5DA2D6D6-48CD-471A-B812-40F91862790D}"/>
    <cellStyle name="Énfasis6 2 2" xfId="1668" xr:uid="{63176112-324A-4E72-9C1D-CA7312FE5FB7}"/>
    <cellStyle name="Énfasis6 2 3" xfId="1669" xr:uid="{6AFFAD1C-C11C-4822-B3C2-13A0A3DDEA58}"/>
    <cellStyle name="Énfasis6 2 4" xfId="1670" xr:uid="{587FC8E4-63B5-4A22-B21C-057C517FE04A}"/>
    <cellStyle name="Énfasis6 2 5" xfId="1671" xr:uid="{876240C7-B37B-4B2C-9844-2A27C4301541}"/>
    <cellStyle name="Énfasis6 2 6" xfId="1672" xr:uid="{D7A326B8-74D4-451A-911D-816B63AE4981}"/>
    <cellStyle name="Énfasis6 3" xfId="1673" xr:uid="{363D07C9-5458-4E53-A71D-CB628C848D3F}"/>
    <cellStyle name="Énfasis6 4" xfId="1674" xr:uid="{3EF7D0B7-629D-4822-8E9A-E07A24A1AF28}"/>
    <cellStyle name="Énfasis6 4 2" xfId="1675" xr:uid="{F64D1DD4-DB97-47EA-889A-3266AFCE8A9B}"/>
    <cellStyle name="Énfasis6 4 3" xfId="1676" xr:uid="{BD2CA131-1D37-4479-8144-ECD4D960E4DA}"/>
    <cellStyle name="Énfasis6 4 4" xfId="1677" xr:uid="{F8C064C6-8A7B-4F88-8812-F31326F61EA7}"/>
    <cellStyle name="Entrada 10" xfId="1678" xr:uid="{E940F8E2-DE03-4293-8DFA-2A206C3D08AB}"/>
    <cellStyle name="Entrada 11" xfId="1679" xr:uid="{62ACE174-9D2E-4439-9756-CD214677691C}"/>
    <cellStyle name="Entrada 2" xfId="1680" xr:uid="{12C7A325-95BF-498F-939D-19661C5B4859}"/>
    <cellStyle name="Entrada 2 2" xfId="1681" xr:uid="{50F9F8CE-AA6C-45B6-9567-EDE1D6C296F4}"/>
    <cellStyle name="Entrada 2 2 2" xfId="2488" xr:uid="{52814355-552A-48F9-B498-DD73452AAE06}"/>
    <cellStyle name="Entrada 2 3" xfId="1682" xr:uid="{DFEB107C-0AD5-4BCC-80DB-076D490142D8}"/>
    <cellStyle name="Entrada 2 3 2" xfId="2489" xr:uid="{26626203-A44A-4DB0-8F0F-E0805ACE03B9}"/>
    <cellStyle name="Entrada 2 4" xfId="1683" xr:uid="{FEA3844D-A057-4733-903A-95744B60AB7A}"/>
    <cellStyle name="Entrada 2 4 2" xfId="1684" xr:uid="{09E3BB17-C098-4FCE-8F94-6FAD54545C98}"/>
    <cellStyle name="Entrada 2 4 2 2" xfId="1685" xr:uid="{06B041AC-B3A9-475B-8B6C-72104AB56521}"/>
    <cellStyle name="Entrada 2 4 2 2 2" xfId="1686" xr:uid="{39455F56-3D7D-4DEF-92EE-0229CA2060A0}"/>
    <cellStyle name="Entrada 2 4 2 2 2 2" xfId="1687" xr:uid="{9C1F4A62-3900-436F-A1CA-34B96688A337}"/>
    <cellStyle name="Entrada 2 4 2 2 2 3" xfId="1688" xr:uid="{8C67DFBA-1271-4C20-95D8-AB003A4CA452}"/>
    <cellStyle name="Entrada 2 4 2 2 2 4" xfId="1689" xr:uid="{F827C05F-0AF2-4B95-8105-E8EB0ADBB78C}"/>
    <cellStyle name="Entrada 2 4 2 2 2 5" xfId="1690" xr:uid="{EA23CE86-0209-401A-86B5-6FF3D2C97230}"/>
    <cellStyle name="Entrada 2 4 2 2 2 6" xfId="1691" xr:uid="{46F3D864-4B9F-4F68-920E-31B5CF371E55}"/>
    <cellStyle name="Entrada 2 4 2 2 2 7" xfId="2491" xr:uid="{06F7589B-0C81-495F-B133-975ED6079251}"/>
    <cellStyle name="Entrada 2 4 2 2 3" xfId="1692" xr:uid="{E444C228-6E95-47C3-8365-2EAD835BFA11}"/>
    <cellStyle name="Entrada 2 4 2 2 4" xfId="1693" xr:uid="{57D501AD-9839-49AB-8C0E-24BAB08FD5BD}"/>
    <cellStyle name="Entrada 2 4 2 2 4 2" xfId="2492" xr:uid="{E53E5AE9-8FE3-4C3E-A34C-3B2D3C466781}"/>
    <cellStyle name="Entrada 2 4 2 2 5" xfId="1694" xr:uid="{13F897BA-5009-4B88-8F19-03631E3DB3E7}"/>
    <cellStyle name="Entrada 2 4 2 2 5 2" xfId="2493" xr:uid="{9C5A26B7-4EA9-426A-8E4F-BE458E7146A5}"/>
    <cellStyle name="Entrada 2 4 2 2 6" xfId="1695" xr:uid="{961AE8E4-13D3-49EE-AC7F-072E04DAC408}"/>
    <cellStyle name="Entrada 2 4 2 2 6 2" xfId="2494" xr:uid="{76AF7B01-8700-4BE9-BE51-CC86FA0AE331}"/>
    <cellStyle name="Entrada 2 4 2 2 7" xfId="1696" xr:uid="{A4564C33-0EEC-4E09-A7A5-A33A020CC740}"/>
    <cellStyle name="Entrada 2 4 2 2 7 2" xfId="2495" xr:uid="{AE1777EE-F893-4180-BED3-E567B16D948F}"/>
    <cellStyle name="Entrada 2 4 2 3" xfId="1697" xr:uid="{4C48CDDE-F68A-46FB-A491-1FC9CB2E43D8}"/>
    <cellStyle name="Entrada 2 4 2 3 2" xfId="2496" xr:uid="{AAC9F280-6DE7-4D2A-A8F8-CD751EFC5DF3}"/>
    <cellStyle name="Entrada 2 4 2 4" xfId="1698" xr:uid="{ECC32F82-B900-4001-8A24-35724EB988CC}"/>
    <cellStyle name="Entrada 2 4 2 5" xfId="1699" xr:uid="{18AA07EB-6B09-4EB5-AA9E-D8C73F8DD7C6}"/>
    <cellStyle name="Entrada 2 4 2 6" xfId="1700" xr:uid="{75E152A8-956D-4A91-A075-F61C55CF5255}"/>
    <cellStyle name="Entrada 2 4 2 7" xfId="1701" xr:uid="{586B4F1B-A97C-4C76-822E-B1506EFEB963}"/>
    <cellStyle name="Entrada 2 4 2 8" xfId="2490" xr:uid="{1C7B6458-B531-47A2-A72D-12A057834E03}"/>
    <cellStyle name="Entrada 2 4 3" xfId="1702" xr:uid="{5A79CFFA-2D83-49B4-915A-E17C4293BCF6}"/>
    <cellStyle name="Entrada 2 4 4" xfId="1703" xr:uid="{E0ED7460-315D-4419-B714-3C8EBE0D76F9}"/>
    <cellStyle name="Entrada 2 4 5" xfId="1704" xr:uid="{29995184-5A1A-402C-A3ED-AEA4F9CF93EF}"/>
    <cellStyle name="Entrada 2 4 5 2" xfId="2497" xr:uid="{D4550DD2-B163-4D71-9125-2095A85104D6}"/>
    <cellStyle name="Entrada 2 4 6" xfId="1705" xr:uid="{6ADA7113-3A7A-46A6-9F86-F5961F9074A7}"/>
    <cellStyle name="Entrada 2 4 6 2" xfId="2498" xr:uid="{198E10CB-777A-4F06-942B-A2E5C77401C3}"/>
    <cellStyle name="Entrada 2 4 7" xfId="1706" xr:uid="{69B9F4D9-0BAC-441A-AAFE-78C7949B47CA}"/>
    <cellStyle name="Entrada 2 4 7 2" xfId="2499" xr:uid="{9534FE06-436C-4370-AB07-3117F449CB30}"/>
    <cellStyle name="Entrada 2 4 8" xfId="1707" xr:uid="{D4069599-17C3-4762-AD15-ACE7F0E4DAB2}"/>
    <cellStyle name="Entrada 2 4 8 2" xfId="2500" xr:uid="{2975CCD3-5587-4131-9FED-D5B7D656827A}"/>
    <cellStyle name="Entrada 2 5" xfId="1708" xr:uid="{E5EDE5B0-DB1A-4517-95A2-B700132BEFEB}"/>
    <cellStyle name="Entrada 2 5 2" xfId="2501" xr:uid="{1235CE58-C93A-4E64-B260-251A4AFE5D50}"/>
    <cellStyle name="Entrada 2 6" xfId="1709" xr:uid="{E88C8399-E05C-418E-99F2-C5AC0B705880}"/>
    <cellStyle name="Entrada 2 6 2" xfId="2502" xr:uid="{E79245D8-3323-445F-83A3-C284A77F025B}"/>
    <cellStyle name="Entrada 2 7" xfId="2487" xr:uid="{3E90C697-A09E-4CAF-86D9-7A31F4134DA1}"/>
    <cellStyle name="Entrada 3" xfId="1710" xr:uid="{32882BDF-B11D-43F8-8489-89C794752421}"/>
    <cellStyle name="Entrada 3 2" xfId="2503" xr:uid="{824FD4EF-A54A-4177-8028-777EA18B1B13}"/>
    <cellStyle name="Entrada 4" xfId="1711" xr:uid="{DE596FE9-91A3-4B9E-B321-B598FB050666}"/>
    <cellStyle name="Entrada 4 2" xfId="1712" xr:uid="{125568E0-4382-495C-AA46-50FB97C2F872}"/>
    <cellStyle name="Entrada 4 2 2" xfId="2505" xr:uid="{5CA618F8-BECD-47AA-A21A-61F33007EEF5}"/>
    <cellStyle name="Entrada 4 3" xfId="1713" xr:uid="{E14F6EA4-08A0-4E63-90F3-0770D9CE3CE0}"/>
    <cellStyle name="Entrada 4 3 2" xfId="2506" xr:uid="{EC2FF265-7321-4C08-A3D6-40D828AA3BE0}"/>
    <cellStyle name="Entrada 4 4" xfId="1714" xr:uid="{76557CE5-FABE-469C-89D4-1155F30078C8}"/>
    <cellStyle name="Entrada 4 4 2" xfId="2507" xr:uid="{C7C3147C-9A0F-4065-97DD-373FB3717CA4}"/>
    <cellStyle name="Entrada 4 5" xfId="2504" xr:uid="{0F6A5E7B-8FE5-41D9-9655-9ED02BDFE783}"/>
    <cellStyle name="Entrada 5" xfId="1715" xr:uid="{EE7C4DBE-3324-4C51-BD13-C92E10051AE1}"/>
    <cellStyle name="Entrada 6" xfId="1716" xr:uid="{F22113F2-7EE4-400E-AAC4-4F919A64EF7F}"/>
    <cellStyle name="Entrada 7" xfId="1717" xr:uid="{36AF1061-07D7-4EF3-9693-4DA9DE620CA6}"/>
    <cellStyle name="Entrada 8" xfId="1718" xr:uid="{F69ADAC1-5028-45D6-B7CE-5317191E6C1F}"/>
    <cellStyle name="Entrada 9" xfId="1719" xr:uid="{BE69700E-06A5-4D6A-ABB6-341167AEB0C4}"/>
    <cellStyle name="Estilo 1" xfId="1720" xr:uid="{D0035BAD-833A-47D0-AB1E-9574C753669D}"/>
    <cellStyle name="Estilo 1 2" xfId="1721" xr:uid="{2A30BD8E-1F9C-4614-B17F-040F1B4F3F51}"/>
    <cellStyle name="Estilo 1 2 2" xfId="1722" xr:uid="{49A7C7B6-3323-435C-BFDA-FAF194E84914}"/>
    <cellStyle name="Estilo 1 2 3" xfId="1723" xr:uid="{2A539713-0141-4555-8AB7-71A20D2EA19C}"/>
    <cellStyle name="Estilo 1 2 4" xfId="1724" xr:uid="{7072F8E9-91E4-4B2D-8EF8-BCAB45EFD789}"/>
    <cellStyle name="Estilo 1 3" xfId="1725" xr:uid="{2F2192FC-AF87-47DB-B0E6-1E0D2F1DF990}"/>
    <cellStyle name="Estilo 1 3 2" xfId="1726" xr:uid="{8E125B60-08D0-428E-9499-73CF0563020B}"/>
    <cellStyle name="Estilo 1 3 3" xfId="1727" xr:uid="{25291488-3EB3-41DF-8EC4-1F221FB07D60}"/>
    <cellStyle name="Estilo 1 3 4" xfId="1728" xr:uid="{070780E5-7F4F-47B4-843F-F6B26E088DED}"/>
    <cellStyle name="Estilo 1 4" xfId="1729" xr:uid="{DF03F814-2C9F-464B-95B6-1AF4BC3E4054}"/>
    <cellStyle name="Estilo 1 5" xfId="1730" xr:uid="{799D53FE-EBB0-4B33-AE73-27940B4996F8}"/>
    <cellStyle name="Estilo 1 6" xfId="1731" xr:uid="{7725628B-5D04-4614-AFAD-0CFF0284016A}"/>
    <cellStyle name="Estilo 1_Hoja1" xfId="1732" xr:uid="{98F1C042-FA86-4DCD-9F35-7DF848AD6BF0}"/>
    <cellStyle name="Euro" xfId="1733" xr:uid="{3C64C0C0-D720-4D57-AD13-2DC073C23C6E}"/>
    <cellStyle name="Euro 2" xfId="1734" xr:uid="{3AFDCA40-21D7-41AF-9E81-6DD3A5F75685}"/>
    <cellStyle name="Euro 2 2" xfId="1735" xr:uid="{821D94B6-F7FE-40BB-81D1-C3035A20FBD2}"/>
    <cellStyle name="Euro 2 3" xfId="1736" xr:uid="{EC1E06BF-4A6F-4736-8B09-D073D5D40BED}"/>
    <cellStyle name="Euro 2 4" xfId="1737" xr:uid="{E6CBE532-886E-4DEB-9947-CD081915470C}"/>
    <cellStyle name="Euro 3" xfId="1738" xr:uid="{9151AA2B-9E24-44B7-9EBC-CE8AB9B1D169}"/>
    <cellStyle name="Euro 3 2" xfId="1739" xr:uid="{D6284E40-A541-4C94-B758-38F19A170BC2}"/>
    <cellStyle name="Euro 3 3" xfId="1740" xr:uid="{2B66A50C-3F0D-444F-8B7F-14B277B093E5}"/>
    <cellStyle name="Euro 3 4" xfId="1741" xr:uid="{A11742F2-57B8-4DCC-82D5-C14763BB4DA3}"/>
    <cellStyle name="Euro 4" xfId="1742" xr:uid="{898B26AE-E1A7-4F9D-AF71-D60D979030A5}"/>
    <cellStyle name="Euro 5" xfId="1743" xr:uid="{22387E3C-2FD5-4ED2-A4A0-1F3FFD01B174}"/>
    <cellStyle name="Euro 6" xfId="1744" xr:uid="{4F6BF903-DABF-48F8-8C2D-06F061FBEA56}"/>
    <cellStyle name="Euro_Hoja1" xfId="1745" xr:uid="{51674D94-56DB-4D74-A6CE-39BED7F8392A}"/>
    <cellStyle name="Explanatory Text" xfId="1746" xr:uid="{9C795902-C2EC-459A-8B09-B4E660F71A86}"/>
    <cellStyle name="Good" xfId="1747" xr:uid="{ADF58C9A-1FA4-4B62-BFF3-021C69BE2642}"/>
    <cellStyle name="Heading 1" xfId="1748" xr:uid="{6A1FE623-73DD-403D-BF24-EB84120CA1AC}"/>
    <cellStyle name="Heading 2" xfId="1749" xr:uid="{20A59365-D1A7-4535-A435-A1EDA4EA68B3}"/>
    <cellStyle name="Heading 3" xfId="1750" xr:uid="{9790AF5E-0737-4DB1-BC42-56F35498B45B}"/>
    <cellStyle name="Heading 4" xfId="1751" xr:uid="{0A799264-C479-48BC-9B7F-83A6F4621DC2}"/>
    <cellStyle name="Hipervínculo" xfId="2668" builtinId="8"/>
    <cellStyle name="Incorrecto 2" xfId="1752" xr:uid="{AC5609FC-A38D-4951-BA14-CB2AA6004A85}"/>
    <cellStyle name="Incorrecto 2 2" xfId="1753" xr:uid="{AE7E6ACD-8615-4D67-82F0-356CE6BCF36A}"/>
    <cellStyle name="Incorrecto 2 3" xfId="1754" xr:uid="{1740F15C-B24E-4B0E-9A1F-267EE5FD3A08}"/>
    <cellStyle name="Incorrecto 2 4" xfId="1755" xr:uid="{63F25DDC-8B7B-4CB2-90A5-7F34F5CA2D5A}"/>
    <cellStyle name="Incorrecto 2 5" xfId="1756" xr:uid="{9B791755-C23E-408F-8DC4-78AA2AE3D2BA}"/>
    <cellStyle name="Incorrecto 2 6" xfId="1757" xr:uid="{F1B0EA85-E099-4FC8-8D60-411BFD1CD2D9}"/>
    <cellStyle name="Incorrecto 3" xfId="1758" xr:uid="{6C897770-072B-4C27-BA2B-DABC50A1A50D}"/>
    <cellStyle name="Incorrecto 4" xfId="1759" xr:uid="{61203D8B-D7F7-4FF3-8389-E5489FC325C7}"/>
    <cellStyle name="Incorrecto 4 2" xfId="1760" xr:uid="{4F78B48A-572E-4970-8043-FCA5245EFE1C}"/>
    <cellStyle name="Incorrecto 4 3" xfId="1761" xr:uid="{9B58E2F6-4A2C-475B-ACB9-ECB44F473C6A}"/>
    <cellStyle name="Incorrecto 4 4" xfId="1762" xr:uid="{BEDEE1CF-6987-4A40-9DE1-08EBCEA9E96E}"/>
    <cellStyle name="Input" xfId="1763" xr:uid="{773CAB5D-DCE1-4DC5-9B75-61C7C00E9FA1}"/>
    <cellStyle name="Input 2" xfId="2508" xr:uid="{B2E4D5B6-C372-4E8D-8F63-288D06A0CC93}"/>
    <cellStyle name="Linked Cell" xfId="1764" xr:uid="{86988F12-F2AB-480B-A06F-BCC8666EFD02}"/>
    <cellStyle name="Millares 2" xfId="1765" xr:uid="{EB4A67BC-CBFB-47FB-9590-8EDD6C95BEB6}"/>
    <cellStyle name="Millares 2 2" xfId="1766" xr:uid="{3E178BA6-C1F0-4ABB-8D1B-1E73F6D313D7}"/>
    <cellStyle name="Millares 2 2 2" xfId="2425" xr:uid="{905C1FB8-AFB0-4103-8011-97315B7F0F09}"/>
    <cellStyle name="Millares 2 3" xfId="1767" xr:uid="{1448F799-20E1-45FD-8C7F-7C37EF53F7A8}"/>
    <cellStyle name="Millares 2 3 2" xfId="2444" xr:uid="{78DD2C07-DF9E-46D5-B872-9914103DA4A4}"/>
    <cellStyle name="Millares 2 3 3" xfId="2426" xr:uid="{DAB3C46B-A633-4637-954E-5CB85408BCAB}"/>
    <cellStyle name="Millares 2 4" xfId="1768" xr:uid="{B67A1E97-D5EC-4C79-B453-077D56D2F5D9}"/>
    <cellStyle name="Millares 2 4 2" xfId="2427" xr:uid="{C22FF20B-C4C9-4E6B-B536-97C9CABB6C11}"/>
    <cellStyle name="Millares 2 5" xfId="1769" xr:uid="{5FE4F284-486D-4528-B5BD-5A8F3744496D}"/>
    <cellStyle name="Millares 2 6" xfId="1770" xr:uid="{99C8F73E-2085-4450-B53A-A6CE43A6ED66}"/>
    <cellStyle name="Millares 2 6 2" xfId="2428" xr:uid="{DD839E38-CB57-4DC6-AF25-6C7E6E0830B1}"/>
    <cellStyle name="Millares 2 7" xfId="2432" xr:uid="{7402E425-BAC3-4DE8-9B98-F33A3BE7BB16}"/>
    <cellStyle name="Millares 2 8" xfId="2424" xr:uid="{76C515D3-EB13-434E-B406-F386DC4EA1C6}"/>
    <cellStyle name="Millares 3" xfId="1771" xr:uid="{99D04AD6-40F4-4022-B11D-2B933163C939}"/>
    <cellStyle name="Millares 3 2" xfId="1772" xr:uid="{6A376AA3-980F-48A3-A024-DCC3001DDBED}"/>
    <cellStyle name="Millares 3 2 2" xfId="2430" xr:uid="{985D7885-FFBA-49FD-A4C1-196E8FA261E3}"/>
    <cellStyle name="Millares 3 2 3" xfId="2456" xr:uid="{9F52333B-5C9C-499C-902B-7C9BB31B2A98}"/>
    <cellStyle name="Millares 3 2 4" xfId="2459" xr:uid="{0F55A8AF-32DA-4C43-BA53-83C4F65035FA}"/>
    <cellStyle name="Millares 3 2 5" xfId="2462" xr:uid="{4902D816-8002-4841-A30A-D06CBCF3F3C2}"/>
    <cellStyle name="Millares 3 3" xfId="2445" xr:uid="{DEB7ADEA-34B7-4A3C-B6DF-7ACD532DDEFB}"/>
    <cellStyle name="Millares 3 4" xfId="2429" xr:uid="{15A0B49B-1855-48A1-8B57-7EE54394591C}"/>
    <cellStyle name="Millares 3 5" xfId="2455" xr:uid="{5AE20647-BB02-441F-8349-1BBDAC7F9AF6}"/>
    <cellStyle name="Millares 3 6" xfId="2458" xr:uid="{871A6EC2-977E-469B-B22E-8C2C19CBA47C}"/>
    <cellStyle name="Millares 3 7" xfId="2461" xr:uid="{0D0939B1-2ECD-4787-8000-6724AE4E2BB9}"/>
    <cellStyle name="Millares 4" xfId="1773" xr:uid="{684C7E9C-2631-438D-B5AB-4FB4B3BFF54B}"/>
    <cellStyle name="Millares 4 2" xfId="2443" xr:uid="{5D3CA5B5-FB00-4DAD-922D-FC4EE2A47BED}"/>
    <cellStyle name="Millares 4 3" xfId="2431" xr:uid="{D0ADBA6A-6F84-4818-B00A-E8AE035D8ACC}"/>
    <cellStyle name="Millares 4 4" xfId="2457" xr:uid="{1E138CC2-FB24-42D7-99B8-AD6E11D0D08C}"/>
    <cellStyle name="Millares 4 5" xfId="2460" xr:uid="{3ED95F51-336E-4E07-89F5-0155460BF619}"/>
    <cellStyle name="Millares 4 6" xfId="2463" xr:uid="{E44F2867-86D7-4A83-94FB-CEA112F91DDF}"/>
    <cellStyle name="Millares 5" xfId="2664" xr:uid="{5BA27ED5-D707-48C5-B13D-4302271C559C}"/>
    <cellStyle name="Millares 6" xfId="2669" xr:uid="{3B0D1D74-81B6-40A4-9C7C-5C096A58D6BD}"/>
    <cellStyle name="Moneda [0] 2" xfId="2666" xr:uid="{0A29B218-11AC-4114-B8DB-63E11B260C1E}"/>
    <cellStyle name="Moneda 2" xfId="2433" xr:uid="{EA356AC6-54DD-4683-BFEE-19B7A0B32E89}"/>
    <cellStyle name="Moneda 2 2" xfId="2452" xr:uid="{1E11671A-9CFA-4097-8DC4-E69F857E075D}"/>
    <cellStyle name="Moneda 3" xfId="2434" xr:uid="{DA2632A7-834E-4AD4-8FFA-B93174EFF3DF}"/>
    <cellStyle name="Moneda 4" xfId="2435" xr:uid="{21331E59-8961-462D-AECC-3EDF31BE8F8D}"/>
    <cellStyle name="Moneda 5" xfId="2667" xr:uid="{49B5CC0E-5FCE-47CA-9752-8798051038A5}"/>
    <cellStyle name="Neutral 2" xfId="1774" xr:uid="{67C5109C-5960-409B-8282-4A78DC7FA013}"/>
    <cellStyle name="Neutral 2 2" xfId="1775" xr:uid="{F63868FA-23FF-4430-958E-11D80982399B}"/>
    <cellStyle name="Neutral 2 3" xfId="1776" xr:uid="{5D1AC741-F0B3-42DD-B76E-0C562CEFE613}"/>
    <cellStyle name="Neutral 2 4" xfId="1777" xr:uid="{CE902D26-FAE5-47DB-88D0-DD7DDFD716F8}"/>
    <cellStyle name="Neutral 2 5" xfId="1778" xr:uid="{E3C84AD9-FD56-4F38-8A19-C66D714D8342}"/>
    <cellStyle name="Neutral 2 6" xfId="1779" xr:uid="{A4E31EE4-331B-485F-8111-4F220016CC51}"/>
    <cellStyle name="Neutral 3" xfId="1780" xr:uid="{EA15DC39-6628-458D-A40F-773817FE0637}"/>
    <cellStyle name="Neutral 4" xfId="1781" xr:uid="{92EB794E-60D6-4F86-94F3-5009F76BDE8F}"/>
    <cellStyle name="Neutral 4 2" xfId="1782" xr:uid="{F9FD8191-86B1-4ED4-BD53-FA2D0457AF9F}"/>
    <cellStyle name="Neutral 4 3" xfId="1783" xr:uid="{84B1E628-ADE5-4BF1-9FFA-7832E2B4AAD4}"/>
    <cellStyle name="Neutral 4 4" xfId="1784" xr:uid="{7D170C88-5312-427F-AC7A-F3BC307690A2}"/>
    <cellStyle name="Normal" xfId="0" builtinId="0"/>
    <cellStyle name="Normal 13" xfId="2663" xr:uid="{E821E777-856B-4737-9953-44E346E42C5F}"/>
    <cellStyle name="Normal 2" xfId="3" xr:uid="{E382D484-77E6-417E-B3E3-EE006BC3D7A2}"/>
    <cellStyle name="Normal 2 2" xfId="1786" xr:uid="{F6F34CDD-1CA6-4512-9F81-875FF67FC592}"/>
    <cellStyle name="Normal 2 2 2" xfId="1787" xr:uid="{CD388C00-08BA-4E7E-9A81-D78015AE9BDE}"/>
    <cellStyle name="Normal 2 2 2 2" xfId="2454" xr:uid="{7290E690-3D7F-4210-BDBC-D8B8941F9B34}"/>
    <cellStyle name="Normal 2 2 3" xfId="1788" xr:uid="{9B8EC472-A311-4BC1-BA74-B80F5DB45A1C}"/>
    <cellStyle name="Normal 2 2 4" xfId="1789" xr:uid="{0AC14A3C-3717-4B1D-9DE6-BF5C64D39BA0}"/>
    <cellStyle name="Normal 2 2 5" xfId="1790" xr:uid="{CE364F19-E23E-4968-8386-D3113357CBE0}"/>
    <cellStyle name="Normal 2 3" xfId="1791" xr:uid="{7FEBA532-071D-4789-B592-B82BB276DC15}"/>
    <cellStyle name="Normal 2 3 2" xfId="1792" xr:uid="{7390FE5F-D6CC-45BB-AB0D-F01FD1B73A54}"/>
    <cellStyle name="Normal 2 3 3" xfId="1793" xr:uid="{02E7A830-EBCE-4B8A-9A40-1E8A052E84B0}"/>
    <cellStyle name="Normal 2 3 4" xfId="1794" xr:uid="{A5CC4331-ADF7-4B0A-B304-C38ED5F73D7E}"/>
    <cellStyle name="Normal 2 3 5" xfId="1795" xr:uid="{C9750DE0-D713-4B3E-AB0F-0E210F27EDC7}"/>
    <cellStyle name="Normal 2 3 6" xfId="1796" xr:uid="{B8A9BAB5-A338-4F69-9093-1D9664E6B911}"/>
    <cellStyle name="Normal 2 3 7" xfId="2446" xr:uid="{2DA7A16B-0DC3-437C-B20E-565CDA4E9B2C}"/>
    <cellStyle name="Normal 2 4" xfId="1797" xr:uid="{570D0326-A145-465A-AA0A-9E9E107181D5}"/>
    <cellStyle name="Normal 2 4 2" xfId="1798" xr:uid="{B39A5970-2573-41DA-8592-C50DF068AB51}"/>
    <cellStyle name="Normal 2 4 3" xfId="1799" xr:uid="{3F80002E-01FD-40A9-B286-38864F0B6EED}"/>
    <cellStyle name="Normal 2 4 4" xfId="1800" xr:uid="{94FD1C4B-3860-4C41-B410-5DFC291F0403}"/>
    <cellStyle name="Normal 2 5" xfId="1801" xr:uid="{BB28C42E-F11B-4F14-BEDA-D9E95372A505}"/>
    <cellStyle name="Normal 2 6" xfId="1802" xr:uid="{70144E58-C7DE-4932-8751-68B3258A33DB}"/>
    <cellStyle name="Normal 2 7" xfId="1803" xr:uid="{8FFA5215-88FB-4839-869C-7D91B4A081EA}"/>
    <cellStyle name="Normal 2 8" xfId="1785" xr:uid="{7FB633C8-FEBD-4A56-AD2D-5D5EFC8ED7BB}"/>
    <cellStyle name="Normal 3" xfId="1804" xr:uid="{6BDAE1CE-954C-4865-9380-D6B330AE5552}"/>
    <cellStyle name="Normal 3 2" xfId="1805" xr:uid="{B10EA8C4-49B8-4F1A-8031-2361611284A4}"/>
    <cellStyle name="Normal 3 3" xfId="1806" xr:uid="{7EA6C770-7611-47AE-8941-24B88F95A4CC}"/>
    <cellStyle name="Normal 3 3 2" xfId="2447" xr:uid="{6D51D023-2BAF-42F8-8780-B91A3D5CE58F}"/>
    <cellStyle name="Normal 3 4" xfId="1807" xr:uid="{45CFF022-6235-4B2C-A16E-74EE67DDDA79}"/>
    <cellStyle name="Normal 3 5" xfId="1808" xr:uid="{DBE00F5A-6704-4B72-9F86-B24E7A286DEC}"/>
    <cellStyle name="Normal 3 6" xfId="1809" xr:uid="{82388CA9-66B8-47FF-9D07-EDBFFFCCB550}"/>
    <cellStyle name="Normal 4" xfId="4" xr:uid="{B08E879D-224C-45CB-93AC-615B76982621}"/>
    <cellStyle name="Normal 4 2" xfId="1811" xr:uid="{BCD56506-7430-428C-8FD0-6250304DD812}"/>
    <cellStyle name="Normal 4 3" xfId="1812" xr:uid="{F61B876A-72D0-40EC-8982-6FCDDB3AA474}"/>
    <cellStyle name="Normal 4 3 2" xfId="2448" xr:uid="{CD9E9E02-E53D-4B58-A313-F3A3A11C15C5}"/>
    <cellStyle name="Normal 4 4" xfId="1813" xr:uid="{BE699C76-A652-4736-81D4-D151D738538C}"/>
    <cellStyle name="Normal 4 5" xfId="1814" xr:uid="{25E5D968-A5A2-47E8-9526-827D50BEB8FA}"/>
    <cellStyle name="Normal 4 6" xfId="1810" xr:uid="{4A7B6C08-E815-4A52-A320-A2CA50AAF70B}"/>
    <cellStyle name="Normal 5" xfId="1815" xr:uid="{0962F55D-F3F3-49E3-9703-0E1F7859AAEF}"/>
    <cellStyle name="Normal 5 2" xfId="1816" xr:uid="{FD82A3C1-F29D-47FC-8A1D-1A1524D66245}"/>
    <cellStyle name="Normal 5 2 2" xfId="1817" xr:uid="{7EBC6A56-5A3E-4A65-8EFC-37060EB69A66}"/>
    <cellStyle name="Normal 5 3" xfId="1818" xr:uid="{1FAFA3F0-EC90-473E-BA89-2B75EACAC461}"/>
    <cellStyle name="Normal 5 3 2" xfId="1819" xr:uid="{06137FD9-A197-4677-864A-797C2EB2BCE5}"/>
    <cellStyle name="Normal 5 4" xfId="1820" xr:uid="{F3CAF967-2335-418E-BDC7-FC2EF351B8ED}"/>
    <cellStyle name="Normal 5 5" xfId="1821" xr:uid="{A84C0260-22FA-47BC-A557-964D51058A3A}"/>
    <cellStyle name="Normal 5 6" xfId="2436" xr:uid="{EF3DDD1F-7992-4EE7-8734-AAD7FDB86A82}"/>
    <cellStyle name="Normal 6" xfId="1822" xr:uid="{02918588-45DA-4F7F-9EFA-FA8EFA8D6089}"/>
    <cellStyle name="Normal 6 2" xfId="2442" xr:uid="{A468B50F-4905-4E79-BBB5-C66D56B3DA52}"/>
    <cellStyle name="Normal 6 3" xfId="2437" xr:uid="{B4EC3634-54A2-486C-AF39-2974A150621D}"/>
    <cellStyle name="Normal 7" xfId="1823" xr:uid="{42163409-459A-4290-BA91-98A35D7D796A}"/>
    <cellStyle name="Normal 7 2" xfId="1824" xr:uid="{F11AC92C-77B5-4D82-B887-6146734A2EB3}"/>
    <cellStyle name="Normal 7 3" xfId="2438" xr:uid="{B440B9C2-0858-4881-81A2-BC14E70B471E}"/>
    <cellStyle name="Normal 8" xfId="1825" xr:uid="{59710990-C2F5-41EF-80ED-1772B9A1FBCF}"/>
    <cellStyle name="Normal 9" xfId="2464" xr:uid="{A5ED4214-8E5C-41C8-B806-3B308C9A6310}"/>
    <cellStyle name="Notas 10" xfId="1826" xr:uid="{16564AE1-7E79-40A4-97B7-EAAAAC20F7B7}"/>
    <cellStyle name="Notas 10 2" xfId="1827" xr:uid="{B12B89D6-1658-4299-BCD8-9B687DE96175}"/>
    <cellStyle name="Notas 11" xfId="1828" xr:uid="{E76F2D42-F790-4C69-A669-91C310106571}"/>
    <cellStyle name="Notas 11 2" xfId="1829" xr:uid="{71A65F3B-05BE-4CAD-8550-2672B9E2D17D}"/>
    <cellStyle name="Notas 12" xfId="1830" xr:uid="{3F4FA98F-A58C-437F-BB6F-2CDC2241DF01}"/>
    <cellStyle name="Notas 12 2" xfId="1831" xr:uid="{D90549F8-375B-433E-8DB9-761E4206E427}"/>
    <cellStyle name="Notas 2" xfId="1832" xr:uid="{1E4BF168-7A1A-4B1E-8576-C3C41835C291}"/>
    <cellStyle name="Notas 2 10" xfId="1833" xr:uid="{1AE8E0F5-76D6-4DC6-9444-ED0343DE0833}"/>
    <cellStyle name="Notas 2 10 2" xfId="2509" xr:uid="{14246F0E-2306-4E9A-BDA1-D22BC9D6BEF2}"/>
    <cellStyle name="Notas 2 11" xfId="1834" xr:uid="{C663C9D4-BC59-4A92-88C6-B5B868DC0969}"/>
    <cellStyle name="Notas 2 2" xfId="1835" xr:uid="{1AEBBAA4-41EB-4B42-BD06-36C13B85B755}"/>
    <cellStyle name="Notas 2 2 2" xfId="1836" xr:uid="{8247BB90-4AC8-401C-963C-4328E2E7732A}"/>
    <cellStyle name="Notas 2 2 2 2" xfId="1837" xr:uid="{8D44E425-BDEE-4A97-8588-B223A12E7786}"/>
    <cellStyle name="Notas 2 2 2 2 2" xfId="1838" xr:uid="{B805EAFF-3E26-44CD-B3A7-00BF44A29FB0}"/>
    <cellStyle name="Notas 2 2 2 2 2 2" xfId="1839" xr:uid="{40EDBA73-7FD2-4AEC-88D3-9597F53BB933}"/>
    <cellStyle name="Notas 2 2 2 2 2 2 2" xfId="1840" xr:uid="{C1A9CCB7-889E-45B5-AD30-787C48CB4130}"/>
    <cellStyle name="Notas 2 2 2 2 2 2 2 2" xfId="2512" xr:uid="{E041A00D-6B46-4FAF-B9CA-03740295A2E2}"/>
    <cellStyle name="Notas 2 2 2 2 2 2 3" xfId="1841" xr:uid="{E381A151-9FAA-4745-BE95-680010D2CB75}"/>
    <cellStyle name="Notas 2 2 2 2 2 2 3 2" xfId="2513" xr:uid="{4EF5DDA0-B916-447B-9781-748076FC82A1}"/>
    <cellStyle name="Notas 2 2 2 2 2 2 4" xfId="1842" xr:uid="{D9F55216-1F2E-49DA-88DE-1349FF05C4DE}"/>
    <cellStyle name="Notas 2 2 2 2 2 2 4 2" xfId="2514" xr:uid="{E848E533-851F-4FD6-B9B3-0F60ED569551}"/>
    <cellStyle name="Notas 2 2 2 2 2 2 5" xfId="1843" xr:uid="{9E4A50A2-71CB-4FFF-A33F-30C4A3A463D8}"/>
    <cellStyle name="Notas 2 2 2 2 2 2 5 2" xfId="2515" xr:uid="{3BF16B0A-ED80-4E5D-A599-823C856D4BFE}"/>
    <cellStyle name="Notas 2 2 2 2 2 2 6" xfId="1844" xr:uid="{6EF7C266-87F1-47F2-BC1C-5853055D26DD}"/>
    <cellStyle name="Notas 2 2 2 2 2 2 6 2" xfId="2516" xr:uid="{BCA5E837-1225-4DAC-976E-C713EAC0301A}"/>
    <cellStyle name="Notas 2 2 2 2 2 2 7" xfId="1845" xr:uid="{972BF636-1489-4529-B150-43D4562A4D7E}"/>
    <cellStyle name="Notas 2 2 2 2 2 3" xfId="1846" xr:uid="{11584A60-0589-4BA7-B423-02BE3ADF427B}"/>
    <cellStyle name="Notas 2 2 2 2 2 3 2" xfId="2517" xr:uid="{0210E664-A2D9-438F-BE3D-F40F2336D3E1}"/>
    <cellStyle name="Notas 2 2 2 2 2 4" xfId="1847" xr:uid="{BA77A283-A15F-4693-A61D-954F3AD0690E}"/>
    <cellStyle name="Notas 2 2 2 2 2 4 2" xfId="1848" xr:uid="{4083A324-FDAA-4403-B3B2-1E38CA593F8B}"/>
    <cellStyle name="Notas 2 2 2 2 2 5" xfId="1849" xr:uid="{82C6FFE4-B81D-4313-84BD-A9BA3653AA7D}"/>
    <cellStyle name="Notas 2 2 2 2 2 5 2" xfId="1850" xr:uid="{4E4C430C-B552-418B-B95C-AEF55CD59B34}"/>
    <cellStyle name="Notas 2 2 2 2 2 6" xfId="1851" xr:uid="{A4579E9F-D7CC-4F4D-8914-419FDFA02793}"/>
    <cellStyle name="Notas 2 2 2 2 2 6 2" xfId="1852" xr:uid="{D3A31235-1EF5-4E05-944D-0FDCE205A647}"/>
    <cellStyle name="Notas 2 2 2 2 2 7" xfId="1853" xr:uid="{1C918465-8A97-448C-B0B6-0B1CA1EF4844}"/>
    <cellStyle name="Notas 2 2 2 2 2 7 2" xfId="1854" xr:uid="{019C6C18-F5F2-4AC9-A95D-B755B7C012F0}"/>
    <cellStyle name="Notas 2 2 2 2 2 8" xfId="2511" xr:uid="{9E113724-60B2-4161-ABB8-51104E1E72E6}"/>
    <cellStyle name="Notas 2 2 2 2 3" xfId="1855" xr:uid="{17D830A5-6EAF-47EC-8563-FD7AAD25255A}"/>
    <cellStyle name="Notas 2 2 2 2 3 2" xfId="1856" xr:uid="{7350239D-7BA8-4AE2-B3FD-CA38B6B33E42}"/>
    <cellStyle name="Notas 2 2 2 2 4" xfId="1857" xr:uid="{89F38137-2C04-4DE0-B747-0437311CFD0F}"/>
    <cellStyle name="Notas 2 2 2 2 4 2" xfId="2518" xr:uid="{0772AE23-1B1F-423F-83FB-EC0F8A2B3CB6}"/>
    <cellStyle name="Notas 2 2 2 2 5" xfId="1858" xr:uid="{EC6583EB-025F-4440-9122-D98B1A60B6F4}"/>
    <cellStyle name="Notas 2 2 2 2 5 2" xfId="2519" xr:uid="{89C62182-DD4F-469C-B7D2-C04FD8E35E80}"/>
    <cellStyle name="Notas 2 2 2 2 6" xfId="1859" xr:uid="{85ACBCD6-C45C-43A7-8675-BFC483A14131}"/>
    <cellStyle name="Notas 2 2 2 2 6 2" xfId="2520" xr:uid="{20F8C9CD-10CA-4794-BD5F-552400094DFE}"/>
    <cellStyle name="Notas 2 2 2 2 7" xfId="1860" xr:uid="{E25000C8-7819-43DB-87BD-3CB20C686B5D}"/>
    <cellStyle name="Notas 2 2 2 2 7 2" xfId="2521" xr:uid="{7C1ABA35-924C-4FD1-B921-3AB32424C722}"/>
    <cellStyle name="Notas 2 2 2 2 8" xfId="1861" xr:uid="{DCE7685D-30F2-4BFE-BA19-F1E774E970FF}"/>
    <cellStyle name="Notas 2 2 2 3" xfId="1862" xr:uid="{8B091268-CAE7-49CC-AF93-DEBD5EC0D377}"/>
    <cellStyle name="Notas 2 2 2 3 2" xfId="2522" xr:uid="{D8496395-0AF6-40F2-99C7-DBAF92E884B1}"/>
    <cellStyle name="Notas 2 2 2 4" xfId="1863" xr:uid="{76888553-D39D-4733-9913-063B2E98AEFA}"/>
    <cellStyle name="Notas 2 2 2 4 2" xfId="2523" xr:uid="{8A30CA4F-E448-4E80-9D3A-F67EDBB40203}"/>
    <cellStyle name="Notas 2 2 2 5" xfId="1864" xr:uid="{7F7A0F83-F7EB-4C03-8E91-83C645B1FEB8}"/>
    <cellStyle name="Notas 2 2 2 5 2" xfId="1865" xr:uid="{F11CB9F3-A64B-4B76-8B39-655D1991A685}"/>
    <cellStyle name="Notas 2 2 2 6" xfId="1866" xr:uid="{FE508507-0A8E-4F4D-8993-DEBCE32EDAF4}"/>
    <cellStyle name="Notas 2 2 2 6 2" xfId="1867" xr:uid="{8343AD72-04D1-4A27-A936-4D9A3F02A82A}"/>
    <cellStyle name="Notas 2 2 2 7" xfId="1868" xr:uid="{BC1EFA52-D514-4B73-85C1-194012D13FC3}"/>
    <cellStyle name="Notas 2 2 2 7 2" xfId="1869" xr:uid="{B21E565B-DFE7-4A7B-9C24-81B0DEF52E8C}"/>
    <cellStyle name="Notas 2 2 2 8" xfId="1870" xr:uid="{12B214AD-ADEC-4B74-9084-6301E57A86C6}"/>
    <cellStyle name="Notas 2 2 2 8 2" xfId="1871" xr:uid="{6A10E4C0-B5FA-4378-84E7-D0F5AB17B392}"/>
    <cellStyle name="Notas 2 2 2 9" xfId="2510" xr:uid="{B3E7E93A-4E76-4705-B94E-A19C745BA3BF}"/>
    <cellStyle name="Notas 2 2 3" xfId="1872" xr:uid="{F5A6FEA1-0E69-4790-BBB3-F54235313AEE}"/>
    <cellStyle name="Notas 2 2 3 2" xfId="1873" xr:uid="{C672B959-A2C8-4E26-9B88-9C87DEF08459}"/>
    <cellStyle name="Notas 2 2 4" xfId="1874" xr:uid="{7DB74F16-3BCE-432F-98CD-91E67F5EF818}"/>
    <cellStyle name="Notas 2 2 4 2" xfId="1875" xr:uid="{DFC02EBB-C10A-4339-8AC1-AAEE6D76F414}"/>
    <cellStyle name="Notas 2 2 5" xfId="1876" xr:uid="{5264058C-102C-40BA-91C4-9F5BE65D7D09}"/>
    <cellStyle name="Notas 2 2 5 2" xfId="2524" xr:uid="{678B0AF2-73AB-48CF-A5A6-C64BADAC8869}"/>
    <cellStyle name="Notas 2 2 6" xfId="1877" xr:uid="{D329D6DF-A2F4-416B-833C-E18129DBD142}"/>
    <cellStyle name="Notas 2 2 6 2" xfId="2525" xr:uid="{39C1FDFC-E9DB-4D2E-AB54-F5732015D962}"/>
    <cellStyle name="Notas 2 2 7" xfId="1878" xr:uid="{8C189DAE-826D-4FF3-B19B-308F81A5F46B}"/>
    <cellStyle name="Notas 2 2 7 2" xfId="2526" xr:uid="{BFD0B700-5D4C-492F-840C-92ED282854D2}"/>
    <cellStyle name="Notas 2 2 8" xfId="1879" xr:uid="{920D8B04-958C-44DA-8DC6-BEDCC6E5D5C6}"/>
    <cellStyle name="Notas 2 2 8 2" xfId="2527" xr:uid="{041C80D8-708A-4B98-A4E3-CC600E4EB588}"/>
    <cellStyle name="Notas 2 2 9" xfId="1880" xr:uid="{F040EB54-672E-4A11-8869-9018B95D6F0C}"/>
    <cellStyle name="Notas 2 3" xfId="1881" xr:uid="{EBECCB44-1838-48CA-875C-A176EDD0E088}"/>
    <cellStyle name="Notas 2 3 2" xfId="1882" xr:uid="{46416A03-4DD6-4A65-9F14-A687029BF28E}"/>
    <cellStyle name="Notas 2 3 2 2" xfId="2529" xr:uid="{7AAA6829-9332-4EDD-8591-FB52B724FCCA}"/>
    <cellStyle name="Notas 2 3 3" xfId="1883" xr:uid="{7A98817C-4880-4D0E-8FFD-A5F8360166D4}"/>
    <cellStyle name="Notas 2 3 3 2" xfId="2530" xr:uid="{BC9FB2F2-F9EA-4929-9021-51AD0AB248F9}"/>
    <cellStyle name="Notas 2 3 4" xfId="1884" xr:uid="{BE08BADB-1FC8-4A03-9F01-10D13584B8FC}"/>
    <cellStyle name="Notas 2 3 4 2" xfId="2531" xr:uid="{F83B9619-9F5A-4869-B436-4A543D10ACB3}"/>
    <cellStyle name="Notas 2 3 5" xfId="2528" xr:uid="{470EF49C-36DF-4787-A99F-CDDC5325C21B}"/>
    <cellStyle name="Notas 2 4" xfId="1885" xr:uid="{C11DB7FF-189A-42C1-9407-363C35A5240D}"/>
    <cellStyle name="Notas 2 4 2" xfId="1886" xr:uid="{18C149F7-FF45-46D2-B477-A66B7DAD36A4}"/>
    <cellStyle name="Notas 2 4 2 2" xfId="1887" xr:uid="{FA62789B-EA8A-4EB8-B528-D76FAE8C72D0}"/>
    <cellStyle name="Notas 2 4 2 2 2" xfId="1888" xr:uid="{EC69F3AD-F7D4-4BCF-AAEB-B7370AB5C789}"/>
    <cellStyle name="Notas 2 4 2 2 2 2" xfId="1889" xr:uid="{2F6BF85E-BD09-4CF5-8D8A-CC26D4AD7886}"/>
    <cellStyle name="Notas 2 4 2 2 2 2 2" xfId="2534" xr:uid="{C52C045D-01A8-44C8-8F1A-567CF8C491AA}"/>
    <cellStyle name="Notas 2 4 2 2 2 3" xfId="1890" xr:uid="{A27F5956-3310-4AE9-BF15-A123782B8722}"/>
    <cellStyle name="Notas 2 4 2 2 2 3 2" xfId="2535" xr:uid="{989772C2-4AEE-489A-9823-8145317B3E32}"/>
    <cellStyle name="Notas 2 4 2 2 2 4" xfId="1891" xr:uid="{FE45F9C4-3BB4-4FB5-81FA-86136474B192}"/>
    <cellStyle name="Notas 2 4 2 2 2 4 2" xfId="2536" xr:uid="{7C5D3A8C-1D72-4104-BEE5-99EA3A72BADB}"/>
    <cellStyle name="Notas 2 4 2 2 2 5" xfId="1892" xr:uid="{FA808BEA-24E9-464B-BEE2-8BAE7E3BA434}"/>
    <cellStyle name="Notas 2 4 2 2 2 5 2" xfId="2537" xr:uid="{C4FCBF0A-9F90-459C-9396-B8A05C048E14}"/>
    <cellStyle name="Notas 2 4 2 2 2 6" xfId="1893" xr:uid="{072F698B-D092-4782-A2F3-C2C02194E5A9}"/>
    <cellStyle name="Notas 2 4 2 2 2 6 2" xfId="2538" xr:uid="{3BB6FC0A-B6A4-4412-8F13-9A0DC4974A92}"/>
    <cellStyle name="Notas 2 4 2 2 2 7" xfId="1894" xr:uid="{BFCDF619-67D8-4752-9E23-2386279AE8D0}"/>
    <cellStyle name="Notas 2 4 2 2 3" xfId="1895" xr:uid="{45ED0498-A4BB-4853-818B-112AA215F37E}"/>
    <cellStyle name="Notas 2 4 2 2 3 2" xfId="2539" xr:uid="{4670981C-BFEB-4A4C-8FB4-A906A1FA6DEE}"/>
    <cellStyle name="Notas 2 4 2 2 4" xfId="1896" xr:uid="{CE2ECDBA-2D67-4417-92F8-00642A9BADCB}"/>
    <cellStyle name="Notas 2 4 2 2 4 2" xfId="1897" xr:uid="{71836BF5-7A6B-4A49-9D3E-942F65138BA3}"/>
    <cellStyle name="Notas 2 4 2 2 5" xfId="1898" xr:uid="{A98DAEA1-36F5-495C-A8C2-A66FD900BAEB}"/>
    <cellStyle name="Notas 2 4 2 2 5 2" xfId="1899" xr:uid="{C395AEC7-F87D-4538-ADB4-DA91E3728160}"/>
    <cellStyle name="Notas 2 4 2 2 6" xfId="1900" xr:uid="{F6508E00-C631-45EC-BF8B-5D874B8E3CF1}"/>
    <cellStyle name="Notas 2 4 2 2 6 2" xfId="1901" xr:uid="{3C1907A2-77C8-4321-AC5F-CB72323B9566}"/>
    <cellStyle name="Notas 2 4 2 2 7" xfId="1902" xr:uid="{7C2FC268-0D3F-479E-83AB-EC1D60B20A1C}"/>
    <cellStyle name="Notas 2 4 2 2 7 2" xfId="1903" xr:uid="{44559AC6-742F-42FE-BBB1-213908827A8A}"/>
    <cellStyle name="Notas 2 4 2 2 8" xfId="2533" xr:uid="{9ABC36BB-AC81-4090-A39E-256C6FF7C3C4}"/>
    <cellStyle name="Notas 2 4 2 3" xfId="1904" xr:uid="{127FA76A-B7E8-4864-8A89-0BD7CE7B1EFA}"/>
    <cellStyle name="Notas 2 4 2 3 2" xfId="1905" xr:uid="{B33EE970-3BDF-4DF3-9480-3E6F42887CF2}"/>
    <cellStyle name="Notas 2 4 2 4" xfId="1906" xr:uid="{A013BB04-4935-4374-B69F-1FBB11A3AB40}"/>
    <cellStyle name="Notas 2 4 2 4 2" xfId="2540" xr:uid="{55D0C778-93EF-45CD-9C40-8A01C6C23679}"/>
    <cellStyle name="Notas 2 4 2 5" xfId="1907" xr:uid="{A0A98735-E5D4-49CC-B155-BFB0527F9233}"/>
    <cellStyle name="Notas 2 4 2 5 2" xfId="2541" xr:uid="{3F7AD613-C0E7-4562-B35D-E675EEB17EFF}"/>
    <cellStyle name="Notas 2 4 2 6" xfId="1908" xr:uid="{BE8B8C71-A142-429A-BCCB-711FBF1094B0}"/>
    <cellStyle name="Notas 2 4 2 6 2" xfId="2542" xr:uid="{8E3E0BE2-C432-4A1A-BDCD-21224F69E9AF}"/>
    <cellStyle name="Notas 2 4 2 7" xfId="1909" xr:uid="{7F8A5FCA-647E-49C9-B1D3-09F59EAC5A90}"/>
    <cellStyle name="Notas 2 4 2 7 2" xfId="2543" xr:uid="{E803AD4C-AC49-4029-B717-38A8324E808C}"/>
    <cellStyle name="Notas 2 4 2 8" xfId="1910" xr:uid="{8F36EF0A-22FF-4FF3-A6D2-4975D3FDF200}"/>
    <cellStyle name="Notas 2 4 3" xfId="1911" xr:uid="{81C2CD07-51B6-47D4-945D-8382A3784CED}"/>
    <cellStyle name="Notas 2 4 3 2" xfId="2544" xr:uid="{77866375-BF9B-4236-8AA6-C5D0E59EE671}"/>
    <cellStyle name="Notas 2 4 4" xfId="1912" xr:uid="{F045E53B-697A-4CB1-B50F-60A104370ACF}"/>
    <cellStyle name="Notas 2 4 4 2" xfId="2545" xr:uid="{80CDDC70-A345-43D6-88E5-CB8F11F71124}"/>
    <cellStyle name="Notas 2 4 5" xfId="1913" xr:uid="{FC437C4B-8F6B-45FD-94F9-DA223B5C9685}"/>
    <cellStyle name="Notas 2 4 5 2" xfId="1914" xr:uid="{8AF9B70D-5C9E-40BD-8C22-CD3338D0ADFD}"/>
    <cellStyle name="Notas 2 4 6" xfId="1915" xr:uid="{B18E9A52-03A6-447B-A1B4-9ADB81DB6F0B}"/>
    <cellStyle name="Notas 2 4 6 2" xfId="1916" xr:uid="{ABFEE0A0-5D5B-44B2-8077-E1AD41D13BD2}"/>
    <cellStyle name="Notas 2 4 7" xfId="1917" xr:uid="{3254C354-897E-4764-9A23-63B3EC77DDAC}"/>
    <cellStyle name="Notas 2 4 7 2" xfId="1918" xr:uid="{858EA47F-F193-4A1B-96FB-8B439456CF20}"/>
    <cellStyle name="Notas 2 4 8" xfId="1919" xr:uid="{DA9B9002-6B6A-4DDB-8F45-B3C41886FDC0}"/>
    <cellStyle name="Notas 2 4 8 2" xfId="1920" xr:uid="{5827F7C8-1FCA-4929-BC1B-F5493BFE5A11}"/>
    <cellStyle name="Notas 2 4 9" xfId="2532" xr:uid="{16F7BBD4-5FDD-4909-99BC-7433714451CA}"/>
    <cellStyle name="Notas 2 5" xfId="1921" xr:uid="{BD34320D-6A67-4F64-85EB-510D4A312CBE}"/>
    <cellStyle name="Notas 2 5 2" xfId="1922" xr:uid="{77A6539F-9B6F-4BF5-8760-4A7DD162B8C4}"/>
    <cellStyle name="Notas 2 6" xfId="1923" xr:uid="{AAAB1768-7612-4061-A5BC-AEC100DE3FCC}"/>
    <cellStyle name="Notas 2 6 2" xfId="1924" xr:uid="{B525B134-A506-445D-B5F4-619A2814B3D4}"/>
    <cellStyle name="Notas 2 7" xfId="1925" xr:uid="{7F122028-98B2-4DFC-91A4-F92F97483119}"/>
    <cellStyle name="Notas 2 7 2" xfId="2546" xr:uid="{A4383F2B-44A9-4987-B193-E4DB60478B99}"/>
    <cellStyle name="Notas 2 8" xfId="1926" xr:uid="{18CB7222-DFD5-470E-BFC6-9D3929A2932F}"/>
    <cellStyle name="Notas 2 8 2" xfId="2547" xr:uid="{19ED050F-E5A2-43EE-8BD2-5048C9425469}"/>
    <cellStyle name="Notas 2 9" xfId="1927" xr:uid="{3AB9C6BA-3934-4F57-9106-DFA2F11ABD88}"/>
    <cellStyle name="Notas 2 9 2" xfId="2548" xr:uid="{FE1206D3-ED6B-4FDF-B7C1-B3F009CB11C8}"/>
    <cellStyle name="Notas 2_Enero 2010" xfId="1928" xr:uid="{2E6BB17E-D13F-4397-824D-8C9012800567}"/>
    <cellStyle name="Notas 3" xfId="1929" xr:uid="{7998752D-044F-4D10-AAB9-96091C5E33B8}"/>
    <cellStyle name="Notas 3 2" xfId="1930" xr:uid="{4B6283BE-7F2B-4739-8CCA-E99B8BEE5E77}"/>
    <cellStyle name="Notas 3 2 2" xfId="1931" xr:uid="{6D580BEE-29F6-4411-9D8C-26AB9D0BCC1B}"/>
    <cellStyle name="Notas 3 2 2 2" xfId="1932" xr:uid="{B647E95D-3D2F-44DE-B4E6-B8DE10D6973D}"/>
    <cellStyle name="Notas 3 2 2 2 2" xfId="1933" xr:uid="{9953D6A2-EDC0-4E30-A4B3-29C5A37506B2}"/>
    <cellStyle name="Notas 3 2 2 2 2 2" xfId="1934" xr:uid="{E68E06C9-705A-4D5D-8BB4-9B3B53A34A75}"/>
    <cellStyle name="Notas 3 2 2 2 2 2 2" xfId="2551" xr:uid="{49E72418-8AC3-4906-80DE-1672FFD87911}"/>
    <cellStyle name="Notas 3 2 2 2 2 3" xfId="1935" xr:uid="{DBF1D503-B4F4-4C32-A0F9-731EFB0A5088}"/>
    <cellStyle name="Notas 3 2 2 2 2 3 2" xfId="2552" xr:uid="{1D6F9087-1806-4698-8578-976D5A842651}"/>
    <cellStyle name="Notas 3 2 2 2 2 4" xfId="1936" xr:uid="{D47C5FE8-B53B-4C4E-BBA8-D054EC61C9E2}"/>
    <cellStyle name="Notas 3 2 2 2 2 4 2" xfId="2553" xr:uid="{2D072AD5-664E-4D17-899B-D7D15CCEFEE4}"/>
    <cellStyle name="Notas 3 2 2 2 2 5" xfId="1937" xr:uid="{19547AF1-89B7-4E58-9968-7913DF3A6A97}"/>
    <cellStyle name="Notas 3 2 2 2 2 5 2" xfId="2554" xr:uid="{6CA7CF57-D978-4844-99CF-DC546AFBB55F}"/>
    <cellStyle name="Notas 3 2 2 2 2 6" xfId="1938" xr:uid="{98A48337-1725-4B4C-A0AF-70AB327E1E82}"/>
    <cellStyle name="Notas 3 2 2 2 2 6 2" xfId="2555" xr:uid="{812CCD31-E4D6-45DB-9A0E-C419F705E541}"/>
    <cellStyle name="Notas 3 2 2 2 2 7" xfId="1939" xr:uid="{F9BC3609-37FF-43A9-B2FF-61A7547A4318}"/>
    <cellStyle name="Notas 3 2 2 2 3" xfId="1940" xr:uid="{E32B9049-3629-4822-B10D-1AA6F11C6ADA}"/>
    <cellStyle name="Notas 3 2 2 2 3 2" xfId="2556" xr:uid="{4F7C009D-522A-49B1-B280-DBC8FA7623CE}"/>
    <cellStyle name="Notas 3 2 2 2 4" xfId="1941" xr:uid="{9CAC71F1-04C6-48BC-B138-BE66DEED2EAE}"/>
    <cellStyle name="Notas 3 2 2 2 4 2" xfId="1942" xr:uid="{15C3545D-30FD-46B2-8E71-DED61EE6F837}"/>
    <cellStyle name="Notas 3 2 2 2 5" xfId="1943" xr:uid="{20AD02F4-2CED-47F5-A8D3-8C6B87BC31CB}"/>
    <cellStyle name="Notas 3 2 2 2 5 2" xfId="1944" xr:uid="{47B50B50-D81A-47F5-9CD0-D8C975C4E77F}"/>
    <cellStyle name="Notas 3 2 2 2 6" xfId="1945" xr:uid="{D426372D-758C-40A1-9958-61364B96A0FD}"/>
    <cellStyle name="Notas 3 2 2 2 6 2" xfId="1946" xr:uid="{59C50D1D-5A40-4D46-9FCD-F6D7F1388320}"/>
    <cellStyle name="Notas 3 2 2 2 7" xfId="1947" xr:uid="{40621A25-03AD-4FFB-B856-35885A770E7D}"/>
    <cellStyle name="Notas 3 2 2 2 7 2" xfId="1948" xr:uid="{7384EA58-306D-4B70-868D-F7FA414D5EB6}"/>
    <cellStyle name="Notas 3 2 2 2 8" xfId="2550" xr:uid="{4544C1AD-21C8-45DC-B864-B0CFD4B1AE16}"/>
    <cellStyle name="Notas 3 2 2 3" xfId="1949" xr:uid="{B5A6137F-FA96-4525-9FB9-32F856FEECC8}"/>
    <cellStyle name="Notas 3 2 2 3 2" xfId="1950" xr:uid="{1BA718C5-E195-4FDC-A78B-6E02345D5E61}"/>
    <cellStyle name="Notas 3 2 2 4" xfId="1951" xr:uid="{53831B68-A46F-4D7F-B6B7-705562969254}"/>
    <cellStyle name="Notas 3 2 2 4 2" xfId="2557" xr:uid="{AA355AE7-5FE6-4B06-B418-30661FAA54F0}"/>
    <cellStyle name="Notas 3 2 2 5" xfId="1952" xr:uid="{94D056AF-6305-4F8D-8EF5-5026B4BDD249}"/>
    <cellStyle name="Notas 3 2 2 5 2" xfId="2558" xr:uid="{0263B24E-C8A5-4701-BDA4-0C1BA45DE7C3}"/>
    <cellStyle name="Notas 3 2 2 6" xfId="1953" xr:uid="{FACD0CC7-BD01-4880-BFCD-A6C7569168FB}"/>
    <cellStyle name="Notas 3 2 2 6 2" xfId="2559" xr:uid="{F69BBADC-F853-43C2-9773-8412094B5ED6}"/>
    <cellStyle name="Notas 3 2 2 7" xfId="1954" xr:uid="{81B94E2E-D3CE-42D9-965F-E7F182CEB2C5}"/>
    <cellStyle name="Notas 3 2 2 7 2" xfId="2560" xr:uid="{06CB1175-334C-4AE5-8FEA-6D9002CF71BE}"/>
    <cellStyle name="Notas 3 2 2 8" xfId="1955" xr:uid="{0D707210-1C70-413E-AE74-E3BECE319FC9}"/>
    <cellStyle name="Notas 3 2 3" xfId="1956" xr:uid="{B30615E9-E66E-42E1-A3CF-B3C6A88C905B}"/>
    <cellStyle name="Notas 3 2 3 2" xfId="2561" xr:uid="{A5305AA5-3D14-446A-B382-C5A69D697594}"/>
    <cellStyle name="Notas 3 2 4" xfId="1957" xr:uid="{0F5238E1-3018-4910-B82E-A5BF5995D8BF}"/>
    <cellStyle name="Notas 3 2 4 2" xfId="2562" xr:uid="{6FC4750A-B4DF-4FDC-93E6-5726151F6951}"/>
    <cellStyle name="Notas 3 2 5" xfId="1958" xr:uid="{89279102-3020-412B-AC9D-9BF5CB0DE4CF}"/>
    <cellStyle name="Notas 3 2 5 2" xfId="1959" xr:uid="{2EF7BAD8-2BE2-4BA7-B887-F773EC03071E}"/>
    <cellStyle name="Notas 3 2 6" xfId="1960" xr:uid="{BBB2CB65-BC38-4760-8400-F54094A09DEF}"/>
    <cellStyle name="Notas 3 2 6 2" xfId="1961" xr:uid="{4B425FDA-774E-41CC-8476-49C120AB9F09}"/>
    <cellStyle name="Notas 3 2 7" xfId="1962" xr:uid="{1D662EAC-965F-4F2A-85ED-39A096798E3D}"/>
    <cellStyle name="Notas 3 2 7 2" xfId="1963" xr:uid="{CA4E6C82-F5CF-437E-ACBC-CC1725B9E26E}"/>
    <cellStyle name="Notas 3 2 8" xfId="1964" xr:uid="{86DADF3C-1322-4871-8D98-8F906807437A}"/>
    <cellStyle name="Notas 3 2 8 2" xfId="1965" xr:uid="{A349D442-4E49-4339-99CA-E9A7B1C7C3D5}"/>
    <cellStyle name="Notas 3 2 9" xfId="2549" xr:uid="{134DBBD4-CE4D-49AC-89BA-8F0054094F2C}"/>
    <cellStyle name="Notas 3 3" xfId="1966" xr:uid="{8DF14164-52EC-4305-98EC-6D9D4EF23AAA}"/>
    <cellStyle name="Notas 3 3 2" xfId="1967" xr:uid="{25DE1D41-A244-4727-BC09-EB41D52ADDD9}"/>
    <cellStyle name="Notas 3 4" xfId="1968" xr:uid="{AE0641F9-E93F-4ABB-9599-57BD2BD586AD}"/>
    <cellStyle name="Notas 3 4 2" xfId="1969" xr:uid="{FB226572-B346-4AA6-A7C6-B0F2A5328D3F}"/>
    <cellStyle name="Notas 3 5" xfId="1970" xr:uid="{88FEBD36-A944-486A-8925-AB125550FC85}"/>
    <cellStyle name="Notas 3 5 2" xfId="2563" xr:uid="{09A15598-99ED-4044-8CFA-EF0A1C785A27}"/>
    <cellStyle name="Notas 3 6" xfId="1971" xr:uid="{DAAB6665-DE44-4113-B5B5-ED82DE0DF1FA}"/>
    <cellStyle name="Notas 3 6 2" xfId="2564" xr:uid="{B55E2721-0C16-4714-88BD-3A1D4CC2C82A}"/>
    <cellStyle name="Notas 3 7" xfId="1972" xr:uid="{77AE2BE5-42AD-4DC8-8357-BEC17D37DC1C}"/>
    <cellStyle name="Notas 3 7 2" xfId="2565" xr:uid="{868F3613-510B-4F24-BE79-6A1F446C8562}"/>
    <cellStyle name="Notas 3 8" xfId="1973" xr:uid="{5A8441E0-3F28-40F3-8D0F-A6C7468CE4C9}"/>
    <cellStyle name="Notas 3 8 2" xfId="2566" xr:uid="{F3A60BAE-3604-419C-B282-B141EA6A74BD}"/>
    <cellStyle name="Notas 3 9" xfId="1974" xr:uid="{AAE9BD17-6709-4F19-A2E3-3DC884728B8A}"/>
    <cellStyle name="Notas 4" xfId="1975" xr:uid="{7ACB75F6-E85B-4D4B-8126-EB21A5FB2023}"/>
    <cellStyle name="Notas 4 2" xfId="1976" xr:uid="{578692CB-18C8-4C10-AAF3-B8BE68AD1EEE}"/>
    <cellStyle name="Notas 4 2 2" xfId="1977" xr:uid="{86B5871C-29D0-456B-9D22-B21F4C15403A}"/>
    <cellStyle name="Notas 4 2 2 2" xfId="1978" xr:uid="{E3677DA1-FF41-48E3-9B4A-6E7984E7B7F0}"/>
    <cellStyle name="Notas 4 2 2 2 2" xfId="1979" xr:uid="{33BD0C0E-4B1F-4398-8750-32BA92E58D8F}"/>
    <cellStyle name="Notas 4 2 2 2 2 2" xfId="1980" xr:uid="{C4022A0D-7984-42D9-83C5-B68DE451C7DE}"/>
    <cellStyle name="Notas 4 2 2 2 2 2 2" xfId="2569" xr:uid="{950CFCA9-EB48-4035-8546-5F0635FCD6DD}"/>
    <cellStyle name="Notas 4 2 2 2 2 3" xfId="1981" xr:uid="{DF580872-5118-4100-9F91-3F3A7EBF77B5}"/>
    <cellStyle name="Notas 4 2 2 2 2 3 2" xfId="2570" xr:uid="{40FE703C-EA24-406F-B78C-EB68097FDB45}"/>
    <cellStyle name="Notas 4 2 2 2 2 4" xfId="1982" xr:uid="{94CD0653-19C2-4681-8595-76A0CA8450B9}"/>
    <cellStyle name="Notas 4 2 2 2 2 4 2" xfId="2571" xr:uid="{413DCFE2-D75B-4925-B188-F508777940A1}"/>
    <cellStyle name="Notas 4 2 2 2 2 5" xfId="1983" xr:uid="{8F26D511-33C8-487D-A897-0E7992FFD9AA}"/>
    <cellStyle name="Notas 4 2 2 2 2 5 2" xfId="2572" xr:uid="{D6BFDE06-3C0E-4AEC-814F-FF9400194E70}"/>
    <cellStyle name="Notas 4 2 2 2 2 6" xfId="1984" xr:uid="{C72E1ECB-163C-4DAD-B1F8-DB48D1675F36}"/>
    <cellStyle name="Notas 4 2 2 2 2 6 2" xfId="2573" xr:uid="{3BE2CBAC-8111-49DC-BCA1-45105A9AE691}"/>
    <cellStyle name="Notas 4 2 2 2 2 7" xfId="1985" xr:uid="{DDD7D45A-CD25-4DE1-9935-2113F38E1D99}"/>
    <cellStyle name="Notas 4 2 2 2 3" xfId="1986" xr:uid="{493677AA-670D-4A20-B6D9-7A13B0252FA9}"/>
    <cellStyle name="Notas 4 2 2 2 3 2" xfId="2574" xr:uid="{FCA39135-226E-4FCF-A112-1F3A27A796AC}"/>
    <cellStyle name="Notas 4 2 2 2 4" xfId="1987" xr:uid="{09269E70-64D6-4379-965F-724DB1FCAFC5}"/>
    <cellStyle name="Notas 4 2 2 2 4 2" xfId="1988" xr:uid="{233498F7-4613-44BA-B917-E44A3622093D}"/>
    <cellStyle name="Notas 4 2 2 2 5" xfId="1989" xr:uid="{09228191-423E-484D-8B1F-E5D0F269723C}"/>
    <cellStyle name="Notas 4 2 2 2 5 2" xfId="1990" xr:uid="{567D1C3B-9F7D-46B2-8196-F7866639A5A6}"/>
    <cellStyle name="Notas 4 2 2 2 6" xfId="1991" xr:uid="{18B9C269-196C-4A23-A589-79B5FDBAF3CC}"/>
    <cellStyle name="Notas 4 2 2 2 6 2" xfId="1992" xr:uid="{D132964A-E026-4034-A9D2-67BF7D167040}"/>
    <cellStyle name="Notas 4 2 2 2 7" xfId="1993" xr:uid="{A0D0E43E-3B4B-439F-B8F8-5DCC781E1B72}"/>
    <cellStyle name="Notas 4 2 2 2 7 2" xfId="1994" xr:uid="{48D851BF-B3D3-4AEE-B6E9-1ADB39084E5C}"/>
    <cellStyle name="Notas 4 2 2 2 8" xfId="2568" xr:uid="{A9841D0B-F184-441A-BAAC-13350F09F081}"/>
    <cellStyle name="Notas 4 2 2 3" xfId="1995" xr:uid="{68BA5B53-900A-4584-90A2-2A56E23A97CB}"/>
    <cellStyle name="Notas 4 2 2 3 2" xfId="1996" xr:uid="{76393777-41BB-4669-8E30-B308067339F2}"/>
    <cellStyle name="Notas 4 2 2 4" xfId="1997" xr:uid="{3B721B0A-26AB-481B-B3D8-1AB35C59437F}"/>
    <cellStyle name="Notas 4 2 2 4 2" xfId="2575" xr:uid="{C217346F-00E5-4598-8ED9-C28734A9804D}"/>
    <cellStyle name="Notas 4 2 2 5" xfId="1998" xr:uid="{E7042050-0E1B-46BE-A36B-07A71D6B9465}"/>
    <cellStyle name="Notas 4 2 2 5 2" xfId="2576" xr:uid="{86E0CCCE-A5AF-4125-A3DC-BD2A0EAE5293}"/>
    <cellStyle name="Notas 4 2 2 6" xfId="1999" xr:uid="{9B8FA98B-AB67-4DF6-A859-DA3758CD742F}"/>
    <cellStyle name="Notas 4 2 2 6 2" xfId="2577" xr:uid="{98357DFE-8B0F-4F1E-BA96-A1F4BA1BC327}"/>
    <cellStyle name="Notas 4 2 2 7" xfId="2000" xr:uid="{49BCABA4-8AFA-4DD7-9879-C3F652407733}"/>
    <cellStyle name="Notas 4 2 2 7 2" xfId="2578" xr:uid="{6A8ADFC1-B0A5-4AB6-93E1-A82B1307E59F}"/>
    <cellStyle name="Notas 4 2 2 8" xfId="2001" xr:uid="{F30A77E2-7E45-4A38-BE54-9A820C9D15C4}"/>
    <cellStyle name="Notas 4 2 3" xfId="2002" xr:uid="{BCED1D53-3E4B-4479-AA3F-DAC7D149A336}"/>
    <cellStyle name="Notas 4 2 3 2" xfId="2579" xr:uid="{7EBFEDA2-FF8F-42BE-97ED-2B3F9AC15364}"/>
    <cellStyle name="Notas 4 2 4" xfId="2003" xr:uid="{4516A171-AE3F-478E-96CB-952425EE4960}"/>
    <cellStyle name="Notas 4 2 4 2" xfId="2580" xr:uid="{05FFF6AB-B6F3-4170-B6AD-D59CA1815E55}"/>
    <cellStyle name="Notas 4 2 5" xfId="2004" xr:uid="{FB4E738C-9063-47D3-BBA9-1A9CAD64BEB1}"/>
    <cellStyle name="Notas 4 2 5 2" xfId="2005" xr:uid="{278A03BC-88FB-4EB1-90CC-769C838FC349}"/>
    <cellStyle name="Notas 4 2 6" xfId="2006" xr:uid="{1009A9D1-F3DD-4C01-A6EB-DA08686E6FA7}"/>
    <cellStyle name="Notas 4 2 6 2" xfId="2007" xr:uid="{04FA60FC-95B6-402A-BF55-7A2569CAF3F7}"/>
    <cellStyle name="Notas 4 2 7" xfId="2008" xr:uid="{AB25B4BE-4085-4A47-9CDB-6A94671E1D1D}"/>
    <cellStyle name="Notas 4 2 7 2" xfId="2009" xr:uid="{15F7E961-9154-4BB3-9163-0CB2E5028CFB}"/>
    <cellStyle name="Notas 4 2 8" xfId="2010" xr:uid="{E60386FB-13DA-4E17-9F12-2880A0A16B44}"/>
    <cellStyle name="Notas 4 2 8 2" xfId="2011" xr:uid="{FE439143-1389-4EDA-AD38-DB9BBC15BCC6}"/>
    <cellStyle name="Notas 4 2 9" xfId="2567" xr:uid="{76FFD456-591E-4F80-BA4C-9E698F146B9C}"/>
    <cellStyle name="Notas 4 3" xfId="2012" xr:uid="{1349EE0D-462A-424E-922A-4F178EC4B228}"/>
    <cellStyle name="Notas 4 3 2" xfId="2013" xr:uid="{3CDACF6A-F57D-4162-8450-A98EFF619E20}"/>
    <cellStyle name="Notas 4 4" xfId="2014" xr:uid="{E0BDED35-DAFB-4565-A4D8-E1AAD4C69BB0}"/>
    <cellStyle name="Notas 4 4 2" xfId="2015" xr:uid="{833BB3FD-DCB6-45A3-BF88-EE7F06F8E858}"/>
    <cellStyle name="Notas 4 5" xfId="2016" xr:uid="{BA0DAD8D-6380-4455-9663-6D6125CF871B}"/>
    <cellStyle name="Notas 4 5 2" xfId="2581" xr:uid="{F38BCFCE-2CF6-4B7D-91FA-57A81508E33B}"/>
    <cellStyle name="Notas 4 6" xfId="2017" xr:uid="{3331E8AE-A243-4119-A228-F988FF450416}"/>
    <cellStyle name="Notas 4 6 2" xfId="2582" xr:uid="{E9DF72B0-5B83-4CC2-BCEC-D6538DB1D389}"/>
    <cellStyle name="Notas 4 7" xfId="2018" xr:uid="{7F2DC82F-7690-4548-874B-B4594087CA2B}"/>
    <cellStyle name="Notas 4 7 2" xfId="2583" xr:uid="{C965E905-EB80-4AD4-ACC5-C6B9C147F9A8}"/>
    <cellStyle name="Notas 4 8" xfId="2019" xr:uid="{7F0B60A7-5C3B-445B-9924-234BCFAC4E2A}"/>
    <cellStyle name="Notas 4 8 2" xfId="2584" xr:uid="{5BBD1F7B-5A26-4B41-B453-B783BF8D1995}"/>
    <cellStyle name="Notas 4 9" xfId="2020" xr:uid="{B61CD43F-E37E-4854-8ECC-054E956496E1}"/>
    <cellStyle name="Notas 5" xfId="2021" xr:uid="{5DBF927F-2033-4662-8625-80633881C53C}"/>
    <cellStyle name="Notas 5 2" xfId="2022" xr:uid="{965353FB-2E61-41E1-A8AB-082CF5568B1B}"/>
    <cellStyle name="Notas 6" xfId="2023" xr:uid="{9006335B-7B0E-4CB4-AEE8-40EC79FF34CE}"/>
    <cellStyle name="Notas 6 2" xfId="2024" xr:uid="{5F6B15B8-5D10-4751-9054-B40BB0C8F33B}"/>
    <cellStyle name="Notas 7" xfId="2025" xr:uid="{165B41AA-DCD1-4C44-8007-7B755EB9E31C}"/>
    <cellStyle name="Notas 7 2" xfId="2026" xr:uid="{686535E2-FDD4-48A1-869B-6436C56A9367}"/>
    <cellStyle name="Notas 8" xfId="2027" xr:uid="{A536693E-7635-470E-9311-FE0257150CE1}"/>
    <cellStyle name="Notas 8 2" xfId="2028" xr:uid="{90DD04F7-5BF3-4489-9A4D-E790BADDA147}"/>
    <cellStyle name="Notas 9" xfId="2029" xr:uid="{F3277A9D-9BEA-43E6-87C1-CC328C8E8EB0}"/>
    <cellStyle name="Notas 9 2" xfId="2030" xr:uid="{9797F3CF-1258-4789-B2C0-13DC23359614}"/>
    <cellStyle name="Note" xfId="2031" xr:uid="{4F32BC81-FC92-4724-93B8-64862F1219F5}"/>
    <cellStyle name="Note 2" xfId="2032" xr:uid="{E0AA2CB0-0A8C-4403-997C-9A1296E77A77}"/>
    <cellStyle name="Note 2 2" xfId="2033" xr:uid="{212758D9-0082-41C9-97A7-A01108CC3A33}"/>
    <cellStyle name="Note 2 2 2" xfId="2587" xr:uid="{2481B5B7-9D56-4548-978E-7C12FF3A094F}"/>
    <cellStyle name="Note 2 3" xfId="2034" xr:uid="{2C1D7935-D7F2-4F59-A20F-76613A0739B8}"/>
    <cellStyle name="Note 2 3 2" xfId="2588" xr:uid="{E7567744-20A4-4B23-9119-7451BFD659EA}"/>
    <cellStyle name="Note 2 4" xfId="2035" xr:uid="{8BCB87FE-107A-4369-8412-611D60934727}"/>
    <cellStyle name="Note 2 4 2" xfId="2589" xr:uid="{B71A7DC2-67FF-44AD-901C-533735D51A62}"/>
    <cellStyle name="Note 2 5" xfId="2586" xr:uid="{547397DF-C5A6-4A72-80AA-56FB883EF830}"/>
    <cellStyle name="Note 3" xfId="2036" xr:uid="{CC8A77E5-7034-4612-8074-3F694AEBE5A5}"/>
    <cellStyle name="Note 3 2" xfId="2037" xr:uid="{68772925-03AA-4954-901B-51F7F43CE39D}"/>
    <cellStyle name="Note 3 2 2" xfId="2591" xr:uid="{85537021-E05A-4BFC-94FD-1C47E55311E4}"/>
    <cellStyle name="Note 3 3" xfId="2038" xr:uid="{90B8C2E2-5F01-4853-AAC4-5D9CD8E4B5BC}"/>
    <cellStyle name="Note 3 3 2" xfId="2592" xr:uid="{45EACF96-EA4C-498F-839E-625FD7E602AD}"/>
    <cellStyle name="Note 3 4" xfId="2039" xr:uid="{9E52D816-6D04-4373-8A89-B74987A3AD3C}"/>
    <cellStyle name="Note 3 4 2" xfId="2593" xr:uid="{DE93CD6E-51BD-4AC1-9913-F2AC654DA886}"/>
    <cellStyle name="Note 3 5" xfId="2590" xr:uid="{9EFE0B85-A38D-4AB9-850E-35A0B4990B14}"/>
    <cellStyle name="Note 4" xfId="2040" xr:uid="{B16FCE8F-A1E7-4AC2-A3D1-4F27ED56244B}"/>
    <cellStyle name="Note 4 2" xfId="2594" xr:uid="{4A2D830D-4069-4683-B260-8C1AD2B6AC88}"/>
    <cellStyle name="Note 5" xfId="2041" xr:uid="{A341070B-09E3-438F-BA8F-DBE12C2B5C2C}"/>
    <cellStyle name="Note 5 2" xfId="2595" xr:uid="{AC3DDDB0-2649-411B-9068-4ED0B697008A}"/>
    <cellStyle name="Note 6" xfId="2042" xr:uid="{31CB6BA5-70D5-46CC-BCA1-CD2EF8707C3D}"/>
    <cellStyle name="Note 6 2" xfId="2596" xr:uid="{46355EA4-CB82-4FE1-847D-FF3869C34FF3}"/>
    <cellStyle name="Note 7" xfId="2585" xr:uid="{FB29F177-C36B-4584-9931-A5F4168B68C5}"/>
    <cellStyle name="Output" xfId="2043" xr:uid="{156247E6-1D38-4773-8356-193779F2B2E4}"/>
    <cellStyle name="Output 2" xfId="2597" xr:uid="{5645C3EC-57F3-42E9-9E47-D9D39ECFFD83}"/>
    <cellStyle name="Porcentaje" xfId="1" builtinId="5"/>
    <cellStyle name="Porcentaje 2" xfId="2" xr:uid="{60205DA2-AD6A-4CFE-86DE-8F923A640DCF}"/>
    <cellStyle name="Porcentaje 2 2" xfId="2453" xr:uid="{E9EE10B4-4215-447B-B346-B75C884B5D12}"/>
    <cellStyle name="Porcentaje 2 3" xfId="2450" xr:uid="{58F5544B-14A8-464A-B620-2EB0D87C03C0}"/>
    <cellStyle name="Porcentaje 2 4" xfId="2439" xr:uid="{1F245043-EBC9-4532-A3AF-2139A79DDCF3}"/>
    <cellStyle name="Porcentaje 3" xfId="2044" xr:uid="{63776A8A-7D89-4CBB-BC65-6F659E8AD121}"/>
    <cellStyle name="Porcentaje 3 2" xfId="2441" xr:uid="{B01C0DE7-8619-4966-8CDE-AD75CC9111A4}"/>
    <cellStyle name="Porcentaje 3 3" xfId="2451" xr:uid="{2E34F558-280E-481B-BF99-A9584273AFA8}"/>
    <cellStyle name="Porcentaje 3 4" xfId="2440" xr:uid="{E1B3DC76-C802-49FD-9DB2-4103F9BE265B}"/>
    <cellStyle name="Porcentaje 4" xfId="2045" xr:uid="{66FB4976-8988-4A0B-B953-40BDEEA18257}"/>
    <cellStyle name="Porcentaje 4 2" xfId="2449" xr:uid="{0745D0C7-8096-405D-8CD7-CB0AEB5E5AA9}"/>
    <cellStyle name="Porcentaje 5" xfId="2665" xr:uid="{48440964-DFD8-4F5A-8D15-96A8CD737CB5}"/>
    <cellStyle name="Porcentual 2" xfId="2046" xr:uid="{92A26508-2F66-409F-8665-ADBEC88F2E72}"/>
    <cellStyle name="Porcentual 2 10" xfId="6" xr:uid="{EFBF2953-4D06-4226-B6A5-2DF13FFB0CBE}"/>
    <cellStyle name="Porcentual 2 11" xfId="2047" xr:uid="{66FA8641-D4AB-4439-B379-5AA8A3051E43}"/>
    <cellStyle name="Porcentual 2 2" xfId="2048" xr:uid="{CFC5A6E1-0AB8-47F0-AAA6-F93DB8630E0D}"/>
    <cellStyle name="Porcentual 2 2 2" xfId="2049" xr:uid="{A8F4655C-DAA8-4BDA-93C2-0715569D24FB}"/>
    <cellStyle name="Porcentual 2 2 3" xfId="2050" xr:uid="{9C713138-60DB-46EB-96FD-C380DD7C5143}"/>
    <cellStyle name="Porcentual 2 3" xfId="2051" xr:uid="{BBF20307-D304-444B-8116-551E3BEA8C0B}"/>
    <cellStyle name="Porcentual 2 3 2" xfId="2052" xr:uid="{283686A3-7858-49A1-B412-67BA12474E31}"/>
    <cellStyle name="Porcentual 2 3 2 2" xfId="2053" xr:uid="{FC12C777-D1DF-4621-BBE4-D7CEAF53749B}"/>
    <cellStyle name="Porcentual 2 3 2 3" xfId="2054" xr:uid="{424D63EF-674F-4287-A951-C18B78A97793}"/>
    <cellStyle name="Porcentual 2 3 2 4" xfId="2055" xr:uid="{F7DBE392-DFB9-43C6-992F-F92753EC2C52}"/>
    <cellStyle name="Porcentual 2 3 2 5" xfId="2056" xr:uid="{68DB7778-66BC-4305-A05E-5FB08135AADC}"/>
    <cellStyle name="Porcentual 2 3 2 6" xfId="2057" xr:uid="{FAC09E7B-19E9-412E-B624-63D3C5D548D4}"/>
    <cellStyle name="Porcentual 2 3 2 7" xfId="2058" xr:uid="{97D11BAE-0D71-4DFB-BDDD-C44599B09720}"/>
    <cellStyle name="Porcentual 2 3 3" xfId="2059" xr:uid="{4923A437-7CA5-4BC8-B879-F7E252C46F8C}"/>
    <cellStyle name="Porcentual 2 3 4" xfId="2060" xr:uid="{EC89067B-AF7F-421C-85A4-92FC0477F0D0}"/>
    <cellStyle name="Porcentual 2 3 4 2" xfId="2061" xr:uid="{37FC8032-29E5-4A6B-93D8-12F4D37D3E83}"/>
    <cellStyle name="Porcentual 2 3 5" xfId="2062" xr:uid="{FA31FF06-8B95-47DF-AE89-F8F541D4B9ED}"/>
    <cellStyle name="Porcentual 2 3 5 2" xfId="2063" xr:uid="{E9F8E83F-8423-451D-BA74-0D9CBD2BC537}"/>
    <cellStyle name="Porcentual 2 3 6" xfId="2064" xr:uid="{04119D7D-4190-4146-A21D-2A5EC6D40CE0}"/>
    <cellStyle name="Porcentual 2 3 6 2" xfId="2065" xr:uid="{D9DB2CA5-6BFA-4AFD-A834-A9E74352B5CD}"/>
    <cellStyle name="Porcentual 2 3 7" xfId="2066" xr:uid="{148D87C3-7E7E-4FCD-9222-131FA500829F}"/>
    <cellStyle name="Porcentual 2 3 7 2" xfId="2067" xr:uid="{453798BE-0647-49A3-9EA5-47E01585B6BC}"/>
    <cellStyle name="Porcentual 2 4" xfId="2068" xr:uid="{A0A69F1D-2EC4-43BC-AAC3-8CF11EFDE2A3}"/>
    <cellStyle name="Porcentual 2 5" xfId="2069" xr:uid="{7350750E-B1E7-45C0-B298-4A573AB6B662}"/>
    <cellStyle name="Porcentual 2 6" xfId="2070" xr:uid="{5E2AA9A4-6958-4A36-B1F9-DE64B9E974CD}"/>
    <cellStyle name="Porcentual 2 6 2" xfId="2071" xr:uid="{5DD11E78-97AA-4E9F-BC3E-D0153EF9EE68}"/>
    <cellStyle name="Porcentual 2 6 2 2" xfId="2072" xr:uid="{D779CEAB-0BF9-4197-A7D4-C7C82B301CB7}"/>
    <cellStyle name="Porcentual 2 6 3" xfId="2073" xr:uid="{CBC8813E-3700-4275-A0DB-909525158EAC}"/>
    <cellStyle name="Porcentual 2 6 3 2" xfId="2074" xr:uid="{721C2755-38E6-4012-B38D-C784CAB2C296}"/>
    <cellStyle name="Porcentual 2 6 4" xfId="2075" xr:uid="{CEE9F4FD-4917-4544-9E5F-E075AC6AB1B1}"/>
    <cellStyle name="Porcentual 2 6 4 2" xfId="2076" xr:uid="{A10129ED-E5D5-4C1D-9E70-AF93B5F7F2D2}"/>
    <cellStyle name="Porcentual 2 6 5" xfId="2077" xr:uid="{897633BD-622B-4B4D-96B1-7EB9E0291B47}"/>
    <cellStyle name="Porcentual 2 6 5 2" xfId="2078" xr:uid="{9CC56879-6959-4D10-AFE3-60B7EE02B44D}"/>
    <cellStyle name="Porcentual 2 6 6" xfId="2079" xr:uid="{EA0C6EBB-887C-4008-81BC-3D76780F2A2F}"/>
    <cellStyle name="Porcentual 2 6 6 2" xfId="2080" xr:uid="{B81FB70D-6795-4FFC-B35B-7EE8D4989357}"/>
    <cellStyle name="Porcentual 2 7" xfId="2081" xr:uid="{688D2C0A-CCBA-474D-BEA3-56D502F2AAF9}"/>
    <cellStyle name="Porcentual 2 8" xfId="2082" xr:uid="{00EA85DA-01AD-47F3-8E78-F7443CF067F9}"/>
    <cellStyle name="Porcentual 2 9" xfId="2083" xr:uid="{FAECBEA3-32FB-450A-A31E-300ACD483A88}"/>
    <cellStyle name="Porcentual 3" xfId="2084" xr:uid="{27A71197-83D4-41F3-8112-C9AAC367A926}"/>
    <cellStyle name="Porcentual 3 2" xfId="2085" xr:uid="{A9EBEB1B-F822-4ECA-A1EC-B3705C3AEA43}"/>
    <cellStyle name="Porcentual 3 3" xfId="2086" xr:uid="{FA8E3B08-9B89-440D-93E4-3840940EEE64}"/>
    <cellStyle name="Porcentual 3 4" xfId="2087" xr:uid="{462F4032-7F0D-43DB-A5E8-00AA98D71F18}"/>
    <cellStyle name="Porcentual 3 5" xfId="2088" xr:uid="{E7000F5F-75EA-46CF-9E8C-C3F3F1590447}"/>
    <cellStyle name="Porcentual 4" xfId="2089" xr:uid="{8A87F4BF-7016-4AA7-B515-CD2FAE2C598C}"/>
    <cellStyle name="Porcentual 4 2" xfId="2090" xr:uid="{1C142245-041B-4381-9602-8A62D67BFF95}"/>
    <cellStyle name="Salida 10" xfId="2091" xr:uid="{5F5B8482-D530-48E4-B0ED-B1860B81960F}"/>
    <cellStyle name="Salida 11" xfId="2092" xr:uid="{FCAD6AF9-7EAA-4D97-9D2B-B2666E28B221}"/>
    <cellStyle name="Salida 2" xfId="2093" xr:uid="{E7EBF46B-A56F-456F-8BAD-43B04D8059AF}"/>
    <cellStyle name="Salida 2 2" xfId="2094" xr:uid="{A2D90926-F70A-42AA-B30C-2D6F61428111}"/>
    <cellStyle name="Salida 2 2 2" xfId="2599" xr:uid="{CE94DBB7-F532-4EDD-880B-41D019D02864}"/>
    <cellStyle name="Salida 2 3" xfId="2095" xr:uid="{ED9EEB75-1340-4410-BA9F-D6B01E1A2415}"/>
    <cellStyle name="Salida 2 3 2" xfId="2600" xr:uid="{B33AE456-D277-4BA3-97FA-BD4377FBCAA3}"/>
    <cellStyle name="Salida 2 4" xfId="2096" xr:uid="{B3A1A470-2F4A-4D89-B596-2F83BE6F6BA4}"/>
    <cellStyle name="Salida 2 4 2" xfId="2097" xr:uid="{1DAA8A02-D721-4727-A21D-1EA27FDB70D9}"/>
    <cellStyle name="Salida 2 4 2 2" xfId="2098" xr:uid="{DE12A35A-2C18-482A-BA53-AF461F7FB70D}"/>
    <cellStyle name="Salida 2 4 2 2 2" xfId="2099" xr:uid="{9F3CF343-469C-4E3C-B0DA-E43A6B70F719}"/>
    <cellStyle name="Salida 2 4 2 2 2 2" xfId="2100" xr:uid="{BB2B49D6-EF64-423E-ADF7-83AB83FCE72B}"/>
    <cellStyle name="Salida 2 4 2 2 2 3" xfId="2101" xr:uid="{9915635B-C651-44B2-B25C-5ADE57E1696A}"/>
    <cellStyle name="Salida 2 4 2 2 2 4" xfId="2102" xr:uid="{D9A430EA-3BD3-4EA4-BE85-186039EACE8D}"/>
    <cellStyle name="Salida 2 4 2 2 2 5" xfId="2103" xr:uid="{C5CF5BEE-951D-4176-8FDB-8BA4B4BEE86B}"/>
    <cellStyle name="Salida 2 4 2 2 2 6" xfId="2104" xr:uid="{676D3212-99BC-4E26-B83B-1F23537E001B}"/>
    <cellStyle name="Salida 2 4 2 2 2 7" xfId="2602" xr:uid="{FED4A9E2-A277-4426-B65F-B801585EB564}"/>
    <cellStyle name="Salida 2 4 2 2 3" xfId="2105" xr:uid="{0C53ACB4-BE77-46E7-9A4B-CBBA9EEB8B8B}"/>
    <cellStyle name="Salida 2 4 2 2 4" xfId="2106" xr:uid="{8E6FA5D6-2733-40E8-B481-809135D7A5A3}"/>
    <cellStyle name="Salida 2 4 2 2 4 2" xfId="2603" xr:uid="{15C24238-568D-46E5-AF2A-5D15FAEBC60C}"/>
    <cellStyle name="Salida 2 4 2 2 5" xfId="2107" xr:uid="{E8D432A8-C8EC-41EF-957C-6D86C7C594C0}"/>
    <cellStyle name="Salida 2 4 2 2 5 2" xfId="2604" xr:uid="{F8760495-762F-4644-A6B4-18463A118FF0}"/>
    <cellStyle name="Salida 2 4 2 2 6" xfId="2108" xr:uid="{4DDF560E-0BC0-4B85-9CF9-F470D6B2042B}"/>
    <cellStyle name="Salida 2 4 2 2 6 2" xfId="2605" xr:uid="{813B4BFA-3FE0-4DA0-9A14-AD402D16AA7A}"/>
    <cellStyle name="Salida 2 4 2 2 7" xfId="2109" xr:uid="{E883028C-DAB2-4AF2-921C-DCE31A3EE852}"/>
    <cellStyle name="Salida 2 4 2 2 7 2" xfId="2606" xr:uid="{CAE9E8BC-3C11-4B33-A8ED-5CE46BCB2736}"/>
    <cellStyle name="Salida 2 4 2 3" xfId="2110" xr:uid="{96549FD3-13F6-453E-8D0E-7CAD92DF3318}"/>
    <cellStyle name="Salida 2 4 2 3 2" xfId="2607" xr:uid="{9376C6CF-D213-4D43-806A-321E6C46DC77}"/>
    <cellStyle name="Salida 2 4 2 4" xfId="2111" xr:uid="{AF53DF9D-91C5-40B6-9D7B-ABF0AE0C23A4}"/>
    <cellStyle name="Salida 2 4 2 5" xfId="2112" xr:uid="{7C00DA4B-942B-472C-9354-386980B55CFE}"/>
    <cellStyle name="Salida 2 4 2 6" xfId="2113" xr:uid="{E893031B-E849-4E97-9140-C2133BD95779}"/>
    <cellStyle name="Salida 2 4 2 7" xfId="2114" xr:uid="{FB16E55B-536D-48B6-A92B-8EFEB9F237E1}"/>
    <cellStyle name="Salida 2 4 2 8" xfId="2601" xr:uid="{C6C4431B-D19E-482D-BCF1-B119396D3BAE}"/>
    <cellStyle name="Salida 2 4 3" xfId="2115" xr:uid="{0207E915-D204-4B98-9AD8-8952F175D438}"/>
    <cellStyle name="Salida 2 4 4" xfId="2116" xr:uid="{E1205FD3-C42E-4888-A5B3-2724CDCD7FAB}"/>
    <cellStyle name="Salida 2 4 5" xfId="2117" xr:uid="{F2C4A840-A762-4FD0-A1F1-CBDBA79E81CE}"/>
    <cellStyle name="Salida 2 4 5 2" xfId="2608" xr:uid="{EAC7F61D-71A5-4E3D-8ECC-95572E31D6A6}"/>
    <cellStyle name="Salida 2 4 6" xfId="2118" xr:uid="{F6D0F76C-9199-4E6D-817B-99953F4B447C}"/>
    <cellStyle name="Salida 2 4 6 2" xfId="2609" xr:uid="{F63B0738-3A56-4426-B583-73D101AAC2A1}"/>
    <cellStyle name="Salida 2 4 7" xfId="2119" xr:uid="{28692144-74AD-4BC2-A5DE-050A28E1A482}"/>
    <cellStyle name="Salida 2 4 7 2" xfId="2610" xr:uid="{6A9687B5-8FD6-4B01-A1D5-8ED8CEDDEAA2}"/>
    <cellStyle name="Salida 2 4 8" xfId="2120" xr:uid="{FECB5362-DA95-4235-A29F-954E12676402}"/>
    <cellStyle name="Salida 2 4 8 2" xfId="2611" xr:uid="{0B530780-5ECF-4026-929E-01E8EECDB98B}"/>
    <cellStyle name="Salida 2 5" xfId="2121" xr:uid="{9E6CBBCC-86B3-4B8A-9573-AD8D8EE0E75D}"/>
    <cellStyle name="Salida 2 5 2" xfId="2612" xr:uid="{BA436B93-6289-4A30-B064-771C9179035C}"/>
    <cellStyle name="Salida 2 6" xfId="2122" xr:uid="{AADD7501-CEBA-4E2D-9CCC-992DF8342C42}"/>
    <cellStyle name="Salida 2 6 2" xfId="2613" xr:uid="{A78A3139-9E7E-4906-AA19-EE6A9E9715C1}"/>
    <cellStyle name="Salida 2 7" xfId="2598" xr:uid="{F62B782E-6BD2-412A-84B5-6FBA6C572006}"/>
    <cellStyle name="Salida 3" xfId="2123" xr:uid="{1EC7FCAC-7105-44EF-BA36-717D33EECDCE}"/>
    <cellStyle name="Salida 3 2" xfId="2614" xr:uid="{2B1E7363-7770-4BA9-93F3-9502269BE56E}"/>
    <cellStyle name="Salida 4" xfId="2124" xr:uid="{88CD6CE7-1E0A-4C1F-AA35-AD8343A6734B}"/>
    <cellStyle name="Salida 4 2" xfId="2125" xr:uid="{8BF3C999-D22E-44E7-9312-66D9E8408835}"/>
    <cellStyle name="Salida 4 2 2" xfId="2616" xr:uid="{4CFA0B7C-57E8-4B17-8810-47DA920C79DD}"/>
    <cellStyle name="Salida 4 3" xfId="2126" xr:uid="{C5AB1386-5442-441C-ACEB-7BDA75981DE6}"/>
    <cellStyle name="Salida 4 3 2" xfId="2617" xr:uid="{430FBEAA-0B7A-482B-959B-7DC1843B0BB6}"/>
    <cellStyle name="Salida 4 4" xfId="2127" xr:uid="{7894A508-9FBC-41F4-8659-0BB5DD7010C6}"/>
    <cellStyle name="Salida 4 4 2" xfId="2618" xr:uid="{31EC6623-89EB-4442-9CAA-8887818334F4}"/>
    <cellStyle name="Salida 4 5" xfId="2615" xr:uid="{5FEBB5F3-9411-4CE0-B959-F6DD7F9CE60B}"/>
    <cellStyle name="Salida 5" xfId="2128" xr:uid="{F981A0C0-52B2-463F-9AB9-AA4069AEDDB5}"/>
    <cellStyle name="Salida 6" xfId="2129" xr:uid="{2F99BA5E-F334-450B-9003-BAC8EB0CBDA2}"/>
    <cellStyle name="Salida 7" xfId="2130" xr:uid="{44F0EBC6-4516-40CE-8945-35586FF5166D}"/>
    <cellStyle name="Salida 8" xfId="2131" xr:uid="{72511CC7-C931-43ED-8991-1F57A5F52348}"/>
    <cellStyle name="Salida 9" xfId="2132" xr:uid="{1F6139B8-0CEF-4DBB-BE76-457A30DFD6FA}"/>
    <cellStyle name="Texto de advertencia 2" xfId="2133" xr:uid="{33B86EB0-8F4A-4C77-9CC0-9658B7520537}"/>
    <cellStyle name="Texto de advertencia 2 2" xfId="2134" xr:uid="{63E27F52-706F-4A19-B9C8-37157EECF713}"/>
    <cellStyle name="Texto de advertencia 2 3" xfId="2135" xr:uid="{7DAC7E6F-7A26-4FB2-9D5E-C5B18308F271}"/>
    <cellStyle name="Texto de advertencia 2 4" xfId="2136" xr:uid="{B6383F37-594F-4C1E-98C5-3E25B97A63F8}"/>
    <cellStyle name="Texto de advertencia 2 5" xfId="2137" xr:uid="{494EF7A3-D2C2-4BBB-9924-E198855A371A}"/>
    <cellStyle name="Texto de advertencia 2 6" xfId="2138" xr:uid="{B239DF98-987C-47A8-8E55-792772DD23F3}"/>
    <cellStyle name="Texto de advertencia 3" xfId="2139" xr:uid="{3DC39843-5EB8-4367-A776-9A9BCE99D9B1}"/>
    <cellStyle name="Texto de advertencia 4" xfId="2140" xr:uid="{18887B14-A67F-4CC8-BB7E-5FF786AC3C92}"/>
    <cellStyle name="Texto de advertencia 4 2" xfId="2141" xr:uid="{148ED858-9BF3-4250-BF5E-661B08FA2DEB}"/>
    <cellStyle name="Texto de advertencia 4 3" xfId="2142" xr:uid="{1BA1267E-C110-4625-BDF0-67E524ACFF1E}"/>
    <cellStyle name="Texto de advertencia 4 4" xfId="2143" xr:uid="{CC59E997-0786-4C68-B69D-3BEB276B42F0}"/>
    <cellStyle name="Texto explicativo 2" xfId="2144" xr:uid="{ED34D542-9EA6-4C92-9B61-BE16890009F3}"/>
    <cellStyle name="Texto explicativo 2 2" xfId="2145" xr:uid="{B7048804-3124-4152-A94D-58F752F0E649}"/>
    <cellStyle name="Texto explicativo 2 3" xfId="2146" xr:uid="{B4689007-F867-4F89-AA36-0F3F21DE92F0}"/>
    <cellStyle name="Texto explicativo 2 4" xfId="2147" xr:uid="{664A7324-A2C6-42B5-96BE-A3E8C5DFDB33}"/>
    <cellStyle name="Texto explicativo 2 5" xfId="2148" xr:uid="{124A2AAA-8BB7-4035-8F12-E0696D05580D}"/>
    <cellStyle name="Texto explicativo 2 6" xfId="2149" xr:uid="{01171350-80DC-4560-90A0-50546FD02284}"/>
    <cellStyle name="Texto explicativo 3" xfId="2150" xr:uid="{487B51D1-8517-42AF-9681-09EB5DCE6F84}"/>
    <cellStyle name="Texto explicativo 4" xfId="2151" xr:uid="{99AACE05-0810-4A12-B74B-42424B35493A}"/>
    <cellStyle name="Texto explicativo 4 2" xfId="2152" xr:uid="{3015F7D4-9E95-4F42-9A39-CB3010BD7D22}"/>
    <cellStyle name="Texto explicativo 4 3" xfId="2153" xr:uid="{A9F3D3A9-55F4-4BA0-B569-F48F3E02A83F}"/>
    <cellStyle name="Texto explicativo 4 4" xfId="2154" xr:uid="{AE8B83F7-F2A6-459D-97B3-B4CFE3C59293}"/>
    <cellStyle name="Title" xfId="2155" xr:uid="{A4344E74-542E-4A67-8BB6-75EE724A3303}"/>
    <cellStyle name="Título 1 10" xfId="2156" xr:uid="{3409EFB0-9FA9-434F-8697-1D020CB7708B}"/>
    <cellStyle name="Título 1 10 2" xfId="2157" xr:uid="{41CA9A91-FD46-43E5-85CB-03D7E17C1E70}"/>
    <cellStyle name="Título 1 11" xfId="2158" xr:uid="{0E3D12CB-EFBE-4612-93C4-FEADB581DF54}"/>
    <cellStyle name="Título 1 11 2" xfId="2159" xr:uid="{5AA4A89B-5B5B-4C77-A44F-A10A5202FF61}"/>
    <cellStyle name="Título 1 2" xfId="2160" xr:uid="{EC672DDD-BA9D-4990-B647-D0CE362382DC}"/>
    <cellStyle name="Título 1 2 2" xfId="2161" xr:uid="{9278E9F2-CA85-496D-A445-860CF918596B}"/>
    <cellStyle name="Título 1 2 3" xfId="2162" xr:uid="{B2AA71CF-2358-46A9-A046-3578B134A760}"/>
    <cellStyle name="Título 1 2 4" xfId="2163" xr:uid="{56038B13-B8E7-4F51-87DF-D801BE40CA6F}"/>
    <cellStyle name="Título 1 2 4 2" xfId="2164" xr:uid="{0D3D153B-33A8-4DA6-B2F6-6E698C88972D}"/>
    <cellStyle name="Título 1 2 4 2 2" xfId="2165" xr:uid="{02BC1DC9-738A-4394-8076-FEAC087E59A9}"/>
    <cellStyle name="Título 1 2 4 2 2 2" xfId="2166" xr:uid="{DB8B027C-A31A-4BE2-8BDB-AC144FBA737D}"/>
    <cellStyle name="Título 1 2 4 2 2 2 2" xfId="2167" xr:uid="{E7DB1788-CD39-4688-B086-4FD137E75B5E}"/>
    <cellStyle name="Título 1 2 4 2 2 2 2 2" xfId="2168" xr:uid="{782462AE-4D62-408C-9FD7-78457F0AE92B}"/>
    <cellStyle name="Título 1 2 4 2 2 2 3" xfId="2169" xr:uid="{8FB95ABA-9F9C-4002-A145-24454A9E9527}"/>
    <cellStyle name="Título 1 2 4 2 2 2 3 2" xfId="2170" xr:uid="{A3D35153-CEB6-4D80-B96C-F6B215FEDDCA}"/>
    <cellStyle name="Título 1 2 4 2 2 2 4" xfId="2171" xr:uid="{E0F02BEF-F6B5-4279-B932-58F670BD268C}"/>
    <cellStyle name="Título 1 2 4 2 2 2 4 2" xfId="2172" xr:uid="{D2152219-6FED-447E-AFCE-878ACE817D60}"/>
    <cellStyle name="Título 1 2 4 2 2 2 5" xfId="2173" xr:uid="{B814F569-01F0-4B9E-B53E-6AFE34995A38}"/>
    <cellStyle name="Título 1 2 4 2 2 2 5 2" xfId="2174" xr:uid="{97851825-BF3D-447B-80C0-D718577EBAFD}"/>
    <cellStyle name="Título 1 2 4 2 2 2 6" xfId="2175" xr:uid="{99E24360-1E17-4D34-A1E7-EB4641D170D5}"/>
    <cellStyle name="Título 1 2 4 2 2 2 6 2" xfId="2176" xr:uid="{DEF378EC-3F8B-4EE3-89EE-250099CD7721}"/>
    <cellStyle name="Título 1 2 4 2 2 3" xfId="2177" xr:uid="{0F8130BC-FCB7-4AC9-A277-498AEAA2A954}"/>
    <cellStyle name="Título 1 2 4 2 2 3 2" xfId="2178" xr:uid="{6B7CB6C1-E8CD-4A94-824F-B9026CDB9AAD}"/>
    <cellStyle name="Título 1 2 4 2 2 4" xfId="2179" xr:uid="{80A6CF48-F661-4D6C-B31A-52533A10D74F}"/>
    <cellStyle name="Título 1 2 4 2 2 5" xfId="2180" xr:uid="{A8DF8652-C1DF-46C4-95E1-BB4302E19865}"/>
    <cellStyle name="Título 1 2 4 2 2 6" xfId="2181" xr:uid="{E7FEDBAC-D885-4C10-B062-5A2FB727CF12}"/>
    <cellStyle name="Título 1 2 4 2 2 7" xfId="2182" xr:uid="{507D94A8-713E-4A2D-999C-23C011A760D8}"/>
    <cellStyle name="Título 1 2 4 2 3" xfId="2183" xr:uid="{E985BE95-5E1D-425F-87DE-A93ACAD3A48D}"/>
    <cellStyle name="Título 1 2 4 2 4" xfId="2184" xr:uid="{63028FCA-28D9-47D8-BDB5-8C01B28AE627}"/>
    <cellStyle name="Título 1 2 4 2 4 2" xfId="2185" xr:uid="{3A5A1254-0082-45D8-81C6-83648C105017}"/>
    <cellStyle name="Título 1 2 4 2 5" xfId="2186" xr:uid="{04B3C22F-2890-4A7E-8DC0-D5DD01757725}"/>
    <cellStyle name="Título 1 2 4 2 5 2" xfId="2187" xr:uid="{092B0B03-7B71-4319-92E2-9D8FEE4A9F4E}"/>
    <cellStyle name="Título 1 2 4 2 6" xfId="2188" xr:uid="{485E912D-CC20-41EB-8244-5B8DCB74EE1B}"/>
    <cellStyle name="Título 1 2 4 2 6 2" xfId="2189" xr:uid="{97433452-A290-49AB-8660-FDD4AFE32EA4}"/>
    <cellStyle name="Título 1 2 4 2 7" xfId="2190" xr:uid="{A279CC7A-134E-4668-89FF-08408E8BB692}"/>
    <cellStyle name="Título 1 2 4 2 7 2" xfId="2191" xr:uid="{1B5D4B3E-2216-4E0B-A585-A9A5FD163419}"/>
    <cellStyle name="Título 1 2 4 3" xfId="2192" xr:uid="{E0E72553-B7C4-416D-8FCB-AD31BEABB848}"/>
    <cellStyle name="Título 1 2 4 3 2" xfId="2193" xr:uid="{277440D5-AFB3-49CE-B449-524E04F10108}"/>
    <cellStyle name="Título 1 2 4 4" xfId="2194" xr:uid="{E16D9B39-EE0B-41C5-AE7C-73892FD6B422}"/>
    <cellStyle name="Título 1 2 4 4 2" xfId="2195" xr:uid="{5676392C-1EFC-4F51-9A34-9BFC3B55CF6F}"/>
    <cellStyle name="Título 1 2 4 5" xfId="2196" xr:uid="{043BE5D9-F3EF-433A-BDAA-BFC52DB6FF6E}"/>
    <cellStyle name="Título 1 2 4 6" xfId="2197" xr:uid="{C2666838-3DBB-47C8-8CA7-90D5B3629678}"/>
    <cellStyle name="Título 1 2 4 7" xfId="2198" xr:uid="{5004D945-0221-4E1E-A0DA-DAE8F5484D4D}"/>
    <cellStyle name="Título 1 2 4 8" xfId="2199" xr:uid="{79FB7514-3BFD-4A5A-BFA4-253569CE17E4}"/>
    <cellStyle name="Título 1 2 5" xfId="2200" xr:uid="{F1301B85-04EE-44C2-BC87-CC4E4FB5ED9A}"/>
    <cellStyle name="Título 1 2 6" xfId="2201" xr:uid="{D53BC349-F37C-4E6B-B111-3053A3E009D5}"/>
    <cellStyle name="Título 1 3" xfId="2202" xr:uid="{A911DA8C-CD83-47DE-ACD9-BE3A7CA20646}"/>
    <cellStyle name="Título 1 4" xfId="2203" xr:uid="{8C77CD5C-6424-4D66-8AE0-141E61A356C6}"/>
    <cellStyle name="Título 1 4 2" xfId="2204" xr:uid="{2D2E81C7-F375-42FA-A1E3-D3440259E78D}"/>
    <cellStyle name="Título 1 4 3" xfId="2205" xr:uid="{4A8D68F3-9B10-423B-8C32-90BD564546C9}"/>
    <cellStyle name="Título 1 4 4" xfId="2206" xr:uid="{F41B169D-3375-412F-9750-BCE0BED2F76D}"/>
    <cellStyle name="Título 1 5" xfId="2207" xr:uid="{7DDD0186-3BEB-4BB8-BA21-6F325E1B36B4}"/>
    <cellStyle name="Título 1 5 2" xfId="2208" xr:uid="{7179AA49-4183-44AC-8FC8-2894D90BDFA5}"/>
    <cellStyle name="Título 1 6" xfId="2209" xr:uid="{6E98A6D3-7B08-415B-9A91-C15E63A10CA0}"/>
    <cellStyle name="Título 1 6 2" xfId="2210" xr:uid="{11A06414-AFC6-4343-ABE6-63FB4F1C5A03}"/>
    <cellStyle name="Título 1 7" xfId="2211" xr:uid="{ED3CE702-FA5B-4E02-9902-59A82D0AEB01}"/>
    <cellStyle name="Título 1 7 2" xfId="2212" xr:uid="{4972E1BC-BC07-458F-8B1D-82B01F920CDB}"/>
    <cellStyle name="Título 1 8" xfId="2213" xr:uid="{E3488083-ED57-4D44-943F-B921D0F355A7}"/>
    <cellStyle name="Título 1 8 2" xfId="2214" xr:uid="{A3839E5C-EE99-4ECF-8F81-3085A83050D2}"/>
    <cellStyle name="Título 1 9" xfId="2215" xr:uid="{FDC54F0B-65C4-46E5-9192-994AE0831DB0}"/>
    <cellStyle name="Título 1 9 2" xfId="2216" xr:uid="{7D25E35A-C49F-4A58-9354-A68550064F18}"/>
    <cellStyle name="Título 10" xfId="2217" xr:uid="{A144A53C-AA61-4592-88DC-886D16F9EE1A}"/>
    <cellStyle name="Título 10 2" xfId="2218" xr:uid="{9C469C62-9591-4BB7-B069-168BA5D6F4F9}"/>
    <cellStyle name="Título 11" xfId="2219" xr:uid="{FED8A6E6-9295-4A39-9A4B-32D100AADDE6}"/>
    <cellStyle name="Título 11 2" xfId="2220" xr:uid="{D894688D-4B62-4D2D-BC7F-3E407E962673}"/>
    <cellStyle name="Título 12" xfId="2221" xr:uid="{ABB58F9B-6D3E-4F19-A2E5-B2680D842C2C}"/>
    <cellStyle name="Título 12 2" xfId="2222" xr:uid="{1D415BE5-1A73-4C34-B101-B71CAA75C565}"/>
    <cellStyle name="Título 13" xfId="2223" xr:uid="{1EF03267-2509-454F-B711-24B2C5906331}"/>
    <cellStyle name="Título 13 2" xfId="2224" xr:uid="{2B9D4349-661F-4DCA-AF1A-AF15D505920A}"/>
    <cellStyle name="Título 2 10" xfId="2225" xr:uid="{9062A141-0F25-456E-9F9F-ACE9D6E15716}"/>
    <cellStyle name="Título 2 11" xfId="2226" xr:uid="{EA7ED6AF-2C84-4897-9A64-DF8E748C968C}"/>
    <cellStyle name="Título 2 2" xfId="2227" xr:uid="{D8C2DDD7-073D-4C4C-9F01-551E306AFF0E}"/>
    <cellStyle name="Título 2 2 2" xfId="2228" xr:uid="{1A3E90A4-767D-4F94-A3D7-37BF482D3A7C}"/>
    <cellStyle name="Título 2 2 3" xfId="2229" xr:uid="{97B3209C-E7D1-4BD9-A046-7825585AF64C}"/>
    <cellStyle name="Título 2 2 4" xfId="2230" xr:uid="{375ECD53-6E4D-4034-945C-23E47E95D748}"/>
    <cellStyle name="Título 2 2 4 2" xfId="2231" xr:uid="{0E1031D8-6F56-4E4F-B203-478E69C580A1}"/>
    <cellStyle name="Título 2 2 4 2 2" xfId="2232" xr:uid="{1A85541A-819A-4D57-A52B-150FB14B5323}"/>
    <cellStyle name="Título 2 2 4 2 2 2" xfId="2233" xr:uid="{69EAFDE8-2A3B-48AD-833E-1B34C80BC13F}"/>
    <cellStyle name="Título 2 2 4 2 2 2 2" xfId="2234" xr:uid="{B2AE2D2C-A01C-4BBB-8E6A-FB51F992FC4F}"/>
    <cellStyle name="Título 2 2 4 2 2 2 3" xfId="2235" xr:uid="{C851F582-DBB4-49CF-8175-5B4E97193795}"/>
    <cellStyle name="Título 2 2 4 2 2 2 4" xfId="2236" xr:uid="{8FC8198C-A030-4D5F-B1BF-5FE0002F5CEF}"/>
    <cellStyle name="Título 2 2 4 2 2 2 5" xfId="2237" xr:uid="{9486CA40-EE64-4C94-8B16-9FCA8785C184}"/>
    <cellStyle name="Título 2 2 4 2 2 2 6" xfId="2238" xr:uid="{9C7775B6-5DB2-4EE8-BF57-C937AA051180}"/>
    <cellStyle name="Título 2 2 4 2 2 3" xfId="2239" xr:uid="{9CF632AE-6853-411B-9463-361115211E12}"/>
    <cellStyle name="Título 2 2 4 2 2 4" xfId="2240" xr:uid="{A2BE1BF1-DE63-4CE6-83F0-16296D387ADE}"/>
    <cellStyle name="Título 2 2 4 2 2 5" xfId="2241" xr:uid="{0CFFD1C9-7079-4781-AA72-1257F460EB45}"/>
    <cellStyle name="Título 2 2 4 2 2 6" xfId="2242" xr:uid="{637802F3-7AF4-4783-9F46-156D64F4B940}"/>
    <cellStyle name="Título 2 2 4 2 2 7" xfId="2243" xr:uid="{35D2769C-83BE-40AD-9E37-5DC41F6229C5}"/>
    <cellStyle name="Título 2 2 4 2 3" xfId="2244" xr:uid="{1E84AD04-6782-45F1-85A5-813BAEA78C0C}"/>
    <cellStyle name="Título 2 2 4 2 4" xfId="2245" xr:uid="{B5762CE5-3A54-4146-968A-EA7CE71B514D}"/>
    <cellStyle name="Título 2 2 4 2 5" xfId="2246" xr:uid="{75A61C07-041D-4E41-B0DB-2D8D2B7EE89A}"/>
    <cellStyle name="Título 2 2 4 2 6" xfId="2247" xr:uid="{2136C1FA-D624-4E59-BD7A-46661A3CB4EF}"/>
    <cellStyle name="Título 2 2 4 2 7" xfId="2248" xr:uid="{FA6F833E-C3AD-4842-8446-A3FB04E59AB4}"/>
    <cellStyle name="Título 2 2 4 3" xfId="2249" xr:uid="{63C4F735-9DCF-4F2B-BDE7-2CCA87EAD2A3}"/>
    <cellStyle name="Título 2 2 4 4" xfId="2250" xr:uid="{4590AE2F-D6A4-4AC6-B2C4-ECBFE2971440}"/>
    <cellStyle name="Título 2 2 4 5" xfId="2251" xr:uid="{FE63DE0B-5F24-4BB1-98C7-E2C114E855CB}"/>
    <cellStyle name="Título 2 2 4 6" xfId="2252" xr:uid="{D4227CD3-2EBA-46F9-82C7-57860E957CAA}"/>
    <cellStyle name="Título 2 2 4 7" xfId="2253" xr:uid="{B2774D0D-2623-4E30-896D-7920377BF0B7}"/>
    <cellStyle name="Título 2 2 4 8" xfId="2254" xr:uid="{2F05234A-A45F-4C8B-80BF-C17A11C1ED05}"/>
    <cellStyle name="Título 2 2 5" xfId="2255" xr:uid="{44A5DC76-7140-43A9-B45C-7E65D566902B}"/>
    <cellStyle name="Título 2 2 6" xfId="2256" xr:uid="{570D8690-2C0A-45E7-96DE-78AC516E2F38}"/>
    <cellStyle name="Título 2 3" xfId="2257" xr:uid="{E3E7C3F0-06EB-4DC7-969B-6592747A19D2}"/>
    <cellStyle name="Título 2 4" xfId="2258" xr:uid="{7F444166-766D-42A2-AE24-11CD4F8B242B}"/>
    <cellStyle name="Título 2 4 2" xfId="2259" xr:uid="{ACA6B173-B168-4607-85D6-086B38823142}"/>
    <cellStyle name="Título 2 4 3" xfId="2260" xr:uid="{FCCA647C-D76F-4AA7-8892-BEA0C169927E}"/>
    <cellStyle name="Título 2 4 4" xfId="2261" xr:uid="{D91D88EA-483F-4124-9810-D31269D9057A}"/>
    <cellStyle name="Título 2 5" xfId="2262" xr:uid="{B65F6185-DF88-4DF1-B385-CE102FF455FE}"/>
    <cellStyle name="Título 2 6" xfId="2263" xr:uid="{1B8FCA36-D389-42C3-A8D7-59018D486953}"/>
    <cellStyle name="Título 2 7" xfId="2264" xr:uid="{391F9F3A-50E7-4803-8641-5D4059FF631A}"/>
    <cellStyle name="Título 2 8" xfId="2265" xr:uid="{A6B170B7-A3C9-41BE-90DD-1EADD00E65B6}"/>
    <cellStyle name="Título 2 9" xfId="2266" xr:uid="{4CFF13DB-035F-481B-A5F1-6955F4DC97F8}"/>
    <cellStyle name="Título 3 10" xfId="2267" xr:uid="{87FE3BDB-F9D3-4FE2-8298-F02E5171D756}"/>
    <cellStyle name="Título 3 10 2" xfId="2268" xr:uid="{226F2CAA-9A44-48C2-9984-1325D4BCADCD}"/>
    <cellStyle name="Título 3 11" xfId="2269" xr:uid="{225F7D0F-DC30-42C7-B50D-B8DB0AA42820}"/>
    <cellStyle name="Título 3 11 2" xfId="2270" xr:uid="{F9A79C97-78A5-4202-864B-035C021B3201}"/>
    <cellStyle name="Título 3 2" xfId="2271" xr:uid="{FF10A994-6DEA-407F-AFB6-41D7F20E311A}"/>
    <cellStyle name="Título 3 2 2" xfId="2272" xr:uid="{760B5C78-EEA4-41A4-A1E5-643C9E631EC8}"/>
    <cellStyle name="Título 3 2 3" xfId="2273" xr:uid="{8C5FBD9F-901B-4A19-9878-4F9FCEB7A130}"/>
    <cellStyle name="Título 3 2 4" xfId="2274" xr:uid="{3551EA3E-16C9-44A2-94D0-F225A48C47C4}"/>
    <cellStyle name="Título 3 2 4 2" xfId="2275" xr:uid="{68A93538-A334-4802-9996-7DB35CC530F4}"/>
    <cellStyle name="Título 3 2 4 2 2" xfId="2276" xr:uid="{AD4B821B-6C1E-433E-8B2D-966FCAC4C70C}"/>
    <cellStyle name="Título 3 2 4 2 2 2" xfId="2277" xr:uid="{3BBE5A4C-5502-43BE-B460-38677F38B73C}"/>
    <cellStyle name="Título 3 2 4 2 2 2 2" xfId="2278" xr:uid="{55F8A718-4E97-4BC5-8247-A39885E9E0A1}"/>
    <cellStyle name="Título 3 2 4 2 2 2 2 2" xfId="2279" xr:uid="{B9919083-3973-4361-92FD-77479B3B1517}"/>
    <cellStyle name="Título 3 2 4 2 2 2 3" xfId="2280" xr:uid="{F3D817B9-87C8-4F87-BC3C-6FBF3A383840}"/>
    <cellStyle name="Título 3 2 4 2 2 2 3 2" xfId="2281" xr:uid="{1636A6BC-8A7B-4258-A552-CCFCA3839550}"/>
    <cellStyle name="Título 3 2 4 2 2 2 4" xfId="2282" xr:uid="{EB2CDC7E-3821-4E94-AE79-5902FC57BD6A}"/>
    <cellStyle name="Título 3 2 4 2 2 2 4 2" xfId="2283" xr:uid="{713EF7AA-8E2B-4C8A-8D50-EBAF0A65E86F}"/>
    <cellStyle name="Título 3 2 4 2 2 2 5" xfId="2284" xr:uid="{400D7E6D-6570-49D6-834E-D7395EBF7B34}"/>
    <cellStyle name="Título 3 2 4 2 2 2 5 2" xfId="2285" xr:uid="{87F72D77-361D-4EFC-821F-E88270C337CE}"/>
    <cellStyle name="Título 3 2 4 2 2 2 6" xfId="2286" xr:uid="{D1D89B50-A32F-4E64-B8FA-CADA7892769D}"/>
    <cellStyle name="Título 3 2 4 2 2 2 6 2" xfId="2287" xr:uid="{6BC9D64B-935B-4954-988D-73F52C2F31B5}"/>
    <cellStyle name="Título 3 2 4 2 2 3" xfId="2288" xr:uid="{64D619A1-5F62-45FD-AB83-9016D0FF80BD}"/>
    <cellStyle name="Título 3 2 4 2 2 3 2" xfId="2289" xr:uid="{350B430A-DA0E-433D-914C-C638C0BF21C8}"/>
    <cellStyle name="Título 3 2 4 2 2 4" xfId="2290" xr:uid="{74C8B66F-8964-4402-853C-9B32235C5B65}"/>
    <cellStyle name="Título 3 2 4 2 2 5" xfId="2291" xr:uid="{276B3115-EF52-4D42-B967-B61BC9E1611A}"/>
    <cellStyle name="Título 3 2 4 2 2 6" xfId="2292" xr:uid="{44806B9B-A399-43C9-AE56-B9A0468B10EE}"/>
    <cellStyle name="Título 3 2 4 2 2 7" xfId="2293" xr:uid="{CFB523CA-55A0-4718-9973-7FC05FD656F2}"/>
    <cellStyle name="Título 3 2 4 2 3" xfId="2294" xr:uid="{F3C30502-7873-4A9B-9747-DF5CF958A769}"/>
    <cellStyle name="Título 3 2 4 2 4" xfId="2295" xr:uid="{7D059F2C-87D8-44DB-BA61-073655D4AE07}"/>
    <cellStyle name="Título 3 2 4 2 4 2" xfId="2296" xr:uid="{92CE8345-1C9F-4DE9-941D-B8BDF2DF5DBC}"/>
    <cellStyle name="Título 3 2 4 2 5" xfId="2297" xr:uid="{2B7E96DD-820C-4CFC-8DDF-1FA1A6634B6F}"/>
    <cellStyle name="Título 3 2 4 2 5 2" xfId="2298" xr:uid="{8B667234-93D0-46E9-AD25-B3F48196BED4}"/>
    <cellStyle name="Título 3 2 4 2 6" xfId="2299" xr:uid="{495A1343-95CA-4F08-91DA-E92644EB403A}"/>
    <cellStyle name="Título 3 2 4 2 6 2" xfId="2300" xr:uid="{9BC2E996-B191-4AC5-AF2B-10A802C395E1}"/>
    <cellStyle name="Título 3 2 4 2 7" xfId="2301" xr:uid="{BA2B3ADB-79FE-45D8-81F0-02C1AB2E4C0F}"/>
    <cellStyle name="Título 3 2 4 2 7 2" xfId="2302" xr:uid="{4E03F033-6B86-4237-A135-4341092803AC}"/>
    <cellStyle name="Título 3 2 4 3" xfId="2303" xr:uid="{1C1BA4E3-D6D4-4EBA-BBB5-144B3FAB0F6F}"/>
    <cellStyle name="Título 3 2 4 3 2" xfId="2304" xr:uid="{C70228E4-99B8-4F93-8885-8020508207FE}"/>
    <cellStyle name="Título 3 2 4 4" xfId="2305" xr:uid="{D6782C39-7598-4AA7-B2A3-AC6896912318}"/>
    <cellStyle name="Título 3 2 4 4 2" xfId="2306" xr:uid="{8EBA5B51-6F87-44C1-A16F-8EE596A41643}"/>
    <cellStyle name="Título 3 2 4 5" xfId="2307" xr:uid="{8D5E707E-15C5-4BCC-AB27-EA74747D1E75}"/>
    <cellStyle name="Título 3 2 4 6" xfId="2308" xr:uid="{E825F3BE-4581-44C1-AE1D-08EA21F9DEE1}"/>
    <cellStyle name="Título 3 2 4 7" xfId="2309" xr:uid="{081697C7-EA71-45AF-9F94-5D6E0D11008E}"/>
    <cellStyle name="Título 3 2 4 8" xfId="2310" xr:uid="{BE422B6E-FD38-4E91-AC80-5F3F18FFFE27}"/>
    <cellStyle name="Título 3 2 5" xfId="2311" xr:uid="{1AB90181-727D-4430-9FFB-E143803EE0AF}"/>
    <cellStyle name="Título 3 2 6" xfId="2312" xr:uid="{46F90DE3-42FA-401E-AC7D-76488B98D179}"/>
    <cellStyle name="Título 3 3" xfId="2313" xr:uid="{F6E75B33-6926-4590-A35D-72471CE4970B}"/>
    <cellStyle name="Título 3 4" xfId="2314" xr:uid="{9ED13E25-841F-41C4-AD14-C71427D9B0D4}"/>
    <cellStyle name="Título 3 4 2" xfId="2315" xr:uid="{5FDD5C03-96A9-464D-8D61-9BF11B17025D}"/>
    <cellStyle name="Título 3 4 3" xfId="2316" xr:uid="{3C37542D-BBE1-4E35-981C-0ADDFF5D02DC}"/>
    <cellStyle name="Título 3 4 4" xfId="2317" xr:uid="{7923FFCC-C8D7-4BA4-A1DD-F3D590C91FDB}"/>
    <cellStyle name="Título 3 5" xfId="2318" xr:uid="{29E05726-D77B-45A1-ADB6-EE4048EE470E}"/>
    <cellStyle name="Título 3 5 2" xfId="2319" xr:uid="{A9F49F25-0592-4D61-A1D7-F34C9914F936}"/>
    <cellStyle name="Título 3 6" xfId="2320" xr:uid="{5074FE7B-E1A7-4832-B0EA-8379CBADC695}"/>
    <cellStyle name="Título 3 6 2" xfId="2321" xr:uid="{25DD8BC2-8465-42D9-AE20-21917CC35033}"/>
    <cellStyle name="Título 3 7" xfId="2322" xr:uid="{CACC712B-2AB3-49BC-A010-2B5BE0AC5FE2}"/>
    <cellStyle name="Título 3 7 2" xfId="2323" xr:uid="{C7694438-D33E-4CD7-9B46-49BF02D69B35}"/>
    <cellStyle name="Título 3 8" xfId="2324" xr:uid="{F291C50C-2DF2-48F2-A767-FBE48F664934}"/>
    <cellStyle name="Título 3 8 2" xfId="2325" xr:uid="{5C6A9B99-8ED9-49D0-B15D-A9DF37C7E9F3}"/>
    <cellStyle name="Título 3 9" xfId="2326" xr:uid="{2A62E8F4-814D-46D5-A1D2-D3C3008363D0}"/>
    <cellStyle name="Título 3 9 2" xfId="2327" xr:uid="{1864498F-D8CB-43D4-A14F-F95EF6BD5CDA}"/>
    <cellStyle name="Título 4" xfId="2328" xr:uid="{F04ADA47-234D-4270-81A0-D83E7956642A}"/>
    <cellStyle name="Título 4 2" xfId="2329" xr:uid="{7A0C18A0-B058-4CC1-9431-B596CBB388BD}"/>
    <cellStyle name="Título 4 3" xfId="2330" xr:uid="{79477E9D-820B-4774-A1AD-C56DA85EC7DA}"/>
    <cellStyle name="Título 4 4" xfId="2331" xr:uid="{4A739E86-B438-440E-88E1-AF3936D61E57}"/>
    <cellStyle name="Título 4 4 2" xfId="2332" xr:uid="{7AE6918F-3587-47FC-9157-E255DDE1C650}"/>
    <cellStyle name="Título 4 4 2 2" xfId="2333" xr:uid="{782505AC-EC9F-4C7F-A4D6-DDDC62527650}"/>
    <cellStyle name="Título 4 4 2 2 2" xfId="2334" xr:uid="{83E7AA94-30EB-47D1-B201-63DE2B780497}"/>
    <cellStyle name="Título 4 4 2 2 2 2" xfId="2335" xr:uid="{80837744-5FC3-4412-A55C-BFDAC34C5E01}"/>
    <cellStyle name="Título 4 4 2 2 2 2 2" xfId="2336" xr:uid="{5B92053E-2BF3-4D2F-BCB6-74F3F2F19BD8}"/>
    <cellStyle name="Título 4 4 2 2 2 3" xfId="2337" xr:uid="{6D1ADF0F-7263-44EC-925F-E826935F9939}"/>
    <cellStyle name="Título 4 4 2 2 2 3 2" xfId="2338" xr:uid="{65A29356-8334-49EC-85F0-D8860024457B}"/>
    <cellStyle name="Título 4 4 2 2 2 4" xfId="2339" xr:uid="{34080364-BF24-4C03-8761-DA8C3B14A9E6}"/>
    <cellStyle name="Título 4 4 2 2 2 4 2" xfId="2340" xr:uid="{4BA88999-960C-402A-80F8-8D128FAAA1C7}"/>
    <cellStyle name="Título 4 4 2 2 2 5" xfId="2341" xr:uid="{3BA38D41-FDE6-4443-ADEE-2E3057070A00}"/>
    <cellStyle name="Título 4 4 2 2 2 5 2" xfId="2342" xr:uid="{AFA3213A-D2EA-4ADF-A272-246BBD50B92C}"/>
    <cellStyle name="Título 4 4 2 2 2 6" xfId="2343" xr:uid="{E55BFB07-057A-45C8-96E1-67E837943D9C}"/>
    <cellStyle name="Título 4 4 2 2 2 6 2" xfId="2344" xr:uid="{7DA8805A-EDEF-4237-9767-AFD6CF9193EF}"/>
    <cellStyle name="Título 4 4 2 2 3" xfId="2345" xr:uid="{BEF27DD1-104B-4183-8252-0243A2277C5E}"/>
    <cellStyle name="Título 4 4 2 2 3 2" xfId="2346" xr:uid="{CD5A1732-0253-4BBA-899F-2DB8F8DB92B2}"/>
    <cellStyle name="Título 4 4 2 2 4" xfId="2347" xr:uid="{25043284-9DA8-4E79-A0B8-5B2113668859}"/>
    <cellStyle name="Título 4 4 2 2 5" xfId="2348" xr:uid="{7127C9D7-A4A7-4FBF-BC25-C06AB5C0E5D5}"/>
    <cellStyle name="Título 4 4 2 2 6" xfId="2349" xr:uid="{15DB09F6-69B0-4771-B154-ECC634E2A50A}"/>
    <cellStyle name="Título 4 4 2 2 7" xfId="2350" xr:uid="{B37CD683-7E4D-4A2D-A63C-7706B5922A6C}"/>
    <cellStyle name="Título 4 4 2 3" xfId="2351" xr:uid="{E3604BEE-AB6D-4428-A3BE-3219D7D9A58C}"/>
    <cellStyle name="Título 4 4 2 4" xfId="2352" xr:uid="{7BE3A850-2226-4115-9AE0-74BFCA9A4A5B}"/>
    <cellStyle name="Título 4 4 2 4 2" xfId="2353" xr:uid="{58FF22EC-1BF7-43CA-8E75-9990BC053C8C}"/>
    <cellStyle name="Título 4 4 2 5" xfId="2354" xr:uid="{2A5F855B-FAFB-4C5C-8C68-E529D2B4702E}"/>
    <cellStyle name="Título 4 4 2 5 2" xfId="2355" xr:uid="{9CD84408-CD05-4FC4-A380-20DB532916A8}"/>
    <cellStyle name="Título 4 4 2 6" xfId="2356" xr:uid="{E717105F-605C-42EE-BEE7-1CF0273635CF}"/>
    <cellStyle name="Título 4 4 2 6 2" xfId="2357" xr:uid="{0CAFAA3B-23AB-49B3-B253-5AB9D6D44D4D}"/>
    <cellStyle name="Título 4 4 2 7" xfId="2358" xr:uid="{1D93E850-3543-4D43-8B31-EAB0AFA5C678}"/>
    <cellStyle name="Título 4 4 2 7 2" xfId="2359" xr:uid="{A4E217A5-347F-4099-A75F-71517784F0F3}"/>
    <cellStyle name="Título 4 4 3" xfId="2360" xr:uid="{F55280CE-DA4D-4264-997E-C01378E446C5}"/>
    <cellStyle name="Título 4 4 3 2" xfId="2361" xr:uid="{62642B0D-1ACA-4C05-83BB-7EE313BF8E8D}"/>
    <cellStyle name="Título 4 4 4" xfId="2362" xr:uid="{FCD5BE05-AD3D-4409-95EA-D1090A60B88B}"/>
    <cellStyle name="Título 4 4 4 2" xfId="2363" xr:uid="{9AAF1D58-06D7-4D90-8473-38CDE160C1B3}"/>
    <cellStyle name="Título 4 4 5" xfId="2364" xr:uid="{5BE7D8D0-A90B-45A0-BCCA-B3FBE2DFEDCE}"/>
    <cellStyle name="Título 4 4 6" xfId="2365" xr:uid="{5E2301D6-0897-4589-B828-402B4C7CA9F9}"/>
    <cellStyle name="Título 4 4 7" xfId="2366" xr:uid="{62E1C303-31C6-4783-819D-43371CCDD92D}"/>
    <cellStyle name="Título 4 4 8" xfId="2367" xr:uid="{4A148CE7-39EE-4CD8-BF56-7185B15C75E9}"/>
    <cellStyle name="Título 4 5" xfId="2368" xr:uid="{0F9CF077-85BC-4D88-B95B-639CC1BF2EF4}"/>
    <cellStyle name="Título 4 6" xfId="2369" xr:uid="{E1B935A9-DCA2-4122-A2F3-CD8F0F7625D7}"/>
    <cellStyle name="Título 5" xfId="2370" xr:uid="{1860D568-4972-460F-9577-040CB23B6361}"/>
    <cellStyle name="Título 6" xfId="2371" xr:uid="{9136DFFF-E898-479F-941D-66DBB207F7D5}"/>
    <cellStyle name="Título 6 2" xfId="2372" xr:uid="{74D25A8B-7D02-42CD-A1DB-7345F0D42061}"/>
    <cellStyle name="Título 6 3" xfId="2373" xr:uid="{FEDD890C-F3C2-42D9-9632-A9C40AE5F342}"/>
    <cellStyle name="Título 6 4" xfId="2374" xr:uid="{87CE1DC9-D900-4F8C-BA74-881380EAD1DE}"/>
    <cellStyle name="Título 7" xfId="2375" xr:uid="{59D55818-C98F-4383-BFF1-27EF677596E0}"/>
    <cellStyle name="Título 7 2" xfId="2376" xr:uid="{F77FDCA8-EA22-4016-BBF4-94DB1B232404}"/>
    <cellStyle name="Título 8" xfId="2377" xr:uid="{8E26619A-BB96-46FD-A8EC-F0AA460B1179}"/>
    <cellStyle name="Título 8 2" xfId="2378" xr:uid="{5CC8FCCB-50DF-4407-A98B-499048890044}"/>
    <cellStyle name="Título 9" xfId="2379" xr:uid="{2C0C9226-3904-4A1B-B93F-479096A1D354}"/>
    <cellStyle name="Título 9 2" xfId="2380" xr:uid="{9B8B0C1B-6C60-4746-B3E2-C2DAFB76CA32}"/>
    <cellStyle name="Total 10" xfId="2381" xr:uid="{15D15618-59E6-4B20-9D47-F15AA8B710C0}"/>
    <cellStyle name="Total 10 2" xfId="2619" xr:uid="{F80466D3-9D55-4417-A9A8-D58805349D4D}"/>
    <cellStyle name="Total 11" xfId="2382" xr:uid="{37BC6A6E-5F5C-4716-9B2A-E5612490F6FF}"/>
    <cellStyle name="Total 11 2" xfId="2620" xr:uid="{5D2D1DC0-BF11-49B3-8F4B-603875F44387}"/>
    <cellStyle name="Total 2" xfId="2383" xr:uid="{41660ECF-408E-4886-B955-A99CA39BF181}"/>
    <cellStyle name="Total 2 2" xfId="2384" xr:uid="{F9DC1391-8D6C-44F4-809F-03C4FBDF0131}"/>
    <cellStyle name="Total 2 2 2" xfId="2622" xr:uid="{8BA2B917-D0E4-4186-BBB1-9DCED6C4737E}"/>
    <cellStyle name="Total 2 3" xfId="2385" xr:uid="{81DFF5A6-021C-469C-8759-88C7FA7D37E0}"/>
    <cellStyle name="Total 2 3 2" xfId="2623" xr:uid="{1EFD999E-91FA-425D-94BD-010FB09E2550}"/>
    <cellStyle name="Total 2 4" xfId="2386" xr:uid="{8CC5595D-2746-49FD-8B61-0A4820DE3C6D}"/>
    <cellStyle name="Total 2 4 2" xfId="2387" xr:uid="{4CFCAD0C-F841-4220-86FE-7F26410C6BC8}"/>
    <cellStyle name="Total 2 4 2 2" xfId="2388" xr:uid="{21FCB66F-2641-4C9F-8A3C-31DE556F4384}"/>
    <cellStyle name="Total 2 4 2 2 2" xfId="2389" xr:uid="{AAE93525-6990-4FAF-805B-1DAAED17764A}"/>
    <cellStyle name="Total 2 4 2 2 2 2" xfId="2390" xr:uid="{5DDCFDC9-C8B6-48E7-9966-72BB820F9375}"/>
    <cellStyle name="Total 2 4 2 2 2 2 2" xfId="2628" xr:uid="{69C9E31F-2376-432E-AA9F-F05E444E879F}"/>
    <cellStyle name="Total 2 4 2 2 2 3" xfId="2391" xr:uid="{ECA14CA4-5D80-4295-A6E1-3EE644F05F39}"/>
    <cellStyle name="Total 2 4 2 2 2 3 2" xfId="2629" xr:uid="{9874BE1C-7AC6-47D9-BCEC-B3F37AAFD903}"/>
    <cellStyle name="Total 2 4 2 2 2 4" xfId="2392" xr:uid="{6AF3CC57-35E6-4BCF-B843-0638EB3CAE5C}"/>
    <cellStyle name="Total 2 4 2 2 2 4 2" xfId="2630" xr:uid="{96ACB755-73DA-4362-9859-FC834052C6B5}"/>
    <cellStyle name="Total 2 4 2 2 2 5" xfId="2393" xr:uid="{2F537B90-6954-4213-A697-17D34790E57D}"/>
    <cellStyle name="Total 2 4 2 2 2 5 2" xfId="2631" xr:uid="{7136588B-C24C-4EE0-A31C-3D3EA93A6642}"/>
    <cellStyle name="Total 2 4 2 2 2 6" xfId="2394" xr:uid="{88CF4599-6F15-4BD8-8E1D-E639F402890F}"/>
    <cellStyle name="Total 2 4 2 2 2 6 2" xfId="2632" xr:uid="{FD8B5B7A-6C43-43A6-8002-051DE041CAA2}"/>
    <cellStyle name="Total 2 4 2 2 2 7" xfId="2627" xr:uid="{31444399-6561-4467-9ECE-6F157EEF0C69}"/>
    <cellStyle name="Total 2 4 2 2 3" xfId="2395" xr:uid="{EEEB14D6-FD6A-4E80-AFF5-21EF9DEC107A}"/>
    <cellStyle name="Total 2 4 2 2 3 2" xfId="2633" xr:uid="{70408746-06DF-4DE5-8781-CE61E616F183}"/>
    <cellStyle name="Total 2 4 2 2 4" xfId="2396" xr:uid="{24214215-6B3F-4C2F-8A34-76819F6B6A2A}"/>
    <cellStyle name="Total 2 4 2 2 4 2" xfId="2634" xr:uid="{0BAE931A-3DB5-414B-ADEE-B43A2E619DDA}"/>
    <cellStyle name="Total 2 4 2 2 5" xfId="2397" xr:uid="{CE2A42E0-7C0B-4858-8250-CFBF0415B033}"/>
    <cellStyle name="Total 2 4 2 2 5 2" xfId="2635" xr:uid="{CB9D0D13-C907-4C40-9B25-D05457AC0E27}"/>
    <cellStyle name="Total 2 4 2 2 6" xfId="2398" xr:uid="{435D09F0-9C4D-4599-8594-509533567992}"/>
    <cellStyle name="Total 2 4 2 2 6 2" xfId="2636" xr:uid="{63F67C46-93AE-451E-AE9D-5279C25538D2}"/>
    <cellStyle name="Total 2 4 2 2 7" xfId="2399" xr:uid="{593C23BE-9AEF-49D3-822D-D60E3B72D92B}"/>
    <cellStyle name="Total 2 4 2 2 7 2" xfId="2637" xr:uid="{34E4F2C5-3F34-4C92-B9E9-08A12BDD5432}"/>
    <cellStyle name="Total 2 4 2 2 8" xfId="2626" xr:uid="{83578490-DABF-4AD6-9A12-A4EBFE4680C5}"/>
    <cellStyle name="Total 2 4 2 3" xfId="2400" xr:uid="{C37EA9A5-7A77-4283-86CC-C31DBC15F3A8}"/>
    <cellStyle name="Total 2 4 2 3 2" xfId="2638" xr:uid="{34828983-DBF8-416F-8D6B-D4BA1472A9F7}"/>
    <cellStyle name="Total 2 4 2 4" xfId="2401" xr:uid="{DADC9C7E-9210-4131-9BFC-32767DDB2613}"/>
    <cellStyle name="Total 2 4 2 4 2" xfId="2639" xr:uid="{B4A49605-4305-4A0F-98A8-9D5D7FD165FA}"/>
    <cellStyle name="Total 2 4 2 5" xfId="2402" xr:uid="{156EA519-0FE3-4F8E-903D-80A579C5CA3C}"/>
    <cellStyle name="Total 2 4 2 5 2" xfId="2640" xr:uid="{2EFEE8FF-D409-4EFB-A5A9-5FDB132CFC34}"/>
    <cellStyle name="Total 2 4 2 6" xfId="2403" xr:uid="{91B5DA3A-4846-4D56-8243-737FC152745D}"/>
    <cellStyle name="Total 2 4 2 6 2" xfId="2641" xr:uid="{DA7B52CF-51B4-4089-BAF9-FD77C55EE1AF}"/>
    <cellStyle name="Total 2 4 2 7" xfId="2404" xr:uid="{BD8543CD-4EB3-4FF0-BCA4-0241E38BB7B5}"/>
    <cellStyle name="Total 2 4 2 7 2" xfId="2642" xr:uid="{F1FAEEE6-3352-4A32-B9B7-57B7D49B73A0}"/>
    <cellStyle name="Total 2 4 2 8" xfId="2625" xr:uid="{3D99A2E5-DC0F-48D8-8B04-D37328D3740B}"/>
    <cellStyle name="Total 2 4 3" xfId="2405" xr:uid="{1CA77910-FBF5-4B54-A49D-A2AAE7841B9F}"/>
    <cellStyle name="Total 2 4 3 2" xfId="2643" xr:uid="{F415C687-A1E6-434E-BC4E-BE237237584D}"/>
    <cellStyle name="Total 2 4 4" xfId="2406" xr:uid="{0BA50983-3300-4900-BAB4-95C85C2BA134}"/>
    <cellStyle name="Total 2 4 4 2" xfId="2644" xr:uid="{D496C047-DB53-47B6-BD18-807964B46941}"/>
    <cellStyle name="Total 2 4 5" xfId="2407" xr:uid="{C988B39E-B7B7-4577-99C7-672FF4FA24E1}"/>
    <cellStyle name="Total 2 4 5 2" xfId="2645" xr:uid="{564861EF-E685-4238-9D63-F3E5FC587CBE}"/>
    <cellStyle name="Total 2 4 6" xfId="2408" xr:uid="{1CE6A20E-C280-40D1-9D93-E678825B12E4}"/>
    <cellStyle name="Total 2 4 6 2" xfId="2646" xr:uid="{2D24C3D0-C76C-4CAB-9707-949DBA67F1FE}"/>
    <cellStyle name="Total 2 4 7" xfId="2409" xr:uid="{6F5A2313-B8B4-4126-A66E-9289123E717F}"/>
    <cellStyle name="Total 2 4 7 2" xfId="2647" xr:uid="{BFAE2541-9996-4FFF-AC46-E7D2D694E5BF}"/>
    <cellStyle name="Total 2 4 8" xfId="2410" xr:uid="{0A788753-1231-4C55-88E8-7861AEE56E7B}"/>
    <cellStyle name="Total 2 4 8 2" xfId="2648" xr:uid="{FD8E0E0E-FEC9-457D-853F-6A81AA0E272A}"/>
    <cellStyle name="Total 2 4 9" xfId="2624" xr:uid="{EFD33CE6-6F9C-49AD-8FE1-E7FE73CB4695}"/>
    <cellStyle name="Total 2 5" xfId="2411" xr:uid="{F351B3B6-7F92-45B0-930F-FF07B38F356E}"/>
    <cellStyle name="Total 2 5 2" xfId="2649" xr:uid="{A54475B7-1269-4E0C-A0DF-5DD770AD8DD5}"/>
    <cellStyle name="Total 2 6" xfId="2412" xr:uid="{31595EBA-1644-49A1-A976-9E253230A3FB}"/>
    <cellStyle name="Total 2 6 2" xfId="2650" xr:uid="{ED4C8192-FCCB-4583-A3CF-6DB9D72FC45A}"/>
    <cellStyle name="Total 2 7" xfId="2621" xr:uid="{C5667F2A-FAF2-4763-86FA-5F93C8247343}"/>
    <cellStyle name="Total 3" xfId="2413" xr:uid="{E4AA4BFB-4355-4947-8C64-4D02E8320154}"/>
    <cellStyle name="Total 3 2" xfId="2651" xr:uid="{5C46C238-7C5B-41F6-9927-E99E13A2E637}"/>
    <cellStyle name="Total 4" xfId="2414" xr:uid="{CB24BC0C-51F6-485C-B4A5-3237CE2A6581}"/>
    <cellStyle name="Total 4 2" xfId="2415" xr:uid="{2751CCB9-26C7-4FC0-AD8C-CF41911163AF}"/>
    <cellStyle name="Total 4 2 2" xfId="2653" xr:uid="{8737162A-6579-401D-8F11-8F0C327D9B0A}"/>
    <cellStyle name="Total 4 3" xfId="2416" xr:uid="{247265E4-79C0-4180-9619-DD5EBA97E991}"/>
    <cellStyle name="Total 4 3 2" xfId="2654" xr:uid="{92D29F7A-073A-42EB-A90F-735DD38543D3}"/>
    <cellStyle name="Total 4 4" xfId="2417" xr:uid="{58BD333F-2A40-46F8-A489-66273D2E83A8}"/>
    <cellStyle name="Total 4 4 2" xfId="2655" xr:uid="{8560A858-F103-49F7-AD0F-44951C924221}"/>
    <cellStyle name="Total 4 5" xfId="2652" xr:uid="{95A1E57B-2A58-4098-8BDD-AB6E8988413B}"/>
    <cellStyle name="Total 5" xfId="2418" xr:uid="{F9782CD0-9124-4C0D-A32D-2A4053BDFF18}"/>
    <cellStyle name="Total 5 2" xfId="2656" xr:uid="{4148D5FB-C411-4C5B-866F-FC6D3B9286FC}"/>
    <cellStyle name="Total 6" xfId="2419" xr:uid="{3A481E1C-7B9C-49C1-8CF0-4DDE732F27A8}"/>
    <cellStyle name="Total 6 2" xfId="2657" xr:uid="{247DE5FB-A2DD-480E-B7F5-E5673E53C374}"/>
    <cellStyle name="Total 7" xfId="2420" xr:uid="{5677EAF6-D5B3-4DD7-AB27-8FEBC03CD888}"/>
    <cellStyle name="Total 7 2" xfId="2658" xr:uid="{7E07758F-81D9-44BB-AF6E-2362E8CC7C25}"/>
    <cellStyle name="Total 8" xfId="2421" xr:uid="{8EC214DA-202F-49CB-9FB9-FB00B4BC923C}"/>
    <cellStyle name="Total 8 2" xfId="2659" xr:uid="{81131225-5CB8-40BC-9B01-252C8C09BD8C}"/>
    <cellStyle name="Total 9" xfId="2422" xr:uid="{A9145696-A0E1-4B24-BBB3-81757BC9EAD5}"/>
    <cellStyle name="Total 9 2" xfId="2660" xr:uid="{0C9827D7-1367-4CE0-B4FF-1D10770343EE}"/>
    <cellStyle name="Warning Text" xfId="2423" xr:uid="{1824FE44-B555-47CD-A44C-90523AEF126B}"/>
  </cellStyles>
  <dxfs count="128">
    <dxf>
      <font>
        <b/>
        <i val="0"/>
        <strike val="0"/>
        <condense val="0"/>
        <extend val="0"/>
        <outline val="0"/>
        <shadow val="0"/>
        <u val="none"/>
        <vertAlign val="baseline"/>
        <sz val="10"/>
        <color auto="1"/>
        <name val="Arial"/>
        <family val="2"/>
        <scheme val="none"/>
      </font>
      <fill>
        <patternFill patternType="solid">
          <fgColor indexed="64"/>
          <bgColor theme="3" tint="0.59999389629810485"/>
        </patternFill>
      </fill>
      <alignment horizontal="lef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006100"/>
      </font>
      <fill>
        <patternFill>
          <bgColor rgb="FFC6EFCE"/>
        </patternFill>
      </fill>
    </dxf>
    <dxf>
      <font>
        <color rgb="FF006100"/>
      </font>
      <fill>
        <patternFill>
          <bgColor rgb="FFC6EFCE"/>
        </patternFill>
      </fill>
    </dxf>
    <dxf>
      <font>
        <b/>
        <i val="0"/>
        <color auto="1"/>
      </font>
      <fill>
        <patternFill>
          <bgColor theme="2" tint="-9.9948118533890809E-2"/>
        </patternFill>
      </fill>
    </dxf>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rgb="FF006100"/>
      </font>
      <fill>
        <patternFill>
          <bgColor rgb="FFC6EFCE"/>
        </patternFill>
      </fill>
    </dxf>
    <dxf>
      <font>
        <color rgb="FF006100"/>
      </font>
      <fill>
        <patternFill>
          <bgColor rgb="FFC6EFCE"/>
        </patternFill>
      </fill>
    </dxf>
    <dxf>
      <font>
        <b/>
        <i val="0"/>
        <color auto="1"/>
      </font>
      <fill>
        <patternFill>
          <bgColor theme="2" tint="-9.9948118533890809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rgb="FF303030"/>
        <name val="Calibri"/>
        <family val="2"/>
        <scheme val="minor"/>
      </font>
      <alignment horizontal="general" vertical="center" textRotation="0" wrapText="1" indent="0" justifyLastLine="0" shrinkToFit="0" readingOrder="0"/>
      <border diagonalUp="0" diagonalDown="0">
        <left/>
        <right/>
        <top/>
        <bottom style="thin">
          <color theme="1" tint="0.499984740745262"/>
        </bottom>
        <vertical/>
        <horizontal/>
      </border>
    </dxf>
    <dxf>
      <border outline="0">
        <bottom style="thin">
          <color theme="1" tint="0.499984740745262"/>
        </bottom>
      </border>
    </dxf>
    <dxf>
      <font>
        <b val="0"/>
        <i val="0"/>
        <strike val="0"/>
        <condense val="0"/>
        <extend val="0"/>
        <outline val="0"/>
        <shadow val="0"/>
        <u val="none"/>
        <vertAlign val="baseline"/>
        <sz val="10"/>
        <color rgb="FF303030"/>
        <name val="Calibri"/>
        <family val="2"/>
        <scheme val="minor"/>
      </font>
      <alignment horizontal="general" vertical="center" textRotation="0" wrapText="1" indent="0" justifyLastLine="0" shrinkToFit="0" readingOrder="0"/>
    </dxf>
    <dxf>
      <border outline="0">
        <bottom style="thin">
          <color theme="1"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border outline="0">
        <top style="thin">
          <color theme="0" tint="-0.499984740745262"/>
        </top>
      </border>
    </dxf>
    <dxf>
      <border outline="0">
        <top style="thin">
          <color theme="1" tint="0.499984740745262"/>
        </top>
        <bottom style="thin">
          <color theme="0" tint="-0.499984740745262"/>
        </bottom>
      </border>
    </dxf>
    <dxf>
      <font>
        <b val="0"/>
        <i val="0"/>
        <strike val="0"/>
        <condense val="0"/>
        <extend val="0"/>
        <outline val="0"/>
        <shadow val="0"/>
        <u val="none"/>
        <vertAlign val="baseline"/>
        <sz val="10"/>
        <color theme="1"/>
        <name val="Calibri"/>
        <family val="2"/>
        <scheme val="minor"/>
      </font>
      <alignment horizontal="general"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0"/>
        <color rgb="FF303030"/>
        <name val="Calibri"/>
        <family val="2"/>
        <scheme val="minor"/>
      </font>
      <alignment horizontal="general" vertical="center" textRotation="0" wrapText="1" indent="0" justifyLastLine="0" shrinkToFit="0" readingOrder="0"/>
      <border diagonalUp="0" diagonalDown="0">
        <left/>
        <right/>
        <top style="thin">
          <color theme="1" tint="0.499984740745262"/>
        </top>
        <bottom style="thin">
          <color theme="1" tint="0.499984740745262"/>
        </bottom>
        <vertical/>
        <horizontal/>
      </border>
    </dxf>
    <dxf>
      <border outline="0">
        <top style="thin">
          <color theme="1" tint="0.499984740745262"/>
        </top>
      </border>
    </dxf>
    <dxf>
      <border outline="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0"/>
        <color rgb="FF303030"/>
        <name val="Calibri"/>
        <family val="2"/>
        <scheme val="minor"/>
      </font>
      <alignment horizontal="general" vertical="center" textRotation="0" wrapText="1" indent="0" justifyLastLine="0" shrinkToFit="0" readingOrder="0"/>
    </dxf>
    <dxf>
      <border outline="0">
        <bottom style="thin">
          <color theme="1" tint="0.499984740745262"/>
        </bottom>
      </border>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left style="thin">
          <color theme="4" tint="0.39997558519241921"/>
        </left>
        <top style="thin">
          <color theme="4" tint="0.39997558519241921"/>
        </top>
      </border>
    </dxf>
    <dxf>
      <border outline="0">
        <bottom style="thin">
          <color theme="4" tint="0.39997558519241921"/>
        </bottom>
      </border>
    </dxf>
    <dxf>
      <border outline="0">
        <left style="thin">
          <color theme="1" tint="0.499984740745262"/>
        </left>
        <top style="thin">
          <color theme="1" tint="0.499984740745262"/>
        </top>
        <bottom style="thin">
          <color theme="1" tint="0.499984740745262"/>
        </bottom>
      </border>
    </dxf>
    <dxf>
      <font>
        <b/>
        <i val="0"/>
        <strike val="0"/>
        <condense val="0"/>
        <extend val="0"/>
        <outline val="0"/>
        <shadow val="0"/>
        <u val="none"/>
        <vertAlign val="baseline"/>
        <sz val="11"/>
        <color theme="0"/>
        <name val="Arial"/>
        <family val="2"/>
        <scheme val="none"/>
      </font>
      <fill>
        <patternFill patternType="solid">
          <fgColor indexed="64"/>
          <bgColor theme="3" tint="0.39997558519241921"/>
        </patternFill>
      </fill>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font>
        <strike val="0"/>
        <outline val="0"/>
        <shadow val="0"/>
        <u val="none"/>
        <vertAlign val="baseline"/>
        <sz val="11"/>
        <color theme="1"/>
        <name val="Calibri"/>
        <family val="2"/>
        <scheme val="minor"/>
      </font>
      <numFmt numFmtId="167" formatCode="0.0"/>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border outline="0">
        <left style="thin">
          <color theme="0" tint="-0.34998626667073579"/>
        </left>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outline="0">
        <left style="thin">
          <color theme="0" tint="-0.34998626667073579"/>
        </left>
        <right/>
      </border>
    </dxf>
    <dxf>
      <fill>
        <patternFill patternType="none">
          <fgColor indexed="64"/>
          <bgColor auto="1"/>
        </patternFill>
      </fill>
    </dxf>
    <dxf>
      <border outline="0">
        <left style="thin">
          <color theme="0" tint="-0.34998626667073579"/>
        </left>
      </border>
    </dxf>
    <dxf>
      <numFmt numFmtId="2" formatCode="0.00"/>
    </dxf>
    <dxf>
      <numFmt numFmtId="2" formatCode="0.00"/>
    </dxf>
    <dxf>
      <numFmt numFmtId="0" formatCode="General"/>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general"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family val="2"/>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family val="2"/>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outline="0">
        <top style="thin">
          <color theme="0" tint="-0.499984740745262"/>
        </top>
      </border>
    </dxf>
    <dxf>
      <border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solid">
          <fgColor indexed="64"/>
          <bgColor theme="0" tint="-4.9989318521683403E-2"/>
        </patternFill>
      </fill>
    </dxf>
    <dxf>
      <border outline="0">
        <bottom style="thin">
          <color theme="0" tint="-0.499984740745262"/>
        </bottom>
      </border>
    </dxf>
    <dxf>
      <font>
        <b/>
        <i val="0"/>
        <strike val="0"/>
        <condense val="0"/>
        <extend val="0"/>
        <outline val="0"/>
        <shadow val="0"/>
        <u val="none"/>
        <vertAlign val="baseline"/>
        <sz val="10"/>
        <color theme="1" tint="4.9989318521683403E-2"/>
        <name val="Arial"/>
        <family val="2"/>
        <scheme val="none"/>
      </font>
      <fill>
        <patternFill patternType="solid">
          <fgColor indexed="64"/>
          <bgColor theme="4" tint="0.399975585192419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border>
    </dxf>
    <dxf>
      <numFmt numFmtId="0" formatCode="General"/>
      <alignment horizontal="center" vertical="center" textRotation="0" wrapText="0" indent="0" justifyLastLine="0" shrinkToFit="0" readingOrder="0"/>
    </dxf>
    <dxf>
      <alignment horizontal="lef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border>
    </dxf>
    <dxf>
      <font>
        <b val="0"/>
        <i val="0"/>
        <strike val="0"/>
        <condense val="0"/>
        <extend val="0"/>
        <outline val="0"/>
        <shadow val="0"/>
        <u val="none"/>
        <vertAlign val="baseline"/>
        <sz val="10"/>
        <color theme="1"/>
        <name val="Arial"/>
        <family val="2"/>
        <scheme val="none"/>
      </font>
      <numFmt numFmtId="2" formatCode="0.00"/>
      <fill>
        <patternFill patternType="solid">
          <fgColor theme="4" tint="0.59999389629810485"/>
          <bgColor theme="4" tint="0.59999389629810485"/>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family val="2"/>
        <scheme val="none"/>
      </font>
      <fill>
        <patternFill patternType="solid">
          <fgColor theme="4" tint="0.59999389629810485"/>
          <bgColor theme="4" tint="0.59999389629810485"/>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family val="2"/>
        <scheme val="none"/>
      </font>
      <fill>
        <patternFill patternType="solid">
          <fgColor theme="4" tint="0.59999389629810485"/>
          <bgColor theme="4" tint="0.59999389629810485"/>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family val="2"/>
        <scheme val="none"/>
      </font>
      <numFmt numFmtId="166" formatCode="dd\-mm\-yyyy"/>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border>
    </dxf>
    <dxf>
      <border outline="0">
        <top style="thin">
          <color theme="1" tint="0.499984740745262"/>
        </top>
        <bottom style="thin">
          <color theme="0" tint="-0.499984740745262"/>
        </bottom>
      </border>
    </dxf>
    <dxf>
      <font>
        <strike val="0"/>
        <outline val="0"/>
        <shadow val="0"/>
        <u val="none"/>
        <vertAlign val="baseline"/>
        <sz val="10"/>
        <name val="Arial"/>
        <family val="2"/>
        <scheme val="none"/>
      </font>
    </dxf>
    <dxf>
      <font>
        <b/>
        <i val="0"/>
        <strike val="0"/>
        <condense val="0"/>
        <extend val="0"/>
        <outline val="0"/>
        <shadow val="0"/>
        <u val="none"/>
        <vertAlign val="baseline"/>
        <sz val="10"/>
        <color auto="1"/>
        <name val="Arial"/>
        <family val="2"/>
        <scheme val="none"/>
      </font>
      <numFmt numFmtId="165" formatCode="yyyy\-mm\-dd;@"/>
      <fill>
        <patternFill patternType="solid">
          <fgColor indexed="64"/>
          <bgColor theme="4"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11"/>
        <color theme="1"/>
        <name val="Arial"/>
        <family val="2"/>
        <scheme val="none"/>
      </font>
      <numFmt numFmtId="2" formatCode="0.00"/>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family val="2"/>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family val="2"/>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family val="2"/>
        <scheme val="none"/>
      </font>
      <numFmt numFmtId="2" formatCode="0.0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family val="2"/>
        <scheme val="none"/>
      </font>
      <numFmt numFmtId="164" formatCode="yyyy\-mm\-dd"/>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border outline="0">
        <right style="thin">
          <color theme="0" tint="-0.499984740745262"/>
        </right>
        <top style="thin">
          <color theme="0" tint="-0.499984740745262"/>
        </top>
        <bottom style="thin">
          <color theme="0" tint="-0.499984740745262"/>
        </bottom>
      </border>
    </dxf>
    <dxf>
      <font>
        <strike val="0"/>
        <outline val="0"/>
        <shadow val="0"/>
        <u val="none"/>
        <vertAlign val="baseline"/>
        <sz val="11"/>
        <name val="Arial"/>
        <family val="2"/>
        <scheme val="none"/>
      </font>
    </dxf>
    <dxf>
      <border>
        <bottom style="thin">
          <color theme="0" tint="-0.499984740745262"/>
        </bottom>
      </border>
    </dxf>
    <dxf>
      <font>
        <b/>
        <i val="0"/>
        <strike val="0"/>
        <condense val="0"/>
        <extend val="0"/>
        <outline val="0"/>
        <shadow val="0"/>
        <u val="none"/>
        <vertAlign val="baseline"/>
        <sz val="11"/>
        <color auto="1"/>
        <name val="Arial"/>
        <family val="2"/>
        <scheme val="none"/>
      </font>
      <fill>
        <patternFill patternType="solid">
          <fgColor indexed="64"/>
          <bgColor theme="4" tint="0.39997558519241921"/>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3" formatCode="0%"/>
      <fill>
        <patternFill patternType="none">
          <fgColor indexed="64"/>
          <bgColor auto="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alignment horizontal="center" vertical="center" textRotation="0" wrapText="0" indent="0" justifyLastLine="0" shrinkToFit="0" readingOrder="0"/>
    </dxf>
    <dxf>
      <border outline="0">
        <left style="thin">
          <color rgb="FF808080"/>
        </left>
        <right style="thin">
          <color rgb="FF808080"/>
        </right>
        <top style="thin">
          <color rgb="FF808080"/>
        </top>
        <bottom style="thin">
          <color rgb="FF808080"/>
        </bottom>
      </border>
    </dxf>
    <dxf>
      <font>
        <strike val="0"/>
        <outline val="0"/>
        <shadow val="0"/>
        <u val="none"/>
        <vertAlign val="baseline"/>
        <sz val="11"/>
        <name val="Arial"/>
        <family val="2"/>
        <scheme val="none"/>
      </font>
    </dxf>
    <dxf>
      <border outline="0">
        <bottom style="thin">
          <color rgb="FF808080"/>
        </bottom>
      </border>
    </dxf>
    <dxf>
      <font>
        <strike val="0"/>
        <outline val="0"/>
        <shadow val="0"/>
        <u val="none"/>
        <vertAlign val="baseline"/>
        <sz val="11"/>
        <color auto="1"/>
        <name val="Arial"/>
        <family val="2"/>
        <scheme val="none"/>
      </font>
      <fill>
        <patternFill patternType="solid">
          <fgColor theme="4"/>
          <bgColor theme="4" tint="0.39997558519241921"/>
        </patternFill>
      </fill>
    </dxf>
  </dxfs>
  <tableStyles count="0" defaultTableStyle="TableStyleMedium2" defaultPivotStyle="PivotStyleLight16"/>
  <colors>
    <mruColors>
      <color rgb="FF4F81BD"/>
      <color rgb="FFFFFF99"/>
      <color rgb="FFFFFFCC"/>
      <color rgb="FF2A52BB"/>
      <color rgb="FFF9805C"/>
      <color rgb="FFFF5D5D"/>
      <color rgb="FF875EBC"/>
      <color rgb="FF005DC7"/>
      <color rgb="FFC02388"/>
      <color rgb="FFC924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9" Type="http://schemas.openxmlformats.org/officeDocument/2006/relationships/customXml" Target="../customXml/item10.xml"/><Relationship Id="rId21" Type="http://schemas.openxmlformats.org/officeDocument/2006/relationships/externalLink" Target="externalLinks/externalLink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41" Type="http://schemas.openxmlformats.org/officeDocument/2006/relationships/customXml" Target="../customXml/item12.xml"/><Relationship Id="rId54"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openxmlformats.org/officeDocument/2006/relationships/customXml" Target="../customXml/item2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8" Type="http://schemas.openxmlformats.org/officeDocument/2006/relationships/image" Target="../media/image14.svg"/><Relationship Id="rId3" Type="http://schemas.openxmlformats.org/officeDocument/2006/relationships/image" Target="../media/image9.png"/><Relationship Id="rId7" Type="http://schemas.openxmlformats.org/officeDocument/2006/relationships/image" Target="../media/image13.png"/><Relationship Id="rId2" Type="http://schemas.microsoft.com/office/2011/relationships/chartColorStyle" Target="colors7.xml"/><Relationship Id="rId1" Type="http://schemas.microsoft.com/office/2011/relationships/chartStyle" Target="style7.xml"/><Relationship Id="rId6" Type="http://schemas.openxmlformats.org/officeDocument/2006/relationships/image" Target="../media/image12.svg"/><Relationship Id="rId11" Type="http://schemas.openxmlformats.org/officeDocument/2006/relationships/chartUserShapes" Target="../drawings/drawing9.xml"/><Relationship Id="rId5" Type="http://schemas.openxmlformats.org/officeDocument/2006/relationships/image" Target="../media/image11.png"/><Relationship Id="rId10" Type="http://schemas.openxmlformats.org/officeDocument/2006/relationships/image" Target="../media/image16.svg"/><Relationship Id="rId4" Type="http://schemas.openxmlformats.org/officeDocument/2006/relationships/image" Target="../media/image10.svg"/><Relationship Id="rId9" Type="http://schemas.openxmlformats.org/officeDocument/2006/relationships/image" Target="../media/image15.png"/></Relationships>
</file>

<file path=xl/charts/_rels/chart8.xml.rels><?xml version="1.0" encoding="UTF-8" standalone="yes"?>
<Relationships xmlns="http://schemas.openxmlformats.org/package/2006/relationships"><Relationship Id="rId8" Type="http://schemas.openxmlformats.org/officeDocument/2006/relationships/image" Target="../media/image21.svg"/><Relationship Id="rId3" Type="http://schemas.openxmlformats.org/officeDocument/2006/relationships/image" Target="../media/image15.png"/><Relationship Id="rId7" Type="http://schemas.openxmlformats.org/officeDocument/2006/relationships/image" Target="../media/image20.png"/><Relationship Id="rId2" Type="http://schemas.microsoft.com/office/2011/relationships/chartColorStyle" Target="colors8.xml"/><Relationship Id="rId1" Type="http://schemas.microsoft.com/office/2011/relationships/chartStyle" Target="style8.xml"/><Relationship Id="rId6" Type="http://schemas.openxmlformats.org/officeDocument/2006/relationships/image" Target="../media/image19.svg"/><Relationship Id="rId11" Type="http://schemas.openxmlformats.org/officeDocument/2006/relationships/chartUserShapes" Target="../drawings/drawing10.xml"/><Relationship Id="rId5" Type="http://schemas.openxmlformats.org/officeDocument/2006/relationships/image" Target="../media/image18.png"/><Relationship Id="rId10" Type="http://schemas.openxmlformats.org/officeDocument/2006/relationships/image" Target="../media/image23.svg"/><Relationship Id="rId4" Type="http://schemas.openxmlformats.org/officeDocument/2006/relationships/image" Target="../media/image17.svg"/><Relationship Id="rId9" Type="http://schemas.openxmlformats.org/officeDocument/2006/relationships/image" Target="../media/image22.png"/></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8" Type="http://schemas.openxmlformats.org/officeDocument/2006/relationships/image" Target="../media/image14.svg"/><Relationship Id="rId3" Type="http://schemas.openxmlformats.org/officeDocument/2006/relationships/image" Target="../media/image9.png"/><Relationship Id="rId7" Type="http://schemas.openxmlformats.org/officeDocument/2006/relationships/image" Target="../media/image13.png"/><Relationship Id="rId2" Type="http://schemas.microsoft.com/office/2011/relationships/chartColorStyle" Target="colors23.xml"/><Relationship Id="rId1" Type="http://schemas.microsoft.com/office/2011/relationships/chartStyle" Target="style23.xml"/><Relationship Id="rId6" Type="http://schemas.openxmlformats.org/officeDocument/2006/relationships/image" Target="../media/image12.svg"/><Relationship Id="rId11" Type="http://schemas.openxmlformats.org/officeDocument/2006/relationships/chartUserShapes" Target="../drawings/drawing12.xml"/><Relationship Id="rId5" Type="http://schemas.openxmlformats.org/officeDocument/2006/relationships/image" Target="../media/image11.png"/><Relationship Id="rId10" Type="http://schemas.openxmlformats.org/officeDocument/2006/relationships/image" Target="../media/image16.svg"/><Relationship Id="rId4" Type="http://schemas.openxmlformats.org/officeDocument/2006/relationships/image" Target="../media/image10.svg"/><Relationship Id="rId9" Type="http://schemas.openxmlformats.org/officeDocument/2006/relationships/image" Target="../media/image15.png"/></Relationships>
</file>

<file path=xl/charts/_rels/chart24.xml.rels><?xml version="1.0" encoding="UTF-8" standalone="yes"?>
<Relationships xmlns="http://schemas.openxmlformats.org/package/2006/relationships"><Relationship Id="rId8" Type="http://schemas.openxmlformats.org/officeDocument/2006/relationships/image" Target="../media/image21.svg"/><Relationship Id="rId3" Type="http://schemas.openxmlformats.org/officeDocument/2006/relationships/image" Target="../media/image15.png"/><Relationship Id="rId7" Type="http://schemas.openxmlformats.org/officeDocument/2006/relationships/image" Target="../media/image20.png"/><Relationship Id="rId2" Type="http://schemas.microsoft.com/office/2011/relationships/chartColorStyle" Target="colors24.xml"/><Relationship Id="rId1" Type="http://schemas.microsoft.com/office/2011/relationships/chartStyle" Target="style24.xml"/><Relationship Id="rId6" Type="http://schemas.openxmlformats.org/officeDocument/2006/relationships/image" Target="../media/image19.svg"/><Relationship Id="rId11" Type="http://schemas.openxmlformats.org/officeDocument/2006/relationships/chartUserShapes" Target="../drawings/drawing13.xml"/><Relationship Id="rId5" Type="http://schemas.openxmlformats.org/officeDocument/2006/relationships/image" Target="../media/image18.png"/><Relationship Id="rId10" Type="http://schemas.openxmlformats.org/officeDocument/2006/relationships/image" Target="../media/image23.svg"/><Relationship Id="rId4" Type="http://schemas.openxmlformats.org/officeDocument/2006/relationships/image" Target="../media/image17.svg"/><Relationship Id="rId9" Type="http://schemas.openxmlformats.org/officeDocument/2006/relationships/image" Target="../media/image22.png"/></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Gráficas!$B$28:$B$65</c:f>
            </c:multiLvlStrRef>
          </c:cat>
          <c:val>
            <c:numRef>
              <c:f>Gráficas!$C$28:$C$65</c:f>
            </c:numRef>
          </c:val>
          <c:extLst>
            <c:ext xmlns:c16="http://schemas.microsoft.com/office/drawing/2014/chart" uri="{C3380CC4-5D6E-409C-BE32-E72D297353CC}">
              <c16:uniqueId val="{00000000-1061-49FD-94AE-DAF75B33B5C7}"/>
            </c:ext>
          </c:extLst>
        </c:ser>
        <c:dLbls>
          <c:showLegendKey val="0"/>
          <c:showVal val="0"/>
          <c:showCatName val="0"/>
          <c:showSerName val="0"/>
          <c:showPercent val="0"/>
          <c:showBubbleSize val="0"/>
        </c:dLbls>
        <c:gapWidth val="60"/>
        <c:axId val="1516956384"/>
        <c:axId val="1516959296"/>
      </c:barChart>
      <c:catAx>
        <c:axId val="15169563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1516959296"/>
        <c:crosses val="autoZero"/>
        <c:auto val="1"/>
        <c:lblAlgn val="ctr"/>
        <c:lblOffset val="100"/>
        <c:noMultiLvlLbl val="0"/>
      </c:catAx>
      <c:valAx>
        <c:axId val="1516959296"/>
        <c:scaling>
          <c:orientation val="minMax"/>
        </c:scaling>
        <c:delete val="1"/>
        <c:axPos val="t"/>
        <c:numFmt formatCode="General" sourceLinked="1"/>
        <c:majorTickMark val="none"/>
        <c:minorTickMark val="none"/>
        <c:tickLblPos val="nextTo"/>
        <c:crossAx val="1516956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68525979845863"/>
          <c:y val="2.5790126413078051E-2"/>
          <c:w val="0.5930963281849494"/>
          <c:h val="0.9370720720720721"/>
        </c:manualLayout>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Gráficas!$B$86:$B$93</c:f>
            </c:multiLvlStrRef>
          </c:cat>
          <c:val>
            <c:numRef>
              <c:f>Gráficas!$C$86:$C$93</c:f>
            </c:numRef>
          </c:val>
          <c:extLst>
            <c:ext xmlns:c16="http://schemas.microsoft.com/office/drawing/2014/chart" uri="{C3380CC4-5D6E-409C-BE32-E72D297353CC}">
              <c16:uniqueId val="{00000000-F838-4D15-A225-3DD0C57479BE}"/>
            </c:ext>
          </c:extLst>
        </c:ser>
        <c:dLbls>
          <c:dLblPos val="outEnd"/>
          <c:showLegendKey val="0"/>
          <c:showVal val="1"/>
          <c:showCatName val="0"/>
          <c:showSerName val="0"/>
          <c:showPercent val="0"/>
          <c:showBubbleSize val="0"/>
        </c:dLbls>
        <c:gapWidth val="60"/>
        <c:axId val="115003984"/>
        <c:axId val="114986928"/>
      </c:barChart>
      <c:catAx>
        <c:axId val="115003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114986928"/>
        <c:crosses val="autoZero"/>
        <c:auto val="1"/>
        <c:lblAlgn val="ctr"/>
        <c:lblOffset val="100"/>
        <c:noMultiLvlLbl val="0"/>
      </c:catAx>
      <c:valAx>
        <c:axId val="114986928"/>
        <c:scaling>
          <c:orientation val="minMax"/>
        </c:scaling>
        <c:delete val="1"/>
        <c:axPos val="t"/>
        <c:numFmt formatCode="General" sourceLinked="1"/>
        <c:majorTickMark val="none"/>
        <c:minorTickMark val="none"/>
        <c:tickLblPos val="nextTo"/>
        <c:crossAx val="11500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Gráficas!$B$86:$B$93</c:f>
            </c:multiLvlStrRef>
          </c:cat>
          <c:val>
            <c:numRef>
              <c:f>Gráficas!$C$86:$C$93</c:f>
            </c:numRef>
          </c:val>
          <c:extLst>
            <c:ext xmlns:c16="http://schemas.microsoft.com/office/drawing/2014/chart" uri="{C3380CC4-5D6E-409C-BE32-E72D297353CC}">
              <c16:uniqueId val="{0000001A-F3DC-438A-AF23-05AB7B24FE4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Gráficas!$B$112:$B$122</c:f>
            </c:multiLvlStrRef>
          </c:cat>
          <c:val>
            <c:numRef>
              <c:f>Gráficas!$C$112:$C$122</c:f>
            </c:numRef>
          </c:val>
          <c:extLst>
            <c:ext xmlns:c16="http://schemas.microsoft.com/office/drawing/2014/chart" uri="{C3380CC4-5D6E-409C-BE32-E72D297353CC}">
              <c16:uniqueId val="{00000000-3DC3-4F68-96B3-C416B48EF402}"/>
            </c:ext>
          </c:extLst>
        </c:ser>
        <c:dLbls>
          <c:showLegendKey val="0"/>
          <c:showVal val="0"/>
          <c:showCatName val="0"/>
          <c:showSerName val="0"/>
          <c:showPercent val="0"/>
          <c:showBubbleSize val="0"/>
        </c:dLbls>
        <c:gapWidth val="60"/>
        <c:axId val="80135552"/>
        <c:axId val="80132224"/>
      </c:barChart>
      <c:catAx>
        <c:axId val="801355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80132224"/>
        <c:crosses val="autoZero"/>
        <c:auto val="1"/>
        <c:lblAlgn val="ctr"/>
        <c:lblOffset val="100"/>
        <c:noMultiLvlLbl val="0"/>
      </c:catAx>
      <c:valAx>
        <c:axId val="80132224"/>
        <c:scaling>
          <c:orientation val="minMax"/>
        </c:scaling>
        <c:delete val="1"/>
        <c:axPos val="t"/>
        <c:numFmt formatCode="General" sourceLinked="1"/>
        <c:majorTickMark val="none"/>
        <c:minorTickMark val="none"/>
        <c:tickLblPos val="nextTo"/>
        <c:crossAx val="80135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Gráficas!$C$111</c:f>
              <c:strCache>
                <c:ptCount val="1"/>
                <c:pt idx="0">
                  <c:v>Total</c:v>
                </c:pt>
              </c:strCache>
            </c:strRef>
          </c:tx>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Gráficas!$B$112:$B$122</c:f>
            </c:multiLvlStrRef>
          </c:cat>
          <c:val>
            <c:numRef>
              <c:f>Gráficas!$C$112:$C$122</c:f>
            </c:numRef>
          </c:val>
          <c:extLst>
            <c:ext xmlns:c16="http://schemas.microsoft.com/office/drawing/2014/chart" uri="{C3380CC4-5D6E-409C-BE32-E72D297353CC}">
              <c16:uniqueId val="{00000012-A8EC-458D-ABF5-EEB485CC900F}"/>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Gráficas!$C$158</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Gráficas!$B$159:$B$198</c:f>
            </c:multiLvlStrRef>
          </c:cat>
          <c:val>
            <c:numRef>
              <c:f>Gráficas!$C$159:$C$198</c:f>
            </c:numRef>
          </c:val>
          <c:extLst>
            <c:ext xmlns:c16="http://schemas.microsoft.com/office/drawing/2014/chart" uri="{C3380CC4-5D6E-409C-BE32-E72D297353CC}">
              <c16:uniqueId val="{00000000-BCAC-4423-9E6E-B4F31986F9AD}"/>
            </c:ext>
          </c:extLst>
        </c:ser>
        <c:ser>
          <c:idx val="2"/>
          <c:order val="1"/>
          <c:tx>
            <c:strRef>
              <c:f>Gráficas!$D$158</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Gráficas!$B$159:$B$198</c:f>
            </c:multiLvlStrRef>
          </c:cat>
          <c:val>
            <c:numRef>
              <c:f>Gráficas!$D$159:$D$198</c:f>
            </c:numRef>
          </c:val>
          <c:extLst>
            <c:ext xmlns:c16="http://schemas.microsoft.com/office/drawing/2014/chart" uri="{C3380CC4-5D6E-409C-BE32-E72D297353CC}">
              <c16:uniqueId val="{00000001-BCAC-4423-9E6E-B4F31986F9AD}"/>
            </c:ext>
          </c:extLst>
        </c:ser>
        <c:dLbls>
          <c:dLblPos val="outEnd"/>
          <c:showLegendKey val="0"/>
          <c:showVal val="1"/>
          <c:showCatName val="0"/>
          <c:showSerName val="0"/>
          <c:showPercent val="0"/>
          <c:showBubbleSize val="0"/>
        </c:dLbls>
        <c:gapWidth val="60"/>
        <c:axId val="1450244863"/>
        <c:axId val="1450236959"/>
      </c:barChart>
      <c:catAx>
        <c:axId val="145024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crossAx val="1450236959"/>
        <c:crosses val="autoZero"/>
        <c:auto val="1"/>
        <c:lblAlgn val="ctr"/>
        <c:lblOffset val="100"/>
        <c:noMultiLvlLbl val="0"/>
      </c:catAx>
      <c:valAx>
        <c:axId val="1450236959"/>
        <c:scaling>
          <c:orientation val="minMax"/>
        </c:scaling>
        <c:delete val="1"/>
        <c:axPos val="l"/>
        <c:numFmt formatCode="General" sourceLinked="1"/>
        <c:majorTickMark val="none"/>
        <c:minorTickMark val="none"/>
        <c:tickLblPos val="nextTo"/>
        <c:crossAx val="14502448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306A-431A-A703-BD32DB51C661}"/>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306A-431A-A703-BD32DB51C661}"/>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306A-431A-A703-BD32DB51C661}"/>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0</c:v>
                </c:pt>
              </c:numCache>
            </c:numRef>
          </c:val>
          <c:extLst>
            <c:ext xmlns:c16="http://schemas.microsoft.com/office/drawing/2014/chart" uri="{C3380CC4-5D6E-409C-BE32-E72D297353CC}">
              <c16:uniqueId val="{00000008-306A-431A-A703-BD32DB51C661}"/>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306A-431A-A703-BD32DB51C661}"/>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306A-431A-A703-BD32DB51C661}"/>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306A-431A-A703-BD32DB51C661}"/>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306A-431A-A703-BD32DB51C661}"/>
            </c:ext>
          </c:extLst>
        </c:ser>
        <c:dLbls>
          <c:dLblPos val="ctr"/>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180402144"/>
        <c:crosses val="autoZero"/>
        <c:auto val="1"/>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9546-4F47-911F-96915EF2FCFE}"/>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9546-4F47-911F-96915EF2FCFE}"/>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c:v>
                </c:pt>
              </c:numCache>
            </c:numRef>
          </c:val>
          <c:extLst>
            <c:ext xmlns:c16="http://schemas.microsoft.com/office/drawing/2014/chart" uri="{C3380CC4-5D6E-409C-BE32-E72D297353CC}">
              <c16:uniqueId val="{00000006-9546-4F47-911F-96915EF2FCFE}"/>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9546-4F47-911F-96915EF2FCFE}"/>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9546-4F47-911F-96915EF2FCFE}"/>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9546-4F47-911F-96915EF2FCFE}"/>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1</c:v>
                </c:pt>
              </c:numCache>
            </c:numRef>
          </c:val>
          <c:extLst>
            <c:ext xmlns:c16="http://schemas.microsoft.com/office/drawing/2014/chart" uri="{C3380CC4-5D6E-409C-BE32-E72D297353CC}">
              <c16:uniqueId val="{0000000F-9546-4F47-911F-96915EF2FCFE}"/>
            </c:ext>
          </c:extLst>
        </c:ser>
        <c:dLbls>
          <c:dLblPos val="ctr"/>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180402144"/>
        <c:crosses val="autoZero"/>
        <c:auto val="0"/>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8</c:v>
                </c:pt>
                <c:pt idx="1">
                  <c:v>14</c:v>
                </c:pt>
                <c:pt idx="2">
                  <c:v>114</c:v>
                </c:pt>
                <c:pt idx="3">
                  <c:v>54</c:v>
                </c:pt>
              </c:numCache>
            </c:numRef>
          </c:val>
          <c:extLst>
            <c:ext xmlns:c16="http://schemas.microsoft.com/office/drawing/2014/chart" uri="{C3380CC4-5D6E-409C-BE32-E72D297353CC}">
              <c16:uniqueId val="{00000000-5460-4DF4-8B52-891311B5A056}"/>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0</c:v>
                </c:pt>
                <c:pt idx="1">
                  <c:v>0</c:v>
                </c:pt>
                <c:pt idx="2">
                  <c:v>0</c:v>
                </c:pt>
                <c:pt idx="3">
                  <c:v>0</c:v>
                </c:pt>
              </c:numCache>
            </c:numRef>
          </c:val>
          <c:extLst>
            <c:ext xmlns:c16="http://schemas.microsoft.com/office/drawing/2014/chart" uri="{C3380CC4-5D6E-409C-BE32-E72D297353CC}">
              <c16:uniqueId val="{00000001-5460-4DF4-8B52-891311B5A056}"/>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0</c:v>
                </c:pt>
                <c:pt idx="2">
                  <c:v>0</c:v>
                </c:pt>
                <c:pt idx="3">
                  <c:v>0</c:v>
                </c:pt>
              </c:numCache>
            </c:numRef>
          </c:val>
          <c:extLst>
            <c:ext xmlns:c16="http://schemas.microsoft.com/office/drawing/2014/chart" uri="{C3380CC4-5D6E-409C-BE32-E72D297353CC}">
              <c16:uniqueId val="{00000002-5460-4DF4-8B52-891311B5A056}"/>
            </c:ext>
          </c:extLst>
        </c:ser>
        <c:dLbls>
          <c:dLblPos val="outEnd"/>
          <c:showLegendKey val="0"/>
          <c:showVal val="1"/>
          <c:showCatName val="0"/>
          <c:showSerName val="0"/>
          <c:showPercent val="0"/>
          <c:showBubbleSize val="0"/>
        </c:dLbls>
        <c:gapWidth val="60"/>
        <c:overlap val="-27"/>
        <c:axId val="518573744"/>
        <c:axId val="518575824"/>
      </c:barChart>
      <c:catAx>
        <c:axId val="51857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518575824"/>
        <c:crosses val="autoZero"/>
        <c:auto val="1"/>
        <c:lblAlgn val="ctr"/>
        <c:lblOffset val="100"/>
        <c:noMultiLvlLbl val="0"/>
      </c:catAx>
      <c:valAx>
        <c:axId val="518575824"/>
        <c:scaling>
          <c:orientation val="minMax"/>
        </c:scaling>
        <c:delete val="1"/>
        <c:axPos val="l"/>
        <c:numFmt formatCode="0.0" sourceLinked="1"/>
        <c:majorTickMark val="none"/>
        <c:minorTickMark val="none"/>
        <c:tickLblPos val="nextTo"/>
        <c:crossAx val="518573744"/>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6628-4ED8-B37A-58EBE3C3FED8}"/>
              </c:ext>
            </c:extLst>
          </c:dPt>
          <c:dPt>
            <c:idx val="1"/>
            <c:invertIfNegative val="0"/>
            <c:bubble3D val="0"/>
            <c:spPr>
              <a:solidFill>
                <a:srgbClr val="6097DB"/>
              </a:solidFill>
              <a:ln>
                <a:noFill/>
              </a:ln>
              <a:effectLst/>
            </c:spPr>
            <c:extLst>
              <c:ext xmlns:c16="http://schemas.microsoft.com/office/drawing/2014/chart" uri="{C3380CC4-5D6E-409C-BE32-E72D297353CC}">
                <c16:uniqueId val="{00000002-6628-4ED8-B37A-58EBE3C3FED8}"/>
              </c:ext>
            </c:extLst>
          </c:dPt>
          <c:dPt>
            <c:idx val="2"/>
            <c:invertIfNegative val="0"/>
            <c:bubble3D val="0"/>
            <c:spPr>
              <a:solidFill>
                <a:srgbClr val="875EBC"/>
              </a:solidFill>
              <a:ln>
                <a:noFill/>
              </a:ln>
              <a:effectLst/>
            </c:spPr>
            <c:extLst>
              <c:ext xmlns:c16="http://schemas.microsoft.com/office/drawing/2014/chart" uri="{C3380CC4-5D6E-409C-BE32-E72D297353CC}">
                <c16:uniqueId val="{00000003-6628-4ED8-B37A-58EBE3C3FED8}"/>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6628-4ED8-B37A-58EBE3C3FED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6628-4ED8-B37A-58EBE3C3FED8}"/>
            </c:ext>
          </c:extLst>
        </c:ser>
        <c:dLbls>
          <c:dLblPos val="outEnd"/>
          <c:showLegendKey val="0"/>
          <c:showVal val="1"/>
          <c:showCatName val="0"/>
          <c:showSerName val="0"/>
          <c:showPercent val="0"/>
          <c:showBubbleSize val="0"/>
        </c:dLbls>
        <c:gapWidth val="60"/>
        <c:overlap val="-27"/>
        <c:axId val="1410284960"/>
        <c:axId val="1410289120"/>
      </c:barChart>
      <c:catAx>
        <c:axId val="141028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1410289120"/>
        <c:crosses val="autoZero"/>
        <c:auto val="1"/>
        <c:lblAlgn val="ctr"/>
        <c:lblOffset val="100"/>
        <c:noMultiLvlLbl val="0"/>
      </c:catAx>
      <c:valAx>
        <c:axId val="1410289120"/>
        <c:scaling>
          <c:orientation val="minMax"/>
        </c:scaling>
        <c:delete val="1"/>
        <c:axPos val="l"/>
        <c:numFmt formatCode="General" sourceLinked="1"/>
        <c:majorTickMark val="none"/>
        <c:minorTickMark val="none"/>
        <c:tickLblPos val="nextTo"/>
        <c:crossAx val="1410284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26-4829-A122-32AF33CF7C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26-4829-A122-32AF33CF7C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26-4829-A122-32AF33CF7C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26-4829-A122-32AF33CF7C5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01C5-43EE-ADA7-6D7D5DBEE89A}"/>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F44C-4361-A8BB-EA6B2A80BFBE}"/>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2-F44C-4361-A8BB-EA6B2A80BFBE}"/>
              </c:ext>
            </c:extLst>
          </c:dPt>
          <c:dPt>
            <c:idx val="2"/>
            <c:invertIfNegative val="0"/>
            <c:bubble3D val="0"/>
            <c:spPr>
              <a:solidFill>
                <a:srgbClr val="FBBA29"/>
              </a:solidFill>
              <a:ln>
                <a:noFill/>
              </a:ln>
              <a:effectLst/>
            </c:spPr>
            <c:extLst>
              <c:ext xmlns:c16="http://schemas.microsoft.com/office/drawing/2014/chart" uri="{C3380CC4-5D6E-409C-BE32-E72D297353CC}">
                <c16:uniqueId val="{00000003-F44C-4361-A8BB-EA6B2A80BFBE}"/>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F44C-4361-A8BB-EA6B2A80BFBE}"/>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F44C-4361-A8BB-EA6B2A80BFBE}"/>
            </c:ext>
          </c:extLst>
        </c:ser>
        <c:dLbls>
          <c:dLblPos val="outEnd"/>
          <c:showLegendKey val="0"/>
          <c:showVal val="1"/>
          <c:showCatName val="0"/>
          <c:showSerName val="0"/>
          <c:showPercent val="0"/>
          <c:showBubbleSize val="0"/>
        </c:dLbls>
        <c:gapWidth val="60"/>
        <c:overlap val="-27"/>
        <c:axId val="1236145904"/>
        <c:axId val="1408984256"/>
      </c:barChart>
      <c:catAx>
        <c:axId val="12361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1408984256"/>
        <c:crosses val="autoZero"/>
        <c:auto val="1"/>
        <c:lblAlgn val="ctr"/>
        <c:lblOffset val="100"/>
        <c:noMultiLvlLbl val="0"/>
      </c:catAx>
      <c:valAx>
        <c:axId val="1408984256"/>
        <c:scaling>
          <c:orientation val="minMax"/>
        </c:scaling>
        <c:delete val="1"/>
        <c:axPos val="l"/>
        <c:numFmt formatCode="General" sourceLinked="1"/>
        <c:majorTickMark val="none"/>
        <c:minorTickMark val="none"/>
        <c:tickLblPos val="nextTo"/>
        <c:crossAx val="123614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549B-4206-8325-F3D953A3E232}"/>
              </c:ext>
            </c:extLst>
          </c:dPt>
          <c:dPt>
            <c:idx val="1"/>
            <c:bubble3D val="0"/>
            <c:spPr>
              <a:solidFill>
                <a:schemeClr val="accent6"/>
              </a:solidFill>
              <a:ln>
                <a:noFill/>
              </a:ln>
              <a:effectLst/>
            </c:spPr>
            <c:extLst>
              <c:ext xmlns:c16="http://schemas.microsoft.com/office/drawing/2014/chart" uri="{C3380CC4-5D6E-409C-BE32-E72D297353CC}">
                <c16:uniqueId val="{00000003-549B-4206-8325-F3D953A3E232}"/>
              </c:ext>
            </c:extLst>
          </c:dPt>
          <c:dPt>
            <c:idx val="2"/>
            <c:bubble3D val="0"/>
            <c:spPr>
              <a:solidFill>
                <a:srgbClr val="FBBA29"/>
              </a:solidFill>
              <a:ln>
                <a:noFill/>
              </a:ln>
              <a:effectLst/>
            </c:spPr>
            <c:extLst>
              <c:ext xmlns:c16="http://schemas.microsoft.com/office/drawing/2014/chart" uri="{C3380CC4-5D6E-409C-BE32-E72D297353CC}">
                <c16:uniqueId val="{00000005-549B-4206-8325-F3D953A3E232}"/>
              </c:ext>
            </c:extLst>
          </c:dPt>
          <c:dPt>
            <c:idx val="3"/>
            <c:bubble3D val="0"/>
            <c:spPr>
              <a:solidFill>
                <a:schemeClr val="accent3"/>
              </a:solidFill>
              <a:ln>
                <a:noFill/>
              </a:ln>
              <a:effectLst/>
            </c:spPr>
            <c:extLst>
              <c:ext xmlns:c16="http://schemas.microsoft.com/office/drawing/2014/chart" uri="{C3380CC4-5D6E-409C-BE32-E72D297353CC}">
                <c16:uniqueId val="{00000007-549B-4206-8325-F3D953A3E23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549B-4206-8325-F3D953A3E232}"/>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DE63-4796-8D58-2B27D0513A72}"/>
              </c:ext>
            </c:extLst>
          </c:dPt>
          <c:dPt>
            <c:idx val="1"/>
            <c:invertIfNegative val="0"/>
            <c:bubble3D val="0"/>
            <c:spPr>
              <a:solidFill>
                <a:srgbClr val="EA8AB5"/>
              </a:solidFill>
              <a:ln>
                <a:noFill/>
              </a:ln>
              <a:effectLst/>
            </c:spPr>
            <c:extLst>
              <c:ext xmlns:c16="http://schemas.microsoft.com/office/drawing/2014/chart" uri="{C3380CC4-5D6E-409C-BE32-E72D297353CC}">
                <c16:uniqueId val="{00000003-DE63-4796-8D58-2B27D0513A72}"/>
              </c:ext>
            </c:extLst>
          </c:dPt>
          <c:dPt>
            <c:idx val="2"/>
            <c:invertIfNegative val="0"/>
            <c:bubble3D val="0"/>
            <c:spPr>
              <a:solidFill>
                <a:srgbClr val="F9805C"/>
              </a:solidFill>
              <a:ln>
                <a:noFill/>
              </a:ln>
              <a:effectLst/>
            </c:spPr>
            <c:extLst>
              <c:ext xmlns:c16="http://schemas.microsoft.com/office/drawing/2014/chart" uri="{C3380CC4-5D6E-409C-BE32-E72D297353CC}">
                <c16:uniqueId val="{00000005-DE63-4796-8D58-2B27D0513A7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0</c:v>
                </c:pt>
                <c:pt idx="1">
                  <c:v>0</c:v>
                </c:pt>
                <c:pt idx="2">
                  <c:v>0</c:v>
                </c:pt>
              </c:numCache>
            </c:numRef>
          </c:val>
          <c:extLst>
            <c:ext xmlns:c16="http://schemas.microsoft.com/office/drawing/2014/chart" uri="{C3380CC4-5D6E-409C-BE32-E72D297353CC}">
              <c16:uniqueId val="{00000006-DE63-4796-8D58-2B27D0513A72}"/>
            </c:ext>
          </c:extLst>
        </c:ser>
        <c:dLbls>
          <c:dLblPos val="outEnd"/>
          <c:showLegendKey val="0"/>
          <c:showVal val="1"/>
          <c:showCatName val="0"/>
          <c:showSerName val="0"/>
          <c:showPercent val="0"/>
          <c:showBubbleSize val="0"/>
        </c:dLbls>
        <c:gapWidth val="60"/>
        <c:overlap val="-27"/>
        <c:axId val="1516982176"/>
        <c:axId val="1516935584"/>
      </c:barChart>
      <c:catAx>
        <c:axId val="151698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1516935584"/>
        <c:crosses val="autoZero"/>
        <c:auto val="1"/>
        <c:lblAlgn val="ctr"/>
        <c:lblOffset val="100"/>
        <c:noMultiLvlLbl val="0"/>
      </c:catAx>
      <c:valAx>
        <c:axId val="1516935584"/>
        <c:scaling>
          <c:orientation val="minMax"/>
        </c:scaling>
        <c:delete val="1"/>
        <c:axPos val="l"/>
        <c:numFmt formatCode="General" sourceLinked="1"/>
        <c:majorTickMark val="none"/>
        <c:minorTickMark val="none"/>
        <c:tickLblPos val="nextTo"/>
        <c:crossAx val="151698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D43A-4784-9681-FA64F1C4A101}"/>
              </c:ext>
            </c:extLst>
          </c:dPt>
          <c:dPt>
            <c:idx val="2"/>
            <c:invertIfNegative val="0"/>
            <c:bubble3D val="0"/>
            <c:spPr>
              <a:solidFill>
                <a:srgbClr val="6097DB"/>
              </a:solidFill>
              <a:ln>
                <a:noFill/>
              </a:ln>
              <a:effectLst/>
            </c:spPr>
            <c:extLst>
              <c:ext xmlns:c16="http://schemas.microsoft.com/office/drawing/2014/chart" uri="{C3380CC4-5D6E-409C-BE32-E72D297353CC}">
                <c16:uniqueId val="{00000003-D43A-4784-9681-FA64F1C4A10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D43A-4784-9681-FA64F1C4A10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0</c:v>
                </c:pt>
                <c:pt idx="2">
                  <c:v>0</c:v>
                </c:pt>
                <c:pt idx="3">
                  <c:v>0</c:v>
                </c:pt>
              </c:numCache>
            </c:numRef>
          </c:val>
          <c:extLst>
            <c:ext xmlns:c16="http://schemas.microsoft.com/office/drawing/2014/chart" uri="{C3380CC4-5D6E-409C-BE32-E72D297353CC}">
              <c16:uniqueId val="{00000006-D43A-4784-9681-FA64F1C4A101}"/>
            </c:ext>
          </c:extLst>
        </c:ser>
        <c:dLbls>
          <c:dLblPos val="outEnd"/>
          <c:showLegendKey val="0"/>
          <c:showVal val="1"/>
          <c:showCatName val="0"/>
          <c:showSerName val="0"/>
          <c:showPercent val="0"/>
          <c:showBubbleSize val="0"/>
        </c:dLbls>
        <c:gapWidth val="60"/>
        <c:overlap val="-27"/>
        <c:axId val="1381570272"/>
        <c:axId val="1381564864"/>
      </c:barChart>
      <c:catAx>
        <c:axId val="13815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381564864"/>
        <c:crosses val="autoZero"/>
        <c:auto val="1"/>
        <c:lblAlgn val="ctr"/>
        <c:lblOffset val="100"/>
        <c:noMultiLvlLbl val="0"/>
      </c:catAx>
      <c:valAx>
        <c:axId val="1381564864"/>
        <c:scaling>
          <c:orientation val="minMax"/>
        </c:scaling>
        <c:delete val="1"/>
        <c:axPos val="l"/>
        <c:numFmt formatCode="0.0" sourceLinked="1"/>
        <c:majorTickMark val="none"/>
        <c:minorTickMark val="none"/>
        <c:tickLblPos val="nextTo"/>
        <c:crossAx val="138157027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813115048576453E-4"/>
          <c:y val="6.4987654320987659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CE06-4548-86AC-FCD7FCFEF8F7}"/>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1-E407-4FF0-A19E-5D2E7BCD843E}"/>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3-E407-4FF0-A19E-5D2E7BCD843E}"/>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5-E407-4FF0-A19E-5D2E7BCD843E}"/>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7-E407-4FF0-A19E-5D2E7BCD84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CE06-4548-86AC-FCD7FCFEF8F7}"/>
            </c:ext>
          </c:extLst>
        </c:ser>
        <c:dLbls>
          <c:dLblPos val="outEnd"/>
          <c:showLegendKey val="0"/>
          <c:showVal val="1"/>
          <c:showCatName val="0"/>
          <c:showSerName val="0"/>
          <c:showPercent val="0"/>
          <c:showBubbleSize val="0"/>
        </c:dLbls>
        <c:gapWidth val="100"/>
        <c:axId val="413996176"/>
        <c:axId val="413988272"/>
      </c:barChart>
      <c:catAx>
        <c:axId val="413996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CO"/>
          </a:p>
        </c:txPr>
        <c:crossAx val="413988272"/>
        <c:crosses val="autoZero"/>
        <c:auto val="1"/>
        <c:lblAlgn val="ctr"/>
        <c:lblOffset val="100"/>
        <c:noMultiLvlLbl val="0"/>
      </c:catAx>
      <c:valAx>
        <c:axId val="413988272"/>
        <c:scaling>
          <c:orientation val="minMax"/>
        </c:scaling>
        <c:delete val="1"/>
        <c:axPos val="l"/>
        <c:numFmt formatCode="General" sourceLinked="1"/>
        <c:majorTickMark val="out"/>
        <c:minorTickMark val="none"/>
        <c:tickLblPos val="nextTo"/>
        <c:crossAx val="4139961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TD!$D$145</c:f>
              <c:strCache>
                <c:ptCount val="1"/>
                <c:pt idx="0">
                  <c:v>Severo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28AC-475C-BDD1-71DED4F1C233}"/>
            </c:ext>
          </c:extLst>
        </c:ser>
        <c:ser>
          <c:idx val="1"/>
          <c:order val="1"/>
          <c:tx>
            <c:strRef>
              <c:f>TD!$E$145</c:f>
              <c:strCache>
                <c:ptCount val="1"/>
                <c:pt idx="0">
                  <c:v>Alto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28AC-475C-BDD1-71DED4F1C233}"/>
            </c:ext>
          </c:extLst>
        </c:ser>
        <c:ser>
          <c:idx val="2"/>
          <c:order val="2"/>
          <c:tx>
            <c:strRef>
              <c:f>TD!$F$145</c:f>
              <c:strCache>
                <c:ptCount val="1"/>
                <c:pt idx="0">
                  <c:v>Medio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28AC-475C-BDD1-71DED4F1C233}"/>
            </c:ext>
          </c:extLst>
        </c:ser>
        <c:ser>
          <c:idx val="3"/>
          <c:order val="3"/>
          <c:tx>
            <c:strRef>
              <c:f>TD!$G$145</c:f>
              <c:strCache>
                <c:ptCount val="1"/>
                <c:pt idx="0">
                  <c:v>Bajo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9CC7-4440-B52C-08C28AB95D56}"/>
            </c:ext>
          </c:extLst>
        </c:ser>
        <c:dLbls>
          <c:dLblPos val="outEnd"/>
          <c:showLegendKey val="0"/>
          <c:showVal val="1"/>
          <c:showCatName val="0"/>
          <c:showSerName val="0"/>
          <c:showPercent val="0"/>
          <c:showBubbleSize val="0"/>
        </c:dLbls>
        <c:gapWidth val="60"/>
        <c:overlap val="-27"/>
        <c:axId val="698790752"/>
        <c:axId val="698793248"/>
      </c:barChart>
      <c:catAx>
        <c:axId val="69879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698793248"/>
        <c:crosses val="autoZero"/>
        <c:auto val="1"/>
        <c:lblAlgn val="ctr"/>
        <c:lblOffset val="100"/>
        <c:noMultiLvlLbl val="0"/>
      </c:catAx>
      <c:valAx>
        <c:axId val="698793248"/>
        <c:scaling>
          <c:orientation val="minMax"/>
        </c:scaling>
        <c:delete val="1"/>
        <c:axPos val="l"/>
        <c:numFmt formatCode="General" sourceLinked="1"/>
        <c:majorTickMark val="none"/>
        <c:minorTickMark val="none"/>
        <c:tickLblPos val="nextTo"/>
        <c:crossAx val="698790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Gráficas!$C$158</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Gráficas!$B$159:$B$198</c:f>
            </c:multiLvlStrRef>
          </c:cat>
          <c:val>
            <c:numRef>
              <c:f>Gráficas!$C$159:$C$198</c:f>
            </c:numRef>
          </c:val>
          <c:extLst>
            <c:ext xmlns:c16="http://schemas.microsoft.com/office/drawing/2014/chart" uri="{C3380CC4-5D6E-409C-BE32-E72D297353CC}">
              <c16:uniqueId val="{00000000-1E0B-4BAA-8046-CF453943BC82}"/>
            </c:ext>
          </c:extLst>
        </c:ser>
        <c:ser>
          <c:idx val="2"/>
          <c:order val="1"/>
          <c:tx>
            <c:strRef>
              <c:f>Gráficas!$D$158</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Gráficas!$B$159:$B$198</c:f>
            </c:multiLvlStrRef>
          </c:cat>
          <c:val>
            <c:numRef>
              <c:f>Gráficas!$D$159:$D$198</c:f>
            </c:numRef>
          </c:val>
          <c:extLst>
            <c:ext xmlns:c16="http://schemas.microsoft.com/office/drawing/2014/chart" uri="{C3380CC4-5D6E-409C-BE32-E72D297353CC}">
              <c16:uniqueId val="{00000001-1E0B-4BAA-8046-CF453943BC82}"/>
            </c:ext>
          </c:extLst>
        </c:ser>
        <c:dLbls>
          <c:dLblPos val="outEnd"/>
          <c:showLegendKey val="0"/>
          <c:showVal val="1"/>
          <c:showCatName val="0"/>
          <c:showSerName val="0"/>
          <c:showPercent val="0"/>
          <c:showBubbleSize val="0"/>
        </c:dLbls>
        <c:gapWidth val="60"/>
        <c:axId val="1450244863"/>
        <c:axId val="1450236959"/>
      </c:barChart>
      <c:catAx>
        <c:axId val="145024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450236959"/>
        <c:crosses val="autoZero"/>
        <c:auto val="1"/>
        <c:lblAlgn val="ctr"/>
        <c:lblOffset val="100"/>
        <c:noMultiLvlLbl val="0"/>
      </c:catAx>
      <c:valAx>
        <c:axId val="1450236959"/>
        <c:scaling>
          <c:orientation val="minMax"/>
        </c:scaling>
        <c:delete val="1"/>
        <c:axPos val="l"/>
        <c:numFmt formatCode="General" sourceLinked="1"/>
        <c:majorTickMark val="none"/>
        <c:minorTickMark val="none"/>
        <c:tickLblPos val="nextTo"/>
        <c:crossAx val="14502448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C2A3-44A9-BC51-7441C1E5977F}"/>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C2A3-44A9-BC51-7441C1E5977F}"/>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C2A3-44A9-BC51-7441C1E5977F}"/>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C2A3-44A9-BC51-7441C1E5977F}"/>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C2A3-44A9-BC51-7441C1E5977F}"/>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C2A3-44A9-BC51-7441C1E5977F}"/>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C2A3-44A9-BC51-7441C1E5977F}"/>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C2A3-44A9-BC51-7441C1E5977F}"/>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C2A3-44A9-BC51-7441C1E5977F}"/>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C2A3-44A9-BC51-7441C1E5977F}"/>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C2A3-44A9-BC51-7441C1E5977F}"/>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C2A3-44A9-BC51-7441C1E5977F}"/>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C2A3-44A9-BC51-7441C1E5977F}"/>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C2A3-44A9-BC51-7441C1E5977F}"/>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C2A3-44A9-BC51-7441C1E5977F}"/>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C2A3-44A9-BC51-7441C1E5977F}"/>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C2A3-44A9-BC51-7441C1E5977F}"/>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C2A3-44A9-BC51-7441C1E5977F}"/>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C2A3-44A9-BC51-7441C1E5977F}"/>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C2A3-44A9-BC51-7441C1E5977F}"/>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2A3-44A9-BC51-7441C1E5977F}"/>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C2A3-44A9-BC51-7441C1E5977F}"/>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C2A3-44A9-BC51-7441C1E5977F}"/>
              </c:ext>
            </c:extLst>
          </c:dPt>
          <c:val>
            <c:numRef>
              <c:f>TD!$H$228:$H$229</c:f>
              <c:numCache>
                <c:formatCode>0.00%</c:formatCode>
                <c:ptCount val="2"/>
                <c:pt idx="0" formatCode="0%">
                  <c:v>0</c:v>
                </c:pt>
                <c:pt idx="1">
                  <c:v>0</c:v>
                </c:pt>
              </c:numCache>
            </c:numRef>
          </c:val>
          <c:extLst>
            <c:ext xmlns:c16="http://schemas.microsoft.com/office/drawing/2014/chart" uri="{C3380CC4-5D6E-409C-BE32-E72D297353CC}">
              <c16:uniqueId val="{0000002D-C2A3-44A9-BC51-7441C1E5977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8B1C-4254-8FF8-5465528F83FD}"/>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8B1C-4254-8FF8-5465528F83FD}"/>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8B1C-4254-8FF8-5465528F83FD}"/>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8B1C-4254-8FF8-5465528F83FD}"/>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8B1C-4254-8FF8-5465528F83FD}"/>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8B1C-4254-8FF8-5465528F83FD}"/>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8B1C-4254-8FF8-5465528F83FD}"/>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8B1C-4254-8FF8-5465528F83FD}"/>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8B1C-4254-8FF8-5465528F83FD}"/>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8B1C-4254-8FF8-5465528F83FD}"/>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8B1C-4254-8FF8-5465528F83FD}"/>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8B1C-4254-8FF8-5465528F83FD}"/>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8B1C-4254-8FF8-5465528F83FD}"/>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8B1C-4254-8FF8-5465528F83FD}"/>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8B1C-4254-8FF8-5465528F83FD}"/>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8B1C-4254-8FF8-5465528F83FD}"/>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8B1C-4254-8FF8-5465528F83FD}"/>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8B1C-4254-8FF8-5465528F83FD}"/>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8B1C-4254-8FF8-5465528F83FD}"/>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8B1C-4254-8FF8-5465528F83FD}"/>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B1C-4254-8FF8-5465528F83FD}"/>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8B1C-4254-8FF8-5465528F83FD}"/>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8B1C-4254-8FF8-5465528F83FD}"/>
              </c:ext>
            </c:extLst>
          </c:dPt>
          <c:val>
            <c:numRef>
              <c:f>TD!$I$228:$I$229</c:f>
              <c:numCache>
                <c:formatCode>0.00%</c:formatCode>
                <c:ptCount val="2"/>
                <c:pt idx="0" formatCode="0%">
                  <c:v>0</c:v>
                </c:pt>
                <c:pt idx="1">
                  <c:v>0</c:v>
                </c:pt>
              </c:numCache>
            </c:numRef>
          </c:val>
          <c:extLst>
            <c:ext xmlns:c16="http://schemas.microsoft.com/office/drawing/2014/chart" uri="{C3380CC4-5D6E-409C-BE32-E72D297353CC}">
              <c16:uniqueId val="{0000002D-8B1C-4254-8FF8-5465528F83FD}"/>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8</c:v>
                </c:pt>
                <c:pt idx="1">
                  <c:v>14</c:v>
                </c:pt>
                <c:pt idx="2">
                  <c:v>114</c:v>
                </c:pt>
                <c:pt idx="3">
                  <c:v>54</c:v>
                </c:pt>
              </c:numCache>
            </c:numRef>
          </c:val>
          <c:extLst>
            <c:ext xmlns:c16="http://schemas.microsoft.com/office/drawing/2014/chart" uri="{C3380CC4-5D6E-409C-BE32-E72D297353CC}">
              <c16:uniqueId val="{00000000-97A0-4221-A28C-136D3EFE536A}"/>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0</c:v>
                </c:pt>
                <c:pt idx="1">
                  <c:v>0</c:v>
                </c:pt>
                <c:pt idx="2">
                  <c:v>0</c:v>
                </c:pt>
                <c:pt idx="3">
                  <c:v>0</c:v>
                </c:pt>
              </c:numCache>
            </c:numRef>
          </c:val>
          <c:extLst>
            <c:ext xmlns:c16="http://schemas.microsoft.com/office/drawing/2014/chart" uri="{C3380CC4-5D6E-409C-BE32-E72D297353CC}">
              <c16:uniqueId val="{00000001-97A0-4221-A28C-136D3EFE536A}"/>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0</c:v>
                </c:pt>
                <c:pt idx="2">
                  <c:v>0</c:v>
                </c:pt>
                <c:pt idx="3">
                  <c:v>0</c:v>
                </c:pt>
              </c:numCache>
            </c:numRef>
          </c:val>
          <c:extLst>
            <c:ext xmlns:c16="http://schemas.microsoft.com/office/drawing/2014/chart" uri="{C3380CC4-5D6E-409C-BE32-E72D297353CC}">
              <c16:uniqueId val="{00000002-97A0-4221-A28C-136D3EFE536A}"/>
            </c:ext>
          </c:extLst>
        </c:ser>
        <c:dLbls>
          <c:dLblPos val="outEnd"/>
          <c:showLegendKey val="0"/>
          <c:showVal val="1"/>
          <c:showCatName val="0"/>
          <c:showSerName val="0"/>
          <c:showPercent val="0"/>
          <c:showBubbleSize val="0"/>
        </c:dLbls>
        <c:gapWidth val="60"/>
        <c:overlap val="-27"/>
        <c:axId val="518573744"/>
        <c:axId val="518575824"/>
      </c:barChart>
      <c:catAx>
        <c:axId val="51857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518575824"/>
        <c:crosses val="autoZero"/>
        <c:auto val="1"/>
        <c:lblAlgn val="ctr"/>
        <c:lblOffset val="100"/>
        <c:noMultiLvlLbl val="0"/>
      </c:catAx>
      <c:valAx>
        <c:axId val="518575824"/>
        <c:scaling>
          <c:orientation val="minMax"/>
        </c:scaling>
        <c:delete val="1"/>
        <c:axPos val="l"/>
        <c:numFmt formatCode="0.0" sourceLinked="1"/>
        <c:majorTickMark val="none"/>
        <c:minorTickMark val="none"/>
        <c:tickLblPos val="nextTo"/>
        <c:crossAx val="518573744"/>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2D86-4E41-A877-7E719811A46A}"/>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2D86-4E41-A877-7E719811A46A}"/>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2D86-4E41-A877-7E719811A46A}"/>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0</c:v>
                </c:pt>
              </c:numCache>
            </c:numRef>
          </c:val>
          <c:extLst>
            <c:ext xmlns:c16="http://schemas.microsoft.com/office/drawing/2014/chart" uri="{C3380CC4-5D6E-409C-BE32-E72D297353CC}">
              <c16:uniqueId val="{00000008-2D86-4E41-A877-7E719811A46A}"/>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2D86-4E41-A877-7E719811A46A}"/>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2D86-4E41-A877-7E719811A46A}"/>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2D86-4E41-A877-7E719811A46A}"/>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2D86-4E41-A877-7E719811A46A}"/>
            </c:ext>
          </c:extLst>
        </c:ser>
        <c:dLbls>
          <c:dLblPos val="ctr"/>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180402144"/>
        <c:crosses val="autoZero"/>
        <c:auto val="1"/>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6606-47D0-A93A-EEA632AA3832}"/>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6606-47D0-A93A-EEA632AA3832}"/>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c:v>
                </c:pt>
              </c:numCache>
            </c:numRef>
          </c:val>
          <c:extLst>
            <c:ext xmlns:c16="http://schemas.microsoft.com/office/drawing/2014/chart" uri="{C3380CC4-5D6E-409C-BE32-E72D297353CC}">
              <c16:uniqueId val="{00000006-6606-47D0-A93A-EEA632AA3832}"/>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6606-47D0-A93A-EEA632AA3832}"/>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6606-47D0-A93A-EEA632AA3832}"/>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6606-47D0-A93A-EEA632AA3832}"/>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1</c:v>
                </c:pt>
              </c:numCache>
            </c:numRef>
          </c:val>
          <c:extLst>
            <c:ext xmlns:c16="http://schemas.microsoft.com/office/drawing/2014/chart" uri="{C3380CC4-5D6E-409C-BE32-E72D297353CC}">
              <c16:uniqueId val="{0000000F-6606-47D0-A93A-EEA632AA3832}"/>
            </c:ext>
          </c:extLst>
        </c:ser>
        <c:dLbls>
          <c:dLblPos val="ctr"/>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180402144"/>
        <c:crosses val="autoZero"/>
        <c:auto val="0"/>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E4FC-4F6B-A4A2-56253216D06F}"/>
              </c:ext>
            </c:extLst>
          </c:dPt>
          <c:dPt>
            <c:idx val="2"/>
            <c:invertIfNegative val="0"/>
            <c:bubble3D val="0"/>
            <c:spPr>
              <a:solidFill>
                <a:srgbClr val="6097DB"/>
              </a:solidFill>
              <a:ln>
                <a:noFill/>
              </a:ln>
              <a:effectLst/>
            </c:spPr>
            <c:extLst>
              <c:ext xmlns:c16="http://schemas.microsoft.com/office/drawing/2014/chart" uri="{C3380CC4-5D6E-409C-BE32-E72D297353CC}">
                <c16:uniqueId val="{00000003-E4FC-4F6B-A4A2-56253216D06F}"/>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E4FC-4F6B-A4A2-56253216D06F}"/>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0</c:v>
                </c:pt>
                <c:pt idx="2">
                  <c:v>0</c:v>
                </c:pt>
                <c:pt idx="3">
                  <c:v>0</c:v>
                </c:pt>
              </c:numCache>
            </c:numRef>
          </c:val>
          <c:extLst>
            <c:ext xmlns:c16="http://schemas.microsoft.com/office/drawing/2014/chart" uri="{C3380CC4-5D6E-409C-BE32-E72D297353CC}">
              <c16:uniqueId val="{00000006-E4FC-4F6B-A4A2-56253216D06F}"/>
            </c:ext>
          </c:extLst>
        </c:ser>
        <c:dLbls>
          <c:dLblPos val="outEnd"/>
          <c:showLegendKey val="0"/>
          <c:showVal val="1"/>
          <c:showCatName val="0"/>
          <c:showSerName val="0"/>
          <c:showPercent val="0"/>
          <c:showBubbleSize val="0"/>
        </c:dLbls>
        <c:gapWidth val="60"/>
        <c:overlap val="-27"/>
        <c:axId val="1381570272"/>
        <c:axId val="1381564864"/>
      </c:barChart>
      <c:catAx>
        <c:axId val="13815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381564864"/>
        <c:crosses val="autoZero"/>
        <c:auto val="1"/>
        <c:lblAlgn val="ctr"/>
        <c:lblOffset val="100"/>
        <c:noMultiLvlLbl val="0"/>
      </c:catAx>
      <c:valAx>
        <c:axId val="1381564864"/>
        <c:scaling>
          <c:orientation val="minMax"/>
        </c:scaling>
        <c:delete val="1"/>
        <c:axPos val="l"/>
        <c:numFmt formatCode="0.0" sourceLinked="1"/>
        <c:majorTickMark val="none"/>
        <c:minorTickMark val="none"/>
        <c:tickLblPos val="nextTo"/>
        <c:crossAx val="138157027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Gráficas!$B$28:$B$65</c:f>
            </c:multiLvlStrRef>
          </c:cat>
          <c:val>
            <c:numRef>
              <c:f>Gráficas!$C$28:$C$65</c:f>
            </c:numRef>
          </c:val>
          <c:extLst>
            <c:ext xmlns:c16="http://schemas.microsoft.com/office/drawing/2014/chart" uri="{C3380CC4-5D6E-409C-BE32-E72D297353CC}">
              <c16:uniqueId val="{00000000-1EEE-4BE9-A3F3-E81A6DBAEE51}"/>
            </c:ext>
          </c:extLst>
        </c:ser>
        <c:dLbls>
          <c:showLegendKey val="0"/>
          <c:showVal val="0"/>
          <c:showCatName val="0"/>
          <c:showSerName val="0"/>
          <c:showPercent val="0"/>
          <c:showBubbleSize val="0"/>
        </c:dLbls>
        <c:gapWidth val="60"/>
        <c:axId val="1516956384"/>
        <c:axId val="1516959296"/>
      </c:barChart>
      <c:catAx>
        <c:axId val="15169563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1516959296"/>
        <c:crosses val="autoZero"/>
        <c:auto val="1"/>
        <c:lblAlgn val="ctr"/>
        <c:lblOffset val="100"/>
        <c:noMultiLvlLbl val="0"/>
      </c:catAx>
      <c:valAx>
        <c:axId val="1516959296"/>
        <c:scaling>
          <c:orientation val="minMax"/>
        </c:scaling>
        <c:delete val="1"/>
        <c:axPos val="t"/>
        <c:numFmt formatCode="General" sourceLinked="1"/>
        <c:majorTickMark val="none"/>
        <c:minorTickMark val="none"/>
        <c:tickLblPos val="nextTo"/>
        <c:crossAx val="1516956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E528-4BBD-B914-28CB328679D3}"/>
              </c:ext>
            </c:extLst>
          </c:dPt>
          <c:dPt>
            <c:idx val="1"/>
            <c:invertIfNegative val="0"/>
            <c:bubble3D val="0"/>
            <c:spPr>
              <a:solidFill>
                <a:srgbClr val="EA8AB5"/>
              </a:solidFill>
              <a:ln>
                <a:noFill/>
              </a:ln>
              <a:effectLst/>
            </c:spPr>
            <c:extLst>
              <c:ext xmlns:c16="http://schemas.microsoft.com/office/drawing/2014/chart" uri="{C3380CC4-5D6E-409C-BE32-E72D297353CC}">
                <c16:uniqueId val="{00000003-E528-4BBD-B914-28CB328679D3}"/>
              </c:ext>
            </c:extLst>
          </c:dPt>
          <c:dPt>
            <c:idx val="2"/>
            <c:invertIfNegative val="0"/>
            <c:bubble3D val="0"/>
            <c:spPr>
              <a:solidFill>
                <a:srgbClr val="F9805C"/>
              </a:solidFill>
              <a:ln>
                <a:noFill/>
              </a:ln>
              <a:effectLst/>
            </c:spPr>
            <c:extLst>
              <c:ext xmlns:c16="http://schemas.microsoft.com/office/drawing/2014/chart" uri="{C3380CC4-5D6E-409C-BE32-E72D297353CC}">
                <c16:uniqueId val="{00000005-E528-4BBD-B914-28CB328679D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0</c:v>
                </c:pt>
                <c:pt idx="1">
                  <c:v>0</c:v>
                </c:pt>
                <c:pt idx="2">
                  <c:v>0</c:v>
                </c:pt>
              </c:numCache>
            </c:numRef>
          </c:val>
          <c:extLst>
            <c:ext xmlns:c16="http://schemas.microsoft.com/office/drawing/2014/chart" uri="{C3380CC4-5D6E-409C-BE32-E72D297353CC}">
              <c16:uniqueId val="{00000006-E528-4BBD-B914-28CB328679D3}"/>
            </c:ext>
          </c:extLst>
        </c:ser>
        <c:dLbls>
          <c:dLblPos val="outEnd"/>
          <c:showLegendKey val="0"/>
          <c:showVal val="1"/>
          <c:showCatName val="0"/>
          <c:showSerName val="0"/>
          <c:showPercent val="0"/>
          <c:showBubbleSize val="0"/>
        </c:dLbls>
        <c:gapWidth val="60"/>
        <c:overlap val="-27"/>
        <c:axId val="1516982176"/>
        <c:axId val="1516935584"/>
      </c:barChart>
      <c:catAx>
        <c:axId val="151698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1516935584"/>
        <c:crosses val="autoZero"/>
        <c:auto val="1"/>
        <c:lblAlgn val="ctr"/>
        <c:lblOffset val="100"/>
        <c:noMultiLvlLbl val="0"/>
      </c:catAx>
      <c:valAx>
        <c:axId val="1516935584"/>
        <c:scaling>
          <c:orientation val="minMax"/>
        </c:scaling>
        <c:delete val="1"/>
        <c:axPos val="l"/>
        <c:numFmt formatCode="General" sourceLinked="1"/>
        <c:majorTickMark val="none"/>
        <c:minorTickMark val="none"/>
        <c:tickLblPos val="nextTo"/>
        <c:crossAx val="151698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v>Serie 2</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96B3-4B6A-A99D-BD96BE4B4B65}"/>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96B3-4B6A-A99D-BD96BE4B4B65}"/>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96B3-4B6A-A99D-BD96BE4B4B65}"/>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96B3-4B6A-A99D-BD96BE4B4B65}"/>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96B3-4B6A-A99D-BD96BE4B4B65}"/>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96B3-4B6A-A99D-BD96BE4B4B65}"/>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96B3-4B6A-A99D-BD96BE4B4B65}"/>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96B3-4B6A-A99D-BD96BE4B4B65}"/>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96B3-4B6A-A99D-BD96BE4B4B65}"/>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96B3-4B6A-A99D-BD96BE4B4B65}"/>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96B3-4B6A-A99D-BD96BE4B4B65}"/>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96B3-4B6A-A99D-BD96BE4B4B65}"/>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96B3-4B6A-A99D-BD96BE4B4B65}"/>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96B3-4B6A-A99D-BD96BE4B4B65}"/>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96B3-4B6A-A99D-BD96BE4B4B65}"/>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96B3-4B6A-A99D-BD96BE4B4B65}"/>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96B3-4B6A-A99D-BD96BE4B4B65}"/>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96B3-4B6A-A99D-BD96BE4B4B65}"/>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96B3-4B6A-A99D-BD96BE4B4B65}"/>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96B3-4B6A-A99D-BD96BE4B4B65}"/>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31-D198-4614-BB75-DD015DA74BF3}"/>
            </c:ext>
          </c:extLst>
        </c:ser>
        <c:dLbls>
          <c:showLegendKey val="0"/>
          <c:showVal val="0"/>
          <c:showCatName val="0"/>
          <c:showSerName val="0"/>
          <c:showPercent val="0"/>
          <c:showBubbleSize val="0"/>
          <c:showLeaderLines val="1"/>
        </c:dLbls>
        <c:firstSliceAng val="0"/>
        <c:holeSize val="70"/>
      </c:doughnutChart>
      <c:doughnutChart>
        <c:varyColors val="1"/>
        <c:ser>
          <c:idx val="0"/>
          <c:order val="0"/>
          <c:tx>
            <c:v>Serie 1</c:v>
          </c:tx>
          <c:spPr>
            <a:noFill/>
          </c:spPr>
          <c:dPt>
            <c:idx val="0"/>
            <c:bubble3D val="0"/>
            <c:spPr>
              <a:noFill/>
              <a:ln w="19050">
                <a:solidFill>
                  <a:schemeClr val="lt1"/>
                </a:solidFill>
              </a:ln>
              <a:effectLst/>
            </c:spPr>
            <c:extLst>
              <c:ext xmlns:c16="http://schemas.microsoft.com/office/drawing/2014/chart" uri="{C3380CC4-5D6E-409C-BE32-E72D297353CC}">
                <c16:uniqueId val="{00000001-3C6E-4993-A7C6-C1BCFE596644}"/>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3C6E-4993-A7C6-C1BCFE596644}"/>
              </c:ext>
            </c:extLst>
          </c:dPt>
          <c:dPt>
            <c:idx val="2"/>
            <c:bubble3D val="0"/>
            <c:spPr>
              <a:noFill/>
              <a:ln w="19050">
                <a:solidFill>
                  <a:schemeClr val="lt1"/>
                </a:solidFill>
              </a:ln>
              <a:effectLst/>
            </c:spPr>
            <c:extLst>
              <c:ext xmlns:c16="http://schemas.microsoft.com/office/drawing/2014/chart" uri="{C3380CC4-5D6E-409C-BE32-E72D297353CC}">
                <c16:uniqueId val="{00000005-3C6E-4993-A7C6-C1BCFE596644}"/>
              </c:ext>
            </c:extLst>
          </c:dPt>
          <c:dPt>
            <c:idx val="3"/>
            <c:bubble3D val="0"/>
            <c:spPr>
              <a:noFill/>
              <a:ln w="19050">
                <a:solidFill>
                  <a:schemeClr val="lt1"/>
                </a:solidFill>
              </a:ln>
              <a:effectLst/>
            </c:spPr>
            <c:extLst>
              <c:ext xmlns:c16="http://schemas.microsoft.com/office/drawing/2014/chart" uri="{C3380CC4-5D6E-409C-BE32-E72D297353CC}">
                <c16:uniqueId val="{00000007-3C6E-4993-A7C6-C1BCFE596644}"/>
              </c:ext>
            </c:extLst>
          </c:dPt>
          <c:dPt>
            <c:idx val="4"/>
            <c:bubble3D val="0"/>
            <c:spPr>
              <a:noFill/>
              <a:ln w="12700">
                <a:solidFill>
                  <a:schemeClr val="lt1"/>
                </a:solidFill>
              </a:ln>
              <a:effectLst/>
            </c:spPr>
            <c:extLst>
              <c:ext xmlns:c16="http://schemas.microsoft.com/office/drawing/2014/chart" uri="{C3380CC4-5D6E-409C-BE32-E72D297353CC}">
                <c16:uniqueId val="{00000009-3C6E-4993-A7C6-C1BCFE596644}"/>
              </c:ext>
            </c:extLst>
          </c:dPt>
          <c:dPt>
            <c:idx val="5"/>
            <c:bubble3D val="0"/>
            <c:spPr>
              <a:noFill/>
              <a:ln w="12700">
                <a:solidFill>
                  <a:schemeClr val="lt1"/>
                </a:solidFill>
              </a:ln>
              <a:effectLst/>
            </c:spPr>
            <c:extLst>
              <c:ext xmlns:c16="http://schemas.microsoft.com/office/drawing/2014/chart" uri="{C3380CC4-5D6E-409C-BE32-E72D297353CC}">
                <c16:uniqueId val="{0000000B-3C6E-4993-A7C6-C1BCFE596644}"/>
              </c:ext>
            </c:extLst>
          </c:dPt>
          <c:dPt>
            <c:idx val="6"/>
            <c:bubble3D val="0"/>
            <c:spPr>
              <a:noFill/>
              <a:ln w="12700">
                <a:solidFill>
                  <a:schemeClr val="lt1"/>
                </a:solidFill>
              </a:ln>
              <a:effectLst/>
            </c:spPr>
            <c:extLst>
              <c:ext xmlns:c16="http://schemas.microsoft.com/office/drawing/2014/chart" uri="{C3380CC4-5D6E-409C-BE32-E72D297353CC}">
                <c16:uniqueId val="{0000000D-3C6E-4993-A7C6-C1BCFE596644}"/>
              </c:ext>
            </c:extLst>
          </c:dPt>
          <c:dPt>
            <c:idx val="7"/>
            <c:bubble3D val="0"/>
            <c:spPr>
              <a:noFill/>
              <a:ln w="12700">
                <a:solidFill>
                  <a:schemeClr val="lt1"/>
                </a:solidFill>
              </a:ln>
              <a:effectLst/>
            </c:spPr>
            <c:extLst>
              <c:ext xmlns:c16="http://schemas.microsoft.com/office/drawing/2014/chart" uri="{C3380CC4-5D6E-409C-BE32-E72D297353CC}">
                <c16:uniqueId val="{0000000F-3C6E-4993-A7C6-C1BCFE596644}"/>
              </c:ext>
            </c:extLst>
          </c:dPt>
          <c:dPt>
            <c:idx val="8"/>
            <c:bubble3D val="0"/>
            <c:spPr>
              <a:noFill/>
              <a:ln w="12700">
                <a:solidFill>
                  <a:schemeClr val="lt1"/>
                </a:solidFill>
              </a:ln>
              <a:effectLst/>
            </c:spPr>
            <c:extLst>
              <c:ext xmlns:c16="http://schemas.microsoft.com/office/drawing/2014/chart" uri="{C3380CC4-5D6E-409C-BE32-E72D297353CC}">
                <c16:uniqueId val="{00000011-3C6E-4993-A7C6-C1BCFE596644}"/>
              </c:ext>
            </c:extLst>
          </c:dPt>
          <c:dPt>
            <c:idx val="9"/>
            <c:bubble3D val="0"/>
            <c:spPr>
              <a:noFill/>
              <a:ln w="12700">
                <a:solidFill>
                  <a:schemeClr val="lt1"/>
                </a:solidFill>
              </a:ln>
              <a:effectLst/>
            </c:spPr>
            <c:extLst>
              <c:ext xmlns:c16="http://schemas.microsoft.com/office/drawing/2014/chart" uri="{C3380CC4-5D6E-409C-BE32-E72D297353CC}">
                <c16:uniqueId val="{00000013-3C6E-4993-A7C6-C1BCFE596644}"/>
              </c:ext>
            </c:extLst>
          </c:dPt>
          <c:dPt>
            <c:idx val="10"/>
            <c:bubble3D val="0"/>
            <c:spPr>
              <a:noFill/>
              <a:ln w="12700">
                <a:solidFill>
                  <a:schemeClr val="lt1"/>
                </a:solidFill>
              </a:ln>
              <a:effectLst/>
            </c:spPr>
            <c:extLst>
              <c:ext xmlns:c16="http://schemas.microsoft.com/office/drawing/2014/chart" uri="{C3380CC4-5D6E-409C-BE32-E72D297353CC}">
                <c16:uniqueId val="{00000015-3C6E-4993-A7C6-C1BCFE596644}"/>
              </c:ext>
            </c:extLst>
          </c:dPt>
          <c:dPt>
            <c:idx val="11"/>
            <c:bubble3D val="0"/>
            <c:spPr>
              <a:noFill/>
              <a:ln w="12700">
                <a:solidFill>
                  <a:schemeClr val="lt1"/>
                </a:solidFill>
              </a:ln>
              <a:effectLst/>
            </c:spPr>
            <c:extLst>
              <c:ext xmlns:c16="http://schemas.microsoft.com/office/drawing/2014/chart" uri="{C3380CC4-5D6E-409C-BE32-E72D297353CC}">
                <c16:uniqueId val="{00000017-3C6E-4993-A7C6-C1BCFE596644}"/>
              </c:ext>
            </c:extLst>
          </c:dPt>
          <c:dPt>
            <c:idx val="12"/>
            <c:bubble3D val="0"/>
            <c:spPr>
              <a:noFill/>
              <a:ln w="12700">
                <a:solidFill>
                  <a:schemeClr val="lt1"/>
                </a:solidFill>
              </a:ln>
              <a:effectLst/>
            </c:spPr>
            <c:extLst>
              <c:ext xmlns:c16="http://schemas.microsoft.com/office/drawing/2014/chart" uri="{C3380CC4-5D6E-409C-BE32-E72D297353CC}">
                <c16:uniqueId val="{00000019-3C6E-4993-A7C6-C1BCFE596644}"/>
              </c:ext>
            </c:extLst>
          </c:dPt>
          <c:dPt>
            <c:idx val="13"/>
            <c:bubble3D val="0"/>
            <c:spPr>
              <a:noFill/>
              <a:ln w="12700">
                <a:solidFill>
                  <a:schemeClr val="lt1"/>
                </a:solidFill>
              </a:ln>
              <a:effectLst/>
            </c:spPr>
            <c:extLst>
              <c:ext xmlns:c16="http://schemas.microsoft.com/office/drawing/2014/chart" uri="{C3380CC4-5D6E-409C-BE32-E72D297353CC}">
                <c16:uniqueId val="{0000001B-3C6E-4993-A7C6-C1BCFE596644}"/>
              </c:ext>
            </c:extLst>
          </c:dPt>
          <c:dPt>
            <c:idx val="14"/>
            <c:bubble3D val="0"/>
            <c:spPr>
              <a:noFill/>
              <a:ln w="12700">
                <a:solidFill>
                  <a:schemeClr val="lt1"/>
                </a:solidFill>
              </a:ln>
              <a:effectLst/>
            </c:spPr>
            <c:extLst>
              <c:ext xmlns:c16="http://schemas.microsoft.com/office/drawing/2014/chart" uri="{C3380CC4-5D6E-409C-BE32-E72D297353CC}">
                <c16:uniqueId val="{0000001D-3C6E-4993-A7C6-C1BCFE596644}"/>
              </c:ext>
            </c:extLst>
          </c:dPt>
          <c:dPt>
            <c:idx val="15"/>
            <c:bubble3D val="0"/>
            <c:spPr>
              <a:noFill/>
              <a:ln w="12700">
                <a:solidFill>
                  <a:schemeClr val="lt1"/>
                </a:solidFill>
              </a:ln>
              <a:effectLst/>
            </c:spPr>
            <c:extLst>
              <c:ext xmlns:c16="http://schemas.microsoft.com/office/drawing/2014/chart" uri="{C3380CC4-5D6E-409C-BE32-E72D297353CC}">
                <c16:uniqueId val="{0000001F-3C6E-4993-A7C6-C1BCFE596644}"/>
              </c:ext>
            </c:extLst>
          </c:dPt>
          <c:dPt>
            <c:idx val="16"/>
            <c:bubble3D val="0"/>
            <c:spPr>
              <a:noFill/>
              <a:ln w="12700">
                <a:solidFill>
                  <a:schemeClr val="lt1"/>
                </a:solidFill>
              </a:ln>
              <a:effectLst/>
            </c:spPr>
            <c:extLst>
              <c:ext xmlns:c16="http://schemas.microsoft.com/office/drawing/2014/chart" uri="{C3380CC4-5D6E-409C-BE32-E72D297353CC}">
                <c16:uniqueId val="{00000021-3C6E-4993-A7C6-C1BCFE596644}"/>
              </c:ext>
            </c:extLst>
          </c:dPt>
          <c:dPt>
            <c:idx val="17"/>
            <c:bubble3D val="0"/>
            <c:spPr>
              <a:noFill/>
              <a:ln w="12700">
                <a:solidFill>
                  <a:schemeClr val="lt1"/>
                </a:solidFill>
              </a:ln>
              <a:effectLst/>
            </c:spPr>
            <c:extLst>
              <c:ext xmlns:c16="http://schemas.microsoft.com/office/drawing/2014/chart" uri="{C3380CC4-5D6E-409C-BE32-E72D297353CC}">
                <c16:uniqueId val="{00000023-3C6E-4993-A7C6-C1BCFE596644}"/>
              </c:ext>
            </c:extLst>
          </c:dPt>
          <c:dPt>
            <c:idx val="18"/>
            <c:bubble3D val="0"/>
            <c:spPr>
              <a:noFill/>
              <a:ln w="12700">
                <a:solidFill>
                  <a:schemeClr val="lt1"/>
                </a:solidFill>
              </a:ln>
              <a:effectLst/>
            </c:spPr>
            <c:extLst>
              <c:ext xmlns:c16="http://schemas.microsoft.com/office/drawing/2014/chart" uri="{C3380CC4-5D6E-409C-BE32-E72D297353CC}">
                <c16:uniqueId val="{00000025-3C6E-4993-A7C6-C1BCFE596644}"/>
              </c:ext>
            </c:extLst>
          </c:dPt>
          <c:dPt>
            <c:idx val="19"/>
            <c:bubble3D val="0"/>
            <c:spPr>
              <a:noFill/>
              <a:ln w="12700">
                <a:solidFill>
                  <a:schemeClr val="lt1"/>
                </a:solidFill>
              </a:ln>
              <a:effectLst/>
            </c:spPr>
            <c:extLst>
              <c:ext xmlns:c16="http://schemas.microsoft.com/office/drawing/2014/chart" uri="{C3380CC4-5D6E-409C-BE32-E72D297353CC}">
                <c16:uniqueId val="{00000027-3C6E-4993-A7C6-C1BCFE596644}"/>
              </c:ext>
            </c:extLst>
          </c:dPt>
          <c:val>
            <c:numRef>
              <c:f>Seguimiento!$K$30:$K$31</c:f>
              <c:numCache>
                <c:formatCode>0%</c:formatCode>
                <c:ptCount val="2"/>
                <c:pt idx="0">
                  <c:v>0</c:v>
                </c:pt>
                <c:pt idx="1">
                  <c:v>0</c:v>
                </c:pt>
              </c:numCache>
            </c:numRef>
          </c:val>
          <c:extLst>
            <c:ext xmlns:c16="http://schemas.microsoft.com/office/drawing/2014/chart" uri="{C3380CC4-5D6E-409C-BE32-E72D297353CC}">
              <c16:uniqueId val="{00000028-3C6E-4993-A7C6-C1BCFE596644}"/>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8798485553544"/>
          <c:y val="0.15553445023930929"/>
          <c:w val="0.39653656421282413"/>
          <c:h val="0.75460272330398936"/>
        </c:manualLayout>
      </c:layout>
      <c:doughnutChart>
        <c:varyColors val="1"/>
        <c:ser>
          <c:idx val="0"/>
          <c:order val="0"/>
          <c:spPr>
            <a:ln w="12700"/>
          </c:spPr>
          <c:dPt>
            <c:idx val="0"/>
            <c:bubble3D val="0"/>
            <c:spPr>
              <a:solidFill>
                <a:schemeClr val="accent3"/>
              </a:solidFill>
              <a:ln w="12700">
                <a:solidFill>
                  <a:schemeClr val="lt1"/>
                </a:solidFill>
              </a:ln>
              <a:effectLst/>
            </c:spPr>
            <c:extLst>
              <c:ext xmlns:c16="http://schemas.microsoft.com/office/drawing/2014/chart" uri="{C3380CC4-5D6E-409C-BE32-E72D297353CC}">
                <c16:uniqueId val="{00000001-C63A-4338-9166-D3E2DA00E0B6}"/>
              </c:ext>
            </c:extLst>
          </c:dPt>
          <c:dPt>
            <c:idx val="1"/>
            <c:bubble3D val="0"/>
            <c:spPr>
              <a:solidFill>
                <a:srgbClr val="FBBA29"/>
              </a:solidFill>
              <a:ln w="12700">
                <a:solidFill>
                  <a:schemeClr val="lt1"/>
                </a:solidFill>
              </a:ln>
              <a:effectLst/>
            </c:spPr>
            <c:extLst>
              <c:ext xmlns:c16="http://schemas.microsoft.com/office/drawing/2014/chart" uri="{C3380CC4-5D6E-409C-BE32-E72D297353CC}">
                <c16:uniqueId val="{00000003-C63A-4338-9166-D3E2DA00E0B6}"/>
              </c:ext>
            </c:extLst>
          </c:dPt>
          <c:dPt>
            <c:idx val="2"/>
            <c:bubble3D val="0"/>
            <c:spPr>
              <a:solidFill>
                <a:srgbClr val="875EBC"/>
              </a:solidFill>
              <a:ln w="12700">
                <a:solidFill>
                  <a:schemeClr val="lt1"/>
                </a:solidFill>
              </a:ln>
              <a:effectLst/>
            </c:spPr>
            <c:extLst>
              <c:ext xmlns:c16="http://schemas.microsoft.com/office/drawing/2014/chart" uri="{C3380CC4-5D6E-409C-BE32-E72D297353CC}">
                <c16:uniqueId val="{00000005-C63A-4338-9166-D3E2DA00E0B6}"/>
              </c:ext>
            </c:extLst>
          </c:dPt>
          <c:dPt>
            <c:idx val="3"/>
            <c:bubble3D val="0"/>
            <c:spPr>
              <a:solidFill>
                <a:srgbClr val="F9805C"/>
              </a:solidFill>
              <a:ln w="12700">
                <a:solidFill>
                  <a:schemeClr val="lt1"/>
                </a:solidFill>
              </a:ln>
              <a:effectLst/>
            </c:spPr>
            <c:extLst>
              <c:ext xmlns:c16="http://schemas.microsoft.com/office/drawing/2014/chart" uri="{C3380CC4-5D6E-409C-BE32-E72D297353CC}">
                <c16:uniqueId val="{00000007-C63A-4338-9166-D3E2DA00E0B6}"/>
              </c:ext>
            </c:extLst>
          </c:dPt>
          <c:dPt>
            <c:idx val="4"/>
            <c:bubble3D val="0"/>
            <c:spPr>
              <a:solidFill>
                <a:schemeClr val="accent5"/>
              </a:solidFill>
              <a:ln w="12700">
                <a:solidFill>
                  <a:schemeClr val="lt1"/>
                </a:solidFill>
              </a:ln>
              <a:effectLst/>
            </c:spPr>
            <c:extLst>
              <c:ext xmlns:c16="http://schemas.microsoft.com/office/drawing/2014/chart" uri="{C3380CC4-5D6E-409C-BE32-E72D297353CC}">
                <c16:uniqueId val="{00000008-201E-4631-A027-C5BE0EC9A335}"/>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Seguimiento!$F$29:$J$29</c:f>
              <c:strCache>
                <c:ptCount val="5"/>
                <c:pt idx="0">
                  <c:v>Ejecutados Ok</c:v>
                </c:pt>
                <c:pt idx="1">
                  <c:v>Fallidos</c:v>
                </c:pt>
                <c:pt idx="2">
                  <c:v>Sin ejecutar</c:v>
                </c:pt>
                <c:pt idx="3">
                  <c:v>Bloqueados</c:v>
                </c:pt>
                <c:pt idx="4">
                  <c:v>No aplica</c:v>
                </c:pt>
              </c:strCache>
            </c:strRef>
          </c:cat>
          <c:val>
            <c:numRef>
              <c:f>Seguimiento!$F$30:$J$30</c:f>
              <c:numCache>
                <c:formatCode>General</c:formatCode>
                <c:ptCount val="5"/>
              </c:numCache>
            </c:numRef>
          </c:val>
          <c:extLst>
            <c:ext xmlns:c16="http://schemas.microsoft.com/office/drawing/2014/chart" uri="{C3380CC4-5D6E-409C-BE32-E72D297353CC}">
              <c16:uniqueId val="{00000008-C63A-4338-9166-D3E2DA00E0B6}"/>
            </c:ext>
          </c:extLst>
        </c:ser>
        <c:dLbls>
          <c:showLegendKey val="0"/>
          <c:showVal val="1"/>
          <c:showCatName val="0"/>
          <c:showSerName val="0"/>
          <c:showPercent val="0"/>
          <c:showBubbleSize val="0"/>
          <c:showLeaderLines val="1"/>
        </c:dLbls>
        <c:firstSliceAng val="0"/>
        <c:holeSize val="6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Gráficas!$B$86:$B$93</c:f>
            </c:multiLvlStrRef>
          </c:cat>
          <c:val>
            <c:numRef>
              <c:f>Gráficas!$C$86:$C$93</c:f>
            </c:numRef>
          </c:val>
          <c:extLst>
            <c:ext xmlns:c16="http://schemas.microsoft.com/office/drawing/2014/chart" uri="{C3380CC4-5D6E-409C-BE32-E72D297353CC}">
              <c16:uniqueId val="{00000000-138B-482C-BA27-6E5BF05914BF}"/>
            </c:ext>
          </c:extLst>
        </c:ser>
        <c:dLbls>
          <c:dLblPos val="outEnd"/>
          <c:showLegendKey val="0"/>
          <c:showVal val="1"/>
          <c:showCatName val="0"/>
          <c:showSerName val="0"/>
          <c:showPercent val="0"/>
          <c:showBubbleSize val="0"/>
        </c:dLbls>
        <c:gapWidth val="60"/>
        <c:axId val="115003984"/>
        <c:axId val="114986928"/>
      </c:barChart>
      <c:catAx>
        <c:axId val="115003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114986928"/>
        <c:crosses val="autoZero"/>
        <c:auto val="1"/>
        <c:lblAlgn val="ctr"/>
        <c:lblOffset val="100"/>
        <c:noMultiLvlLbl val="0"/>
      </c:catAx>
      <c:valAx>
        <c:axId val="114986928"/>
        <c:scaling>
          <c:orientation val="minMax"/>
        </c:scaling>
        <c:delete val="1"/>
        <c:axPos val="t"/>
        <c:numFmt formatCode="General" sourceLinked="1"/>
        <c:majorTickMark val="none"/>
        <c:minorTickMark val="none"/>
        <c:tickLblPos val="nextTo"/>
        <c:crossAx val="11500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033746556473831E-2"/>
          <c:y val="6.0632373113854596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D399-4F8D-A5A8-61F1B28F7F89}"/>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2-D399-4F8D-A5A8-61F1B28F7F89}"/>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4-D399-4F8D-A5A8-61F1B28F7F89}"/>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6-D399-4F8D-A5A8-61F1B28F7F89}"/>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8-D399-4F8D-A5A8-61F1B28F7F89}"/>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D399-4F8D-A5A8-61F1B28F7F89}"/>
            </c:ext>
          </c:extLst>
        </c:ser>
        <c:dLbls>
          <c:dLblPos val="outEnd"/>
          <c:showLegendKey val="0"/>
          <c:showVal val="1"/>
          <c:showCatName val="0"/>
          <c:showSerName val="0"/>
          <c:showPercent val="0"/>
          <c:showBubbleSize val="0"/>
        </c:dLbls>
        <c:gapWidth val="100"/>
        <c:axId val="413996176"/>
        <c:axId val="413988272"/>
      </c:barChart>
      <c:catAx>
        <c:axId val="413996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13988272"/>
        <c:crosses val="autoZero"/>
        <c:auto val="1"/>
        <c:lblAlgn val="ctr"/>
        <c:lblOffset val="100"/>
        <c:noMultiLvlLbl val="0"/>
      </c:catAx>
      <c:valAx>
        <c:axId val="413988272"/>
        <c:scaling>
          <c:orientation val="minMax"/>
        </c:scaling>
        <c:delete val="1"/>
        <c:axPos val="l"/>
        <c:numFmt formatCode="General" sourceLinked="1"/>
        <c:majorTickMark val="out"/>
        <c:minorTickMark val="none"/>
        <c:tickLblPos val="nextTo"/>
        <c:crossAx val="4139961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856084656084654E-2"/>
          <c:y val="0.10422016460905349"/>
          <c:w val="0.56359470899470898"/>
          <c:h val="0.73058573388203019"/>
        </c:manualLayout>
      </c:layout>
      <c:doughnutChart>
        <c:varyColors val="1"/>
        <c:ser>
          <c:idx val="0"/>
          <c:order val="0"/>
          <c:tx>
            <c:strRef>
              <c:f>TD!$C$85</c:f>
              <c:strCache>
                <c:ptCount val="1"/>
                <c:pt idx="0">
                  <c:v>Total</c:v>
                </c:pt>
              </c:strCache>
            </c:strRef>
          </c:tx>
          <c:spPr>
            <a:ln w="12700">
              <a:solidFill>
                <a:schemeClr val="bg1"/>
              </a:solidFill>
            </a:ln>
          </c:spPr>
          <c:dPt>
            <c:idx val="0"/>
            <c:bubble3D val="0"/>
            <c:spPr>
              <a:solidFill>
                <a:srgbClr val="FF5D5D"/>
              </a:solidFill>
              <a:ln w="12700">
                <a:solidFill>
                  <a:schemeClr val="bg1"/>
                </a:solidFill>
              </a:ln>
              <a:effectLst/>
            </c:spPr>
            <c:extLst>
              <c:ext xmlns:c16="http://schemas.microsoft.com/office/drawing/2014/chart" uri="{C3380CC4-5D6E-409C-BE32-E72D297353CC}">
                <c16:uniqueId val="{00000001-B793-4323-AECB-0736D4A46B38}"/>
              </c:ext>
            </c:extLst>
          </c:dPt>
          <c:dPt>
            <c:idx val="1"/>
            <c:bubble3D val="0"/>
            <c:spPr>
              <a:solidFill>
                <a:srgbClr val="FBBA29"/>
              </a:solidFill>
              <a:ln w="12700">
                <a:solidFill>
                  <a:schemeClr val="bg1"/>
                </a:solidFill>
              </a:ln>
              <a:effectLst/>
            </c:spPr>
            <c:extLst>
              <c:ext xmlns:c16="http://schemas.microsoft.com/office/drawing/2014/chart" uri="{C3380CC4-5D6E-409C-BE32-E72D297353CC}">
                <c16:uniqueId val="{00000003-B793-4323-AECB-0736D4A46B38}"/>
              </c:ext>
            </c:extLst>
          </c:dPt>
          <c:dPt>
            <c:idx val="2"/>
            <c:bubble3D val="0"/>
            <c:spPr>
              <a:solidFill>
                <a:srgbClr val="875EBC"/>
              </a:solidFill>
              <a:ln w="12700">
                <a:solidFill>
                  <a:schemeClr val="bg1"/>
                </a:solidFill>
              </a:ln>
              <a:effectLst/>
            </c:spPr>
            <c:extLst>
              <c:ext xmlns:c16="http://schemas.microsoft.com/office/drawing/2014/chart" uri="{C3380CC4-5D6E-409C-BE32-E72D297353CC}">
                <c16:uniqueId val="{00000005-B793-4323-AECB-0736D4A46B38}"/>
              </c:ext>
            </c:extLst>
          </c:dPt>
          <c:dPt>
            <c:idx val="3"/>
            <c:bubble3D val="0"/>
            <c:spPr>
              <a:solidFill>
                <a:schemeClr val="accent3"/>
              </a:solidFill>
              <a:ln w="12700">
                <a:solidFill>
                  <a:schemeClr val="bg1"/>
                </a:solidFill>
              </a:ln>
              <a:effectLst/>
            </c:spPr>
            <c:extLst>
              <c:ext xmlns:c16="http://schemas.microsoft.com/office/drawing/2014/chart" uri="{C3380CC4-5D6E-409C-BE32-E72D297353CC}">
                <c16:uniqueId val="{00000007-B793-4323-AECB-0736D4A46B3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B793-4323-AECB-0736D4A46B3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FC8F-427E-8265-884ABCD9833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FC8F-427E-8265-884ABCD98331}"/>
              </c:ext>
            </c:extLst>
          </c:dPt>
          <c:dPt>
            <c:idx val="2"/>
            <c:invertIfNegative val="0"/>
            <c:bubble3D val="0"/>
            <c:spPr>
              <a:solidFill>
                <a:srgbClr val="FBBA29"/>
              </a:solidFill>
              <a:ln>
                <a:noFill/>
              </a:ln>
              <a:effectLst/>
            </c:spPr>
            <c:extLst>
              <c:ext xmlns:c16="http://schemas.microsoft.com/office/drawing/2014/chart" uri="{C3380CC4-5D6E-409C-BE32-E72D297353CC}">
                <c16:uniqueId val="{00000005-FC8F-427E-8265-884ABCD9833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FC8F-427E-8265-884ABCD9833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FC8F-427E-8265-884ABCD98331}"/>
            </c:ext>
          </c:extLst>
        </c:ser>
        <c:dLbls>
          <c:dLblPos val="outEnd"/>
          <c:showLegendKey val="0"/>
          <c:showVal val="1"/>
          <c:showCatName val="0"/>
          <c:showSerName val="0"/>
          <c:showPercent val="0"/>
          <c:showBubbleSize val="0"/>
        </c:dLbls>
        <c:gapWidth val="60"/>
        <c:overlap val="-27"/>
        <c:axId val="1236145904"/>
        <c:axId val="1408984256"/>
      </c:barChart>
      <c:catAx>
        <c:axId val="12361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1408984256"/>
        <c:crosses val="autoZero"/>
        <c:auto val="1"/>
        <c:lblAlgn val="ctr"/>
        <c:lblOffset val="100"/>
        <c:noMultiLvlLbl val="0"/>
      </c:catAx>
      <c:valAx>
        <c:axId val="1408984256"/>
        <c:scaling>
          <c:orientation val="minMax"/>
        </c:scaling>
        <c:delete val="1"/>
        <c:axPos val="l"/>
        <c:numFmt formatCode="General" sourceLinked="1"/>
        <c:majorTickMark val="none"/>
        <c:minorTickMark val="none"/>
        <c:tickLblPos val="nextTo"/>
        <c:crossAx val="123614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Gráficas!$B$112:$B$122</c:f>
            </c:multiLvlStrRef>
          </c:cat>
          <c:val>
            <c:numRef>
              <c:f>Gráficas!$C$112:$C$122</c:f>
            </c:numRef>
          </c:val>
          <c:extLst>
            <c:ext xmlns:c16="http://schemas.microsoft.com/office/drawing/2014/chart" uri="{C3380CC4-5D6E-409C-BE32-E72D297353CC}">
              <c16:uniqueId val="{00000000-3306-43F1-A655-615C6B4E1E75}"/>
            </c:ext>
          </c:extLst>
        </c:ser>
        <c:dLbls>
          <c:showLegendKey val="0"/>
          <c:showVal val="0"/>
          <c:showCatName val="0"/>
          <c:showSerName val="0"/>
          <c:showPercent val="0"/>
          <c:showBubbleSize val="0"/>
        </c:dLbls>
        <c:gapWidth val="60"/>
        <c:axId val="80135552"/>
        <c:axId val="80132224"/>
      </c:barChart>
      <c:catAx>
        <c:axId val="801355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80132224"/>
        <c:crosses val="autoZero"/>
        <c:auto val="1"/>
        <c:lblAlgn val="ctr"/>
        <c:lblOffset val="100"/>
        <c:noMultiLvlLbl val="0"/>
      </c:catAx>
      <c:valAx>
        <c:axId val="80132224"/>
        <c:scaling>
          <c:orientation val="minMax"/>
        </c:scaling>
        <c:delete val="1"/>
        <c:axPos val="t"/>
        <c:numFmt formatCode="General" sourceLinked="1"/>
        <c:majorTickMark val="none"/>
        <c:minorTickMark val="none"/>
        <c:tickLblPos val="nextTo"/>
        <c:crossAx val="80135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518518518518518E-2"/>
          <c:y val="0.16769375857338822"/>
          <c:w val="0.92608465608465607"/>
          <c:h val="0.61439609053497946"/>
        </c:manualLayout>
      </c:layout>
      <c:barChart>
        <c:barDir val="col"/>
        <c:grouping val="clustered"/>
        <c:varyColors val="0"/>
        <c:ser>
          <c:idx val="0"/>
          <c:order val="0"/>
          <c:tx>
            <c:strRef>
              <c:f>TD!$D$145</c:f>
              <c:strCache>
                <c:ptCount val="1"/>
                <c:pt idx="0">
                  <c:v>Severo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B3DC-4B4A-AA34-DD0780AB7DC1}"/>
            </c:ext>
          </c:extLst>
        </c:ser>
        <c:ser>
          <c:idx val="1"/>
          <c:order val="1"/>
          <c:tx>
            <c:strRef>
              <c:f>TD!$E$145</c:f>
              <c:strCache>
                <c:ptCount val="1"/>
                <c:pt idx="0">
                  <c:v>Alto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B3DC-4B4A-AA34-DD0780AB7DC1}"/>
            </c:ext>
          </c:extLst>
        </c:ser>
        <c:ser>
          <c:idx val="2"/>
          <c:order val="2"/>
          <c:tx>
            <c:strRef>
              <c:f>TD!$F$145</c:f>
              <c:strCache>
                <c:ptCount val="1"/>
                <c:pt idx="0">
                  <c:v>Medio</c:v>
                </c:pt>
              </c:strCache>
            </c:strRef>
          </c:tx>
          <c:spPr>
            <a:solidFill>
              <a:srgbClr val="FBBA2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B3DC-4B4A-AA34-DD0780AB7DC1}"/>
            </c:ext>
          </c:extLst>
        </c:ser>
        <c:ser>
          <c:idx val="3"/>
          <c:order val="3"/>
          <c:tx>
            <c:strRef>
              <c:f>TD!$G$145</c:f>
              <c:strCache>
                <c:ptCount val="1"/>
                <c:pt idx="0">
                  <c:v>Bajo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1</c:v>
                  </c:pt>
                  <c:pt idx="1">
                    <c:v>0</c:v>
                  </c:pt>
                  <c:pt idx="2">
                    <c:v>0</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B3DC-4B4A-AA34-DD0780AB7DC1}"/>
            </c:ext>
          </c:extLst>
        </c:ser>
        <c:dLbls>
          <c:dLblPos val="outEnd"/>
          <c:showLegendKey val="0"/>
          <c:showVal val="1"/>
          <c:showCatName val="0"/>
          <c:showSerName val="0"/>
          <c:showPercent val="0"/>
          <c:showBubbleSize val="0"/>
        </c:dLbls>
        <c:gapWidth val="60"/>
        <c:overlap val="-27"/>
        <c:axId val="698790752"/>
        <c:axId val="698793248"/>
      </c:barChart>
      <c:catAx>
        <c:axId val="69879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698793248"/>
        <c:crosses val="autoZero"/>
        <c:auto val="1"/>
        <c:lblAlgn val="ctr"/>
        <c:lblOffset val="100"/>
        <c:noMultiLvlLbl val="0"/>
      </c:catAx>
      <c:valAx>
        <c:axId val="698793248"/>
        <c:scaling>
          <c:orientation val="minMax"/>
        </c:scaling>
        <c:delete val="1"/>
        <c:axPos val="l"/>
        <c:numFmt formatCode="General" sourceLinked="1"/>
        <c:majorTickMark val="none"/>
        <c:minorTickMark val="none"/>
        <c:tickLblPos val="nextTo"/>
        <c:crossAx val="698790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8</c:v>
                </c:pt>
                <c:pt idx="1">
                  <c:v>14</c:v>
                </c:pt>
                <c:pt idx="2">
                  <c:v>114</c:v>
                </c:pt>
                <c:pt idx="3">
                  <c:v>54</c:v>
                </c:pt>
              </c:numCache>
            </c:numRef>
          </c:val>
          <c:extLst>
            <c:ext xmlns:c16="http://schemas.microsoft.com/office/drawing/2014/chart" uri="{C3380CC4-5D6E-409C-BE32-E72D297353CC}">
              <c16:uniqueId val="{00000000-F33A-47B8-AC48-B2713ADE407D}"/>
            </c:ext>
          </c:extLst>
        </c:ser>
        <c:ser>
          <c:idx val="1"/>
          <c:order val="1"/>
          <c:tx>
            <c:strRef>
              <c:f>TD!$D$15</c:f>
              <c:strCache>
                <c:ptCount val="1"/>
                <c:pt idx="0">
                  <c:v>Tiempo Real Invertido (hr)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0</c:v>
                </c:pt>
                <c:pt idx="1">
                  <c:v>0</c:v>
                </c:pt>
                <c:pt idx="2">
                  <c:v>0</c:v>
                </c:pt>
                <c:pt idx="3">
                  <c:v>0</c:v>
                </c:pt>
              </c:numCache>
            </c:numRef>
          </c:val>
          <c:extLst>
            <c:ext xmlns:c16="http://schemas.microsoft.com/office/drawing/2014/chart" uri="{C3380CC4-5D6E-409C-BE32-E72D297353CC}">
              <c16:uniqueId val="{00000001-F33A-47B8-AC48-B2713ADE407D}"/>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0</c:v>
                </c:pt>
                <c:pt idx="2">
                  <c:v>0</c:v>
                </c:pt>
                <c:pt idx="3">
                  <c:v>0</c:v>
                </c:pt>
              </c:numCache>
            </c:numRef>
          </c:val>
          <c:extLst>
            <c:ext xmlns:c16="http://schemas.microsoft.com/office/drawing/2014/chart" uri="{C3380CC4-5D6E-409C-BE32-E72D297353CC}">
              <c16:uniqueId val="{00000002-F33A-47B8-AC48-B2713ADE407D}"/>
            </c:ext>
          </c:extLst>
        </c:ser>
        <c:dLbls>
          <c:dLblPos val="outEnd"/>
          <c:showLegendKey val="0"/>
          <c:showVal val="1"/>
          <c:showCatName val="0"/>
          <c:showSerName val="0"/>
          <c:showPercent val="0"/>
          <c:showBubbleSize val="0"/>
        </c:dLbls>
        <c:gapWidth val="60"/>
        <c:overlap val="-27"/>
        <c:axId val="518573744"/>
        <c:axId val="518575824"/>
      </c:barChart>
      <c:catAx>
        <c:axId val="51857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518575824"/>
        <c:crosses val="autoZero"/>
        <c:auto val="1"/>
        <c:lblAlgn val="ctr"/>
        <c:lblOffset val="100"/>
        <c:noMultiLvlLbl val="0"/>
      </c:catAx>
      <c:valAx>
        <c:axId val="518575824"/>
        <c:scaling>
          <c:orientation val="minMax"/>
        </c:scaling>
        <c:delete val="1"/>
        <c:axPos val="l"/>
        <c:numFmt formatCode="0.0" sourceLinked="1"/>
        <c:majorTickMark val="none"/>
        <c:minorTickMark val="none"/>
        <c:tickLblPos val="nextTo"/>
        <c:crossAx val="518573744"/>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CB15-453B-BB41-B3003918D7F0}"/>
              </c:ext>
            </c:extLst>
          </c:dPt>
          <c:dPt>
            <c:idx val="1"/>
            <c:bubble3D val="0"/>
            <c:spPr>
              <a:solidFill>
                <a:schemeClr val="accent6"/>
              </a:solidFill>
              <a:ln>
                <a:noFill/>
              </a:ln>
              <a:effectLst/>
            </c:spPr>
            <c:extLst>
              <c:ext xmlns:c16="http://schemas.microsoft.com/office/drawing/2014/chart" uri="{C3380CC4-5D6E-409C-BE32-E72D297353CC}">
                <c16:uniqueId val="{00000003-CB15-453B-BB41-B3003918D7F0}"/>
              </c:ext>
            </c:extLst>
          </c:dPt>
          <c:dPt>
            <c:idx val="2"/>
            <c:bubble3D val="0"/>
            <c:spPr>
              <a:solidFill>
                <a:srgbClr val="FBBA29"/>
              </a:solidFill>
              <a:ln>
                <a:noFill/>
              </a:ln>
              <a:effectLst/>
            </c:spPr>
            <c:extLst>
              <c:ext xmlns:c16="http://schemas.microsoft.com/office/drawing/2014/chart" uri="{C3380CC4-5D6E-409C-BE32-E72D297353CC}">
                <c16:uniqueId val="{00000005-CB15-453B-BB41-B3003918D7F0}"/>
              </c:ext>
            </c:extLst>
          </c:dPt>
          <c:dPt>
            <c:idx val="3"/>
            <c:bubble3D val="0"/>
            <c:spPr>
              <a:solidFill>
                <a:schemeClr val="accent3"/>
              </a:solidFill>
              <a:ln>
                <a:noFill/>
              </a:ln>
              <a:effectLst/>
            </c:spPr>
            <c:extLst>
              <c:ext xmlns:c16="http://schemas.microsoft.com/office/drawing/2014/chart" uri="{C3380CC4-5D6E-409C-BE32-E72D297353CC}">
                <c16:uniqueId val="{00000007-CB15-453B-BB41-B3003918D7F0}"/>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CB15-453B-BB41-B3003918D7F0}"/>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BAD3-4688-A353-CAC95D0C8BCC}"/>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BAD3-4688-A353-CAC95D0C8BCC}"/>
              </c:ext>
            </c:extLst>
          </c:dPt>
          <c:dPt>
            <c:idx val="2"/>
            <c:invertIfNegative val="0"/>
            <c:bubble3D val="0"/>
            <c:spPr>
              <a:solidFill>
                <a:srgbClr val="FBBA29"/>
              </a:solidFill>
              <a:ln>
                <a:noFill/>
              </a:ln>
              <a:effectLst/>
            </c:spPr>
            <c:extLst>
              <c:ext xmlns:c16="http://schemas.microsoft.com/office/drawing/2014/chart" uri="{C3380CC4-5D6E-409C-BE32-E72D297353CC}">
                <c16:uniqueId val="{00000005-BAD3-4688-A353-CAC95D0C8BCC}"/>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BAD3-4688-A353-CAC95D0C8BCC}"/>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BAD3-4688-A353-CAC95D0C8BCC}"/>
            </c:ext>
          </c:extLst>
        </c:ser>
        <c:dLbls>
          <c:dLblPos val="outEnd"/>
          <c:showLegendKey val="0"/>
          <c:showVal val="1"/>
          <c:showCatName val="0"/>
          <c:showSerName val="0"/>
          <c:showPercent val="0"/>
          <c:showBubbleSize val="0"/>
        </c:dLbls>
        <c:gapWidth val="60"/>
        <c:overlap val="-27"/>
        <c:axId val="1236145904"/>
        <c:axId val="1408984256"/>
      </c:barChart>
      <c:catAx>
        <c:axId val="12361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1408984256"/>
        <c:crosses val="autoZero"/>
        <c:auto val="1"/>
        <c:lblAlgn val="ctr"/>
        <c:lblOffset val="100"/>
        <c:noMultiLvlLbl val="0"/>
      </c:catAx>
      <c:valAx>
        <c:axId val="1408984256"/>
        <c:scaling>
          <c:orientation val="minMax"/>
        </c:scaling>
        <c:delete val="1"/>
        <c:axPos val="l"/>
        <c:numFmt formatCode="General" sourceLinked="1"/>
        <c:majorTickMark val="none"/>
        <c:minorTickMark val="none"/>
        <c:tickLblPos val="nextTo"/>
        <c:crossAx val="123614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rgbClr val="FF5D5D"/>
              </a:solidFill>
              <a:ln w="19050">
                <a:solidFill>
                  <a:schemeClr val="lt1"/>
                </a:solidFill>
              </a:ln>
              <a:effectLst/>
            </c:spPr>
            <c:extLst>
              <c:ext xmlns:c16="http://schemas.microsoft.com/office/drawing/2014/chart" uri="{C3380CC4-5D6E-409C-BE32-E72D297353CC}">
                <c16:uniqueId val="{00000001-E149-43E1-B98A-759B21EF6425}"/>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E149-43E1-B98A-759B21EF6425}"/>
              </c:ext>
            </c:extLst>
          </c:dPt>
          <c:dPt>
            <c:idx val="2"/>
            <c:bubble3D val="0"/>
            <c:spPr>
              <a:solidFill>
                <a:srgbClr val="FBBA29"/>
              </a:solidFill>
              <a:ln w="19050">
                <a:solidFill>
                  <a:schemeClr val="lt1"/>
                </a:solidFill>
              </a:ln>
              <a:effectLst/>
            </c:spPr>
            <c:extLst>
              <c:ext xmlns:c16="http://schemas.microsoft.com/office/drawing/2014/chart" uri="{C3380CC4-5D6E-409C-BE32-E72D297353CC}">
                <c16:uniqueId val="{00000005-E149-43E1-B98A-759B21EF642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49-43E1-B98A-759B21EF6425}"/>
              </c:ext>
            </c:extLst>
          </c:dPt>
          <c:dLbls>
            <c:dLbl>
              <c:idx val="0"/>
              <c:layout>
                <c:manualLayout>
                  <c:x val="-0.16034232804232804"/>
                  <c:y val="-8.537825788751714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149-43E1-B98A-759B21EF642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E149-43E1-B98A-759B21EF6425}"/>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7943-4778-8ED1-B5C259470C9B}"/>
              </c:ext>
            </c:extLst>
          </c:dPt>
          <c:dPt>
            <c:idx val="1"/>
            <c:invertIfNegative val="0"/>
            <c:bubble3D val="0"/>
            <c:spPr>
              <a:solidFill>
                <a:srgbClr val="00B0F0"/>
              </a:solidFill>
              <a:ln>
                <a:noFill/>
              </a:ln>
              <a:effectLst/>
            </c:spPr>
            <c:extLst>
              <c:ext xmlns:c16="http://schemas.microsoft.com/office/drawing/2014/chart" uri="{C3380CC4-5D6E-409C-BE32-E72D297353CC}">
                <c16:uniqueId val="{00000003-7943-4778-8ED1-B5C259470C9B}"/>
              </c:ext>
            </c:extLst>
          </c:dPt>
          <c:dPt>
            <c:idx val="2"/>
            <c:invertIfNegative val="0"/>
            <c:bubble3D val="0"/>
            <c:spPr>
              <a:solidFill>
                <a:srgbClr val="875EBC"/>
              </a:solidFill>
              <a:ln>
                <a:noFill/>
              </a:ln>
              <a:effectLst/>
            </c:spPr>
            <c:extLst>
              <c:ext xmlns:c16="http://schemas.microsoft.com/office/drawing/2014/chart" uri="{C3380CC4-5D6E-409C-BE32-E72D297353CC}">
                <c16:uniqueId val="{00000005-7943-4778-8ED1-B5C259470C9B}"/>
              </c:ext>
            </c:extLst>
          </c:dPt>
          <c:dPt>
            <c:idx val="3"/>
            <c:invertIfNegative val="0"/>
            <c:bubble3D val="0"/>
            <c:spPr>
              <a:solidFill>
                <a:srgbClr val="FBBA29"/>
              </a:solidFill>
              <a:ln>
                <a:noFill/>
              </a:ln>
              <a:effectLst/>
            </c:spPr>
            <c:extLst>
              <c:ext xmlns:c16="http://schemas.microsoft.com/office/drawing/2014/chart" uri="{C3380CC4-5D6E-409C-BE32-E72D297353CC}">
                <c16:uniqueId val="{00000007-7943-4778-8ED1-B5C259470C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8-7943-4778-8ED1-B5C259470C9B}"/>
            </c:ext>
          </c:extLst>
        </c:ser>
        <c:dLbls>
          <c:dLblPos val="outEnd"/>
          <c:showLegendKey val="0"/>
          <c:showVal val="1"/>
          <c:showCatName val="0"/>
          <c:showSerName val="0"/>
          <c:showPercent val="0"/>
          <c:showBubbleSize val="0"/>
        </c:dLbls>
        <c:gapWidth val="60"/>
        <c:overlap val="-27"/>
        <c:axId val="1410284960"/>
        <c:axId val="1410289120"/>
      </c:barChart>
      <c:catAx>
        <c:axId val="141028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1410289120"/>
        <c:crosses val="autoZero"/>
        <c:auto val="1"/>
        <c:lblAlgn val="ctr"/>
        <c:lblOffset val="100"/>
        <c:noMultiLvlLbl val="0"/>
      </c:catAx>
      <c:valAx>
        <c:axId val="1410289120"/>
        <c:scaling>
          <c:orientation val="minMax"/>
        </c:scaling>
        <c:delete val="1"/>
        <c:axPos val="l"/>
        <c:numFmt formatCode="General" sourceLinked="1"/>
        <c:majorTickMark val="none"/>
        <c:minorTickMark val="none"/>
        <c:tickLblPos val="nextTo"/>
        <c:crossAx val="1410284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91-41E3-9FF9-91B94D615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91-41E3-9FF9-91B94D615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91-41E3-9FF9-91B94D615B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91-41E3-9FF9-91B94D615B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91-41E3-9FF9-91B94D615B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91-41E3-9FF9-91B94D615B3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91-41E3-9FF9-91B94D615B3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D91-41E3-9FF9-91B94D615B3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D91-41E3-9FF9-91B94D615B3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D91-41E3-9FF9-91B94D615B3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D91-41E3-9FF9-91B94D615B33}"/>
              </c:ext>
            </c:extLst>
          </c:dPt>
          <c:dPt>
            <c:idx val="11"/>
            <c:bubble3D val="0"/>
            <c:spPr>
              <a:solidFill>
                <a:schemeClr val="accent3"/>
              </a:solidFill>
              <a:ln w="19050">
                <a:solidFill>
                  <a:schemeClr val="lt1"/>
                </a:solidFill>
              </a:ln>
              <a:effectLst/>
            </c:spPr>
            <c:extLst>
              <c:ext xmlns:c16="http://schemas.microsoft.com/office/drawing/2014/chart" uri="{C3380CC4-5D6E-409C-BE32-E72D297353CC}">
                <c16:uniqueId val="{00000017-2D91-41E3-9FF9-91B94D615B3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Gráficas!$B$112:$B$122</c:f>
            </c:multiLvlStrRef>
          </c:cat>
          <c:val>
            <c:numRef>
              <c:f>Gráficas!$C$112:$C$122</c:f>
            </c:numRef>
          </c:val>
          <c:extLst>
            <c:ext xmlns:c16="http://schemas.microsoft.com/office/drawing/2014/chart" uri="{C3380CC4-5D6E-409C-BE32-E72D297353CC}">
              <c16:uniqueId val="{00000018-2D91-41E3-9FF9-91B94D615B33}"/>
            </c:ext>
          </c:extLst>
        </c:ser>
        <c:dLbls>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2.3518518518518518E-2"/>
          <c:y val="4.2147462277091909E-2"/>
          <c:w val="0.34577883597883596"/>
          <c:h val="0.9374814814814814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Gráficas!$B$112:$B$122</c:f>
            </c:multiLvlStrRef>
          </c:cat>
          <c:val>
            <c:numRef>
              <c:f>Gráficas!$C$112:$C$122</c:f>
            </c:numRef>
          </c:val>
          <c:extLst>
            <c:ext xmlns:c16="http://schemas.microsoft.com/office/drawing/2014/chart" uri="{C3380CC4-5D6E-409C-BE32-E72D297353CC}">
              <c16:uniqueId val="{00000000-02DF-42BF-8E21-AC63E8F9A1BE}"/>
            </c:ext>
          </c:extLst>
        </c:ser>
        <c:dLbls>
          <c:showLegendKey val="0"/>
          <c:showVal val="0"/>
          <c:showCatName val="0"/>
          <c:showSerName val="0"/>
          <c:showPercent val="0"/>
          <c:showBubbleSize val="0"/>
        </c:dLbls>
        <c:gapWidth val="60"/>
        <c:axId val="80135552"/>
        <c:axId val="80132224"/>
      </c:barChart>
      <c:catAx>
        <c:axId val="801355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80132224"/>
        <c:crosses val="autoZero"/>
        <c:auto val="1"/>
        <c:lblAlgn val="ctr"/>
        <c:lblOffset val="100"/>
        <c:noMultiLvlLbl val="0"/>
      </c:catAx>
      <c:valAx>
        <c:axId val="80132224"/>
        <c:scaling>
          <c:orientation val="minMax"/>
        </c:scaling>
        <c:delete val="1"/>
        <c:axPos val="t"/>
        <c:numFmt formatCode="General" sourceLinked="1"/>
        <c:majorTickMark val="none"/>
        <c:minorTickMark val="none"/>
        <c:tickLblPos val="nextTo"/>
        <c:crossAx val="80135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Gráficas!$B$86:$B$93</c:f>
            </c:multiLvlStrRef>
          </c:cat>
          <c:val>
            <c:numRef>
              <c:f>Gráficas!$C$86:$C$93</c:f>
            </c:numRef>
          </c:val>
          <c:extLst>
            <c:ext xmlns:c16="http://schemas.microsoft.com/office/drawing/2014/chart" uri="{C3380CC4-5D6E-409C-BE32-E72D297353CC}">
              <c16:uniqueId val="{0000000A-5679-429E-9505-F8F909D1CFD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Gráficas!$B$86:$B$93</c:f>
            </c:multiLvlStrRef>
          </c:cat>
          <c:val>
            <c:numRef>
              <c:f>Gráficas!$C$86:$C$93</c:f>
            </c:numRef>
          </c:val>
          <c:extLst>
            <c:ext xmlns:c16="http://schemas.microsoft.com/office/drawing/2014/chart" uri="{C3380CC4-5D6E-409C-BE32-E72D297353CC}">
              <c16:uniqueId val="{00000000-A1F4-4EE6-ACD1-A4216BEBEDCB}"/>
            </c:ext>
          </c:extLst>
        </c:ser>
        <c:dLbls>
          <c:dLblPos val="outEnd"/>
          <c:showLegendKey val="0"/>
          <c:showVal val="1"/>
          <c:showCatName val="0"/>
          <c:showSerName val="0"/>
          <c:showPercent val="0"/>
          <c:showBubbleSize val="0"/>
        </c:dLbls>
        <c:gapWidth val="60"/>
        <c:axId val="115003984"/>
        <c:axId val="114986928"/>
      </c:barChart>
      <c:catAx>
        <c:axId val="115003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114986928"/>
        <c:crosses val="autoZero"/>
        <c:auto val="1"/>
        <c:lblAlgn val="ctr"/>
        <c:lblOffset val="100"/>
        <c:noMultiLvlLbl val="0"/>
      </c:catAx>
      <c:valAx>
        <c:axId val="114986928"/>
        <c:scaling>
          <c:orientation val="minMax"/>
        </c:scaling>
        <c:delete val="1"/>
        <c:axPos val="t"/>
        <c:numFmt formatCode="General" sourceLinked="1"/>
        <c:majorTickMark val="none"/>
        <c:minorTickMark val="none"/>
        <c:tickLblPos val="nextTo"/>
        <c:crossAx val="11500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7B43-422D-A1B9-A4969A5E979B}"/>
              </c:ext>
            </c:extLst>
          </c:dPt>
          <c:dPt>
            <c:idx val="2"/>
            <c:invertIfNegative val="0"/>
            <c:bubble3D val="0"/>
            <c:spPr>
              <a:solidFill>
                <a:srgbClr val="6097DB"/>
              </a:solidFill>
              <a:ln>
                <a:noFill/>
              </a:ln>
              <a:effectLst/>
            </c:spPr>
            <c:extLst>
              <c:ext xmlns:c16="http://schemas.microsoft.com/office/drawing/2014/chart" uri="{C3380CC4-5D6E-409C-BE32-E72D297353CC}">
                <c16:uniqueId val="{00000003-7B43-422D-A1B9-A4969A5E979B}"/>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7B43-422D-A1B9-A4969A5E97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0</c:v>
                </c:pt>
                <c:pt idx="2">
                  <c:v>0</c:v>
                </c:pt>
                <c:pt idx="3">
                  <c:v>0</c:v>
                </c:pt>
              </c:numCache>
            </c:numRef>
          </c:val>
          <c:extLst>
            <c:ext xmlns:c16="http://schemas.microsoft.com/office/drawing/2014/chart" uri="{C3380CC4-5D6E-409C-BE32-E72D297353CC}">
              <c16:uniqueId val="{00000006-7B43-422D-A1B9-A4969A5E979B}"/>
            </c:ext>
          </c:extLst>
        </c:ser>
        <c:dLbls>
          <c:dLblPos val="outEnd"/>
          <c:showLegendKey val="0"/>
          <c:showVal val="1"/>
          <c:showCatName val="0"/>
          <c:showSerName val="0"/>
          <c:showPercent val="0"/>
          <c:showBubbleSize val="0"/>
        </c:dLbls>
        <c:gapWidth val="60"/>
        <c:overlap val="-27"/>
        <c:axId val="1381570272"/>
        <c:axId val="1381564864"/>
      </c:barChart>
      <c:catAx>
        <c:axId val="13815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381564864"/>
        <c:crosses val="autoZero"/>
        <c:auto val="1"/>
        <c:lblAlgn val="ctr"/>
        <c:lblOffset val="100"/>
        <c:noMultiLvlLbl val="0"/>
      </c:catAx>
      <c:valAx>
        <c:axId val="1381564864"/>
        <c:scaling>
          <c:orientation val="minMax"/>
        </c:scaling>
        <c:delete val="1"/>
        <c:axPos val="l"/>
        <c:numFmt formatCode="0.0" sourceLinked="1"/>
        <c:majorTickMark val="none"/>
        <c:minorTickMark val="none"/>
        <c:tickLblPos val="nextTo"/>
        <c:crossAx val="138157027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7CE2-4D1F-A055-73A5E4D4174D}"/>
              </c:ext>
            </c:extLst>
          </c:dPt>
          <c:dPt>
            <c:idx val="1"/>
            <c:invertIfNegative val="0"/>
            <c:bubble3D val="0"/>
            <c:spPr>
              <a:solidFill>
                <a:srgbClr val="EA8AB5"/>
              </a:solidFill>
              <a:ln>
                <a:noFill/>
              </a:ln>
              <a:effectLst/>
            </c:spPr>
            <c:extLst>
              <c:ext xmlns:c16="http://schemas.microsoft.com/office/drawing/2014/chart" uri="{C3380CC4-5D6E-409C-BE32-E72D297353CC}">
                <c16:uniqueId val="{00000003-7CE2-4D1F-A055-73A5E4D4174D}"/>
              </c:ext>
            </c:extLst>
          </c:dPt>
          <c:dPt>
            <c:idx val="2"/>
            <c:invertIfNegative val="0"/>
            <c:bubble3D val="0"/>
            <c:spPr>
              <a:solidFill>
                <a:srgbClr val="F9805C"/>
              </a:solidFill>
              <a:ln>
                <a:noFill/>
              </a:ln>
              <a:effectLst/>
            </c:spPr>
            <c:extLst>
              <c:ext xmlns:c16="http://schemas.microsoft.com/office/drawing/2014/chart" uri="{C3380CC4-5D6E-409C-BE32-E72D297353CC}">
                <c16:uniqueId val="{00000005-7CE2-4D1F-A055-73A5E4D4174D}"/>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0</c:v>
                </c:pt>
                <c:pt idx="1">
                  <c:v>0</c:v>
                </c:pt>
                <c:pt idx="2">
                  <c:v>0</c:v>
                </c:pt>
              </c:numCache>
            </c:numRef>
          </c:val>
          <c:extLst>
            <c:ext xmlns:c16="http://schemas.microsoft.com/office/drawing/2014/chart" uri="{C3380CC4-5D6E-409C-BE32-E72D297353CC}">
              <c16:uniqueId val="{00000006-7CE2-4D1F-A055-73A5E4D4174D}"/>
            </c:ext>
          </c:extLst>
        </c:ser>
        <c:dLbls>
          <c:dLblPos val="outEnd"/>
          <c:showLegendKey val="0"/>
          <c:showVal val="1"/>
          <c:showCatName val="0"/>
          <c:showSerName val="0"/>
          <c:showPercent val="0"/>
          <c:showBubbleSize val="0"/>
        </c:dLbls>
        <c:gapWidth val="60"/>
        <c:overlap val="-27"/>
        <c:axId val="1516982176"/>
        <c:axId val="1516935584"/>
      </c:barChart>
      <c:catAx>
        <c:axId val="151698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1516935584"/>
        <c:crosses val="autoZero"/>
        <c:auto val="1"/>
        <c:lblAlgn val="ctr"/>
        <c:lblOffset val="100"/>
        <c:noMultiLvlLbl val="0"/>
      </c:catAx>
      <c:valAx>
        <c:axId val="1516935584"/>
        <c:scaling>
          <c:orientation val="minMax"/>
        </c:scaling>
        <c:delete val="1"/>
        <c:axPos val="l"/>
        <c:numFmt formatCode="General" sourceLinked="1"/>
        <c:majorTickMark val="none"/>
        <c:minorTickMark val="none"/>
        <c:tickLblPos val="nextTo"/>
        <c:crossAx val="151698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Gráficas!$B$28:$B$65</c:f>
            </c:multiLvlStrRef>
          </c:cat>
          <c:val>
            <c:numRef>
              <c:f>Gráficas!$C$28:$C$65</c:f>
            </c:numRef>
          </c:val>
          <c:extLst>
            <c:ext xmlns:c16="http://schemas.microsoft.com/office/drawing/2014/chart" uri="{C3380CC4-5D6E-409C-BE32-E72D297353CC}">
              <c16:uniqueId val="{00000000-3A1B-4163-AF0C-DE14193573AF}"/>
            </c:ext>
          </c:extLst>
        </c:ser>
        <c:dLbls>
          <c:showLegendKey val="0"/>
          <c:showVal val="0"/>
          <c:showCatName val="0"/>
          <c:showSerName val="0"/>
          <c:showPercent val="0"/>
          <c:showBubbleSize val="0"/>
        </c:dLbls>
        <c:gapWidth val="60"/>
        <c:axId val="1516956384"/>
        <c:axId val="1516959296"/>
      </c:barChart>
      <c:catAx>
        <c:axId val="15169563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1516959296"/>
        <c:crosses val="autoZero"/>
        <c:auto val="1"/>
        <c:lblAlgn val="ctr"/>
        <c:lblOffset val="100"/>
        <c:noMultiLvlLbl val="0"/>
      </c:catAx>
      <c:valAx>
        <c:axId val="1516959296"/>
        <c:scaling>
          <c:orientation val="minMax"/>
        </c:scaling>
        <c:delete val="1"/>
        <c:axPos val="t"/>
        <c:numFmt formatCode="General" sourceLinked="1"/>
        <c:majorTickMark val="none"/>
        <c:minorTickMark val="none"/>
        <c:tickLblPos val="nextTo"/>
        <c:crossAx val="1516956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E9B6-4BE3-97F0-D928CDF41053}"/>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E9B6-4BE3-97F0-D928CDF41053}"/>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E9B6-4BE3-97F0-D928CDF41053}"/>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E9B6-4BE3-97F0-D928CDF41053}"/>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E9B6-4BE3-97F0-D928CDF41053}"/>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E9B6-4BE3-97F0-D928CDF41053}"/>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E9B6-4BE3-97F0-D928CDF41053}"/>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E9B6-4BE3-97F0-D928CDF41053}"/>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E9B6-4BE3-97F0-D928CDF41053}"/>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E9B6-4BE3-97F0-D928CDF41053}"/>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E9B6-4BE3-97F0-D928CDF41053}"/>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E9B6-4BE3-97F0-D928CDF41053}"/>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E9B6-4BE3-97F0-D928CDF41053}"/>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E9B6-4BE3-97F0-D928CDF41053}"/>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E9B6-4BE3-97F0-D928CDF41053}"/>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E9B6-4BE3-97F0-D928CDF41053}"/>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E9B6-4BE3-97F0-D928CDF41053}"/>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E9B6-4BE3-97F0-D928CDF41053}"/>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E9B6-4BE3-97F0-D928CDF41053}"/>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E9B6-4BE3-97F0-D928CDF4105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E9B6-4BE3-97F0-D928CDF41053}"/>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E9B6-4BE3-97F0-D928CDF41053}"/>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E9B6-4BE3-97F0-D928CDF41053}"/>
              </c:ext>
            </c:extLst>
          </c:dPt>
          <c:val>
            <c:numRef>
              <c:f>TD!$O$224:$O$225</c:f>
              <c:numCache>
                <c:formatCode>0%</c:formatCode>
                <c:ptCount val="2"/>
                <c:pt idx="0">
                  <c:v>0.3</c:v>
                </c:pt>
                <c:pt idx="1">
                  <c:v>0.7</c:v>
                </c:pt>
              </c:numCache>
            </c:numRef>
          </c:val>
          <c:extLst>
            <c:ext xmlns:c16="http://schemas.microsoft.com/office/drawing/2014/chart" uri="{C3380CC4-5D6E-409C-BE32-E72D297353CC}">
              <c16:uniqueId val="{0000002D-E9B6-4BE3-97F0-D928CDF41053}"/>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CC2C-445E-A7B6-F368529770BC}"/>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CC2C-445E-A7B6-F368529770BC}"/>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CC2C-445E-A7B6-F368529770BC}"/>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CC2C-445E-A7B6-F368529770BC}"/>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CC2C-445E-A7B6-F368529770BC}"/>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CC2C-445E-A7B6-F368529770BC}"/>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CC2C-445E-A7B6-F368529770BC}"/>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CC2C-445E-A7B6-F368529770BC}"/>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CC2C-445E-A7B6-F368529770BC}"/>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CC2C-445E-A7B6-F368529770BC}"/>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CC2C-445E-A7B6-F368529770BC}"/>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CC2C-445E-A7B6-F368529770BC}"/>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CC2C-445E-A7B6-F368529770BC}"/>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CC2C-445E-A7B6-F368529770BC}"/>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CC2C-445E-A7B6-F368529770BC}"/>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CC2C-445E-A7B6-F368529770BC}"/>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CC2C-445E-A7B6-F368529770BC}"/>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CC2C-445E-A7B6-F368529770BC}"/>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CC2C-445E-A7B6-F368529770BC}"/>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CC2C-445E-A7B6-F368529770BC}"/>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C2C-445E-A7B6-F368529770BC}"/>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CC2C-445E-A7B6-F368529770BC}"/>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CC2C-445E-A7B6-F368529770BC}"/>
              </c:ext>
            </c:extLst>
          </c:dPt>
          <c:val>
            <c:numRef>
              <c:f>TD!$P$224:$P$225</c:f>
              <c:numCache>
                <c:formatCode>0%</c:formatCode>
                <c:ptCount val="2"/>
                <c:pt idx="0">
                  <c:v>0.3</c:v>
                </c:pt>
                <c:pt idx="1">
                  <c:v>0.7</c:v>
                </c:pt>
              </c:numCache>
            </c:numRef>
          </c:val>
          <c:extLst>
            <c:ext xmlns:c16="http://schemas.microsoft.com/office/drawing/2014/chart" uri="{C3380CC4-5D6E-409C-BE32-E72D297353CC}">
              <c16:uniqueId val="{0000002D-CC2C-445E-A7B6-F368529770B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8" Type="http://schemas.openxmlformats.org/officeDocument/2006/relationships/hyperlink" Target="#'Ayu. Estado_Bug'!A1"/><Relationship Id="rId3" Type="http://schemas.openxmlformats.org/officeDocument/2006/relationships/hyperlink" Target="#'Ayu. Tipo_Bug'!A1"/><Relationship Id="rId7" Type="http://schemas.openxmlformats.org/officeDocument/2006/relationships/hyperlink" Target="#'Ayu. SPI_Bug'!A1"/><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Ayu.Naturaleza_Bug!A1"/><Relationship Id="rId5" Type="http://schemas.openxmlformats.org/officeDocument/2006/relationships/image" Target="../media/image8.sv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7.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6.xml"/><Relationship Id="rId5" Type="http://schemas.openxmlformats.org/officeDocument/2006/relationships/chart" Target="../charts/chart11.xml"/><Relationship Id="rId10" Type="http://schemas.openxmlformats.org/officeDocument/2006/relationships/image" Target="../media/image24.png"/><Relationship Id="rId4" Type="http://schemas.openxmlformats.org/officeDocument/2006/relationships/chart" Target="../charts/chart10.xml"/><Relationship Id="rId9"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chart" Target="../charts/chart21.xml"/><Relationship Id="rId18" Type="http://schemas.openxmlformats.org/officeDocument/2006/relationships/chart" Target="../charts/chart26.xml"/><Relationship Id="rId26" Type="http://schemas.openxmlformats.org/officeDocument/2006/relationships/chart" Target="../charts/chart33.xml"/><Relationship Id="rId3" Type="http://schemas.openxmlformats.org/officeDocument/2006/relationships/image" Target="../media/image26.png"/><Relationship Id="rId21" Type="http://schemas.openxmlformats.org/officeDocument/2006/relationships/chart" Target="../charts/chart28.xml"/><Relationship Id="rId7" Type="http://schemas.openxmlformats.org/officeDocument/2006/relationships/image" Target="../media/image30.png"/><Relationship Id="rId12" Type="http://schemas.openxmlformats.org/officeDocument/2006/relationships/chart" Target="../charts/chart20.xml"/><Relationship Id="rId17" Type="http://schemas.openxmlformats.org/officeDocument/2006/relationships/chart" Target="../charts/chart25.xml"/><Relationship Id="rId25" Type="http://schemas.openxmlformats.org/officeDocument/2006/relationships/chart" Target="../charts/chart32.xml"/><Relationship Id="rId2" Type="http://schemas.openxmlformats.org/officeDocument/2006/relationships/image" Target="../media/image25.png"/><Relationship Id="rId16" Type="http://schemas.openxmlformats.org/officeDocument/2006/relationships/chart" Target="../charts/chart24.xml"/><Relationship Id="rId20" Type="http://schemas.openxmlformats.org/officeDocument/2006/relationships/image" Target="../media/image1.png"/><Relationship Id="rId29" Type="http://schemas.openxmlformats.org/officeDocument/2006/relationships/image" Target="../media/image34.png"/><Relationship Id="rId1" Type="http://schemas.openxmlformats.org/officeDocument/2006/relationships/chart" Target="../charts/chart18.xml"/><Relationship Id="rId6" Type="http://schemas.openxmlformats.org/officeDocument/2006/relationships/image" Target="../media/image29.svg"/><Relationship Id="rId11" Type="http://schemas.openxmlformats.org/officeDocument/2006/relationships/chart" Target="../charts/chart19.xml"/><Relationship Id="rId24" Type="http://schemas.openxmlformats.org/officeDocument/2006/relationships/chart" Target="../charts/chart31.xml"/><Relationship Id="rId5" Type="http://schemas.openxmlformats.org/officeDocument/2006/relationships/image" Target="../media/image28.png"/><Relationship Id="rId15" Type="http://schemas.openxmlformats.org/officeDocument/2006/relationships/chart" Target="../charts/chart23.xml"/><Relationship Id="rId23" Type="http://schemas.openxmlformats.org/officeDocument/2006/relationships/chart" Target="../charts/chart30.xml"/><Relationship Id="rId28" Type="http://schemas.openxmlformats.org/officeDocument/2006/relationships/chart" Target="../charts/chart35.xml"/><Relationship Id="rId10" Type="http://schemas.openxmlformats.org/officeDocument/2006/relationships/image" Target="../media/image33.svg"/><Relationship Id="rId19" Type="http://schemas.openxmlformats.org/officeDocument/2006/relationships/chart" Target="../charts/chart27.xml"/><Relationship Id="rId31" Type="http://schemas.openxmlformats.org/officeDocument/2006/relationships/image" Target="../media/image36.png"/><Relationship Id="rId4" Type="http://schemas.openxmlformats.org/officeDocument/2006/relationships/image" Target="../media/image27.png"/><Relationship Id="rId9" Type="http://schemas.openxmlformats.org/officeDocument/2006/relationships/image" Target="../media/image32.png"/><Relationship Id="rId14" Type="http://schemas.openxmlformats.org/officeDocument/2006/relationships/chart" Target="../charts/chart22.xml"/><Relationship Id="rId22" Type="http://schemas.openxmlformats.org/officeDocument/2006/relationships/chart" Target="../charts/chart29.xml"/><Relationship Id="rId27" Type="http://schemas.openxmlformats.org/officeDocument/2006/relationships/chart" Target="../charts/chart34.xml"/><Relationship Id="rId30" Type="http://schemas.openxmlformats.org/officeDocument/2006/relationships/image" Target="../media/image3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41.png"/><Relationship Id="rId13" Type="http://schemas.openxmlformats.org/officeDocument/2006/relationships/chart" Target="../charts/chart39.xml"/><Relationship Id="rId18" Type="http://schemas.openxmlformats.org/officeDocument/2006/relationships/chart" Target="../charts/chart44.xml"/><Relationship Id="rId26" Type="http://schemas.openxmlformats.org/officeDocument/2006/relationships/image" Target="../media/image43.png"/><Relationship Id="rId3" Type="http://schemas.openxmlformats.org/officeDocument/2006/relationships/image" Target="../media/image27.png"/><Relationship Id="rId21" Type="http://schemas.openxmlformats.org/officeDocument/2006/relationships/chart" Target="../charts/chart47.xml"/><Relationship Id="rId7" Type="http://schemas.openxmlformats.org/officeDocument/2006/relationships/image" Target="../media/image40.svg"/><Relationship Id="rId12" Type="http://schemas.openxmlformats.org/officeDocument/2006/relationships/chart" Target="../charts/chart38.xml"/><Relationship Id="rId17" Type="http://schemas.openxmlformats.org/officeDocument/2006/relationships/chart" Target="../charts/chart43.xml"/><Relationship Id="rId25" Type="http://schemas.openxmlformats.org/officeDocument/2006/relationships/image" Target="../media/image1.png"/><Relationship Id="rId2" Type="http://schemas.openxmlformats.org/officeDocument/2006/relationships/image" Target="../media/image26.png"/><Relationship Id="rId16" Type="http://schemas.openxmlformats.org/officeDocument/2006/relationships/chart" Target="../charts/chart42.xml"/><Relationship Id="rId20" Type="http://schemas.openxmlformats.org/officeDocument/2006/relationships/chart" Target="../charts/chart46.xml"/><Relationship Id="rId29" Type="http://schemas.openxmlformats.org/officeDocument/2006/relationships/image" Target="../media/image46.png"/><Relationship Id="rId1" Type="http://schemas.openxmlformats.org/officeDocument/2006/relationships/image" Target="../media/image25.png"/><Relationship Id="rId6" Type="http://schemas.openxmlformats.org/officeDocument/2006/relationships/image" Target="../media/image39.png"/><Relationship Id="rId11" Type="http://schemas.openxmlformats.org/officeDocument/2006/relationships/chart" Target="../charts/chart37.xml"/><Relationship Id="rId24" Type="http://schemas.openxmlformats.org/officeDocument/2006/relationships/chart" Target="../charts/chart50.xml"/><Relationship Id="rId5" Type="http://schemas.openxmlformats.org/officeDocument/2006/relationships/image" Target="../media/image38.svg"/><Relationship Id="rId15" Type="http://schemas.openxmlformats.org/officeDocument/2006/relationships/chart" Target="../charts/chart41.xml"/><Relationship Id="rId23" Type="http://schemas.openxmlformats.org/officeDocument/2006/relationships/chart" Target="../charts/chart49.xml"/><Relationship Id="rId28" Type="http://schemas.openxmlformats.org/officeDocument/2006/relationships/image" Target="../media/image45.png"/><Relationship Id="rId10" Type="http://schemas.openxmlformats.org/officeDocument/2006/relationships/chart" Target="../charts/chart36.xml"/><Relationship Id="rId19" Type="http://schemas.openxmlformats.org/officeDocument/2006/relationships/chart" Target="../charts/chart45.xml"/><Relationship Id="rId31" Type="http://schemas.openxmlformats.org/officeDocument/2006/relationships/image" Target="../media/image36.png"/><Relationship Id="rId4" Type="http://schemas.openxmlformats.org/officeDocument/2006/relationships/image" Target="../media/image37.png"/><Relationship Id="rId9" Type="http://schemas.openxmlformats.org/officeDocument/2006/relationships/image" Target="../media/image42.svg"/><Relationship Id="rId14" Type="http://schemas.openxmlformats.org/officeDocument/2006/relationships/chart" Target="../charts/chart40.xml"/><Relationship Id="rId22" Type="http://schemas.openxmlformats.org/officeDocument/2006/relationships/chart" Target="../charts/chart48.xml"/><Relationship Id="rId27" Type="http://schemas.openxmlformats.org/officeDocument/2006/relationships/image" Target="../media/image44.png"/><Relationship Id="rId30" Type="http://schemas.openxmlformats.org/officeDocument/2006/relationships/image" Target="../media/image47.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hyperlink" Target="#Desfases!B12"/></Relationships>
</file>

<file path=xl/drawings/_rels/drawing19.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20.xml.rels><?xml version="1.0" encoding="UTF-8" standalone="yes"?>
<Relationships xmlns="http://schemas.openxmlformats.org/package/2006/relationships"><Relationship Id="rId2" Type="http://schemas.openxmlformats.org/officeDocument/2006/relationships/hyperlink" Target="#Bugtracker!A1"/><Relationship Id="rId1" Type="http://schemas.openxmlformats.org/officeDocument/2006/relationships/image" Target="../media/image48.png"/></Relationships>
</file>

<file path=xl/drawings/_rels/drawing21.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22.xml.rels><?xml version="1.0" encoding="UTF-8" standalone="yes"?>
<Relationships xmlns="http://schemas.openxmlformats.org/package/2006/relationships"><Relationship Id="rId1" Type="http://schemas.openxmlformats.org/officeDocument/2006/relationships/hyperlink" Target="#Bugtracker!A1"/></Relationships>
</file>

<file path=xl/drawings/drawing1.xml><?xml version="1.0" encoding="utf-8"?>
<xdr:wsDr xmlns:xdr="http://schemas.openxmlformats.org/drawingml/2006/spreadsheetDrawing" xmlns:a="http://schemas.openxmlformats.org/drawingml/2006/main">
  <xdr:twoCellAnchor>
    <xdr:from>
      <xdr:col>1</xdr:col>
      <xdr:colOff>258536</xdr:colOff>
      <xdr:row>1</xdr:row>
      <xdr:rowOff>122464</xdr:rowOff>
    </xdr:from>
    <xdr:to>
      <xdr:col>7</xdr:col>
      <xdr:colOff>1571625</xdr:colOff>
      <xdr:row>6</xdr:row>
      <xdr:rowOff>13608</xdr:rowOff>
    </xdr:to>
    <xdr:sp macro="" textlink="">
      <xdr:nvSpPr>
        <xdr:cNvPr id="3" name="Rectángulo: esquinas redondeadas 2">
          <a:extLst>
            <a:ext uri="{FF2B5EF4-FFF2-40B4-BE49-F238E27FC236}">
              <a16:creationId xmlns:a16="http://schemas.microsoft.com/office/drawing/2014/main" id="{FCE68DAC-6579-47E5-856F-77CEB43B6641}"/>
            </a:ext>
            <a:ext uri="{C183D7F6-B498-43B3-948B-1728B52AA6E4}">
              <adec:decorative xmlns:adec="http://schemas.microsoft.com/office/drawing/2017/decorative" val="1"/>
            </a:ext>
          </a:extLst>
        </xdr:cNvPr>
        <xdr:cNvSpPr/>
      </xdr:nvSpPr>
      <xdr:spPr>
        <a:xfrm>
          <a:off x="591911" y="312964"/>
          <a:ext cx="12885964" cy="843644"/>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xdr:col>
      <xdr:colOff>38100</xdr:colOff>
      <xdr:row>2</xdr:row>
      <xdr:rowOff>4577</xdr:rowOff>
    </xdr:from>
    <xdr:to>
      <xdr:col>2</xdr:col>
      <xdr:colOff>831119</xdr:colOff>
      <xdr:row>5</xdr:row>
      <xdr:rowOff>131495</xdr:rowOff>
    </xdr:to>
    <xdr:pic>
      <xdr:nvPicPr>
        <xdr:cNvPr id="2" name="3 Imagen">
          <a:extLst>
            <a:ext uri="{FF2B5EF4-FFF2-40B4-BE49-F238E27FC236}">
              <a16:creationId xmlns:a16="http://schemas.microsoft.com/office/drawing/2014/main" id="{7992FB8B-FDC9-4A97-B8D9-F8B972B089A1}"/>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650421" y="358363"/>
          <a:ext cx="2221769" cy="657596"/>
        </a:xfrm>
        <a:prstGeom prst="rect">
          <a:avLst/>
        </a:prstGeom>
      </xdr:spPr>
    </xdr:pic>
    <xdr:clientData/>
  </xdr:twoCellAnchor>
  <xdr:twoCellAnchor>
    <xdr:from>
      <xdr:col>2</xdr:col>
      <xdr:colOff>976312</xdr:colOff>
      <xdr:row>2</xdr:row>
      <xdr:rowOff>64325</xdr:rowOff>
    </xdr:from>
    <xdr:to>
      <xdr:col>7</xdr:col>
      <xdr:colOff>1357312</xdr:colOff>
      <xdr:row>5</xdr:row>
      <xdr:rowOff>71747</xdr:rowOff>
    </xdr:to>
    <xdr:sp macro="" textlink="">
      <xdr:nvSpPr>
        <xdr:cNvPr id="5" name="CuadroTexto 4">
          <a:extLst>
            <a:ext uri="{FF2B5EF4-FFF2-40B4-BE49-F238E27FC236}">
              <a16:creationId xmlns:a16="http://schemas.microsoft.com/office/drawing/2014/main" id="{54A1B33B-FBBA-46FE-89E5-9B1B9CF55DF3}"/>
            </a:ext>
          </a:extLst>
        </xdr:cNvPr>
        <xdr:cNvSpPr txBox="1"/>
      </xdr:nvSpPr>
      <xdr:spPr>
        <a:xfrm>
          <a:off x="2738437" y="445325"/>
          <a:ext cx="10525125" cy="57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258536</xdr:colOff>
      <xdr:row>7</xdr:row>
      <xdr:rowOff>176892</xdr:rowOff>
    </xdr:from>
    <xdr:to>
      <xdr:col>4</xdr:col>
      <xdr:colOff>2608951</xdr:colOff>
      <xdr:row>9</xdr:row>
      <xdr:rowOff>149412</xdr:rowOff>
    </xdr:to>
    <xdr:grpSp>
      <xdr:nvGrpSpPr>
        <xdr:cNvPr id="6" name="Grupo 5">
          <a:extLst>
            <a:ext uri="{FF2B5EF4-FFF2-40B4-BE49-F238E27FC236}">
              <a16:creationId xmlns:a16="http://schemas.microsoft.com/office/drawing/2014/main" id="{104828E8-F658-4550-8FA7-AC08046C8CBF}"/>
            </a:ext>
            <a:ext uri="{C183D7F6-B498-43B3-948B-1728B52AA6E4}">
              <adec:decorative xmlns:adec="http://schemas.microsoft.com/office/drawing/2017/decorative" val="1"/>
            </a:ext>
          </a:extLst>
        </xdr:cNvPr>
        <xdr:cNvGrpSpPr/>
      </xdr:nvGrpSpPr>
      <xdr:grpSpPr>
        <a:xfrm>
          <a:off x="591911" y="1427048"/>
          <a:ext cx="6862884" cy="496395"/>
          <a:chOff x="906606" y="752721"/>
          <a:chExt cx="6868704" cy="504000"/>
        </a:xfrm>
      </xdr:grpSpPr>
      <xdr:sp macro="" textlink="">
        <xdr:nvSpPr>
          <xdr:cNvPr id="9" name="Rectángulo: esquinas redondeadas 8">
            <a:extLst>
              <a:ext uri="{FF2B5EF4-FFF2-40B4-BE49-F238E27FC236}">
                <a16:creationId xmlns:a16="http://schemas.microsoft.com/office/drawing/2014/main" id="{282138E7-B7FC-AFD6-4960-6AEDD07E1D84}"/>
              </a:ext>
            </a:extLst>
          </xdr:cNvPr>
          <xdr:cNvSpPr/>
        </xdr:nvSpPr>
        <xdr:spPr>
          <a:xfrm>
            <a:off x="1618668" y="860721"/>
            <a:ext cx="6156642"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solidFill>
                  <a:schemeClr val="dk1"/>
                </a:solidFill>
                <a:effectLst/>
                <a:latin typeface="Arial" panose="020B0604020202020204" pitchFamily="34" charset="0"/>
                <a:ea typeface="+mn-ea"/>
                <a:cs typeface="Arial" panose="020B0604020202020204" pitchFamily="34" charset="0"/>
              </a:rPr>
              <a:t>Nota:</a:t>
            </a:r>
            <a:r>
              <a:rPr lang="es-ES" sz="120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0" baseline="0">
                <a:solidFill>
                  <a:schemeClr val="dk1"/>
                </a:solidFill>
                <a:effectLst/>
                <a:latin typeface="Arial" panose="020B0604020202020204" pitchFamily="34" charset="0"/>
                <a:ea typeface="+mn-ea"/>
                <a:cs typeface="Arial" panose="020B0604020202020204" pitchFamily="34" charset="0"/>
              </a:rPr>
              <a:t>gris</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1" u="sng" baseline="0">
                <a:solidFill>
                  <a:schemeClr val="dk1"/>
                </a:solidFill>
                <a:effectLst/>
                <a:latin typeface="Arial" panose="020B0604020202020204" pitchFamily="34" charset="0"/>
                <a:ea typeface="+mn-ea"/>
                <a:cs typeface="Arial" panose="020B0604020202020204" pitchFamily="34" charset="0"/>
              </a:rPr>
              <a:t>NO</a:t>
            </a:r>
            <a:r>
              <a:rPr lang="es-ES" sz="1200" baseline="0">
                <a:solidFill>
                  <a:schemeClr val="dk1"/>
                </a:solidFill>
                <a:effectLst/>
                <a:latin typeface="Arial" panose="020B0604020202020204" pitchFamily="34" charset="0"/>
                <a:ea typeface="+mn-ea"/>
                <a:cs typeface="Arial" panose="020B0604020202020204" pitchFamily="34" charset="0"/>
              </a:rPr>
              <a:t> son modificables</a:t>
            </a:r>
            <a:endParaRPr lang="es-MX" sz="120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357405AD-12DD-A28A-E057-EA9479B0CDA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500813" cy="504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35718</xdr:colOff>
      <xdr:row>111</xdr:row>
      <xdr:rowOff>154781</xdr:rowOff>
    </xdr:from>
    <xdr:to>
      <xdr:col>4</xdr:col>
      <xdr:colOff>2559843</xdr:colOff>
      <xdr:row>120</xdr:row>
      <xdr:rowOff>95250</xdr:rowOff>
    </xdr:to>
    <xdr:grpSp>
      <xdr:nvGrpSpPr>
        <xdr:cNvPr id="13" name="1 Grupo">
          <a:extLst>
            <a:ext uri="{FF2B5EF4-FFF2-40B4-BE49-F238E27FC236}">
              <a16:creationId xmlns:a16="http://schemas.microsoft.com/office/drawing/2014/main" id="{C5E1E506-6298-4A06-ADEC-647D8F6225B8}"/>
            </a:ext>
          </a:extLst>
        </xdr:cNvPr>
        <xdr:cNvGrpSpPr/>
      </xdr:nvGrpSpPr>
      <xdr:grpSpPr>
        <a:xfrm>
          <a:off x="4881562" y="24681656"/>
          <a:ext cx="2524125" cy="1547813"/>
          <a:chOff x="4010524" y="5375903"/>
          <a:chExt cx="1400932" cy="1077971"/>
        </a:xfrm>
      </xdr:grpSpPr>
      <xdr:sp macro="" textlink="">
        <xdr:nvSpPr>
          <xdr:cNvPr id="14" name="2 Triángulo isósceles">
            <a:extLst>
              <a:ext uri="{FF2B5EF4-FFF2-40B4-BE49-F238E27FC236}">
                <a16:creationId xmlns:a16="http://schemas.microsoft.com/office/drawing/2014/main" id="{411BC0B3-640B-1A43-2821-A2EF0AB5F320}"/>
              </a:ext>
            </a:extLst>
          </xdr:cNvPr>
          <xdr:cNvSpPr/>
        </xdr:nvSpPr>
        <xdr:spPr>
          <a:xfrm>
            <a:off x="4133849" y="5381625"/>
            <a:ext cx="1076325" cy="857250"/>
          </a:xfrm>
          <a:prstGeom prst="triangle">
            <a:avLst/>
          </a:prstGeom>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sp macro="" textlink="">
        <xdr:nvSpPr>
          <xdr:cNvPr id="15" name="3 CuadroTexto">
            <a:extLst>
              <a:ext uri="{FF2B5EF4-FFF2-40B4-BE49-F238E27FC236}">
                <a16:creationId xmlns:a16="http://schemas.microsoft.com/office/drawing/2014/main" id="{4F72C002-3F92-B28D-3BB3-BC1CF4457AC5}"/>
              </a:ext>
            </a:extLst>
          </xdr:cNvPr>
          <xdr:cNvSpPr txBox="1"/>
        </xdr:nvSpPr>
        <xdr:spPr>
          <a:xfrm rot="18093151">
            <a:off x="3772842" y="5650279"/>
            <a:ext cx="674074" cy="1987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000" b="1"/>
              <a:t>Fechas</a:t>
            </a:r>
          </a:p>
        </xdr:txBody>
      </xdr:sp>
      <xdr:sp macro="" textlink="">
        <xdr:nvSpPr>
          <xdr:cNvPr id="16" name="4 CuadroTexto">
            <a:extLst>
              <a:ext uri="{FF2B5EF4-FFF2-40B4-BE49-F238E27FC236}">
                <a16:creationId xmlns:a16="http://schemas.microsoft.com/office/drawing/2014/main" id="{C3DDFA20-467E-41C0-CFA2-2F5FA6A84F5F}"/>
              </a:ext>
            </a:extLst>
          </xdr:cNvPr>
          <xdr:cNvSpPr txBox="1"/>
        </xdr:nvSpPr>
        <xdr:spPr>
          <a:xfrm rot="3466889">
            <a:off x="4893352" y="5638726"/>
            <a:ext cx="780928" cy="2552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00" b="1"/>
              <a:t>Recursos</a:t>
            </a:r>
          </a:p>
        </xdr:txBody>
      </xdr:sp>
      <xdr:sp macro="" textlink="">
        <xdr:nvSpPr>
          <xdr:cNvPr id="17" name="5 CuadroTexto">
            <a:extLst>
              <a:ext uri="{FF2B5EF4-FFF2-40B4-BE49-F238E27FC236}">
                <a16:creationId xmlns:a16="http://schemas.microsoft.com/office/drawing/2014/main" id="{828EC98A-E5AE-8D68-A60E-CE285436D2D4}"/>
              </a:ext>
            </a:extLst>
          </xdr:cNvPr>
          <xdr:cNvSpPr txBox="1"/>
        </xdr:nvSpPr>
        <xdr:spPr>
          <a:xfrm>
            <a:off x="4257675" y="6271763"/>
            <a:ext cx="857250" cy="1821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t>Alcance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257735</xdr:colOff>
      <xdr:row>1</xdr:row>
      <xdr:rowOff>78440</xdr:rowOff>
    </xdr:from>
    <xdr:to>
      <xdr:col>8</xdr:col>
      <xdr:colOff>993322</xdr:colOff>
      <xdr:row>5</xdr:row>
      <xdr:rowOff>92048</xdr:rowOff>
    </xdr:to>
    <xdr:grpSp>
      <xdr:nvGrpSpPr>
        <xdr:cNvPr id="2" name="Grupo 1">
          <a:extLst>
            <a:ext uri="{FF2B5EF4-FFF2-40B4-BE49-F238E27FC236}">
              <a16:creationId xmlns:a16="http://schemas.microsoft.com/office/drawing/2014/main" id="{95991C24-9F30-4F1F-8207-23670E773D08}"/>
            </a:ext>
          </a:extLst>
        </xdr:cNvPr>
        <xdr:cNvGrpSpPr/>
      </xdr:nvGrpSpPr>
      <xdr:grpSpPr>
        <a:xfrm>
          <a:off x="257735" y="268940"/>
          <a:ext cx="9727187" cy="775608"/>
          <a:chOff x="257735" y="268940"/>
          <a:chExt cx="9716301" cy="775608"/>
        </a:xfrm>
      </xdr:grpSpPr>
      <xdr:sp macro="" textlink="">
        <xdr:nvSpPr>
          <xdr:cNvPr id="3" name="Rectángulo: esquinas redondeadas 2">
            <a:extLst>
              <a:ext uri="{FF2B5EF4-FFF2-40B4-BE49-F238E27FC236}">
                <a16:creationId xmlns:a16="http://schemas.microsoft.com/office/drawing/2014/main" id="{EC6EE6E7-8331-0250-DDA0-4CF5181845F0}"/>
              </a:ext>
            </a:extLst>
          </xdr:cNvPr>
          <xdr:cNvSpPr/>
        </xdr:nvSpPr>
        <xdr:spPr>
          <a:xfrm>
            <a:off x="665387" y="268940"/>
            <a:ext cx="9308649"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pic>
        <xdr:nvPicPr>
          <xdr:cNvPr id="4" name="3 Imagen">
            <a:extLst>
              <a:ext uri="{FF2B5EF4-FFF2-40B4-BE49-F238E27FC236}">
                <a16:creationId xmlns:a16="http://schemas.microsoft.com/office/drawing/2014/main" id="{825F3A8F-CFE3-411F-DEBA-67AE4118CB53}"/>
              </a:ext>
            </a:extLst>
          </xdr:cNvPr>
          <xdr:cNvPicPr>
            <a:picLocks noChangeAspect="1"/>
          </xdr:cNvPicPr>
        </xdr:nvPicPr>
        <xdr:blipFill>
          <a:blip xmlns:r="http://schemas.openxmlformats.org/officeDocument/2006/relationships" r:embed="rId1"/>
          <a:stretch>
            <a:fillRect/>
          </a:stretch>
        </xdr:blipFill>
        <xdr:spPr>
          <a:xfrm>
            <a:off x="257735" y="421821"/>
            <a:ext cx="1766766" cy="527869"/>
          </a:xfrm>
          <a:prstGeom prst="rect">
            <a:avLst/>
          </a:prstGeom>
        </xdr:spPr>
      </xdr:pic>
      <xdr:sp macro="" textlink="">
        <xdr:nvSpPr>
          <xdr:cNvPr id="5" name="CuadroTexto 4">
            <a:extLst>
              <a:ext uri="{FF2B5EF4-FFF2-40B4-BE49-F238E27FC236}">
                <a16:creationId xmlns:a16="http://schemas.microsoft.com/office/drawing/2014/main" id="{194D6005-80D2-48AA-E6E8-1252FA1EA271}"/>
              </a:ext>
            </a:extLst>
          </xdr:cNvPr>
          <xdr:cNvSpPr txBox="1"/>
        </xdr:nvSpPr>
        <xdr:spPr>
          <a:xfrm>
            <a:off x="2192590" y="387694"/>
            <a:ext cx="7658982"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ESTIMACIÓN</a:t>
            </a:r>
            <a:r>
              <a:rPr lang="es-MX" sz="1400" b="1" baseline="0">
                <a:latin typeface="Arial" panose="020B0604020202020204" pitchFamily="34" charset="0"/>
                <a:cs typeface="Arial" panose="020B0604020202020204" pitchFamily="34" charset="0"/>
              </a:rPr>
              <a:t> DE PRUEBAS</a:t>
            </a:r>
            <a:endParaRPr lang="es-MX" sz="1400" b="1">
              <a:latin typeface="Arial" panose="020B0604020202020204" pitchFamily="34" charset="0"/>
              <a:cs typeface="Arial" panose="020B0604020202020204" pitchFamily="34" charset="0"/>
            </a:endParaRPr>
          </a:p>
        </xdr:txBody>
      </xdr:sp>
    </xdr:grpSp>
    <xdr:clientData/>
  </xdr:twoCellAnchor>
  <xdr:twoCellAnchor>
    <xdr:from>
      <xdr:col>0</xdr:col>
      <xdr:colOff>313764</xdr:colOff>
      <xdr:row>6</xdr:row>
      <xdr:rowOff>145675</xdr:rowOff>
    </xdr:from>
    <xdr:to>
      <xdr:col>7</xdr:col>
      <xdr:colOff>91626</xdr:colOff>
      <xdr:row>8</xdr:row>
      <xdr:rowOff>186680</xdr:rowOff>
    </xdr:to>
    <xdr:grpSp>
      <xdr:nvGrpSpPr>
        <xdr:cNvPr id="6" name="Grupo 5">
          <a:extLst>
            <a:ext uri="{FF2B5EF4-FFF2-40B4-BE49-F238E27FC236}">
              <a16:creationId xmlns:a16="http://schemas.microsoft.com/office/drawing/2014/main" id="{36F182FE-4A69-43BB-B148-B762C8A96A09}"/>
            </a:ext>
          </a:extLst>
        </xdr:cNvPr>
        <xdr:cNvGrpSpPr/>
      </xdr:nvGrpSpPr>
      <xdr:grpSpPr>
        <a:xfrm>
          <a:off x="313764" y="1288675"/>
          <a:ext cx="7664562" cy="441055"/>
          <a:chOff x="906605" y="696601"/>
          <a:chExt cx="7049260" cy="445125"/>
        </a:xfrm>
      </xdr:grpSpPr>
      <xdr:sp macro="" textlink="">
        <xdr:nvSpPr>
          <xdr:cNvPr id="7" name="Rectángulo: esquinas redondeadas 6">
            <a:extLst>
              <a:ext uri="{FF2B5EF4-FFF2-40B4-BE49-F238E27FC236}">
                <a16:creationId xmlns:a16="http://schemas.microsoft.com/office/drawing/2014/main" id="{8FD669DC-6BF6-C99B-DE3E-695AD67B28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8" name="Imagen 7">
            <a:extLst>
              <a:ext uri="{FF2B5EF4-FFF2-40B4-BE49-F238E27FC236}">
                <a16:creationId xmlns:a16="http://schemas.microsoft.com/office/drawing/2014/main" id="{6739C935-EA3B-729A-0E4D-66CB747ACC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5" y="696601"/>
            <a:ext cx="470881" cy="4451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312962</xdr:colOff>
      <xdr:row>1</xdr:row>
      <xdr:rowOff>68037</xdr:rowOff>
    </xdr:from>
    <xdr:to>
      <xdr:col>5</xdr:col>
      <xdr:colOff>1160318</xdr:colOff>
      <xdr:row>5</xdr:row>
      <xdr:rowOff>81645</xdr:rowOff>
    </xdr:to>
    <xdr:sp macro="" textlink="">
      <xdr:nvSpPr>
        <xdr:cNvPr id="2" name="Rectángulo: esquinas redondeadas 1">
          <a:extLst>
            <a:ext uri="{FF2B5EF4-FFF2-40B4-BE49-F238E27FC236}">
              <a16:creationId xmlns:a16="http://schemas.microsoft.com/office/drawing/2014/main" id="{1E0EFDF6-D9B1-484A-940A-B0FE3B212115}"/>
            </a:ext>
            <a:ext uri="{C183D7F6-B498-43B3-948B-1728B52AA6E4}">
              <adec:decorative xmlns:adec="http://schemas.microsoft.com/office/drawing/2017/decorative" val="1"/>
            </a:ext>
          </a:extLst>
        </xdr:cNvPr>
        <xdr:cNvSpPr/>
      </xdr:nvSpPr>
      <xdr:spPr>
        <a:xfrm>
          <a:off x="608237" y="258537"/>
          <a:ext cx="959130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2</xdr:col>
      <xdr:colOff>69397</xdr:colOff>
      <xdr:row>1</xdr:row>
      <xdr:rowOff>122508</xdr:rowOff>
    </xdr:from>
    <xdr:to>
      <xdr:col>2</xdr:col>
      <xdr:colOff>2288445</xdr:colOff>
      <xdr:row>5</xdr:row>
      <xdr:rowOff>27175</xdr:rowOff>
    </xdr:to>
    <xdr:pic>
      <xdr:nvPicPr>
        <xdr:cNvPr id="3" name="3 Imagen">
          <a:extLst>
            <a:ext uri="{FF2B5EF4-FFF2-40B4-BE49-F238E27FC236}">
              <a16:creationId xmlns:a16="http://schemas.microsoft.com/office/drawing/2014/main" id="{6ED74FB3-554F-43CD-8042-586790FDB441}"/>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364672" y="313008"/>
          <a:ext cx="2219048" cy="666667"/>
        </a:xfrm>
        <a:prstGeom prst="rect">
          <a:avLst/>
        </a:prstGeom>
      </xdr:spPr>
    </xdr:pic>
    <xdr:clientData/>
  </xdr:twoCellAnchor>
  <xdr:twoCellAnchor>
    <xdr:from>
      <xdr:col>2</xdr:col>
      <xdr:colOff>81642</xdr:colOff>
      <xdr:row>6</xdr:row>
      <xdr:rowOff>40821</xdr:rowOff>
    </xdr:from>
    <xdr:to>
      <xdr:col>3</xdr:col>
      <xdr:colOff>606295</xdr:colOff>
      <xdr:row>8</xdr:row>
      <xdr:rowOff>70620</xdr:rowOff>
    </xdr:to>
    <xdr:grpSp>
      <xdr:nvGrpSpPr>
        <xdr:cNvPr id="4" name="Grupo 3">
          <a:extLst>
            <a:ext uri="{FF2B5EF4-FFF2-40B4-BE49-F238E27FC236}">
              <a16:creationId xmlns:a16="http://schemas.microsoft.com/office/drawing/2014/main" id="{F6AFDB43-4B51-461B-AEDF-1429A2E56DF6}"/>
            </a:ext>
          </a:extLst>
        </xdr:cNvPr>
        <xdr:cNvGrpSpPr/>
      </xdr:nvGrpSpPr>
      <xdr:grpSpPr>
        <a:xfrm>
          <a:off x="664348" y="1183821"/>
          <a:ext cx="6194829" cy="410799"/>
          <a:chOff x="906606" y="752721"/>
          <a:chExt cx="7049259" cy="411453"/>
        </a:xfrm>
      </xdr:grpSpPr>
      <xdr:sp macro="" textlink="">
        <xdr:nvSpPr>
          <xdr:cNvPr id="5" name="Rectángulo: esquinas redondeadas 4">
            <a:extLst>
              <a:ext uri="{FF2B5EF4-FFF2-40B4-BE49-F238E27FC236}">
                <a16:creationId xmlns:a16="http://schemas.microsoft.com/office/drawing/2014/main" id="{A2A42724-86C3-04BD-7B86-105726BE1B2E}"/>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6" name="Imagen 5">
            <a:extLst>
              <a:ext uri="{FF2B5EF4-FFF2-40B4-BE49-F238E27FC236}">
                <a16:creationId xmlns:a16="http://schemas.microsoft.com/office/drawing/2014/main" id="{8B6C374D-3518-5645-50B0-AEAEE280B3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2592776</xdr:colOff>
      <xdr:row>1</xdr:row>
      <xdr:rowOff>186791</xdr:rowOff>
    </xdr:from>
    <xdr:to>
      <xdr:col>5</xdr:col>
      <xdr:colOff>1004454</xdr:colOff>
      <xdr:row>4</xdr:row>
      <xdr:rowOff>153391</xdr:rowOff>
    </xdr:to>
    <xdr:sp macro="" textlink="">
      <xdr:nvSpPr>
        <xdr:cNvPr id="7" name="CuadroTexto 6">
          <a:extLst>
            <a:ext uri="{FF2B5EF4-FFF2-40B4-BE49-F238E27FC236}">
              <a16:creationId xmlns:a16="http://schemas.microsoft.com/office/drawing/2014/main" id="{A8997D1C-9F0C-4BE2-A6DC-73BECC7730E3}"/>
            </a:ext>
          </a:extLst>
        </xdr:cNvPr>
        <xdr:cNvSpPr txBox="1"/>
      </xdr:nvSpPr>
      <xdr:spPr>
        <a:xfrm>
          <a:off x="2888051" y="377291"/>
          <a:ext cx="7155628"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FACTOR</a:t>
          </a:r>
          <a:r>
            <a:rPr lang="es-MX" sz="1400" b="1" baseline="0">
              <a:latin typeface="Arial" panose="020B0604020202020204" pitchFamily="34" charset="0"/>
              <a:cs typeface="Arial" panose="020B0604020202020204" pitchFamily="34" charset="0"/>
            </a:rPr>
            <a:t> DE AJUSTE</a:t>
          </a:r>
          <a:endParaRPr lang="es-MX" sz="14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244929</xdr:colOff>
      <xdr:row>1</xdr:row>
      <xdr:rowOff>123330</xdr:rowOff>
    </xdr:from>
    <xdr:to>
      <xdr:col>10</xdr:col>
      <xdr:colOff>1575955</xdr:colOff>
      <xdr:row>6</xdr:row>
      <xdr:rowOff>14474</xdr:rowOff>
    </xdr:to>
    <xdr:sp macro="" textlink="">
      <xdr:nvSpPr>
        <xdr:cNvPr id="7" name="Rectángulo: esquinas redondeadas 6">
          <a:extLst>
            <a:ext uri="{FF2B5EF4-FFF2-40B4-BE49-F238E27FC236}">
              <a16:creationId xmlns:a16="http://schemas.microsoft.com/office/drawing/2014/main" id="{F3EEFC4E-7587-4EF3-ABA3-02968E0B34F7}"/>
            </a:ext>
          </a:extLst>
        </xdr:cNvPr>
        <xdr:cNvSpPr/>
      </xdr:nvSpPr>
      <xdr:spPr>
        <a:xfrm>
          <a:off x="452747" y="296512"/>
          <a:ext cx="13626935" cy="757053"/>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92529</xdr:colOff>
      <xdr:row>2</xdr:row>
      <xdr:rowOff>5443</xdr:rowOff>
    </xdr:from>
    <xdr:to>
      <xdr:col>2</xdr:col>
      <xdr:colOff>939976</xdr:colOff>
      <xdr:row>5</xdr:row>
      <xdr:rowOff>132361</xdr:rowOff>
    </xdr:to>
    <xdr:pic>
      <xdr:nvPicPr>
        <xdr:cNvPr id="2" name="3 Imagen">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96636" y="359229"/>
          <a:ext cx="2221769" cy="657596"/>
        </a:xfrm>
        <a:prstGeom prst="rect">
          <a:avLst/>
        </a:prstGeom>
      </xdr:spPr>
    </xdr:pic>
    <xdr:clientData/>
  </xdr:twoCellAnchor>
  <xdr:twoCellAnchor>
    <xdr:from>
      <xdr:col>2</xdr:col>
      <xdr:colOff>1150420</xdr:colOff>
      <xdr:row>2</xdr:row>
      <xdr:rowOff>65191</xdr:rowOff>
    </xdr:from>
    <xdr:to>
      <xdr:col>10</xdr:col>
      <xdr:colOff>1506681</xdr:colOff>
      <xdr:row>5</xdr:row>
      <xdr:rowOff>72613</xdr:rowOff>
    </xdr:to>
    <xdr:sp macro="" textlink="">
      <xdr:nvSpPr>
        <xdr:cNvPr id="8" name="CuadroTexto 7">
          <a:extLst>
            <a:ext uri="{FF2B5EF4-FFF2-40B4-BE49-F238E27FC236}">
              <a16:creationId xmlns:a16="http://schemas.microsoft.com/office/drawing/2014/main" id="{D1A4DF2B-01FA-47D2-835A-238C6C25EE21}"/>
            </a:ext>
          </a:extLst>
        </xdr:cNvPr>
        <xdr:cNvSpPr txBox="1"/>
      </xdr:nvSpPr>
      <xdr:spPr>
        <a:xfrm>
          <a:off x="2726375" y="411555"/>
          <a:ext cx="11284033" cy="526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SEGUIMIENTO</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108857</xdr:colOff>
      <xdr:row>7</xdr:row>
      <xdr:rowOff>136071</xdr:rowOff>
    </xdr:from>
    <xdr:to>
      <xdr:col>5</xdr:col>
      <xdr:colOff>837617</xdr:colOff>
      <xdr:row>9</xdr:row>
      <xdr:rowOff>16191</xdr:rowOff>
    </xdr:to>
    <xdr:grpSp>
      <xdr:nvGrpSpPr>
        <xdr:cNvPr id="12" name="Grupo 11">
          <a:extLst>
            <a:ext uri="{FF2B5EF4-FFF2-40B4-BE49-F238E27FC236}">
              <a16:creationId xmlns:a16="http://schemas.microsoft.com/office/drawing/2014/main" id="{B2EA9B5E-C299-4BE6-92C6-9B69B3D43687}"/>
            </a:ext>
          </a:extLst>
        </xdr:cNvPr>
        <xdr:cNvGrpSpPr/>
      </xdr:nvGrpSpPr>
      <xdr:grpSpPr>
        <a:xfrm>
          <a:off x="310563" y="1391130"/>
          <a:ext cx="6096378" cy="406796"/>
          <a:chOff x="906606" y="752721"/>
          <a:chExt cx="7049259" cy="411453"/>
        </a:xfrm>
      </xdr:grpSpPr>
      <xdr:sp macro="" textlink="">
        <xdr:nvSpPr>
          <xdr:cNvPr id="13" name="Rectángulo: esquinas redondeadas 12">
            <a:extLst>
              <a:ext uri="{FF2B5EF4-FFF2-40B4-BE49-F238E27FC236}">
                <a16:creationId xmlns:a16="http://schemas.microsoft.com/office/drawing/2014/main" id="{BC9D4741-D7C2-066D-B3C9-FF69D65ECDB9}"/>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4" name="Imagen 13">
            <a:extLst>
              <a:ext uri="{FF2B5EF4-FFF2-40B4-BE49-F238E27FC236}">
                <a16:creationId xmlns:a16="http://schemas.microsoft.com/office/drawing/2014/main" id="{32F44A82-BA93-0A9F-4A88-BE98FDB9E3D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1</xdr:col>
      <xdr:colOff>86591</xdr:colOff>
      <xdr:row>188</xdr:row>
      <xdr:rowOff>17318</xdr:rowOff>
    </xdr:from>
    <xdr:ext cx="503464" cy="489291"/>
    <xdr:pic>
      <xdr:nvPicPr>
        <xdr:cNvPr id="3" name="Imagen 2">
          <a:extLst>
            <a:ext uri="{FF2B5EF4-FFF2-40B4-BE49-F238E27FC236}">
              <a16:creationId xmlns:a16="http://schemas.microsoft.com/office/drawing/2014/main" id="{D06F9A01-6730-4667-8AC4-58134895E387}"/>
            </a:ext>
          </a:extLst>
        </xdr:cNvPr>
        <xdr:cNvPicPr>
          <a:picLocks noChangeAspect="1"/>
        </xdr:cNvPicPr>
      </xdr:nvPicPr>
      <xdr:blipFill>
        <a:blip xmlns:r="http://schemas.openxmlformats.org/officeDocument/2006/relationships" r:embed="rId3"/>
        <a:stretch>
          <a:fillRect/>
        </a:stretch>
      </xdr:blipFill>
      <xdr:spPr>
        <a:xfrm>
          <a:off x="477116" y="17695718"/>
          <a:ext cx="503464" cy="489291"/>
        </a:xfrm>
        <a:prstGeom prst="rect">
          <a:avLst/>
        </a:prstGeom>
      </xdr:spPr>
    </xdr:pic>
    <xdr:clientData/>
  </xdr:oneCellAnchor>
  <xdr:twoCellAnchor>
    <xdr:from>
      <xdr:col>1</xdr:col>
      <xdr:colOff>714921</xdr:colOff>
      <xdr:row>188</xdr:row>
      <xdr:rowOff>134470</xdr:rowOff>
    </xdr:from>
    <xdr:to>
      <xdr:col>8</xdr:col>
      <xdr:colOff>14557</xdr:colOff>
      <xdr:row>190</xdr:row>
      <xdr:rowOff>101869</xdr:rowOff>
    </xdr:to>
    <xdr:sp macro="" textlink="">
      <xdr:nvSpPr>
        <xdr:cNvPr id="4" name="Rectángulo: esquinas redondeadas 3">
          <a:extLst>
            <a:ext uri="{FF2B5EF4-FFF2-40B4-BE49-F238E27FC236}">
              <a16:creationId xmlns:a16="http://schemas.microsoft.com/office/drawing/2014/main" id="{6A202558-D09B-4CE3-96BC-0702B9E2F621}"/>
            </a:ext>
          </a:extLst>
        </xdr:cNvPr>
        <xdr:cNvSpPr/>
      </xdr:nvSpPr>
      <xdr:spPr>
        <a:xfrm>
          <a:off x="1105446" y="17812870"/>
          <a:ext cx="12587011" cy="329349"/>
        </a:xfrm>
        <a:prstGeom prst="roundRect">
          <a:avLst/>
        </a:prstGeom>
        <a:solidFill>
          <a:srgbClr val="FFFF99"/>
        </a:solidFill>
        <a:ln>
          <a:solidFill>
            <a:srgbClr val="00B0F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400" b="1">
              <a:solidFill>
                <a:schemeClr val="dk1"/>
              </a:solidFill>
              <a:effectLst/>
              <a:latin typeface="Arial" panose="020B0604020202020204" pitchFamily="34" charset="0"/>
              <a:ea typeface="+mn-ea"/>
              <a:cs typeface="Arial" panose="020B0604020202020204" pitchFamily="34" charset="0"/>
            </a:rPr>
            <a:t>Nota:</a:t>
          </a:r>
          <a:r>
            <a:rPr lang="es-ES" sz="1400">
              <a:solidFill>
                <a:schemeClr val="dk1"/>
              </a:solidFill>
              <a:effectLst/>
              <a:latin typeface="Arial" panose="020B0604020202020204" pitchFamily="34" charset="0"/>
              <a:ea typeface="+mn-ea"/>
              <a:cs typeface="Arial" panose="020B0604020202020204" pitchFamily="34" charset="0"/>
            </a:rPr>
            <a:t> Recuerde que esta</a:t>
          </a:r>
          <a:r>
            <a:rPr lang="es-ES" sz="1400" baseline="0">
              <a:solidFill>
                <a:schemeClr val="dk1"/>
              </a:solidFill>
              <a:effectLst/>
              <a:latin typeface="Arial" panose="020B0604020202020204" pitchFamily="34" charset="0"/>
              <a:ea typeface="+mn-ea"/>
              <a:cs typeface="Arial" panose="020B0604020202020204" pitchFamily="34" charset="0"/>
            </a:rPr>
            <a:t> información solo se diligencia para el cierre del Sprint o Proyecto</a:t>
          </a:r>
          <a:endParaRPr lang="es-MX" sz="14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329045</xdr:colOff>
      <xdr:row>1</xdr:row>
      <xdr:rowOff>51954</xdr:rowOff>
    </xdr:from>
    <xdr:to>
      <xdr:col>6</xdr:col>
      <xdr:colOff>2736273</xdr:colOff>
      <xdr:row>5</xdr:row>
      <xdr:rowOff>65562</xdr:rowOff>
    </xdr:to>
    <xdr:sp macro="" textlink="">
      <xdr:nvSpPr>
        <xdr:cNvPr id="3" name="Rectángulo: esquinas redondeadas 2">
          <a:extLst>
            <a:ext uri="{FF2B5EF4-FFF2-40B4-BE49-F238E27FC236}">
              <a16:creationId xmlns:a16="http://schemas.microsoft.com/office/drawing/2014/main" id="{97C7C4C7-99FF-4618-A74A-EA6BA02B83BE}"/>
            </a:ext>
          </a:extLst>
        </xdr:cNvPr>
        <xdr:cNvSpPr/>
      </xdr:nvSpPr>
      <xdr:spPr>
        <a:xfrm>
          <a:off x="571500" y="242454"/>
          <a:ext cx="13109864"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156730</xdr:colOff>
      <xdr:row>1</xdr:row>
      <xdr:rowOff>106425</xdr:rowOff>
    </xdr:from>
    <xdr:to>
      <xdr:col>2</xdr:col>
      <xdr:colOff>687692</xdr:colOff>
      <xdr:row>5</xdr:row>
      <xdr:rowOff>11092</xdr:rowOff>
    </xdr:to>
    <xdr:pic>
      <xdr:nvPicPr>
        <xdr:cNvPr id="2" name="3 Image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9185" y="296925"/>
          <a:ext cx="2210825" cy="666667"/>
        </a:xfrm>
        <a:prstGeom prst="rect">
          <a:avLst/>
        </a:prstGeom>
      </xdr:spPr>
    </xdr:pic>
    <xdr:clientData/>
  </xdr:twoCellAnchor>
  <xdr:twoCellAnchor>
    <xdr:from>
      <xdr:col>2</xdr:col>
      <xdr:colOff>928996</xdr:colOff>
      <xdr:row>1</xdr:row>
      <xdr:rowOff>170708</xdr:rowOff>
    </xdr:from>
    <xdr:to>
      <xdr:col>6</xdr:col>
      <xdr:colOff>2389909</xdr:colOff>
      <xdr:row>4</xdr:row>
      <xdr:rowOff>137308</xdr:rowOff>
    </xdr:to>
    <xdr:sp macro="" textlink="">
      <xdr:nvSpPr>
        <xdr:cNvPr id="4" name="CuadroTexto 3">
          <a:extLst>
            <a:ext uri="{FF2B5EF4-FFF2-40B4-BE49-F238E27FC236}">
              <a16:creationId xmlns:a16="http://schemas.microsoft.com/office/drawing/2014/main" id="{6AC642D3-6F2E-4C01-BADF-D4F56EB4D297}"/>
            </a:ext>
          </a:extLst>
        </xdr:cNvPr>
        <xdr:cNvSpPr txBox="1"/>
      </xdr:nvSpPr>
      <xdr:spPr>
        <a:xfrm>
          <a:off x="2851314" y="361208"/>
          <a:ext cx="10483686"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DESFASES</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242454</xdr:colOff>
      <xdr:row>7</xdr:row>
      <xdr:rowOff>0</xdr:rowOff>
    </xdr:from>
    <xdr:to>
      <xdr:col>3</xdr:col>
      <xdr:colOff>417032</xdr:colOff>
      <xdr:row>9</xdr:row>
      <xdr:rowOff>18665</xdr:rowOff>
    </xdr:to>
    <xdr:grpSp>
      <xdr:nvGrpSpPr>
        <xdr:cNvPr id="8" name="Grupo 7">
          <a:extLst>
            <a:ext uri="{FF2B5EF4-FFF2-40B4-BE49-F238E27FC236}">
              <a16:creationId xmlns:a16="http://schemas.microsoft.com/office/drawing/2014/main" id="{24FDCE59-81A7-4AE6-8996-549B24B98E27}"/>
            </a:ext>
          </a:extLst>
        </xdr:cNvPr>
        <xdr:cNvGrpSpPr/>
      </xdr:nvGrpSpPr>
      <xdr:grpSpPr>
        <a:xfrm>
          <a:off x="487383" y="1333500"/>
          <a:ext cx="6188935" cy="399665"/>
          <a:chOff x="906606" y="752721"/>
          <a:chExt cx="7049259" cy="411453"/>
        </a:xfrm>
      </xdr:grpSpPr>
      <xdr:sp macro="" textlink="">
        <xdr:nvSpPr>
          <xdr:cNvPr id="9" name="Rectángulo: esquinas redondeadas 8">
            <a:extLst>
              <a:ext uri="{FF2B5EF4-FFF2-40B4-BE49-F238E27FC236}">
                <a16:creationId xmlns:a16="http://schemas.microsoft.com/office/drawing/2014/main" id="{8FF05506-F5CE-BC25-8493-14D222C17E78}"/>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708D0D1B-E9C3-C245-C53E-B8B29F69435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345127</xdr:colOff>
      <xdr:row>21</xdr:row>
      <xdr:rowOff>160193</xdr:rowOff>
    </xdr:from>
    <xdr:to>
      <xdr:col>21</xdr:col>
      <xdr:colOff>423059</xdr:colOff>
      <xdr:row>72</xdr:row>
      <xdr:rowOff>142875</xdr:rowOff>
    </xdr:to>
    <xdr:graphicFrame macro="">
      <xdr:nvGraphicFramePr>
        <xdr:cNvPr id="2" name="Gráfico 1">
          <a:extLst>
            <a:ext uri="{FF2B5EF4-FFF2-40B4-BE49-F238E27FC236}">
              <a16:creationId xmlns:a16="http://schemas.microsoft.com/office/drawing/2014/main" id="{AC41DAF2-73E3-45B3-A17F-4E017BDF09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380999</xdr:colOff>
      <xdr:row>78</xdr:row>
      <xdr:rowOff>190499</xdr:rowOff>
    </xdr:from>
    <xdr:to>
      <xdr:col>12</xdr:col>
      <xdr:colOff>331207</xdr:colOff>
      <xdr:row>96</xdr:row>
      <xdr:rowOff>142875</xdr:rowOff>
    </xdr:to>
    <xdr:graphicFrame macro="">
      <xdr:nvGraphicFramePr>
        <xdr:cNvPr id="3" name="Gráfico 2">
          <a:extLst>
            <a:ext uri="{FF2B5EF4-FFF2-40B4-BE49-F238E27FC236}">
              <a16:creationId xmlns:a16="http://schemas.microsoft.com/office/drawing/2014/main" id="{AC87C39F-2602-4C24-846A-07EA8D1597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329973</xdr:colOff>
      <xdr:row>77</xdr:row>
      <xdr:rowOff>95249</xdr:rowOff>
    </xdr:from>
    <xdr:to>
      <xdr:col>17</xdr:col>
      <xdr:colOff>523874</xdr:colOff>
      <xdr:row>98</xdr:row>
      <xdr:rowOff>49608</xdr:rowOff>
    </xdr:to>
    <xdr:graphicFrame macro="">
      <xdr:nvGraphicFramePr>
        <xdr:cNvPr id="4" name="Gráfico 3">
          <a:extLst>
            <a:ext uri="{FF2B5EF4-FFF2-40B4-BE49-F238E27FC236}">
              <a16:creationId xmlns:a16="http://schemas.microsoft.com/office/drawing/2014/main" id="{066AC013-4236-487C-8837-2BCDE1955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408215</xdr:colOff>
      <xdr:row>106</xdr:row>
      <xdr:rowOff>41130</xdr:rowOff>
    </xdr:from>
    <xdr:to>
      <xdr:col>11</xdr:col>
      <xdr:colOff>469754</xdr:colOff>
      <xdr:row>127</xdr:row>
      <xdr:rowOff>112568</xdr:rowOff>
    </xdr:to>
    <xdr:graphicFrame macro="">
      <xdr:nvGraphicFramePr>
        <xdr:cNvPr id="5" name="Gráfico 4">
          <a:extLst>
            <a:ext uri="{FF2B5EF4-FFF2-40B4-BE49-F238E27FC236}">
              <a16:creationId xmlns:a16="http://schemas.microsoft.com/office/drawing/2014/main" id="{84728CE5-F9E8-4205-BB7D-4EE81393E8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464189</xdr:colOff>
      <xdr:row>106</xdr:row>
      <xdr:rowOff>1</xdr:rowOff>
    </xdr:from>
    <xdr:to>
      <xdr:col>18</xdr:col>
      <xdr:colOff>380999</xdr:colOff>
      <xdr:row>127</xdr:row>
      <xdr:rowOff>71437</xdr:rowOff>
    </xdr:to>
    <xdr:graphicFrame macro="">
      <xdr:nvGraphicFramePr>
        <xdr:cNvPr id="6" name="Gráfico 5">
          <a:extLst>
            <a:ext uri="{FF2B5EF4-FFF2-40B4-BE49-F238E27FC236}">
              <a16:creationId xmlns:a16="http://schemas.microsoft.com/office/drawing/2014/main" id="{50402998-DF01-45D1-9B9D-6F050B6A6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172315</xdr:colOff>
      <xdr:row>1</xdr:row>
      <xdr:rowOff>0</xdr:rowOff>
    </xdr:from>
    <xdr:to>
      <xdr:col>20</xdr:col>
      <xdr:colOff>623454</xdr:colOff>
      <xdr:row>5</xdr:row>
      <xdr:rowOff>13608</xdr:rowOff>
    </xdr:to>
    <xdr:sp macro="" textlink="">
      <xdr:nvSpPr>
        <xdr:cNvPr id="7" name="Rectángulo: esquinas redondeadas 6">
          <a:extLst>
            <a:ext uri="{FF2B5EF4-FFF2-40B4-BE49-F238E27FC236}">
              <a16:creationId xmlns:a16="http://schemas.microsoft.com/office/drawing/2014/main" id="{6670A3C0-CB14-4027-B207-EA58806B47B3}"/>
            </a:ext>
          </a:extLst>
        </xdr:cNvPr>
        <xdr:cNvSpPr/>
      </xdr:nvSpPr>
      <xdr:spPr>
        <a:xfrm>
          <a:off x="605270" y="190500"/>
          <a:ext cx="2019386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0</xdr:colOff>
      <xdr:row>1</xdr:row>
      <xdr:rowOff>54471</xdr:rowOff>
    </xdr:from>
    <xdr:to>
      <xdr:col>1</xdr:col>
      <xdr:colOff>2210825</xdr:colOff>
      <xdr:row>4</xdr:row>
      <xdr:rowOff>149638</xdr:rowOff>
    </xdr:to>
    <xdr:pic>
      <xdr:nvPicPr>
        <xdr:cNvPr id="8" name="3 Imagen">
          <a:extLst>
            <a:ext uri="{FF2B5EF4-FFF2-40B4-BE49-F238E27FC236}">
              <a16:creationId xmlns:a16="http://schemas.microsoft.com/office/drawing/2014/main" id="{C2D4919F-A5C6-4F65-963F-FFFF799DCB36}"/>
            </a:ext>
          </a:extLst>
        </xdr:cNvPr>
        <xdr:cNvPicPr>
          <a:picLocks noChangeAspect="1"/>
        </xdr:cNvPicPr>
      </xdr:nvPicPr>
      <xdr:blipFill>
        <a:blip xmlns:r="http://schemas.openxmlformats.org/officeDocument/2006/relationships" r:embed="rId6"/>
        <a:stretch>
          <a:fillRect/>
        </a:stretch>
      </xdr:blipFill>
      <xdr:spPr>
        <a:xfrm>
          <a:off x="762000" y="244971"/>
          <a:ext cx="2210825" cy="666667"/>
        </a:xfrm>
        <a:prstGeom prst="rect">
          <a:avLst/>
        </a:prstGeom>
      </xdr:spPr>
    </xdr:pic>
    <xdr:clientData/>
  </xdr:twoCellAnchor>
  <xdr:twoCellAnchor>
    <xdr:from>
      <xdr:col>1</xdr:col>
      <xdr:colOff>2452128</xdr:colOff>
      <xdr:row>1</xdr:row>
      <xdr:rowOff>118754</xdr:rowOff>
    </xdr:from>
    <xdr:to>
      <xdr:col>20</xdr:col>
      <xdr:colOff>502226</xdr:colOff>
      <xdr:row>4</xdr:row>
      <xdr:rowOff>85354</xdr:rowOff>
    </xdr:to>
    <xdr:sp macro="" textlink="">
      <xdr:nvSpPr>
        <xdr:cNvPr id="9" name="CuadroTexto 8">
          <a:extLst>
            <a:ext uri="{FF2B5EF4-FFF2-40B4-BE49-F238E27FC236}">
              <a16:creationId xmlns:a16="http://schemas.microsoft.com/office/drawing/2014/main" id="{05B233CD-EE36-4AFC-8402-62C4656F69AA}"/>
            </a:ext>
          </a:extLst>
        </xdr:cNvPr>
        <xdr:cNvSpPr txBox="1"/>
      </xdr:nvSpPr>
      <xdr:spPr>
        <a:xfrm>
          <a:off x="2885083" y="309254"/>
          <a:ext cx="17792825"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baseline="0">
              <a:latin typeface="Arial" panose="020B0604020202020204" pitchFamily="34" charset="0"/>
              <a:cs typeface="Arial" panose="020B0604020202020204" pitchFamily="34" charset="0"/>
            </a:rPr>
            <a:t>GRAFICAS DEL PROYECTO</a:t>
          </a:r>
          <a:endParaRPr lang="es-MX" sz="1600" b="1">
            <a:latin typeface="Arial" panose="020B0604020202020204" pitchFamily="34" charset="0"/>
            <a:cs typeface="Arial" panose="020B0604020202020204" pitchFamily="34" charset="0"/>
          </a:endParaRPr>
        </a:p>
      </xdr:txBody>
    </xdr:sp>
    <xdr:clientData/>
  </xdr:twoCellAnchor>
  <xdr:twoCellAnchor>
    <xdr:from>
      <xdr:col>1</xdr:col>
      <xdr:colOff>1261787</xdr:colOff>
      <xdr:row>7</xdr:row>
      <xdr:rowOff>163456</xdr:rowOff>
    </xdr:from>
    <xdr:to>
      <xdr:col>13</xdr:col>
      <xdr:colOff>335831</xdr:colOff>
      <xdr:row>9</xdr:row>
      <xdr:rowOff>138374</xdr:rowOff>
    </xdr:to>
    <xdr:sp macro="" textlink="">
      <xdr:nvSpPr>
        <xdr:cNvPr id="11" name="Rectángulo: esquinas redondeadas 10">
          <a:extLst>
            <a:ext uri="{FF2B5EF4-FFF2-40B4-BE49-F238E27FC236}">
              <a16:creationId xmlns:a16="http://schemas.microsoft.com/office/drawing/2014/main" id="{503F0D19-F5F8-FB51-1655-9B736446FCFF}"/>
            </a:ext>
          </a:extLst>
        </xdr:cNvPr>
        <xdr:cNvSpPr/>
      </xdr:nvSpPr>
      <xdr:spPr>
        <a:xfrm>
          <a:off x="1694742" y="1496956"/>
          <a:ext cx="13603998" cy="355918"/>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600" b="1">
              <a:solidFill>
                <a:schemeClr val="dk1"/>
              </a:solidFill>
              <a:effectLst/>
              <a:latin typeface="Arial" panose="020B0604020202020204" pitchFamily="34" charset="0"/>
              <a:ea typeface="+mn-ea"/>
              <a:cs typeface="Arial" panose="020B0604020202020204" pitchFamily="34" charset="0"/>
            </a:rPr>
            <a:t>Nota:</a:t>
          </a:r>
          <a:r>
            <a:rPr lang="es-ES" sz="1600">
              <a:solidFill>
                <a:schemeClr val="dk1"/>
              </a:solidFill>
              <a:effectLst/>
              <a:latin typeface="Arial" panose="020B0604020202020204" pitchFamily="34" charset="0"/>
              <a:ea typeface="+mn-ea"/>
              <a:cs typeface="Arial" panose="020B0604020202020204" pitchFamily="34" charset="0"/>
            </a:rPr>
            <a:t> Recuerde NO </a:t>
          </a:r>
          <a:r>
            <a:rPr lang="es-ES" sz="1600" baseline="0">
              <a:solidFill>
                <a:schemeClr val="dk1"/>
              </a:solidFill>
              <a:effectLst/>
              <a:latin typeface="Arial" panose="020B0604020202020204" pitchFamily="34" charset="0"/>
              <a:ea typeface="+mn-ea"/>
              <a:cs typeface="Arial" panose="020B0604020202020204" pitchFamily="34" charset="0"/>
            </a:rPr>
            <a:t>modificar las listas de los gráficos y </a:t>
          </a:r>
          <a:r>
            <a:rPr lang="es-ES" sz="1600" b="1" baseline="0">
              <a:solidFill>
                <a:srgbClr val="FF0000"/>
              </a:solidFill>
              <a:effectLst/>
              <a:latin typeface="Arial" panose="020B0604020202020204" pitchFamily="34" charset="0"/>
              <a:ea typeface="+mn-ea"/>
              <a:cs typeface="Arial" panose="020B0604020202020204" pitchFamily="34" charset="0"/>
            </a:rPr>
            <a:t>Actualizar</a:t>
          </a:r>
          <a:r>
            <a:rPr lang="es-ES" sz="1600" baseline="0">
              <a:solidFill>
                <a:schemeClr val="dk1"/>
              </a:solidFill>
              <a:effectLst/>
              <a:latin typeface="Arial" panose="020B0604020202020204" pitchFamily="34" charset="0"/>
              <a:ea typeface="+mn-ea"/>
              <a:cs typeface="Arial" panose="020B0604020202020204" pitchFamily="34" charset="0"/>
            </a:rPr>
            <a:t> los filtros</a:t>
          </a:r>
          <a:endParaRPr lang="es-MX" sz="1600">
            <a:latin typeface="Arial" panose="020B0604020202020204" pitchFamily="34" charset="0"/>
            <a:cs typeface="Arial" panose="020B0604020202020204" pitchFamily="34" charset="0"/>
          </a:endParaRPr>
        </a:p>
      </xdr:txBody>
    </xdr:sp>
    <xdr:clientData/>
  </xdr:twoCellAnchor>
  <xdr:twoCellAnchor>
    <xdr:from>
      <xdr:col>1</xdr:col>
      <xdr:colOff>86591</xdr:colOff>
      <xdr:row>133</xdr:row>
      <xdr:rowOff>0</xdr:rowOff>
    </xdr:from>
    <xdr:to>
      <xdr:col>15</xdr:col>
      <xdr:colOff>381001</xdr:colOff>
      <xdr:row>151</xdr:row>
      <xdr:rowOff>34636</xdr:rowOff>
    </xdr:to>
    <xdr:graphicFrame macro="">
      <xdr:nvGraphicFramePr>
        <xdr:cNvPr id="13" name="Gráfico 12">
          <a:extLst>
            <a:ext uri="{FF2B5EF4-FFF2-40B4-BE49-F238E27FC236}">
              <a16:creationId xmlns:a16="http://schemas.microsoft.com/office/drawing/2014/main" id="{50EFF40C-FCC8-47EA-AE68-B8AB9C7F77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86590</xdr:colOff>
      <xdr:row>6</xdr:row>
      <xdr:rowOff>155864</xdr:rowOff>
    </xdr:from>
    <xdr:to>
      <xdr:col>1</xdr:col>
      <xdr:colOff>806590</xdr:colOff>
      <xdr:row>10</xdr:row>
      <xdr:rowOff>114889</xdr:rowOff>
    </xdr:to>
    <xdr:pic>
      <xdr:nvPicPr>
        <xdr:cNvPr id="15" name="Imagen 14">
          <a:extLst>
            <a:ext uri="{FF2B5EF4-FFF2-40B4-BE49-F238E27FC236}">
              <a16:creationId xmlns:a16="http://schemas.microsoft.com/office/drawing/2014/main" id="{81DAE064-99EA-6171-E2C2-793FAA95F6FE}"/>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19545" y="1298864"/>
          <a:ext cx="720000" cy="72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231545</xdr:colOff>
      <xdr:row>1</xdr:row>
      <xdr:rowOff>123265</xdr:rowOff>
    </xdr:from>
    <xdr:to>
      <xdr:col>10</xdr:col>
      <xdr:colOff>1519203</xdr:colOff>
      <xdr:row>6</xdr:row>
      <xdr:rowOff>114461</xdr:rowOff>
    </xdr:to>
    <xdr:sp macro="" textlink="">
      <xdr:nvSpPr>
        <xdr:cNvPr id="2" name="Rectángulo: esquinas redondeadas 1">
          <a:extLst>
            <a:ext uri="{FF2B5EF4-FFF2-40B4-BE49-F238E27FC236}">
              <a16:creationId xmlns:a16="http://schemas.microsoft.com/office/drawing/2014/main" id="{2E11C424-7209-40D2-BC0C-813B75898830}"/>
            </a:ext>
          </a:extLst>
        </xdr:cNvPr>
        <xdr:cNvSpPr/>
      </xdr:nvSpPr>
      <xdr:spPr>
        <a:xfrm>
          <a:off x="408438" y="123265"/>
          <a:ext cx="12948979" cy="739589"/>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61631</xdr:colOff>
      <xdr:row>2</xdr:row>
      <xdr:rowOff>20854</xdr:rowOff>
    </xdr:from>
    <xdr:to>
      <xdr:col>4</xdr:col>
      <xdr:colOff>129731</xdr:colOff>
      <xdr:row>6</xdr:row>
      <xdr:rowOff>59991</xdr:rowOff>
    </xdr:to>
    <xdr:pic>
      <xdr:nvPicPr>
        <xdr:cNvPr id="3" name="3 Imagen">
          <a:extLst>
            <a:ext uri="{FF2B5EF4-FFF2-40B4-BE49-F238E27FC236}">
              <a16:creationId xmlns:a16="http://schemas.microsoft.com/office/drawing/2014/main" id="{E1D22646-7BD3-47E1-B9F6-E3BDF51A2182}"/>
            </a:ext>
          </a:extLst>
        </xdr:cNvPr>
        <xdr:cNvPicPr>
          <a:picLocks noChangeAspect="1"/>
        </xdr:cNvPicPr>
      </xdr:nvPicPr>
      <xdr:blipFill>
        <a:blip xmlns:r="http://schemas.openxmlformats.org/officeDocument/2006/relationships" r:embed="rId1"/>
        <a:stretch>
          <a:fillRect/>
        </a:stretch>
      </xdr:blipFill>
      <xdr:spPr>
        <a:xfrm>
          <a:off x="238524" y="170533"/>
          <a:ext cx="2210024" cy="637851"/>
        </a:xfrm>
        <a:prstGeom prst="rect">
          <a:avLst/>
        </a:prstGeom>
      </xdr:spPr>
    </xdr:pic>
    <xdr:clientData/>
  </xdr:twoCellAnchor>
  <xdr:twoCellAnchor>
    <xdr:from>
      <xdr:col>3</xdr:col>
      <xdr:colOff>471888</xdr:colOff>
      <xdr:row>2</xdr:row>
      <xdr:rowOff>85137</xdr:rowOff>
    </xdr:from>
    <xdr:to>
      <xdr:col>10</xdr:col>
      <xdr:colOff>1363339</xdr:colOff>
      <xdr:row>6</xdr:row>
      <xdr:rowOff>2911</xdr:rowOff>
    </xdr:to>
    <xdr:sp macro="" textlink="">
      <xdr:nvSpPr>
        <xdr:cNvPr id="4" name="CuadroTexto 3">
          <a:extLst>
            <a:ext uri="{FF2B5EF4-FFF2-40B4-BE49-F238E27FC236}">
              <a16:creationId xmlns:a16="http://schemas.microsoft.com/office/drawing/2014/main" id="{B85692F9-DB8F-4A9A-AD9F-B1824E4017C1}"/>
            </a:ext>
          </a:extLst>
        </xdr:cNvPr>
        <xdr:cNvSpPr txBox="1"/>
      </xdr:nvSpPr>
      <xdr:spPr>
        <a:xfrm>
          <a:off x="2689852" y="234816"/>
          <a:ext cx="10511701" cy="51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latin typeface="Arial" panose="020B0604020202020204" pitchFamily="34" charset="0"/>
              <a:cs typeface="Arial" panose="020B0604020202020204" pitchFamily="34" charset="0"/>
            </a:rPr>
            <a:t>BUGTRACKER</a:t>
          </a:r>
        </a:p>
      </xdr:txBody>
    </xdr:sp>
    <xdr:clientData/>
  </xdr:twoCellAnchor>
  <xdr:twoCellAnchor>
    <xdr:from>
      <xdr:col>1</xdr:col>
      <xdr:colOff>190500</xdr:colOff>
      <xdr:row>7</xdr:row>
      <xdr:rowOff>89650</xdr:rowOff>
    </xdr:from>
    <xdr:to>
      <xdr:col>6</xdr:col>
      <xdr:colOff>3816344</xdr:colOff>
      <xdr:row>10</xdr:row>
      <xdr:rowOff>141132</xdr:rowOff>
    </xdr:to>
    <xdr:grpSp>
      <xdr:nvGrpSpPr>
        <xdr:cNvPr id="8" name="Grupo 7">
          <a:extLst>
            <a:ext uri="{FF2B5EF4-FFF2-40B4-BE49-F238E27FC236}">
              <a16:creationId xmlns:a16="http://schemas.microsoft.com/office/drawing/2014/main" id="{D16D3626-EA32-4DCE-9770-93C85C58AA03}"/>
            </a:ext>
          </a:extLst>
        </xdr:cNvPr>
        <xdr:cNvGrpSpPr/>
      </xdr:nvGrpSpPr>
      <xdr:grpSpPr>
        <a:xfrm>
          <a:off x="371475" y="1156450"/>
          <a:ext cx="8435969" cy="508682"/>
          <a:chOff x="906606" y="645349"/>
          <a:chExt cx="7049259" cy="518826"/>
        </a:xfrm>
      </xdr:grpSpPr>
      <xdr:sp macro="" textlink="">
        <xdr:nvSpPr>
          <xdr:cNvPr id="9" name="Rectángulo: esquinas redondeadas 8">
            <a:extLst>
              <a:ext uri="{FF2B5EF4-FFF2-40B4-BE49-F238E27FC236}">
                <a16:creationId xmlns:a16="http://schemas.microsoft.com/office/drawing/2014/main" id="{332A5107-02B9-511A-1546-8763F9DEE0C4}"/>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51D32D16-5B25-62A9-D36E-E6180FB90F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645349"/>
            <a:ext cx="470881" cy="5188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11</xdr:col>
      <xdr:colOff>145000</xdr:colOff>
      <xdr:row>12</xdr:row>
      <xdr:rowOff>206993</xdr:rowOff>
    </xdr:from>
    <xdr:to>
      <xdr:col>11</xdr:col>
      <xdr:colOff>361702</xdr:colOff>
      <xdr:row>12</xdr:row>
      <xdr:rowOff>423695</xdr:rowOff>
    </xdr:to>
    <xdr:pic>
      <xdr:nvPicPr>
        <xdr:cNvPr id="6" name="Gráfico 5" descr="Información con relleno sólido">
          <a:hlinkClick xmlns:r="http://schemas.openxmlformats.org/officeDocument/2006/relationships" r:id="rId3"/>
          <a:extLst>
            <a:ext uri="{FF2B5EF4-FFF2-40B4-BE49-F238E27FC236}">
              <a16:creationId xmlns:a16="http://schemas.microsoft.com/office/drawing/2014/main" id="{215879F2-30D8-97E5-150B-FD70F410D7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267588" y="2089581"/>
          <a:ext cx="216702" cy="216702"/>
        </a:xfrm>
        <a:prstGeom prst="rect">
          <a:avLst/>
        </a:prstGeom>
      </xdr:spPr>
    </xdr:pic>
    <xdr:clientData/>
  </xdr:twoCellAnchor>
  <xdr:twoCellAnchor editAs="oneCell">
    <xdr:from>
      <xdr:col>13</xdr:col>
      <xdr:colOff>124237</xdr:colOff>
      <xdr:row>12</xdr:row>
      <xdr:rowOff>206993</xdr:rowOff>
    </xdr:from>
    <xdr:to>
      <xdr:col>13</xdr:col>
      <xdr:colOff>340939</xdr:colOff>
      <xdr:row>12</xdr:row>
      <xdr:rowOff>423695</xdr:rowOff>
    </xdr:to>
    <xdr:pic>
      <xdr:nvPicPr>
        <xdr:cNvPr id="7" name="Gráfico 6" descr="Información con relleno sólido">
          <a:hlinkClick xmlns:r="http://schemas.openxmlformats.org/officeDocument/2006/relationships" r:id="rId6"/>
          <a:extLst>
            <a:ext uri="{FF2B5EF4-FFF2-40B4-BE49-F238E27FC236}">
              <a16:creationId xmlns:a16="http://schemas.microsoft.com/office/drawing/2014/main" id="{A209E886-1818-43A0-B8CA-17CCC1A48B1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913825" y="2089581"/>
          <a:ext cx="216702" cy="216702"/>
        </a:xfrm>
        <a:prstGeom prst="rect">
          <a:avLst/>
        </a:prstGeom>
      </xdr:spPr>
    </xdr:pic>
    <xdr:clientData/>
  </xdr:twoCellAnchor>
  <xdr:twoCellAnchor editAs="oneCell">
    <xdr:from>
      <xdr:col>14</xdr:col>
      <xdr:colOff>77857</xdr:colOff>
      <xdr:row>12</xdr:row>
      <xdr:rowOff>206993</xdr:rowOff>
    </xdr:from>
    <xdr:to>
      <xdr:col>14</xdr:col>
      <xdr:colOff>294559</xdr:colOff>
      <xdr:row>12</xdr:row>
      <xdr:rowOff>423695</xdr:rowOff>
    </xdr:to>
    <xdr:pic>
      <xdr:nvPicPr>
        <xdr:cNvPr id="11" name="Gráfico 10" descr="Información con relleno sólido">
          <a:hlinkClick xmlns:r="http://schemas.openxmlformats.org/officeDocument/2006/relationships" r:id="rId7"/>
          <a:extLst>
            <a:ext uri="{FF2B5EF4-FFF2-40B4-BE49-F238E27FC236}">
              <a16:creationId xmlns:a16="http://schemas.microsoft.com/office/drawing/2014/main" id="{77A77637-651B-45EF-9226-D9E3E81E7A4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425063" y="2089581"/>
          <a:ext cx="216702" cy="216702"/>
        </a:xfrm>
        <a:prstGeom prst="rect">
          <a:avLst/>
        </a:prstGeom>
      </xdr:spPr>
    </xdr:pic>
    <xdr:clientData/>
  </xdr:twoCellAnchor>
  <xdr:twoCellAnchor editAs="oneCell">
    <xdr:from>
      <xdr:col>15</xdr:col>
      <xdr:colOff>0</xdr:colOff>
      <xdr:row>12</xdr:row>
      <xdr:rowOff>206993</xdr:rowOff>
    </xdr:from>
    <xdr:to>
      <xdr:col>15</xdr:col>
      <xdr:colOff>216702</xdr:colOff>
      <xdr:row>12</xdr:row>
      <xdr:rowOff>423695</xdr:rowOff>
    </xdr:to>
    <xdr:pic>
      <xdr:nvPicPr>
        <xdr:cNvPr id="12" name="Gráfico 11" descr="Información con relleno sólido">
          <a:hlinkClick xmlns:r="http://schemas.openxmlformats.org/officeDocument/2006/relationships" r:id="rId7"/>
          <a:extLst>
            <a:ext uri="{FF2B5EF4-FFF2-40B4-BE49-F238E27FC236}">
              <a16:creationId xmlns:a16="http://schemas.microsoft.com/office/drawing/2014/main" id="{076B3B10-D409-4F59-96DC-576825FEEE0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654886" y="2089581"/>
          <a:ext cx="216702" cy="216702"/>
        </a:xfrm>
        <a:prstGeom prst="rect">
          <a:avLst/>
        </a:prstGeom>
      </xdr:spPr>
    </xdr:pic>
    <xdr:clientData/>
  </xdr:twoCellAnchor>
  <xdr:twoCellAnchor editAs="oneCell">
    <xdr:from>
      <xdr:col>15</xdr:col>
      <xdr:colOff>33132</xdr:colOff>
      <xdr:row>12</xdr:row>
      <xdr:rowOff>206993</xdr:rowOff>
    </xdr:from>
    <xdr:to>
      <xdr:col>15</xdr:col>
      <xdr:colOff>249834</xdr:colOff>
      <xdr:row>12</xdr:row>
      <xdr:rowOff>423695</xdr:rowOff>
    </xdr:to>
    <xdr:pic>
      <xdr:nvPicPr>
        <xdr:cNvPr id="13" name="Gráfico 12" descr="Información con relleno sólido">
          <a:hlinkClick xmlns:r="http://schemas.openxmlformats.org/officeDocument/2006/relationships" r:id="rId7"/>
          <a:extLst>
            <a:ext uri="{FF2B5EF4-FFF2-40B4-BE49-F238E27FC236}">
              <a16:creationId xmlns:a16="http://schemas.microsoft.com/office/drawing/2014/main" id="{38BDFF81-40E8-43A3-9FFC-443F6224912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3845632" y="2089581"/>
          <a:ext cx="216702" cy="216702"/>
        </a:xfrm>
        <a:prstGeom prst="rect">
          <a:avLst/>
        </a:prstGeom>
      </xdr:spPr>
    </xdr:pic>
    <xdr:clientData/>
  </xdr:twoCellAnchor>
  <xdr:twoCellAnchor editAs="oneCell">
    <xdr:from>
      <xdr:col>12</xdr:col>
      <xdr:colOff>100852</xdr:colOff>
      <xdr:row>12</xdr:row>
      <xdr:rowOff>206993</xdr:rowOff>
    </xdr:from>
    <xdr:to>
      <xdr:col>12</xdr:col>
      <xdr:colOff>317554</xdr:colOff>
      <xdr:row>12</xdr:row>
      <xdr:rowOff>423695</xdr:rowOff>
    </xdr:to>
    <xdr:pic>
      <xdr:nvPicPr>
        <xdr:cNvPr id="14" name="Gráfico 13" descr="Información con relleno sólido">
          <a:hlinkClick xmlns:r="http://schemas.openxmlformats.org/officeDocument/2006/relationships" r:id="rId8"/>
          <a:extLst>
            <a:ext uri="{FF2B5EF4-FFF2-40B4-BE49-F238E27FC236}">
              <a16:creationId xmlns:a16="http://schemas.microsoft.com/office/drawing/2014/main" id="{55AD26C6-C724-4BA8-B8CA-C8544F25AE1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8590558" y="2089581"/>
          <a:ext cx="216702" cy="21670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17</xdr:col>
      <xdr:colOff>34637</xdr:colOff>
      <xdr:row>45</xdr:row>
      <xdr:rowOff>131114</xdr:rowOff>
    </xdr:from>
    <xdr:to>
      <xdr:col>17</xdr:col>
      <xdr:colOff>208572</xdr:colOff>
      <xdr:row>47</xdr:row>
      <xdr:rowOff>97984</xdr:rowOff>
    </xdr:to>
    <xdr:sp macro="" textlink="">
      <xdr:nvSpPr>
        <xdr:cNvPr id="14" name="Rectángulo 13">
          <a:extLst>
            <a:ext uri="{FF2B5EF4-FFF2-40B4-BE49-F238E27FC236}">
              <a16:creationId xmlns:a16="http://schemas.microsoft.com/office/drawing/2014/main" id="{10870270-831F-4A03-B990-A2B3317B1F78}"/>
            </a:ext>
          </a:extLst>
        </xdr:cNvPr>
        <xdr:cNvSpPr/>
      </xdr:nvSpPr>
      <xdr:spPr>
        <a:xfrm>
          <a:off x="33909001" y="7958932"/>
          <a:ext cx="173935" cy="347870"/>
        </a:xfrm>
        <a:prstGeom prst="rect">
          <a:avLst/>
        </a:prstGeom>
        <a:solidFill>
          <a:srgbClr val="F9805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45</xdr:row>
      <xdr:rowOff>131114</xdr:rowOff>
    </xdr:from>
    <xdr:to>
      <xdr:col>17</xdr:col>
      <xdr:colOff>517398</xdr:colOff>
      <xdr:row>47</xdr:row>
      <xdr:rowOff>99314</xdr:rowOff>
    </xdr:to>
    <xdr:grpSp>
      <xdr:nvGrpSpPr>
        <xdr:cNvPr id="15" name="Grupo 14">
          <a:extLst>
            <a:ext uri="{FF2B5EF4-FFF2-40B4-BE49-F238E27FC236}">
              <a16:creationId xmlns:a16="http://schemas.microsoft.com/office/drawing/2014/main" id="{1BCF5CB3-358A-4B75-8C82-1FF3E9207885}"/>
            </a:ext>
          </a:extLst>
        </xdr:cNvPr>
        <xdr:cNvGrpSpPr/>
      </xdr:nvGrpSpPr>
      <xdr:grpSpPr>
        <a:xfrm>
          <a:off x="17937499" y="9207078"/>
          <a:ext cx="173935" cy="349200"/>
          <a:chOff x="11965760" y="3930963"/>
          <a:chExt cx="173935" cy="349200"/>
        </a:xfrm>
      </xdr:grpSpPr>
      <xdr:sp macro="" textlink="">
        <xdr:nvSpPr>
          <xdr:cNvPr id="16" name="Rectángulo 15">
            <a:extLst>
              <a:ext uri="{FF2B5EF4-FFF2-40B4-BE49-F238E27FC236}">
                <a16:creationId xmlns:a16="http://schemas.microsoft.com/office/drawing/2014/main" id="{2B6FFCE6-CC91-3A50-8FA3-56280C4182F5}"/>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7" name="Rectángulo 16">
            <a:extLst>
              <a:ext uri="{FF2B5EF4-FFF2-40B4-BE49-F238E27FC236}">
                <a16:creationId xmlns:a16="http://schemas.microsoft.com/office/drawing/2014/main" id="{A15387BA-2DD6-EAEF-8EBB-418546C17147}"/>
              </a:ext>
            </a:extLst>
          </xdr:cNvPr>
          <xdr:cNvSpPr/>
        </xdr:nvSpPr>
        <xdr:spPr>
          <a:xfrm>
            <a:off x="11966327" y="3930963"/>
            <a:ext cx="172800" cy="349200"/>
          </a:xfrm>
          <a:prstGeom prst="rect">
            <a:avLst/>
          </a:prstGeom>
          <a:noFill/>
          <a:ln w="6350">
            <a:solidFill>
              <a:srgbClr val="F9805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34637</xdr:colOff>
      <xdr:row>49</xdr:row>
      <xdr:rowOff>1906</xdr:rowOff>
    </xdr:from>
    <xdr:to>
      <xdr:col>17</xdr:col>
      <xdr:colOff>208572</xdr:colOff>
      <xdr:row>50</xdr:row>
      <xdr:rowOff>159276</xdr:rowOff>
    </xdr:to>
    <xdr:sp macro="" textlink="">
      <xdr:nvSpPr>
        <xdr:cNvPr id="18" name="Rectángulo 17">
          <a:extLst>
            <a:ext uri="{FF2B5EF4-FFF2-40B4-BE49-F238E27FC236}">
              <a16:creationId xmlns:a16="http://schemas.microsoft.com/office/drawing/2014/main" id="{7B7B2782-8377-476E-A8EB-18D2732DD927}"/>
            </a:ext>
          </a:extLst>
        </xdr:cNvPr>
        <xdr:cNvSpPr/>
      </xdr:nvSpPr>
      <xdr:spPr>
        <a:xfrm>
          <a:off x="33909001" y="8591724"/>
          <a:ext cx="173935" cy="347870"/>
        </a:xfrm>
        <a:prstGeom prst="rect">
          <a:avLst/>
        </a:prstGeom>
        <a:solidFill>
          <a:srgbClr val="6097DB"/>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34637</xdr:colOff>
      <xdr:row>52</xdr:row>
      <xdr:rowOff>23439</xdr:rowOff>
    </xdr:from>
    <xdr:to>
      <xdr:col>17</xdr:col>
      <xdr:colOff>208572</xdr:colOff>
      <xdr:row>53</xdr:row>
      <xdr:rowOff>180809</xdr:rowOff>
    </xdr:to>
    <xdr:sp macro="" textlink="">
      <xdr:nvSpPr>
        <xdr:cNvPr id="20" name="Rectángulo 19">
          <a:extLst>
            <a:ext uri="{FF2B5EF4-FFF2-40B4-BE49-F238E27FC236}">
              <a16:creationId xmlns:a16="http://schemas.microsoft.com/office/drawing/2014/main" id="{D4D23D8B-ED04-4B9C-A142-DCBE89ACFA27}"/>
            </a:ext>
          </a:extLst>
        </xdr:cNvPr>
        <xdr:cNvSpPr/>
      </xdr:nvSpPr>
      <xdr:spPr>
        <a:xfrm>
          <a:off x="33909001" y="9184757"/>
          <a:ext cx="173935" cy="347870"/>
        </a:xfrm>
        <a:prstGeom prst="rect">
          <a:avLst/>
        </a:prstGeom>
        <a:solidFill>
          <a:schemeClr val="accent3"/>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49</xdr:row>
      <xdr:rowOff>1906</xdr:rowOff>
    </xdr:from>
    <xdr:to>
      <xdr:col>17</xdr:col>
      <xdr:colOff>517398</xdr:colOff>
      <xdr:row>50</xdr:row>
      <xdr:rowOff>160606</xdr:rowOff>
    </xdr:to>
    <xdr:grpSp>
      <xdr:nvGrpSpPr>
        <xdr:cNvPr id="23" name="Grupo 22">
          <a:extLst>
            <a:ext uri="{FF2B5EF4-FFF2-40B4-BE49-F238E27FC236}">
              <a16:creationId xmlns:a16="http://schemas.microsoft.com/office/drawing/2014/main" id="{9EF5D607-528A-49C0-889D-415B3345AFA5}"/>
            </a:ext>
          </a:extLst>
        </xdr:cNvPr>
        <xdr:cNvGrpSpPr/>
      </xdr:nvGrpSpPr>
      <xdr:grpSpPr>
        <a:xfrm>
          <a:off x="17937499" y="9839870"/>
          <a:ext cx="173935" cy="349200"/>
          <a:chOff x="11965760" y="3930963"/>
          <a:chExt cx="173935" cy="349200"/>
        </a:xfrm>
      </xdr:grpSpPr>
      <xdr:sp macro="" textlink="">
        <xdr:nvSpPr>
          <xdr:cNvPr id="24" name="Rectángulo 23">
            <a:extLst>
              <a:ext uri="{FF2B5EF4-FFF2-40B4-BE49-F238E27FC236}">
                <a16:creationId xmlns:a16="http://schemas.microsoft.com/office/drawing/2014/main" id="{F80FC70B-042C-555C-7631-3A512B8807C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7" name="Rectángulo 26">
            <a:extLst>
              <a:ext uri="{FF2B5EF4-FFF2-40B4-BE49-F238E27FC236}">
                <a16:creationId xmlns:a16="http://schemas.microsoft.com/office/drawing/2014/main" id="{8D622509-AA31-147A-343A-439D4FC58630}"/>
              </a:ext>
            </a:extLst>
          </xdr:cNvPr>
          <xdr:cNvSpPr/>
        </xdr:nvSpPr>
        <xdr:spPr>
          <a:xfrm>
            <a:off x="11966327" y="3930963"/>
            <a:ext cx="172800" cy="349200"/>
          </a:xfrm>
          <a:prstGeom prst="rect">
            <a:avLst/>
          </a:prstGeom>
          <a:noFill/>
          <a:ln w="6350">
            <a:solidFill>
              <a:srgbClr val="6097D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343463</xdr:colOff>
      <xdr:row>52</xdr:row>
      <xdr:rowOff>23439</xdr:rowOff>
    </xdr:from>
    <xdr:to>
      <xdr:col>17</xdr:col>
      <xdr:colOff>517398</xdr:colOff>
      <xdr:row>53</xdr:row>
      <xdr:rowOff>182139</xdr:rowOff>
    </xdr:to>
    <xdr:grpSp>
      <xdr:nvGrpSpPr>
        <xdr:cNvPr id="30" name="Grupo 29">
          <a:extLst>
            <a:ext uri="{FF2B5EF4-FFF2-40B4-BE49-F238E27FC236}">
              <a16:creationId xmlns:a16="http://schemas.microsoft.com/office/drawing/2014/main" id="{4F46093D-48D3-4244-8285-DCAA9A05D60C}"/>
            </a:ext>
          </a:extLst>
        </xdr:cNvPr>
        <xdr:cNvGrpSpPr/>
      </xdr:nvGrpSpPr>
      <xdr:grpSpPr>
        <a:xfrm>
          <a:off x="17937499" y="10432903"/>
          <a:ext cx="173935" cy="349200"/>
          <a:chOff x="11965760" y="3930963"/>
          <a:chExt cx="173935" cy="349200"/>
        </a:xfrm>
      </xdr:grpSpPr>
      <xdr:sp macro="" textlink="">
        <xdr:nvSpPr>
          <xdr:cNvPr id="31" name="Rectángulo 30">
            <a:extLst>
              <a:ext uri="{FF2B5EF4-FFF2-40B4-BE49-F238E27FC236}">
                <a16:creationId xmlns:a16="http://schemas.microsoft.com/office/drawing/2014/main" id="{AECE6842-E7D4-4484-A1CB-902CC33FCB17}"/>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2" name="Rectángulo 31">
            <a:extLst>
              <a:ext uri="{FF2B5EF4-FFF2-40B4-BE49-F238E27FC236}">
                <a16:creationId xmlns:a16="http://schemas.microsoft.com/office/drawing/2014/main" id="{48C70663-2C98-5F53-BD23-3EAB5E72139A}"/>
              </a:ext>
            </a:extLst>
          </xdr:cNvPr>
          <xdr:cNvSpPr/>
        </xdr:nvSpPr>
        <xdr:spPr>
          <a:xfrm>
            <a:off x="11966327" y="3930963"/>
            <a:ext cx="172800" cy="349200"/>
          </a:xfrm>
          <a:prstGeom prst="rect">
            <a:avLst/>
          </a:prstGeom>
          <a:noFill/>
          <a:ln w="63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22415</xdr:colOff>
      <xdr:row>43</xdr:row>
      <xdr:rowOff>123265</xdr:rowOff>
    </xdr:from>
    <xdr:to>
      <xdr:col>17</xdr:col>
      <xdr:colOff>196350</xdr:colOff>
      <xdr:row>44</xdr:row>
      <xdr:rowOff>67723</xdr:rowOff>
    </xdr:to>
    <xdr:sp macro="" textlink="">
      <xdr:nvSpPr>
        <xdr:cNvPr id="49" name="Rectángulo 48">
          <a:extLst>
            <a:ext uri="{FF2B5EF4-FFF2-40B4-BE49-F238E27FC236}">
              <a16:creationId xmlns:a16="http://schemas.microsoft.com/office/drawing/2014/main" id="{8CD2FC6C-FB99-48B2-B45D-EDF691B46567}"/>
            </a:ext>
          </a:extLst>
        </xdr:cNvPr>
        <xdr:cNvSpPr/>
      </xdr:nvSpPr>
      <xdr:spPr>
        <a:xfrm>
          <a:off x="33897797" y="7362265"/>
          <a:ext cx="173935" cy="347870"/>
        </a:xfrm>
        <a:prstGeom prst="rect">
          <a:avLst/>
        </a:prstGeom>
        <a:solidFill>
          <a:srgbClr val="875EB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11729</xdr:colOff>
      <xdr:row>42</xdr:row>
      <xdr:rowOff>119276</xdr:rowOff>
    </xdr:from>
    <xdr:to>
      <xdr:col>16</xdr:col>
      <xdr:colOff>279070</xdr:colOff>
      <xdr:row>55</xdr:row>
      <xdr:rowOff>5952</xdr:rowOff>
    </xdr:to>
    <xdr:grpSp>
      <xdr:nvGrpSpPr>
        <xdr:cNvPr id="58" name="Grupo 57">
          <a:extLst>
            <a:ext uri="{FF2B5EF4-FFF2-40B4-BE49-F238E27FC236}">
              <a16:creationId xmlns:a16="http://schemas.microsoft.com/office/drawing/2014/main" id="{6F005787-AEC2-A3E4-E640-0307EDE34FCB}"/>
            </a:ext>
          </a:extLst>
        </xdr:cNvPr>
        <xdr:cNvGrpSpPr/>
      </xdr:nvGrpSpPr>
      <xdr:grpSpPr>
        <a:xfrm>
          <a:off x="6856122" y="8419633"/>
          <a:ext cx="10254984" cy="2567283"/>
          <a:chOff x="24270192" y="7074724"/>
          <a:chExt cx="8649341" cy="2577489"/>
        </a:xfrm>
      </xdr:grpSpPr>
      <xdr:graphicFrame macro="">
        <xdr:nvGraphicFramePr>
          <xdr:cNvPr id="60" name="Gráfico 59">
            <a:extLst>
              <a:ext uri="{FF2B5EF4-FFF2-40B4-BE49-F238E27FC236}">
                <a16:creationId xmlns:a16="http://schemas.microsoft.com/office/drawing/2014/main" id="{ADAA1770-DF49-6D87-A82D-D31174AF968A}"/>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
          </a:graphicData>
        </a:graphic>
      </xdr:graphicFrame>
      <xdr:sp macro="" textlink="Seguimiento!H21">
        <xdr:nvSpPr>
          <xdr:cNvPr id="61" name="CuadroTexto 60">
            <a:extLst>
              <a:ext uri="{FF2B5EF4-FFF2-40B4-BE49-F238E27FC236}">
                <a16:creationId xmlns:a16="http://schemas.microsoft.com/office/drawing/2014/main" id="{D456346C-DE69-9093-D10B-D0C948EBA546}"/>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2">
        <xdr:nvSpPr>
          <xdr:cNvPr id="62" name="CuadroTexto 61">
            <a:extLst>
              <a:ext uri="{FF2B5EF4-FFF2-40B4-BE49-F238E27FC236}">
                <a16:creationId xmlns:a16="http://schemas.microsoft.com/office/drawing/2014/main" id="{B6EF211A-AFA3-130E-2446-7F0DE3CE4ECB}"/>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63" name="CuadroTexto 62">
            <a:extLst>
              <a:ext uri="{FF2B5EF4-FFF2-40B4-BE49-F238E27FC236}">
                <a16:creationId xmlns:a16="http://schemas.microsoft.com/office/drawing/2014/main" id="{ADDE9F25-2595-4A4F-3440-F1A911949DFA}"/>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64" name="CuadroTexto 63">
            <a:extLst>
              <a:ext uri="{FF2B5EF4-FFF2-40B4-BE49-F238E27FC236}">
                <a16:creationId xmlns:a16="http://schemas.microsoft.com/office/drawing/2014/main" id="{86842669-8AB7-020A-72C6-B5D3203523AC}"/>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5</xdr:col>
      <xdr:colOff>0</xdr:colOff>
      <xdr:row>58</xdr:row>
      <xdr:rowOff>95611</xdr:rowOff>
    </xdr:from>
    <xdr:to>
      <xdr:col>16</xdr:col>
      <xdr:colOff>276000</xdr:colOff>
      <xdr:row>72</xdr:row>
      <xdr:rowOff>4991</xdr:rowOff>
    </xdr:to>
    <xdr:grpSp>
      <xdr:nvGrpSpPr>
        <xdr:cNvPr id="66" name="Grupo 65">
          <a:extLst>
            <a:ext uri="{FF2B5EF4-FFF2-40B4-BE49-F238E27FC236}">
              <a16:creationId xmlns:a16="http://schemas.microsoft.com/office/drawing/2014/main" id="{A8DBDA45-F724-F590-9E6B-374017259D87}"/>
            </a:ext>
          </a:extLst>
        </xdr:cNvPr>
        <xdr:cNvGrpSpPr/>
      </xdr:nvGrpSpPr>
      <xdr:grpSpPr>
        <a:xfrm>
          <a:off x="6844393" y="11648075"/>
          <a:ext cx="10263643" cy="2603595"/>
          <a:chOff x="24161338" y="10439152"/>
          <a:chExt cx="8649341" cy="2573777"/>
        </a:xfrm>
      </xdr:grpSpPr>
      <xdr:graphicFrame macro="">
        <xdr:nvGraphicFramePr>
          <xdr:cNvPr id="68" name="Gráfico 67">
            <a:extLst>
              <a:ext uri="{FF2B5EF4-FFF2-40B4-BE49-F238E27FC236}">
                <a16:creationId xmlns:a16="http://schemas.microsoft.com/office/drawing/2014/main" id="{63C71BED-722C-F1B2-4876-DC52FD440BA6}"/>
              </a:ext>
            </a:extLst>
          </xdr:cNvPr>
          <xdr:cNvGraphicFramePr/>
        </xdr:nvGraphicFramePr>
        <xdr:xfrm>
          <a:off x="24161338" y="10439152"/>
          <a:ext cx="8649341" cy="2573777"/>
        </xdr:xfrm>
        <a:graphic>
          <a:graphicData uri="http://schemas.openxmlformats.org/drawingml/2006/chart">
            <c:chart xmlns:c="http://schemas.openxmlformats.org/drawingml/2006/chart" xmlns:r="http://schemas.openxmlformats.org/officeDocument/2006/relationships" r:id="rId2"/>
          </a:graphicData>
        </a:graphic>
      </xdr:graphicFrame>
      <xdr:sp macro="" textlink="Seguimiento!I21">
        <xdr:nvSpPr>
          <xdr:cNvPr id="69" name="CuadroTexto 68">
            <a:extLst>
              <a:ext uri="{FF2B5EF4-FFF2-40B4-BE49-F238E27FC236}">
                <a16:creationId xmlns:a16="http://schemas.microsoft.com/office/drawing/2014/main" id="{8696D9DE-A24F-BA03-9DBE-DFDE98DC0FE8}"/>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2">
        <xdr:nvSpPr>
          <xdr:cNvPr id="70" name="CuadroTexto 69">
            <a:extLst>
              <a:ext uri="{FF2B5EF4-FFF2-40B4-BE49-F238E27FC236}">
                <a16:creationId xmlns:a16="http://schemas.microsoft.com/office/drawing/2014/main" id="{B18C7295-15D5-F252-1D15-5654FF3EA18F}"/>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71" name="CuadroTexto 70">
            <a:extLst>
              <a:ext uri="{FF2B5EF4-FFF2-40B4-BE49-F238E27FC236}">
                <a16:creationId xmlns:a16="http://schemas.microsoft.com/office/drawing/2014/main" id="{12AC2CEA-5D3F-5BF4-11BF-240572704E1E}"/>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72" name="CuadroTexto 71">
            <a:extLst>
              <a:ext uri="{FF2B5EF4-FFF2-40B4-BE49-F238E27FC236}">
                <a16:creationId xmlns:a16="http://schemas.microsoft.com/office/drawing/2014/main" id="{31945A3B-8694-79E4-F89E-A78D6D998D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6</xdr:col>
      <xdr:colOff>99580</xdr:colOff>
      <xdr:row>9</xdr:row>
      <xdr:rowOff>168852</xdr:rowOff>
    </xdr:from>
    <xdr:to>
      <xdr:col>15</xdr:col>
      <xdr:colOff>418725</xdr:colOff>
      <xdr:row>36</xdr:row>
      <xdr:rowOff>163152</xdr:rowOff>
    </xdr:to>
    <xdr:graphicFrame macro="">
      <xdr:nvGraphicFramePr>
        <xdr:cNvPr id="77" name="Gráfico 76">
          <a:extLst>
            <a:ext uri="{FF2B5EF4-FFF2-40B4-BE49-F238E27FC236}">
              <a16:creationId xmlns:a16="http://schemas.microsoft.com/office/drawing/2014/main" id="{1A73C929-F555-4C22-99F8-7823DBAC9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329046</xdr:colOff>
      <xdr:row>43</xdr:row>
      <xdr:rowOff>103908</xdr:rowOff>
    </xdr:from>
    <xdr:to>
      <xdr:col>17</xdr:col>
      <xdr:colOff>502981</xdr:colOff>
      <xdr:row>44</xdr:row>
      <xdr:rowOff>54790</xdr:rowOff>
    </xdr:to>
    <xdr:grpSp>
      <xdr:nvGrpSpPr>
        <xdr:cNvPr id="108" name="Grupo 107">
          <a:extLst>
            <a:ext uri="{FF2B5EF4-FFF2-40B4-BE49-F238E27FC236}">
              <a16:creationId xmlns:a16="http://schemas.microsoft.com/office/drawing/2014/main" id="{7F17F7D5-7245-4917-85CC-BC508D801366}"/>
            </a:ext>
          </a:extLst>
        </xdr:cNvPr>
        <xdr:cNvGrpSpPr/>
      </xdr:nvGrpSpPr>
      <xdr:grpSpPr>
        <a:xfrm>
          <a:off x="17923082" y="8594765"/>
          <a:ext cx="173935" cy="345489"/>
          <a:chOff x="11965760" y="3930963"/>
          <a:chExt cx="173935" cy="349200"/>
        </a:xfrm>
      </xdr:grpSpPr>
      <xdr:sp macro="" textlink="">
        <xdr:nvSpPr>
          <xdr:cNvPr id="109" name="Rectángulo 108">
            <a:extLst>
              <a:ext uri="{FF2B5EF4-FFF2-40B4-BE49-F238E27FC236}">
                <a16:creationId xmlns:a16="http://schemas.microsoft.com/office/drawing/2014/main" id="{D007A0D5-6382-15CD-96E3-4BDA534A01E3}"/>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10" name="Rectángulo 109">
            <a:extLst>
              <a:ext uri="{FF2B5EF4-FFF2-40B4-BE49-F238E27FC236}">
                <a16:creationId xmlns:a16="http://schemas.microsoft.com/office/drawing/2014/main" id="{C77A2387-B572-5FC0-7349-E21696A92C38}"/>
              </a:ext>
            </a:extLst>
          </xdr:cNvPr>
          <xdr:cNvSpPr/>
        </xdr:nvSpPr>
        <xdr:spPr>
          <a:xfrm>
            <a:off x="11966327" y="3930963"/>
            <a:ext cx="172800" cy="349200"/>
          </a:xfrm>
          <a:prstGeom prst="rect">
            <a:avLst/>
          </a:prstGeom>
          <a:noFill/>
          <a:ln w="6350">
            <a:solidFill>
              <a:srgbClr val="875EB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4</xdr:col>
      <xdr:colOff>1353910</xdr:colOff>
      <xdr:row>77</xdr:row>
      <xdr:rowOff>77560</xdr:rowOff>
    </xdr:from>
    <xdr:to>
      <xdr:col>9</xdr:col>
      <xdr:colOff>642760</xdr:colOff>
      <xdr:row>92</xdr:row>
      <xdr:rowOff>136060</xdr:rowOff>
    </xdr:to>
    <xdr:graphicFrame macro="">
      <xdr:nvGraphicFramePr>
        <xdr:cNvPr id="4" name="Gráfico 3">
          <a:extLst>
            <a:ext uri="{FF2B5EF4-FFF2-40B4-BE49-F238E27FC236}">
              <a16:creationId xmlns:a16="http://schemas.microsoft.com/office/drawing/2014/main" id="{8D2BFD45-4F12-3D44-5145-150FF68912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727981</xdr:colOff>
      <xdr:row>77</xdr:row>
      <xdr:rowOff>159203</xdr:rowOff>
    </xdr:from>
    <xdr:to>
      <xdr:col>14</xdr:col>
      <xdr:colOff>697981</xdr:colOff>
      <xdr:row>93</xdr:row>
      <xdr:rowOff>27203</xdr:rowOff>
    </xdr:to>
    <xdr:graphicFrame macro="">
      <xdr:nvGraphicFramePr>
        <xdr:cNvPr id="5" name="Gráfico 4">
          <a:extLst>
            <a:ext uri="{FF2B5EF4-FFF2-40B4-BE49-F238E27FC236}">
              <a16:creationId xmlns:a16="http://schemas.microsoft.com/office/drawing/2014/main" id="{AE2563E9-AC6C-5DA1-687D-54D6E80B91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1416843</xdr:colOff>
      <xdr:row>98</xdr:row>
      <xdr:rowOff>116680</xdr:rowOff>
    </xdr:from>
    <xdr:to>
      <xdr:col>9</xdr:col>
      <xdr:colOff>720093</xdr:colOff>
      <xdr:row>113</xdr:row>
      <xdr:rowOff>175180</xdr:rowOff>
    </xdr:to>
    <xdr:graphicFrame macro="">
      <xdr:nvGraphicFramePr>
        <xdr:cNvPr id="6" name="Gráfico 5">
          <a:extLst>
            <a:ext uri="{FF2B5EF4-FFF2-40B4-BE49-F238E27FC236}">
              <a16:creationId xmlns:a16="http://schemas.microsoft.com/office/drawing/2014/main" id="{8949D0DE-B54A-6408-C453-20272D053D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27214</xdr:colOff>
      <xdr:row>98</xdr:row>
      <xdr:rowOff>122465</xdr:rowOff>
    </xdr:from>
    <xdr:to>
      <xdr:col>14</xdr:col>
      <xdr:colOff>759214</xdr:colOff>
      <xdr:row>113</xdr:row>
      <xdr:rowOff>180965</xdr:rowOff>
    </xdr:to>
    <xdr:graphicFrame macro="">
      <xdr:nvGraphicFramePr>
        <xdr:cNvPr id="10" name="Gráfico 9">
          <a:extLst>
            <a:ext uri="{FF2B5EF4-FFF2-40B4-BE49-F238E27FC236}">
              <a16:creationId xmlns:a16="http://schemas.microsoft.com/office/drawing/2014/main" id="{2D8A2CBA-1A9E-4564-AFCB-2A770D6FCD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917863</xdr:colOff>
      <xdr:row>190</xdr:row>
      <xdr:rowOff>51955</xdr:rowOff>
    </xdr:from>
    <xdr:to>
      <xdr:col>11</xdr:col>
      <xdr:colOff>639531</xdr:colOff>
      <xdr:row>212</xdr:row>
      <xdr:rowOff>168601</xdr:rowOff>
    </xdr:to>
    <xdr:graphicFrame macro="">
      <xdr:nvGraphicFramePr>
        <xdr:cNvPr id="35" name="Gráfico 34">
          <a:extLst>
            <a:ext uri="{FF2B5EF4-FFF2-40B4-BE49-F238E27FC236}">
              <a16:creationId xmlns:a16="http://schemas.microsoft.com/office/drawing/2014/main" id="{1F51063B-9796-4E82-82E2-3B1A813C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1385454</xdr:colOff>
      <xdr:row>161</xdr:row>
      <xdr:rowOff>155864</xdr:rowOff>
    </xdr:from>
    <xdr:to>
      <xdr:col>12</xdr:col>
      <xdr:colOff>345122</xdr:colOff>
      <xdr:row>184</xdr:row>
      <xdr:rowOff>133964</xdr:rowOff>
    </xdr:to>
    <xdr:graphicFrame macro="">
      <xdr:nvGraphicFramePr>
        <xdr:cNvPr id="36" name="Gráfico 35">
          <a:extLst>
            <a:ext uri="{FF2B5EF4-FFF2-40B4-BE49-F238E27FC236}">
              <a16:creationId xmlns:a16="http://schemas.microsoft.com/office/drawing/2014/main" id="{CAC3798A-A49A-4735-B2D8-E6F17FEFD3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1524001</xdr:colOff>
      <xdr:row>1</xdr:row>
      <xdr:rowOff>69273</xdr:rowOff>
    </xdr:from>
    <xdr:to>
      <xdr:col>14</xdr:col>
      <xdr:colOff>242454</xdr:colOff>
      <xdr:row>6</xdr:row>
      <xdr:rowOff>121227</xdr:rowOff>
    </xdr:to>
    <xdr:sp macro="" textlink="">
      <xdr:nvSpPr>
        <xdr:cNvPr id="3" name="Rectángulo: esquinas redondeadas 2">
          <a:extLst>
            <a:ext uri="{FF2B5EF4-FFF2-40B4-BE49-F238E27FC236}">
              <a16:creationId xmlns:a16="http://schemas.microsoft.com/office/drawing/2014/main" id="{BACF6DEE-183D-F879-593F-837C01606D4B}"/>
            </a:ext>
          </a:extLst>
        </xdr:cNvPr>
        <xdr:cNvSpPr/>
      </xdr:nvSpPr>
      <xdr:spPr>
        <a:xfrm>
          <a:off x="2043546" y="259773"/>
          <a:ext cx="13490863" cy="1004454"/>
        </a:xfrm>
        <a:prstGeom prst="roundRect">
          <a:avLst/>
        </a:prstGeom>
        <a:solidFill>
          <a:srgbClr val="FFFF99"/>
        </a:solidFill>
        <a:ln>
          <a:solidFill>
            <a:srgbClr val="FF277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2000" b="1">
              <a:solidFill>
                <a:schemeClr val="tx1"/>
              </a:solidFill>
            </a:rPr>
            <a:t>Esta información es la que permite recolectar los datos para mostrar en el informe de avance y cierre, por favor no modificarla y de tener</a:t>
          </a:r>
          <a:r>
            <a:rPr lang="es-MX" sz="2000" b="1" baseline="0">
              <a:solidFill>
                <a:schemeClr val="tx1"/>
              </a:solidFill>
            </a:rPr>
            <a:t> que </a:t>
          </a:r>
          <a:r>
            <a:rPr lang="es-MX" sz="2000" b="1">
              <a:solidFill>
                <a:schemeClr val="tx1"/>
              </a:solidFill>
            </a:rPr>
            <a:t>ser el caso analizar los cambios pertinentes en cada pestaña.</a:t>
          </a:r>
        </a:p>
      </xdr:txBody>
    </xdr:sp>
    <xdr:clientData/>
  </xdr:twoCellAnchor>
  <xdr:twoCellAnchor editAs="oneCell">
    <xdr:from>
      <xdr:col>1</xdr:col>
      <xdr:colOff>103908</xdr:colOff>
      <xdr:row>1</xdr:row>
      <xdr:rowOff>69273</xdr:rowOff>
    </xdr:from>
    <xdr:to>
      <xdr:col>1</xdr:col>
      <xdr:colOff>1231589</xdr:colOff>
      <xdr:row>7</xdr:row>
      <xdr:rowOff>0</xdr:rowOff>
    </xdr:to>
    <xdr:pic>
      <xdr:nvPicPr>
        <xdr:cNvPr id="7" name="Imagen 6">
          <a:extLst>
            <a:ext uri="{FF2B5EF4-FFF2-40B4-BE49-F238E27FC236}">
              <a16:creationId xmlns:a16="http://schemas.microsoft.com/office/drawing/2014/main" id="{EA2D31DF-51A4-9D54-5F7C-E2D453CE9DDB}"/>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623453" y="259773"/>
          <a:ext cx="1127681" cy="11256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330137</xdr:colOff>
      <xdr:row>120</xdr:row>
      <xdr:rowOff>25031</xdr:rowOff>
    </xdr:from>
    <xdr:to>
      <xdr:col>9</xdr:col>
      <xdr:colOff>485034</xdr:colOff>
      <xdr:row>135</xdr:row>
      <xdr:rowOff>83531</xdr:rowOff>
    </xdr:to>
    <xdr:graphicFrame macro="">
      <xdr:nvGraphicFramePr>
        <xdr:cNvPr id="19" name="Gráfico 18">
          <a:extLst>
            <a:ext uri="{FF2B5EF4-FFF2-40B4-BE49-F238E27FC236}">
              <a16:creationId xmlns:a16="http://schemas.microsoft.com/office/drawing/2014/main" id="{93F54073-B894-46AA-A6B5-7EA2A122DA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519545</xdr:colOff>
      <xdr:row>140</xdr:row>
      <xdr:rowOff>91784</xdr:rowOff>
    </xdr:from>
    <xdr:to>
      <xdr:col>12</xdr:col>
      <xdr:colOff>217402</xdr:colOff>
      <xdr:row>155</xdr:row>
      <xdr:rowOff>150284</xdr:rowOff>
    </xdr:to>
    <xdr:graphicFrame macro="">
      <xdr:nvGraphicFramePr>
        <xdr:cNvPr id="8" name="Gráfico 7">
          <a:extLst>
            <a:ext uri="{FF2B5EF4-FFF2-40B4-BE49-F238E27FC236}">
              <a16:creationId xmlns:a16="http://schemas.microsoft.com/office/drawing/2014/main" id="{0CE44A16-3269-5E7D-2A5F-EC0A911A9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0.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1.xml><?xml version="1.0" encoding="utf-8"?>
<xdr:wsDr xmlns:xdr="http://schemas.openxmlformats.org/drawingml/2006/spreadsheetDrawing" xmlns:a="http://schemas.openxmlformats.org/drawingml/2006/main">
  <xdr:twoCellAnchor>
    <xdr:from>
      <xdr:col>2</xdr:col>
      <xdr:colOff>38345</xdr:colOff>
      <xdr:row>238</xdr:row>
      <xdr:rowOff>54429</xdr:rowOff>
    </xdr:from>
    <xdr:to>
      <xdr:col>22</xdr:col>
      <xdr:colOff>566345</xdr:colOff>
      <xdr:row>256</xdr:row>
      <xdr:rowOff>173184</xdr:rowOff>
    </xdr:to>
    <xdr:graphicFrame macro="">
      <xdr:nvGraphicFramePr>
        <xdr:cNvPr id="241" name="Gráfico 240">
          <a:extLst>
            <a:ext uri="{FF2B5EF4-FFF2-40B4-BE49-F238E27FC236}">
              <a16:creationId xmlns:a16="http://schemas.microsoft.com/office/drawing/2014/main" id="{F1191B27-81AA-4F03-A06E-FFF0CABCE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17318</xdr:colOff>
      <xdr:row>264</xdr:row>
      <xdr:rowOff>0</xdr:rowOff>
    </xdr:from>
    <xdr:to>
      <xdr:col>22</xdr:col>
      <xdr:colOff>473318</xdr:colOff>
      <xdr:row>301</xdr:row>
      <xdr:rowOff>79500</xdr:rowOff>
    </xdr:to>
    <xdr:sp macro="" textlink="">
      <xdr:nvSpPr>
        <xdr:cNvPr id="256" name="Rectángulo 255">
          <a:extLst>
            <a:ext uri="{FF2B5EF4-FFF2-40B4-BE49-F238E27FC236}">
              <a16:creationId xmlns:a16="http://schemas.microsoft.com/office/drawing/2014/main" id="{5106360B-CFB7-DF72-D814-839B50E62039}"/>
            </a:ext>
          </a:extLst>
        </xdr:cNvPr>
        <xdr:cNvSpPr/>
      </xdr:nvSpPr>
      <xdr:spPr>
        <a:xfrm>
          <a:off x="1112693" y="50411063"/>
          <a:ext cx="15696000" cy="7128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V</a:t>
          </a:r>
        </a:p>
      </xdr:txBody>
    </xdr:sp>
    <xdr:clientData/>
  </xdr:twoCellAnchor>
  <xdr:twoCellAnchor>
    <xdr:from>
      <xdr:col>1</xdr:col>
      <xdr:colOff>258536</xdr:colOff>
      <xdr:row>1</xdr:row>
      <xdr:rowOff>60887</xdr:rowOff>
    </xdr:from>
    <xdr:to>
      <xdr:col>22</xdr:col>
      <xdr:colOff>381000</xdr:colOff>
      <xdr:row>8</xdr:row>
      <xdr:rowOff>8387</xdr:rowOff>
    </xdr:to>
    <xdr:sp macro="" textlink="">
      <xdr:nvSpPr>
        <xdr:cNvPr id="75" name="Rectángulo: esquinas redondeadas 74">
          <a:extLst>
            <a:ext uri="{FF2B5EF4-FFF2-40B4-BE49-F238E27FC236}">
              <a16:creationId xmlns:a16="http://schemas.microsoft.com/office/drawing/2014/main" id="{BAA160E6-7856-BA58-EFD4-F348628811EF}"/>
            </a:ext>
          </a:extLst>
        </xdr:cNvPr>
        <xdr:cNvSpPr/>
      </xdr:nvSpPr>
      <xdr:spPr>
        <a:xfrm>
          <a:off x="587581" y="251387"/>
          <a:ext cx="16124464"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17564</xdr:colOff>
      <xdr:row>9</xdr:row>
      <xdr:rowOff>0</xdr:rowOff>
    </xdr:from>
    <xdr:to>
      <xdr:col>23</xdr:col>
      <xdr:colOff>17318</xdr:colOff>
      <xdr:row>12</xdr:row>
      <xdr:rowOff>27214</xdr:rowOff>
    </xdr:to>
    <xdr:sp macro="" textlink="">
      <xdr:nvSpPr>
        <xdr:cNvPr id="2" name="Rectángulo: esquinas redondeadas 1">
          <a:extLst>
            <a:ext uri="{FF2B5EF4-FFF2-40B4-BE49-F238E27FC236}">
              <a16:creationId xmlns:a16="http://schemas.microsoft.com/office/drawing/2014/main" id="{00000000-0008-0000-0000-000002000000}"/>
            </a:ext>
          </a:extLst>
        </xdr:cNvPr>
        <xdr:cNvSpPr/>
      </xdr:nvSpPr>
      <xdr:spPr>
        <a:xfrm>
          <a:off x="379514" y="164769"/>
          <a:ext cx="16763754" cy="624445"/>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clientData/>
  </xdr:twoCellAnchor>
  <xdr:twoCellAnchor>
    <xdr:from>
      <xdr:col>1</xdr:col>
      <xdr:colOff>122465</xdr:colOff>
      <xdr:row>9</xdr:row>
      <xdr:rowOff>0</xdr:rowOff>
    </xdr:from>
    <xdr:to>
      <xdr:col>22</xdr:col>
      <xdr:colOff>554182</xdr:colOff>
      <xdr:row>12</xdr:row>
      <xdr:rowOff>27214</xdr:rowOff>
    </xdr:to>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451510" y="1749136"/>
          <a:ext cx="164337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000-000004000000}"/>
            </a:ext>
          </a:extLst>
        </xdr:cNvPr>
        <xdr:cNvGrpSpPr/>
      </xdr:nvGrpSpPr>
      <xdr:grpSpPr>
        <a:xfrm>
          <a:off x="430973" y="2556162"/>
          <a:ext cx="3626428"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0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000-000007000000}"/>
            </a:ext>
          </a:extLst>
        </xdr:cNvPr>
        <xdr:cNvGrpSpPr/>
      </xdr:nvGrpSpPr>
      <xdr:grpSpPr>
        <a:xfrm>
          <a:off x="430973" y="5797383"/>
          <a:ext cx="3626428"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0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9" name="CuadroTexto 8">
            <a:extLst>
              <a:ext uri="{FF2B5EF4-FFF2-40B4-BE49-F238E27FC236}">
                <a16:creationId xmlns:a16="http://schemas.microsoft.com/office/drawing/2014/main" id="{00000000-0008-0000-0000-000009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grpSp>
      <xdr:nvGrpSpPr>
        <xdr:cNvPr id="10" name="Grupo 9">
          <a:extLst>
            <a:ext uri="{FF2B5EF4-FFF2-40B4-BE49-F238E27FC236}">
              <a16:creationId xmlns:a16="http://schemas.microsoft.com/office/drawing/2014/main" id="{00000000-0008-0000-0000-00000A000000}"/>
            </a:ext>
          </a:extLst>
        </xdr:cNvPr>
        <xdr:cNvGrpSpPr/>
      </xdr:nvGrpSpPr>
      <xdr:grpSpPr>
        <a:xfrm>
          <a:off x="12887935" y="3134834"/>
          <a:ext cx="3996050" cy="2533158"/>
          <a:chOff x="12939890" y="1508163"/>
          <a:chExt cx="3996050" cy="2533158"/>
        </a:xfrm>
      </xdr:grpSpPr>
      <xdr:sp macro="" textlink="">
        <xdr:nvSpPr>
          <xdr:cNvPr id="11" name="Rectángulo: esquinas redondeadas 10">
            <a:extLst>
              <a:ext uri="{FF2B5EF4-FFF2-40B4-BE49-F238E27FC236}">
                <a16:creationId xmlns:a16="http://schemas.microsoft.com/office/drawing/2014/main" id="{00000000-0008-0000-0000-00000B000000}"/>
              </a:ext>
            </a:extLst>
          </xdr:cNvPr>
          <xdr:cNvSpPr/>
        </xdr:nvSpPr>
        <xdr:spPr>
          <a:xfrm>
            <a:off x="12939890" y="1508163"/>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2" name="CuadroTexto 11">
            <a:extLst>
              <a:ext uri="{FF2B5EF4-FFF2-40B4-BE49-F238E27FC236}">
                <a16:creationId xmlns:a16="http://schemas.microsoft.com/office/drawing/2014/main" id="{00000000-0008-0000-0000-00000C000000}"/>
              </a:ext>
            </a:extLst>
          </xdr:cNvPr>
          <xdr:cNvSpPr txBox="1"/>
        </xdr:nvSpPr>
        <xdr:spPr>
          <a:xfrm>
            <a:off x="13041720" y="1562503"/>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 Proyecto'!A20">
        <xdr:nvSpPr>
          <xdr:cNvPr id="13" name="CuadroTexto 12">
            <a:extLst>
              <a:ext uri="{FF2B5EF4-FFF2-40B4-BE49-F238E27FC236}">
                <a16:creationId xmlns:a16="http://schemas.microsoft.com/office/drawing/2014/main" id="{00000000-0008-0000-0000-00000D000000}"/>
              </a:ext>
            </a:extLst>
          </xdr:cNvPr>
          <xdr:cNvSpPr txBox="1"/>
        </xdr:nvSpPr>
        <xdr:spPr>
          <a:xfrm>
            <a:off x="13620247" y="2063985"/>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F4CC06D-0EE8-4D11-A253-482E0A901EF9}" type="TxLink">
              <a:rPr lang="en-US" sz="1400" b="1" i="0" u="none" strike="noStrike">
                <a:solidFill>
                  <a:schemeClr val="tx1"/>
                </a:solidFill>
                <a:latin typeface="Calibri"/>
                <a:cs typeface="Calibri"/>
              </a:rPr>
              <a:pPr algn="l"/>
              <a:t>Product Owner: </a:t>
            </a:fld>
            <a:endParaRPr lang="es-MX" sz="1400" b="1">
              <a:solidFill>
                <a:schemeClr val="tx1"/>
              </a:solidFill>
              <a:latin typeface="+mn-lt"/>
            </a:endParaRPr>
          </a:p>
        </xdr:txBody>
      </xdr:sp>
      <xdr:sp macro="" textlink="'Inf. Proyecto'!A21">
        <xdr:nvSpPr>
          <xdr:cNvPr id="14" name="CuadroTexto 13">
            <a:extLst>
              <a:ext uri="{FF2B5EF4-FFF2-40B4-BE49-F238E27FC236}">
                <a16:creationId xmlns:a16="http://schemas.microsoft.com/office/drawing/2014/main" id="{00000000-0008-0000-0000-00000E000000}"/>
              </a:ext>
            </a:extLst>
          </xdr:cNvPr>
          <xdr:cNvSpPr txBox="1"/>
        </xdr:nvSpPr>
        <xdr:spPr>
          <a:xfrm>
            <a:off x="13620247" y="2681101"/>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4981F5-21A1-44E8-802B-0CBFB414D677}" type="TxLink">
              <a:rPr lang="en-US" sz="1400" b="1" i="0" u="none" strike="noStrike">
                <a:solidFill>
                  <a:schemeClr val="tx1"/>
                </a:solidFill>
                <a:latin typeface="Calibri"/>
                <a:cs typeface="Calibri"/>
              </a:rPr>
              <a:pPr algn="l"/>
              <a:t>Scrum Master: </a:t>
            </a:fld>
            <a:endParaRPr lang="es-MX" sz="1800" b="1">
              <a:solidFill>
                <a:schemeClr val="tx1"/>
              </a:solidFill>
            </a:endParaRPr>
          </a:p>
        </xdr:txBody>
      </xdr:sp>
      <xdr:sp macro="" textlink="'Inf. Proyecto'!A22">
        <xdr:nvSpPr>
          <xdr:cNvPr id="15" name="CuadroTexto 14">
            <a:extLst>
              <a:ext uri="{FF2B5EF4-FFF2-40B4-BE49-F238E27FC236}">
                <a16:creationId xmlns:a16="http://schemas.microsoft.com/office/drawing/2014/main" id="{00000000-0008-0000-0000-00000F000000}"/>
              </a:ext>
            </a:extLst>
          </xdr:cNvPr>
          <xdr:cNvSpPr txBox="1"/>
        </xdr:nvSpPr>
        <xdr:spPr>
          <a:xfrm>
            <a:off x="13620247" y="3323359"/>
            <a:ext cx="3166014" cy="436588"/>
          </a:xfrm>
          <a:prstGeom prst="rect">
            <a:avLst/>
          </a:prstGeom>
          <a:no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6DBD5AF-A09D-4DED-9A30-3C2FA8C62EF8}" type="TxLink">
              <a:rPr lang="en-US" sz="1400" b="1" i="0" u="none" strike="noStrike">
                <a:solidFill>
                  <a:schemeClr val="tx1"/>
                </a:solidFill>
                <a:effectLst/>
                <a:latin typeface="Calibri"/>
                <a:ea typeface="+mn-ea"/>
                <a:cs typeface="Calibri"/>
              </a:rPr>
              <a:pPr algn="l"/>
              <a:t>Tester: </a:t>
            </a:fld>
            <a:endParaRPr lang="es-MX" sz="1800" b="1">
              <a:solidFill>
                <a:schemeClr val="tx1"/>
              </a:solidFill>
            </a:endParaRPr>
          </a:p>
        </xdr:txBody>
      </xdr:sp>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2"/>
          <a:stretch>
            <a:fillRect/>
          </a:stretch>
        </xdr:blipFill>
        <xdr:spPr>
          <a:xfrm>
            <a:off x="13050215" y="2020139"/>
            <a:ext cx="522515" cy="544286"/>
          </a:xfrm>
          <a:prstGeom prst="rect">
            <a:avLst/>
          </a:prstGeom>
        </xdr:spPr>
      </xdr:pic>
      <xdr:pic>
        <xdr:nvPicPr>
          <xdr:cNvPr id="17" name="Imagen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3"/>
          <a:stretch>
            <a:fillRect/>
          </a:stretch>
        </xdr:blipFill>
        <xdr:spPr>
          <a:xfrm>
            <a:off x="13050216" y="3292929"/>
            <a:ext cx="517070" cy="538842"/>
          </a:xfrm>
          <a:prstGeom prst="rect">
            <a:avLst/>
          </a:prstGeom>
        </xdr:spPr>
      </xdr:pic>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4"/>
          <a:stretch>
            <a:fillRect/>
          </a:stretch>
        </xdr:blipFill>
        <xdr:spPr>
          <a:xfrm>
            <a:off x="13050216" y="2633506"/>
            <a:ext cx="530678" cy="536206"/>
          </a:xfrm>
          <a:prstGeom prst="rect">
            <a:avLst/>
          </a:prstGeom>
        </xdr:spPr>
      </xdr:pic>
    </xdr:grpSp>
    <xdr:clientData/>
  </xdr:twoCellAnchor>
  <xdr:twoCellAnchor>
    <xdr:from>
      <xdr:col>1</xdr:col>
      <xdr:colOff>282036</xdr:colOff>
      <xdr:row>16</xdr:row>
      <xdr:rowOff>65805</xdr:rowOff>
    </xdr:from>
    <xdr:to>
      <xdr:col>4</xdr:col>
      <xdr:colOff>380997</xdr:colOff>
      <xdr:row>22</xdr:row>
      <xdr:rowOff>74805</xdr:rowOff>
    </xdr:to>
    <xdr:grpSp>
      <xdr:nvGrpSpPr>
        <xdr:cNvPr id="19" name="Grupo 18">
          <a:extLst>
            <a:ext uri="{FF2B5EF4-FFF2-40B4-BE49-F238E27FC236}">
              <a16:creationId xmlns:a16="http://schemas.microsoft.com/office/drawing/2014/main" id="{00000000-0008-0000-0000-000013000000}"/>
            </a:ext>
          </a:extLst>
        </xdr:cNvPr>
        <xdr:cNvGrpSpPr/>
      </xdr:nvGrpSpPr>
      <xdr:grpSpPr>
        <a:xfrm>
          <a:off x="611081" y="3148441"/>
          <a:ext cx="2384961" cy="1152000"/>
          <a:chOff x="649429" y="1521770"/>
          <a:chExt cx="2384961" cy="1152000"/>
        </a:xfrm>
      </xdr:grpSpPr>
      <xdr:grpSp>
        <xdr:nvGrpSpPr>
          <xdr:cNvPr id="20" name="Grupo 21">
            <a:extLst>
              <a:ext uri="{FF2B5EF4-FFF2-40B4-BE49-F238E27FC236}">
                <a16:creationId xmlns:a16="http://schemas.microsoft.com/office/drawing/2014/main" id="{00000000-0008-0000-00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0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0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Informe</a:t>
              </a:r>
            </a:p>
          </xdr:txBody>
        </xdr:sp>
        <xdr:sp macro="" textlink="Seguimiento!D14:H14">
          <xdr:nvSpPr>
            <xdr:cNvPr id="24" name="CuadroTexto 20">
              <a:extLst>
                <a:ext uri="{FF2B5EF4-FFF2-40B4-BE49-F238E27FC236}">
                  <a16:creationId xmlns:a16="http://schemas.microsoft.com/office/drawing/2014/main" id="{00000000-0008-0000-0000-000018000000}"/>
                </a:ext>
              </a:extLst>
            </xdr:cNvPr>
            <xdr:cNvSpPr txBox="1"/>
          </xdr:nvSpPr>
          <xdr:spPr>
            <a:xfrm>
              <a:off x="1251860" y="1808251"/>
              <a:ext cx="1319893" cy="49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CBDAF9-9437-4472-8109-D169E2FE9A84}" type="TxLink">
                <a:rPr lang="en-US" sz="1600" b="1" i="0" u="none" strike="noStrike">
                  <a:solidFill>
                    <a:srgbClr val="000000"/>
                  </a:solidFill>
                  <a:latin typeface="Calibri"/>
                  <a:cs typeface="Calibri"/>
                </a:rPr>
                <a:pPr algn="ctr"/>
                <a:t> </a:t>
              </a:fld>
              <a:endParaRPr lang="es-MX" sz="4800" b="1">
                <a:solidFill>
                  <a:sysClr val="windowText" lastClr="000000"/>
                </a:solidFill>
                <a:latin typeface="+mn-lt"/>
              </a:endParaRPr>
            </a:p>
          </xdr:txBody>
        </xdr:sp>
      </xdr:grpSp>
      <xdr:pic>
        <xdr:nvPicPr>
          <xdr:cNvPr id="21" name="Gráfico 20" descr="Calendario con relleno sólido">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51808" y="1959429"/>
            <a:ext cx="653142" cy="653142"/>
          </a:xfrm>
          <a:prstGeom prst="rect">
            <a:avLst/>
          </a:prstGeom>
        </xdr:spPr>
      </xdr:pic>
    </xdr:grpSp>
    <xdr:clientData/>
  </xdr:twoCellAnchor>
  <xdr:twoCellAnchor>
    <xdr:from>
      <xdr:col>1</xdr:col>
      <xdr:colOff>282036</xdr:colOff>
      <xdr:row>23</xdr:row>
      <xdr:rowOff>27213</xdr:rowOff>
    </xdr:from>
    <xdr:to>
      <xdr:col>4</xdr:col>
      <xdr:colOff>380997</xdr:colOff>
      <xdr:row>29</xdr:row>
      <xdr:rowOff>36213</xdr:rowOff>
    </xdr:to>
    <xdr:grpSp>
      <xdr:nvGrpSpPr>
        <xdr:cNvPr id="25" name="Grupo 24">
          <a:extLst>
            <a:ext uri="{FF2B5EF4-FFF2-40B4-BE49-F238E27FC236}">
              <a16:creationId xmlns:a16="http://schemas.microsoft.com/office/drawing/2014/main" id="{00000000-0008-0000-0000-000019000000}"/>
            </a:ext>
          </a:extLst>
        </xdr:cNvPr>
        <xdr:cNvGrpSpPr/>
      </xdr:nvGrpSpPr>
      <xdr:grpSpPr>
        <a:xfrm>
          <a:off x="611081" y="4443349"/>
          <a:ext cx="2384961" cy="1152000"/>
          <a:chOff x="649429" y="2816678"/>
          <a:chExt cx="2384961" cy="1152000"/>
        </a:xfrm>
      </xdr:grpSpPr>
      <xdr:grpSp>
        <xdr:nvGrpSpPr>
          <xdr:cNvPr id="26" name="Grupo 25">
            <a:extLst>
              <a:ext uri="{FF2B5EF4-FFF2-40B4-BE49-F238E27FC236}">
                <a16:creationId xmlns:a16="http://schemas.microsoft.com/office/drawing/2014/main" id="{00000000-0008-0000-00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0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0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 Proyecto'!D18:H18">
          <xdr:nvSpPr>
            <xdr:cNvPr id="30" name="CuadroTexto 29">
              <a:extLst>
                <a:ext uri="{FF2B5EF4-FFF2-40B4-BE49-F238E27FC236}">
                  <a16:creationId xmlns:a16="http://schemas.microsoft.com/office/drawing/2014/main" id="{00000000-0008-0000-0000-00001E000000}"/>
                </a:ext>
              </a:extLst>
            </xdr:cNvPr>
            <xdr:cNvSpPr txBox="1"/>
          </xdr:nvSpPr>
          <xdr:spPr>
            <a:xfrm>
              <a:off x="1333503" y="1899275"/>
              <a:ext cx="1295398"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180019-570F-4FD5-831B-0930780902B5}" type="TxLink">
                <a:rPr lang="en-US" sz="1600" b="1" i="0" u="none" strike="noStrike">
                  <a:solidFill>
                    <a:srgbClr val="000000"/>
                  </a:solidFill>
                  <a:latin typeface="Calibri"/>
                  <a:cs typeface="Calibri"/>
                </a:rPr>
                <a:pPr algn="l"/>
                <a:t>00-01-1900</a:t>
              </a:fld>
              <a:endParaRPr lang="es-MX" sz="2400" b="1">
                <a:solidFill>
                  <a:sysClr val="windowText" lastClr="000000"/>
                </a:solidFill>
              </a:endParaRPr>
            </a:p>
          </xdr:txBody>
        </xdr:sp>
      </xdr:grpSp>
      <xdr:pic>
        <xdr:nvPicPr>
          <xdr:cNvPr id="27" name="Gráfico 26" descr="Calendario con relleno sólido">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000-00001F000000}"/>
            </a:ext>
          </a:extLst>
        </xdr:cNvPr>
        <xdr:cNvGrpSpPr/>
      </xdr:nvGrpSpPr>
      <xdr:grpSpPr>
        <a:xfrm>
          <a:off x="3185552" y="4473284"/>
          <a:ext cx="2384961" cy="1152000"/>
          <a:chOff x="3223900" y="2846613"/>
          <a:chExt cx="2384961" cy="1152000"/>
        </a:xfrm>
      </xdr:grpSpPr>
      <xdr:grpSp>
        <xdr:nvGrpSpPr>
          <xdr:cNvPr id="32" name="Grupo 31">
            <a:extLst>
              <a:ext uri="{FF2B5EF4-FFF2-40B4-BE49-F238E27FC236}">
                <a16:creationId xmlns:a16="http://schemas.microsoft.com/office/drawing/2014/main" id="{00000000-0008-0000-00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0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0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 Estimada</a:t>
              </a:r>
            </a:p>
          </xdr:txBody>
        </xdr:sp>
        <xdr:sp macro="" textlink="'Inf. Proyecto'!D19:H19">
          <xdr:nvSpPr>
            <xdr:cNvPr id="36" name="CuadroTexto 35">
              <a:extLst>
                <a:ext uri="{FF2B5EF4-FFF2-40B4-BE49-F238E27FC236}">
                  <a16:creationId xmlns:a16="http://schemas.microsoft.com/office/drawing/2014/main" id="{00000000-0008-0000-00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FEBC43-F399-43B3-80A7-579FFA923209}" type="TxLink">
                <a:rPr lang="en-US" sz="1600" b="1" i="0" u="none" strike="noStrike">
                  <a:solidFill>
                    <a:srgbClr val="000000"/>
                  </a:solidFill>
                  <a:latin typeface="Calibri"/>
                  <a:cs typeface="Calibri"/>
                </a:rPr>
                <a:pPr algn="l"/>
                <a:t>00-01-1900</a:t>
              </a:fld>
              <a:endParaRPr lang="es-MX" sz="3600" b="1">
                <a:solidFill>
                  <a:sysClr val="windowText" lastClr="000000"/>
                </a:solidFill>
              </a:endParaRPr>
            </a:p>
          </xdr:txBody>
        </xdr:sp>
      </xdr:grpSp>
      <xdr:pic>
        <xdr:nvPicPr>
          <xdr:cNvPr id="33" name="Gráfico 32" descr="Calendario con relleno sólido">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000-000025000000}"/>
            </a:ext>
          </a:extLst>
        </xdr:cNvPr>
        <xdr:cNvGrpSpPr/>
      </xdr:nvGrpSpPr>
      <xdr:grpSpPr>
        <a:xfrm>
          <a:off x="10299856" y="3148441"/>
          <a:ext cx="2384961" cy="1152000"/>
          <a:chOff x="10338204" y="1521770"/>
          <a:chExt cx="2384961" cy="1152000"/>
        </a:xfrm>
      </xdr:grpSpPr>
      <xdr:grpSp>
        <xdr:nvGrpSpPr>
          <xdr:cNvPr id="38" name="Grupo 83">
            <a:extLst>
              <a:ext uri="{FF2B5EF4-FFF2-40B4-BE49-F238E27FC236}">
                <a16:creationId xmlns:a16="http://schemas.microsoft.com/office/drawing/2014/main" id="{00000000-0008-0000-00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0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0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 Proyecto'!D17:H17">
          <xdr:nvSpPr>
            <xdr:cNvPr id="42" name="CuadroTexto 52">
              <a:extLst>
                <a:ext uri="{FF2B5EF4-FFF2-40B4-BE49-F238E27FC236}">
                  <a16:creationId xmlns:a16="http://schemas.microsoft.com/office/drawing/2014/main" id="{00000000-0008-0000-00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D5B4E7-41E5-4A2F-8931-2BAFF9EA9219}" type="TxLink">
                <a:rPr lang="en-US" sz="1600" b="1" i="0" u="none" strike="noStrike">
                  <a:solidFill>
                    <a:srgbClr val="000000"/>
                  </a:solidFill>
                  <a:latin typeface="+mn-lt"/>
                  <a:cs typeface="Arial" panose="020B0604020202020204" pitchFamily="34" charset="0"/>
                </a:rPr>
                <a:pPr algn="l"/>
                <a:t>1</a:t>
              </a:fld>
              <a:endParaRPr lang="es-MX" sz="1600" b="1">
                <a:solidFill>
                  <a:sysClr val="windowText" lastClr="000000"/>
                </a:solidFill>
                <a:latin typeface="+mn-lt"/>
                <a:cs typeface="Arial" panose="020B0604020202020204" pitchFamily="34" charset="0"/>
              </a:endParaRPr>
            </a:p>
          </xdr:txBody>
        </xdr:sp>
      </xdr:grpSp>
      <xdr:pic>
        <xdr:nvPicPr>
          <xdr:cNvPr id="39" name="Gráfico 38" descr="Flecha circular con relleno sólido">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000-00002B000000}"/>
            </a:ext>
          </a:extLst>
        </xdr:cNvPr>
        <xdr:cNvGrpSpPr/>
      </xdr:nvGrpSpPr>
      <xdr:grpSpPr>
        <a:xfrm>
          <a:off x="3180107" y="3148441"/>
          <a:ext cx="6958451" cy="1152000"/>
          <a:chOff x="3218455" y="1521770"/>
          <a:chExt cx="6958451" cy="1152000"/>
        </a:xfrm>
      </xdr:grpSpPr>
      <xdr:grpSp>
        <xdr:nvGrpSpPr>
          <xdr:cNvPr id="44" name="Grupo 45">
            <a:extLst>
              <a:ext uri="{FF2B5EF4-FFF2-40B4-BE49-F238E27FC236}">
                <a16:creationId xmlns:a16="http://schemas.microsoft.com/office/drawing/2014/main" id="{00000000-0008-0000-00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0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0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 Proyecto'!D15:H15">
          <xdr:nvSpPr>
            <xdr:cNvPr id="48" name="CuadroTexto 48">
              <a:extLst>
                <a:ext uri="{FF2B5EF4-FFF2-40B4-BE49-F238E27FC236}">
                  <a16:creationId xmlns:a16="http://schemas.microsoft.com/office/drawing/2014/main" id="{00000000-0008-0000-00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87BCCAB-DAF5-48C5-9C17-5644966C5DF4}" type="TxLink">
                <a:rPr lang="en-US" sz="1600" b="1" i="0" u="none" strike="noStrike">
                  <a:solidFill>
                    <a:srgbClr val="000000"/>
                  </a:solidFill>
                  <a:effectLst/>
                  <a:latin typeface="Calibri"/>
                  <a:ea typeface="+mn-ea"/>
                  <a:cs typeface="Calibri"/>
                </a:rPr>
                <a:pPr algn="l"/>
                <a:t>Choucair Academy </a:t>
              </a:fld>
              <a:endParaRPr lang="es-MX" sz="6600" b="1">
                <a:solidFill>
                  <a:sysClr val="windowText" lastClr="000000"/>
                </a:solidFill>
                <a:latin typeface="+mn-lt"/>
              </a:endParaRPr>
            </a:p>
          </xdr:txBody>
        </xdr:sp>
      </xdr:grpSp>
      <xdr:pic>
        <xdr:nvPicPr>
          <xdr:cNvPr id="45" name="Gráfico 44" descr="Gráfico de barras contorno">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451267" y="1974271"/>
            <a:ext cx="603661" cy="603661"/>
          </a:xfrm>
          <a:prstGeom prst="rect">
            <a:avLst/>
          </a:prstGeom>
        </xdr:spPr>
      </xdr:pic>
    </xdr:grpSp>
    <xdr:clientData/>
  </xdr:twoCellAnchor>
  <xdr:twoCellAnchor>
    <xdr:from>
      <xdr:col>7</xdr:col>
      <xdr:colOff>700461</xdr:colOff>
      <xdr:row>40</xdr:row>
      <xdr:rowOff>7545</xdr:rowOff>
    </xdr:from>
    <xdr:to>
      <xdr:col>12</xdr:col>
      <xdr:colOff>373581</xdr:colOff>
      <xdr:row>53</xdr:row>
      <xdr:rowOff>178812</xdr:rowOff>
    </xdr:to>
    <xdr:grpSp>
      <xdr:nvGrpSpPr>
        <xdr:cNvPr id="201" name="Grupo 200">
          <a:extLst>
            <a:ext uri="{FF2B5EF4-FFF2-40B4-BE49-F238E27FC236}">
              <a16:creationId xmlns:a16="http://schemas.microsoft.com/office/drawing/2014/main" id="{84847048-A9F8-1C63-8588-5B4C68CB4C44}"/>
            </a:ext>
          </a:extLst>
        </xdr:cNvPr>
        <xdr:cNvGrpSpPr/>
      </xdr:nvGrpSpPr>
      <xdr:grpSpPr>
        <a:xfrm>
          <a:off x="5601506" y="7662181"/>
          <a:ext cx="3483120" cy="2647767"/>
          <a:chOff x="5952814" y="7654759"/>
          <a:chExt cx="3483120" cy="2647767"/>
        </a:xfrm>
      </xdr:grpSpPr>
      <xdr:graphicFrame macro="">
        <xdr:nvGraphicFramePr>
          <xdr:cNvPr id="70" name="Gráfico 69">
            <a:extLst>
              <a:ext uri="{FF2B5EF4-FFF2-40B4-BE49-F238E27FC236}">
                <a16:creationId xmlns:a16="http://schemas.microsoft.com/office/drawing/2014/main" id="{00000000-0008-0000-0000-000046000000}"/>
              </a:ext>
            </a:extLst>
          </xdr:cNvPr>
          <xdr:cNvGraphicFramePr/>
        </xdr:nvGraphicFramePr>
        <xdr:xfrm>
          <a:off x="5952814" y="7941623"/>
          <a:ext cx="3483120" cy="2360903"/>
        </xdr:xfrm>
        <a:graphic>
          <a:graphicData uri="http://schemas.openxmlformats.org/drawingml/2006/chart">
            <c:chart xmlns:c="http://schemas.openxmlformats.org/drawingml/2006/chart" xmlns:r="http://schemas.openxmlformats.org/officeDocument/2006/relationships" r:id="rId11"/>
          </a:graphicData>
        </a:graphic>
      </xdr:graphicFrame>
      <xdr:sp macro="" textlink="Seguimiento!H25">
        <xdr:nvSpPr>
          <xdr:cNvPr id="71" name="CuadroTexto 70">
            <a:extLst>
              <a:ext uri="{FF2B5EF4-FFF2-40B4-BE49-F238E27FC236}">
                <a16:creationId xmlns:a16="http://schemas.microsoft.com/office/drawing/2014/main" id="{00000000-0008-0000-0000-000047000000}"/>
              </a:ext>
            </a:extLst>
          </xdr:cNvPr>
          <xdr:cNvSpPr txBox="1"/>
        </xdr:nvSpPr>
        <xdr:spPr>
          <a:xfrm>
            <a:off x="7267972" y="8819193"/>
            <a:ext cx="896314"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1660EA5-D57F-4155-B007-6C4AFFC2C27F}" type="TxLink">
              <a:rPr lang="en-US" sz="3200" b="1" i="0" u="none" strike="noStrike">
                <a:solidFill>
                  <a:schemeClr val="tx1"/>
                </a:solidFill>
                <a:latin typeface="Calibri"/>
                <a:ea typeface="+mn-ea"/>
                <a:cs typeface="Calibri"/>
              </a:rPr>
              <a:pPr marL="0" indent="0" algn="ctr"/>
              <a:t> </a:t>
            </a:fld>
            <a:endParaRPr lang="en-US" sz="3200" b="1" i="0" u="none" strike="noStrike">
              <a:solidFill>
                <a:schemeClr val="tx1"/>
              </a:solidFill>
              <a:latin typeface="Calibri"/>
              <a:ea typeface="+mn-ea"/>
              <a:cs typeface="Calibri"/>
            </a:endParaRPr>
          </a:p>
        </xdr:txBody>
      </xdr:sp>
      <xdr:sp macro="" textlink="">
        <xdr:nvSpPr>
          <xdr:cNvPr id="73" name="CuadroTexto 108">
            <a:extLst>
              <a:ext uri="{FF2B5EF4-FFF2-40B4-BE49-F238E27FC236}">
                <a16:creationId xmlns:a16="http://schemas.microsoft.com/office/drawing/2014/main" id="{00000000-0008-0000-0000-000049000000}"/>
              </a:ext>
            </a:extLst>
          </xdr:cNvPr>
          <xdr:cNvSpPr txBox="1"/>
        </xdr:nvSpPr>
        <xdr:spPr>
          <a:xfrm>
            <a:off x="6633634" y="7654759"/>
            <a:ext cx="212148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Esperado</a:t>
            </a:r>
            <a:endParaRPr lang="es-MX" sz="1600" b="1">
              <a:solidFill>
                <a:schemeClr val="tx1"/>
              </a:solidFill>
            </a:endParaRPr>
          </a:p>
        </xdr:txBody>
      </xdr:sp>
    </xdr:grpSp>
    <xdr:clientData/>
  </xdr:twoCellAnchor>
  <xdr:twoCellAnchor>
    <xdr:from>
      <xdr:col>2</xdr:col>
      <xdr:colOff>77932</xdr:colOff>
      <xdr:row>33</xdr:row>
      <xdr:rowOff>54426</xdr:rowOff>
    </xdr:from>
    <xdr:to>
      <xdr:col>22</xdr:col>
      <xdr:colOff>190499</xdr:colOff>
      <xdr:row>39</xdr:row>
      <xdr:rowOff>63426</xdr:rowOff>
    </xdr:to>
    <xdr:grpSp>
      <xdr:nvGrpSpPr>
        <xdr:cNvPr id="280" name="Grupo 279">
          <a:extLst>
            <a:ext uri="{FF2B5EF4-FFF2-40B4-BE49-F238E27FC236}">
              <a16:creationId xmlns:a16="http://schemas.microsoft.com/office/drawing/2014/main" id="{A1212AF7-6E26-C807-8ED4-F95799994A42}"/>
            </a:ext>
          </a:extLst>
        </xdr:cNvPr>
        <xdr:cNvGrpSpPr/>
      </xdr:nvGrpSpPr>
      <xdr:grpSpPr>
        <a:xfrm>
          <a:off x="1168977" y="6375562"/>
          <a:ext cx="15352567" cy="1152000"/>
          <a:chOff x="1168977" y="6375562"/>
          <a:chExt cx="15352567" cy="1152000"/>
        </a:xfrm>
      </xdr:grpSpPr>
      <xdr:grpSp>
        <xdr:nvGrpSpPr>
          <xdr:cNvPr id="49" name="Grupo 105">
            <a:extLst>
              <a:ext uri="{FF2B5EF4-FFF2-40B4-BE49-F238E27FC236}">
                <a16:creationId xmlns:a16="http://schemas.microsoft.com/office/drawing/2014/main" id="{00000000-0008-0000-0000-000031000000}"/>
              </a:ext>
            </a:extLst>
          </xdr:cNvPr>
          <xdr:cNvGrpSpPr/>
        </xdr:nvGrpSpPr>
        <xdr:grpSpPr>
          <a:xfrm>
            <a:off x="1168977" y="6375562"/>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0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0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0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506752-465F-45E1-AE1A-172C15D2CD4C}" type="TxLink">
                <a:rPr lang="en-US" sz="3000" b="1" i="0" u="none" strike="noStrike">
                  <a:solidFill>
                    <a:schemeClr val="bg1"/>
                  </a:solidFill>
                  <a:latin typeface="Calibri"/>
                  <a:cs typeface="Calibri"/>
                </a:rPr>
                <a:pPr algn="ctr"/>
                <a:t>190,00</a:t>
              </a:fld>
              <a:endParaRPr lang="es-MX" sz="3000" b="1">
                <a:solidFill>
                  <a:schemeClr val="bg1"/>
                </a:solidFill>
              </a:endParaRPr>
            </a:p>
          </xdr:txBody>
        </xdr:sp>
      </xdr:grpSp>
      <xdr:grpSp>
        <xdr:nvGrpSpPr>
          <xdr:cNvPr id="53" name="Grupo 105">
            <a:extLst>
              <a:ext uri="{FF2B5EF4-FFF2-40B4-BE49-F238E27FC236}">
                <a16:creationId xmlns:a16="http://schemas.microsoft.com/office/drawing/2014/main" id="{00000000-0008-0000-0000-000035000000}"/>
              </a:ext>
            </a:extLst>
          </xdr:cNvPr>
          <xdr:cNvGrpSpPr/>
        </xdr:nvGrpSpPr>
        <xdr:grpSpPr>
          <a:xfrm>
            <a:off x="3761997" y="6375562"/>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0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0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0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E35670-2451-44A6-8F6B-05E5AE922C57}" type="TxLink">
                <a:rPr lang="en-US" sz="3000" b="1" i="0" u="none" strike="noStrike">
                  <a:solidFill>
                    <a:schemeClr val="bg1"/>
                  </a:solidFill>
                  <a:latin typeface="Calibri"/>
                  <a:cs typeface="Calibri"/>
                </a:rPr>
                <a:pPr algn="ctr"/>
                <a:t> </a:t>
              </a:fld>
              <a:endParaRPr lang="es-MX" sz="3000" b="1">
                <a:solidFill>
                  <a:schemeClr val="bg1"/>
                </a:solidFill>
              </a:endParaRPr>
            </a:p>
          </xdr:txBody>
        </xdr:sp>
      </xdr:grpSp>
      <xdr:grpSp>
        <xdr:nvGrpSpPr>
          <xdr:cNvPr id="57" name="Grupo 105">
            <a:extLst>
              <a:ext uri="{FF2B5EF4-FFF2-40B4-BE49-F238E27FC236}">
                <a16:creationId xmlns:a16="http://schemas.microsoft.com/office/drawing/2014/main" id="{00000000-0008-0000-0000-000039000000}"/>
              </a:ext>
            </a:extLst>
          </xdr:cNvPr>
          <xdr:cNvGrpSpPr/>
        </xdr:nvGrpSpPr>
        <xdr:grpSpPr>
          <a:xfrm>
            <a:off x="6350075" y="6375562"/>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0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0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0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BEFA11-23C3-48BA-8A2C-23F588AA1269}" type="TxLink">
                <a:rPr lang="en-US" sz="3000" b="1" i="0" u="none" strike="noStrike">
                  <a:solidFill>
                    <a:schemeClr val="bg1"/>
                  </a:solidFill>
                  <a:latin typeface="+mn-lt"/>
                  <a:cs typeface="Arial" panose="020B0604020202020204" pitchFamily="34" charset="0"/>
                </a:rPr>
                <a:pPr algn="ctr"/>
                <a:t> </a:t>
              </a:fld>
              <a:endParaRPr lang="es-MX" sz="3000" b="1">
                <a:solidFill>
                  <a:schemeClr val="bg1"/>
                </a:solidFill>
                <a:latin typeface="+mn-lt"/>
                <a:cs typeface="Arial" panose="020B0604020202020204" pitchFamily="34" charset="0"/>
              </a:endParaRPr>
            </a:p>
          </xdr:txBody>
        </xdr:sp>
      </xdr:grpSp>
      <xdr:grpSp>
        <xdr:nvGrpSpPr>
          <xdr:cNvPr id="61" name="Grupo 105">
            <a:extLst>
              <a:ext uri="{FF2B5EF4-FFF2-40B4-BE49-F238E27FC236}">
                <a16:creationId xmlns:a16="http://schemas.microsoft.com/office/drawing/2014/main" id="{00000000-0008-0000-0000-00003D000000}"/>
              </a:ext>
            </a:extLst>
          </xdr:cNvPr>
          <xdr:cNvGrpSpPr/>
        </xdr:nvGrpSpPr>
        <xdr:grpSpPr>
          <a:xfrm>
            <a:off x="8938153" y="6375562"/>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0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0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Factor Ajuste</a:t>
              </a:r>
            </a:p>
          </xdr:txBody>
        </xdr:sp>
        <xdr:sp macro="" textlink="FactorAjuste!D12">
          <xdr:nvSpPr>
            <xdr:cNvPr id="64" name="CuadroTexto 109">
              <a:extLst>
                <a:ext uri="{FF2B5EF4-FFF2-40B4-BE49-F238E27FC236}">
                  <a16:creationId xmlns:a16="http://schemas.microsoft.com/office/drawing/2014/main" id="{00000000-0008-0000-00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95C4E6-34BF-47E2-9CDC-BD1FC82DFF8D}" type="TxLink">
                <a:rPr lang="en-US" sz="3000" b="1" i="0" u="none" strike="noStrike">
                  <a:solidFill>
                    <a:schemeClr val="bg1"/>
                  </a:solidFill>
                  <a:latin typeface="+mn-lt"/>
                  <a:cs typeface="Arial"/>
                </a:rPr>
                <a:pPr algn="ctr"/>
                <a:t>30%</a:t>
              </a:fld>
              <a:endParaRPr lang="es-MX" sz="3000" b="1">
                <a:solidFill>
                  <a:schemeClr val="bg1"/>
                </a:solidFill>
                <a:latin typeface="+mn-lt"/>
              </a:endParaRPr>
            </a:p>
          </xdr:txBody>
        </xdr:sp>
      </xdr:grpSp>
      <xdr:grpSp>
        <xdr:nvGrpSpPr>
          <xdr:cNvPr id="179" name="Grupo 178">
            <a:extLst>
              <a:ext uri="{FF2B5EF4-FFF2-40B4-BE49-F238E27FC236}">
                <a16:creationId xmlns:a16="http://schemas.microsoft.com/office/drawing/2014/main" id="{C675782B-03CC-89FB-32A9-573A6C2D428F}"/>
              </a:ext>
            </a:extLst>
          </xdr:cNvPr>
          <xdr:cNvGrpSpPr/>
        </xdr:nvGrpSpPr>
        <xdr:grpSpPr>
          <a:xfrm>
            <a:off x="11526231" y="6375562"/>
            <a:ext cx="2384961" cy="1152000"/>
            <a:chOff x="11526231" y="5578926"/>
            <a:chExt cx="2384961" cy="1152000"/>
          </a:xfrm>
        </xdr:grpSpPr>
        <xdr:sp macro="" textlink="">
          <xdr:nvSpPr>
            <xdr:cNvPr id="66" name="Rectángulo: esquinas redondeadas 107">
              <a:extLst>
                <a:ext uri="{FF2B5EF4-FFF2-40B4-BE49-F238E27FC236}">
                  <a16:creationId xmlns:a16="http://schemas.microsoft.com/office/drawing/2014/main" id="{00000000-0008-0000-0000-000042000000}"/>
                </a:ext>
              </a:extLst>
            </xdr:cNvPr>
            <xdr:cNvSpPr/>
          </xdr:nvSpPr>
          <xdr:spPr>
            <a:xfrm>
              <a:off x="11526231" y="5578926"/>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000-000043000000}"/>
                </a:ext>
              </a:extLst>
            </xdr:cNvPr>
            <xdr:cNvSpPr txBox="1"/>
          </xdr:nvSpPr>
          <xdr:spPr>
            <a:xfrm>
              <a:off x="11570763" y="562427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Sprint</a:t>
              </a:r>
            </a:p>
          </xdr:txBody>
        </xdr:sp>
        <xdr:sp macro="" textlink="Seguimiento!D15">
          <xdr:nvSpPr>
            <xdr:cNvPr id="68" name="CuadroTexto 109">
              <a:extLst>
                <a:ext uri="{FF2B5EF4-FFF2-40B4-BE49-F238E27FC236}">
                  <a16:creationId xmlns:a16="http://schemas.microsoft.com/office/drawing/2014/main" id="{00000000-0008-0000-0000-000044000000}"/>
                </a:ext>
              </a:extLst>
            </xdr:cNvPr>
            <xdr:cNvSpPr txBox="1"/>
          </xdr:nvSpPr>
          <xdr:spPr>
            <a:xfrm>
              <a:off x="1167962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28CEA0-9151-4C9D-BB95-2DDA1EA982DB}" type="TxLink">
                <a:rPr lang="en-US" sz="3000" b="1" i="0" u="none" strike="noStrike">
                  <a:solidFill>
                    <a:schemeClr val="bg1"/>
                  </a:solidFill>
                  <a:latin typeface="+mn-lt"/>
                  <a:cs typeface="Arial" panose="020B0604020202020204" pitchFamily="34" charset="0"/>
                </a:rPr>
                <a:pPr algn="ctr"/>
                <a:t> </a:t>
              </a:fld>
              <a:endParaRPr lang="es-MX" sz="3000" b="1">
                <a:solidFill>
                  <a:schemeClr val="bg1"/>
                </a:solidFill>
                <a:latin typeface="+mn-lt"/>
                <a:cs typeface="Arial" panose="020B0604020202020204" pitchFamily="34" charset="0"/>
              </a:endParaRPr>
            </a:p>
          </xdr:txBody>
        </xdr:sp>
      </xdr:grpSp>
      <xdr:grpSp>
        <xdr:nvGrpSpPr>
          <xdr:cNvPr id="200" name="Grupo 199">
            <a:extLst>
              <a:ext uri="{FF2B5EF4-FFF2-40B4-BE49-F238E27FC236}">
                <a16:creationId xmlns:a16="http://schemas.microsoft.com/office/drawing/2014/main" id="{600EF2BF-5BFB-CB68-953E-24E66C3205FA}"/>
              </a:ext>
            </a:extLst>
          </xdr:cNvPr>
          <xdr:cNvGrpSpPr/>
        </xdr:nvGrpSpPr>
        <xdr:grpSpPr>
          <a:xfrm>
            <a:off x="14099473" y="6375562"/>
            <a:ext cx="2422071" cy="1152000"/>
            <a:chOff x="14099473" y="5578926"/>
            <a:chExt cx="2422071" cy="1152000"/>
          </a:xfrm>
        </xdr:grpSpPr>
        <xdr:sp macro="" textlink="">
          <xdr:nvSpPr>
            <xdr:cNvPr id="76" name="Rectángulo: esquinas redondeadas 107">
              <a:extLst>
                <a:ext uri="{FF2B5EF4-FFF2-40B4-BE49-F238E27FC236}">
                  <a16:creationId xmlns:a16="http://schemas.microsoft.com/office/drawing/2014/main" id="{00000000-0008-0000-0000-00004C000000}"/>
                </a:ext>
              </a:extLst>
            </xdr:cNvPr>
            <xdr:cNvSpPr/>
          </xdr:nvSpPr>
          <xdr:spPr>
            <a:xfrm>
              <a:off x="14114311" y="5578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7" name="CuadroTexto 108">
              <a:extLst>
                <a:ext uri="{FF2B5EF4-FFF2-40B4-BE49-F238E27FC236}">
                  <a16:creationId xmlns:a16="http://schemas.microsoft.com/office/drawing/2014/main" id="{00000000-0008-0000-0000-00004D000000}"/>
                </a:ext>
              </a:extLst>
            </xdr:cNvPr>
            <xdr:cNvSpPr txBox="1"/>
          </xdr:nvSpPr>
          <xdr:spPr>
            <a:xfrm>
              <a:off x="14099473" y="5624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a:t>
              </a:r>
              <a:r>
                <a:rPr lang="es-MX" sz="1400" b="0" baseline="0">
                  <a:solidFill>
                    <a:schemeClr val="bg1"/>
                  </a:solidFill>
                </a:rPr>
                <a:t> la Fecha</a:t>
              </a:r>
              <a:endParaRPr lang="es-MX" sz="1400" b="0">
                <a:solidFill>
                  <a:schemeClr val="bg1"/>
                </a:solidFill>
              </a:endParaRPr>
            </a:p>
          </xdr:txBody>
        </xdr:sp>
        <xdr:sp macro="" textlink="Seguimiento!D16">
          <xdr:nvSpPr>
            <xdr:cNvPr id="78" name="CuadroTexto 109">
              <a:extLst>
                <a:ext uri="{FF2B5EF4-FFF2-40B4-BE49-F238E27FC236}">
                  <a16:creationId xmlns:a16="http://schemas.microsoft.com/office/drawing/2014/main" id="{00000000-0008-0000-0000-00004E000000}"/>
                </a:ext>
              </a:extLst>
            </xdr:cNvPr>
            <xdr:cNvSpPr txBox="1"/>
          </xdr:nvSpPr>
          <xdr:spPr>
            <a:xfrm>
              <a:off x="1426770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BF9CEC-FCB9-44EA-B20E-6B4558B9332B}" type="TxLink">
                <a:rPr lang="en-US" sz="3000" b="1" i="0" u="none" strike="noStrike">
                  <a:solidFill>
                    <a:schemeClr val="bg1"/>
                  </a:solidFill>
                  <a:latin typeface="+mn-lt"/>
                  <a:cs typeface="Arial"/>
                </a:rPr>
                <a:pPr algn="ctr"/>
                <a:t> </a:t>
              </a:fld>
              <a:endParaRPr lang="es-MX" sz="3000" b="1">
                <a:solidFill>
                  <a:schemeClr val="bg1"/>
                </a:solidFill>
                <a:latin typeface="+mn-lt"/>
              </a:endParaRPr>
            </a:p>
          </xdr:txBody>
        </xdr:sp>
      </xdr:grpSp>
    </xdr:grpSp>
    <xdr:clientData/>
  </xdr:twoCellAnchor>
  <xdr:twoCellAnchor>
    <xdr:from>
      <xdr:col>1</xdr:col>
      <xdr:colOff>349250</xdr:colOff>
      <xdr:row>52</xdr:row>
      <xdr:rowOff>133350</xdr:rowOff>
    </xdr:from>
    <xdr:to>
      <xdr:col>6</xdr:col>
      <xdr:colOff>165678</xdr:colOff>
      <xdr:row>54</xdr:row>
      <xdr:rowOff>156359</xdr:rowOff>
    </xdr:to>
    <xdr:grpSp>
      <xdr:nvGrpSpPr>
        <xdr:cNvPr id="79" name="Grupo 78">
          <a:extLst>
            <a:ext uri="{FF2B5EF4-FFF2-40B4-BE49-F238E27FC236}">
              <a16:creationId xmlns:a16="http://schemas.microsoft.com/office/drawing/2014/main" id="{00000000-0008-0000-0000-00004F000000}"/>
            </a:ext>
          </a:extLst>
        </xdr:cNvPr>
        <xdr:cNvGrpSpPr/>
      </xdr:nvGrpSpPr>
      <xdr:grpSpPr>
        <a:xfrm>
          <a:off x="678295" y="10073986"/>
          <a:ext cx="3626428" cy="404009"/>
          <a:chOff x="374072" y="915884"/>
          <a:chExt cx="3626428" cy="404009"/>
        </a:xfrm>
      </xdr:grpSpPr>
      <xdr:sp macro="" textlink="">
        <xdr:nvSpPr>
          <xdr:cNvPr id="80" name="Rectángulo: esquinas redondeadas 79">
            <a:extLst>
              <a:ext uri="{FF2B5EF4-FFF2-40B4-BE49-F238E27FC236}">
                <a16:creationId xmlns:a16="http://schemas.microsoft.com/office/drawing/2014/main" id="{00000000-0008-0000-0000-000050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1" name="CuadroTexto 80">
            <a:extLst>
              <a:ext uri="{FF2B5EF4-FFF2-40B4-BE49-F238E27FC236}">
                <a16:creationId xmlns:a16="http://schemas.microsoft.com/office/drawing/2014/main" id="{00000000-0008-0000-0000-00005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454603</xdr:colOff>
      <xdr:row>106</xdr:row>
      <xdr:rowOff>47047</xdr:rowOff>
    </xdr:from>
    <xdr:to>
      <xdr:col>6</xdr:col>
      <xdr:colOff>271031</xdr:colOff>
      <xdr:row>108</xdr:row>
      <xdr:rowOff>70056</xdr:rowOff>
    </xdr:to>
    <xdr:grpSp>
      <xdr:nvGrpSpPr>
        <xdr:cNvPr id="82" name="Grupo 81">
          <a:extLst>
            <a:ext uri="{FF2B5EF4-FFF2-40B4-BE49-F238E27FC236}">
              <a16:creationId xmlns:a16="http://schemas.microsoft.com/office/drawing/2014/main" id="{00000000-0008-0000-0000-000052000000}"/>
            </a:ext>
          </a:extLst>
        </xdr:cNvPr>
        <xdr:cNvGrpSpPr/>
      </xdr:nvGrpSpPr>
      <xdr:grpSpPr>
        <a:xfrm>
          <a:off x="783648" y="20378592"/>
          <a:ext cx="3626428" cy="404009"/>
          <a:chOff x="374072" y="915884"/>
          <a:chExt cx="3626428" cy="404009"/>
        </a:xfrm>
      </xdr:grpSpPr>
      <xdr:sp macro="" textlink="">
        <xdr:nvSpPr>
          <xdr:cNvPr id="83" name="Rectángulo: esquinas redondeadas 82">
            <a:extLst>
              <a:ext uri="{FF2B5EF4-FFF2-40B4-BE49-F238E27FC236}">
                <a16:creationId xmlns:a16="http://schemas.microsoft.com/office/drawing/2014/main" id="{00000000-0008-0000-0000-00005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4" name="CuadroTexto 83">
            <a:extLst>
              <a:ext uri="{FF2B5EF4-FFF2-40B4-BE49-F238E27FC236}">
                <a16:creationId xmlns:a16="http://schemas.microsoft.com/office/drawing/2014/main" id="{00000000-0008-0000-0000-00005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11</xdr:col>
      <xdr:colOff>286990</xdr:colOff>
      <xdr:row>41</xdr:row>
      <xdr:rowOff>103909</xdr:rowOff>
    </xdr:from>
    <xdr:to>
      <xdr:col>15</xdr:col>
      <xdr:colOff>722110</xdr:colOff>
      <xdr:row>53</xdr:row>
      <xdr:rowOff>178812</xdr:rowOff>
    </xdr:to>
    <xdr:graphicFrame macro="">
      <xdr:nvGraphicFramePr>
        <xdr:cNvPr id="164" name="Gráfico 163">
          <a:extLst>
            <a:ext uri="{FF2B5EF4-FFF2-40B4-BE49-F238E27FC236}">
              <a16:creationId xmlns:a16="http://schemas.microsoft.com/office/drawing/2014/main" id="{00000000-0008-0000-00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746165</xdr:colOff>
      <xdr:row>40</xdr:row>
      <xdr:rowOff>7545</xdr:rowOff>
    </xdr:from>
    <xdr:to>
      <xdr:col>15</xdr:col>
      <xdr:colOff>24988</xdr:colOff>
      <xdr:row>52</xdr:row>
      <xdr:rowOff>48364</xdr:rowOff>
    </xdr:to>
    <xdr:grpSp>
      <xdr:nvGrpSpPr>
        <xdr:cNvPr id="176" name="Grupo 175">
          <a:extLst>
            <a:ext uri="{FF2B5EF4-FFF2-40B4-BE49-F238E27FC236}">
              <a16:creationId xmlns:a16="http://schemas.microsoft.com/office/drawing/2014/main" id="{D92271D0-F446-46EA-A595-F5899830C7C9}"/>
            </a:ext>
          </a:extLst>
        </xdr:cNvPr>
        <xdr:cNvGrpSpPr/>
      </xdr:nvGrpSpPr>
      <xdr:grpSpPr>
        <a:xfrm>
          <a:off x="8695210" y="7662181"/>
          <a:ext cx="2326823" cy="2326819"/>
          <a:chOff x="9046518" y="7654759"/>
          <a:chExt cx="2326823" cy="2326819"/>
        </a:xfrm>
      </xdr:grpSpPr>
      <xdr:graphicFrame macro="">
        <xdr:nvGraphicFramePr>
          <xdr:cNvPr id="72" name="Gráfico 71">
            <a:extLst>
              <a:ext uri="{FF2B5EF4-FFF2-40B4-BE49-F238E27FC236}">
                <a16:creationId xmlns:a16="http://schemas.microsoft.com/office/drawing/2014/main" id="{00000000-0008-0000-0000-000048000000}"/>
              </a:ext>
            </a:extLst>
          </xdr:cNvPr>
          <xdr:cNvGraphicFramePr>
            <a:graphicFrameLocks/>
          </xdr:cNvGraphicFramePr>
        </xdr:nvGraphicFramePr>
        <xdr:xfrm>
          <a:off x="9046518" y="8035757"/>
          <a:ext cx="2326823" cy="1945821"/>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74" name="CuadroTexto 108">
            <a:extLst>
              <a:ext uri="{FF2B5EF4-FFF2-40B4-BE49-F238E27FC236}">
                <a16:creationId xmlns:a16="http://schemas.microsoft.com/office/drawing/2014/main" id="{00000000-0008-0000-0000-00004A000000}"/>
              </a:ext>
            </a:extLst>
          </xdr:cNvPr>
          <xdr:cNvSpPr txBox="1"/>
        </xdr:nvSpPr>
        <xdr:spPr>
          <a:xfrm>
            <a:off x="9547853" y="7654759"/>
            <a:ext cx="156210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Real</a:t>
            </a:r>
            <a:endParaRPr lang="es-MX" sz="1600" b="1">
              <a:solidFill>
                <a:schemeClr val="tx1"/>
              </a:solidFill>
            </a:endParaRPr>
          </a:p>
        </xdr:txBody>
      </xdr:sp>
      <xdr:sp macro="" textlink="Seguimiento!I25">
        <xdr:nvSpPr>
          <xdr:cNvPr id="165" name="CuadroTexto 164">
            <a:extLst>
              <a:ext uri="{FF2B5EF4-FFF2-40B4-BE49-F238E27FC236}">
                <a16:creationId xmlns:a16="http://schemas.microsoft.com/office/drawing/2014/main" id="{00000000-0008-0000-0000-0000A5000000}"/>
              </a:ext>
            </a:extLst>
          </xdr:cNvPr>
          <xdr:cNvSpPr txBox="1"/>
        </xdr:nvSpPr>
        <xdr:spPr>
          <a:xfrm>
            <a:off x="9857288" y="8800510"/>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F3DFD4C-ED12-4CF8-A1A8-C9248CA8F6B9}" type="TxLink">
              <a:rPr lang="en-US" sz="3200" b="1" i="0" u="none" strike="noStrike">
                <a:solidFill>
                  <a:schemeClr val="tx1"/>
                </a:solidFill>
                <a:latin typeface="Calibri"/>
                <a:ea typeface="+mn-ea"/>
                <a:cs typeface="Calibri"/>
              </a:rPr>
              <a:pPr marL="0" indent="0" algn="ctr"/>
              <a:t> </a:t>
            </a:fld>
            <a:endParaRPr lang="en-US" sz="3200" b="1" i="0" u="none" strike="noStrike">
              <a:solidFill>
                <a:schemeClr val="tx1"/>
              </a:solidFill>
              <a:latin typeface="Calibri"/>
              <a:ea typeface="+mn-ea"/>
              <a:cs typeface="Calibri"/>
            </a:endParaRPr>
          </a:p>
        </xdr:txBody>
      </xdr:sp>
    </xdr:grpSp>
    <xdr:clientData/>
  </xdr:twoCellAnchor>
  <xdr:twoCellAnchor>
    <xdr:from>
      <xdr:col>1</xdr:col>
      <xdr:colOff>349250</xdr:colOff>
      <xdr:row>194</xdr:row>
      <xdr:rowOff>86590</xdr:rowOff>
    </xdr:from>
    <xdr:to>
      <xdr:col>6</xdr:col>
      <xdr:colOff>165678</xdr:colOff>
      <xdr:row>196</xdr:row>
      <xdr:rowOff>109599</xdr:rowOff>
    </xdr:to>
    <xdr:grpSp>
      <xdr:nvGrpSpPr>
        <xdr:cNvPr id="194" name="Grupo 193">
          <a:extLst>
            <a:ext uri="{FF2B5EF4-FFF2-40B4-BE49-F238E27FC236}">
              <a16:creationId xmlns:a16="http://schemas.microsoft.com/office/drawing/2014/main" id="{00000000-0008-0000-0000-0000C2000000}"/>
            </a:ext>
          </a:extLst>
        </xdr:cNvPr>
        <xdr:cNvGrpSpPr/>
      </xdr:nvGrpSpPr>
      <xdr:grpSpPr>
        <a:xfrm>
          <a:off x="678295" y="37182135"/>
          <a:ext cx="3626428" cy="404009"/>
          <a:chOff x="374072" y="915884"/>
          <a:chExt cx="3626428" cy="404009"/>
        </a:xfrm>
      </xdr:grpSpPr>
      <xdr:sp macro="" textlink="">
        <xdr:nvSpPr>
          <xdr:cNvPr id="195" name="Rectángulo: esquinas redondeadas 194">
            <a:extLst>
              <a:ext uri="{FF2B5EF4-FFF2-40B4-BE49-F238E27FC236}">
                <a16:creationId xmlns:a16="http://schemas.microsoft.com/office/drawing/2014/main" id="{00000000-0008-0000-0000-0000C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96" name="CuadroTexto 195">
            <a:extLst>
              <a:ext uri="{FF2B5EF4-FFF2-40B4-BE49-F238E27FC236}">
                <a16:creationId xmlns:a16="http://schemas.microsoft.com/office/drawing/2014/main" id="{00000000-0008-0000-0000-0000C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Bug</a:t>
            </a:r>
          </a:p>
        </xdr:txBody>
      </xdr:sp>
    </xdr:grpSp>
    <xdr:clientData/>
  </xdr:twoCellAnchor>
  <xdr:twoCellAnchor>
    <xdr:from>
      <xdr:col>1</xdr:col>
      <xdr:colOff>101928</xdr:colOff>
      <xdr:row>260</xdr:row>
      <xdr:rowOff>176212</xdr:rowOff>
    </xdr:from>
    <xdr:to>
      <xdr:col>5</xdr:col>
      <xdr:colOff>680356</xdr:colOff>
      <xdr:row>263</xdr:row>
      <xdr:rowOff>8721</xdr:rowOff>
    </xdr:to>
    <xdr:grpSp>
      <xdr:nvGrpSpPr>
        <xdr:cNvPr id="207" name="Grupo 206">
          <a:extLst>
            <a:ext uri="{FF2B5EF4-FFF2-40B4-BE49-F238E27FC236}">
              <a16:creationId xmlns:a16="http://schemas.microsoft.com/office/drawing/2014/main" id="{00000000-0008-0000-0000-0000CF000000}"/>
            </a:ext>
          </a:extLst>
        </xdr:cNvPr>
        <xdr:cNvGrpSpPr/>
      </xdr:nvGrpSpPr>
      <xdr:grpSpPr>
        <a:xfrm>
          <a:off x="430973" y="49844757"/>
          <a:ext cx="3626428" cy="404009"/>
          <a:chOff x="374072" y="915884"/>
          <a:chExt cx="3626428" cy="404009"/>
        </a:xfrm>
      </xdr:grpSpPr>
      <xdr:sp macro="" textlink="">
        <xdr:nvSpPr>
          <xdr:cNvPr id="208" name="Rectángulo: esquinas redondeadas 207">
            <a:extLst>
              <a:ext uri="{FF2B5EF4-FFF2-40B4-BE49-F238E27FC236}">
                <a16:creationId xmlns:a16="http://schemas.microsoft.com/office/drawing/2014/main" id="{00000000-0008-0000-0000-0000D0000000}"/>
              </a:ext>
            </a:extLst>
          </xdr:cNvPr>
          <xdr:cNvSpPr/>
        </xdr:nvSpPr>
        <xdr:spPr>
          <a:xfrm>
            <a:off x="374072" y="915884"/>
            <a:ext cx="3626428" cy="404009"/>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09" name="CuadroTexto 208">
            <a:extLst>
              <a:ext uri="{FF2B5EF4-FFF2-40B4-BE49-F238E27FC236}">
                <a16:creationId xmlns:a16="http://schemas.microsoft.com/office/drawing/2014/main" id="{00000000-0008-0000-0000-0000D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3</xdr:col>
      <xdr:colOff>489227</xdr:colOff>
      <xdr:row>264</xdr:row>
      <xdr:rowOff>116392</xdr:rowOff>
    </xdr:from>
    <xdr:to>
      <xdr:col>6</xdr:col>
      <xdr:colOff>399227</xdr:colOff>
      <xdr:row>267</xdr:row>
      <xdr:rowOff>18978</xdr:rowOff>
    </xdr:to>
    <xdr:sp macro="" textlink="">
      <xdr:nvSpPr>
        <xdr:cNvPr id="210" name="CuadroTexto 108">
          <a:extLst>
            <a:ext uri="{FF2B5EF4-FFF2-40B4-BE49-F238E27FC236}">
              <a16:creationId xmlns:a16="http://schemas.microsoft.com/office/drawing/2014/main" id="{00000000-0008-0000-0000-0000D2000000}"/>
            </a:ext>
          </a:extLst>
        </xdr:cNvPr>
        <xdr:cNvSpPr txBox="1"/>
      </xdr:nvSpPr>
      <xdr:spPr>
        <a:xfrm>
          <a:off x="2346602" y="50527455"/>
          <a:ext cx="2196000"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Información Sprint</a:t>
          </a:r>
          <a:endParaRPr lang="es-MX" sz="2400" b="1">
            <a:solidFill>
              <a:sysClr val="windowText" lastClr="000000"/>
            </a:solidFill>
          </a:endParaRPr>
        </a:p>
      </xdr:txBody>
    </xdr:sp>
    <xdr:clientData/>
  </xdr:twoCellAnchor>
  <xdr:twoCellAnchor>
    <xdr:from>
      <xdr:col>3</xdr:col>
      <xdr:colOff>489227</xdr:colOff>
      <xdr:row>283</xdr:row>
      <xdr:rowOff>108951</xdr:rowOff>
    </xdr:from>
    <xdr:to>
      <xdr:col>6</xdr:col>
      <xdr:colOff>327227</xdr:colOff>
      <xdr:row>285</xdr:row>
      <xdr:rowOff>146927</xdr:rowOff>
    </xdr:to>
    <xdr:sp macro="" textlink="">
      <xdr:nvSpPr>
        <xdr:cNvPr id="211" name="CuadroTexto 108">
          <a:extLst>
            <a:ext uri="{FF2B5EF4-FFF2-40B4-BE49-F238E27FC236}">
              <a16:creationId xmlns:a16="http://schemas.microsoft.com/office/drawing/2014/main" id="{00000000-0008-0000-0000-0000D3000000}"/>
            </a:ext>
          </a:extLst>
        </xdr:cNvPr>
        <xdr:cNvSpPr txBox="1"/>
      </xdr:nvSpPr>
      <xdr:spPr>
        <a:xfrm>
          <a:off x="2346602" y="54139514"/>
          <a:ext cx="2124000" cy="418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Pendientes Sprint</a:t>
          </a:r>
          <a:endParaRPr lang="es-MX" sz="2400" b="1">
            <a:solidFill>
              <a:sysClr val="windowText" lastClr="000000"/>
            </a:solidFill>
          </a:endParaRPr>
        </a:p>
      </xdr:txBody>
    </xdr:sp>
    <xdr:clientData/>
  </xdr:twoCellAnchor>
  <xdr:twoCellAnchor>
    <xdr:from>
      <xdr:col>1</xdr:col>
      <xdr:colOff>562227</xdr:colOff>
      <xdr:row>73</xdr:row>
      <xdr:rowOff>190488</xdr:rowOff>
    </xdr:from>
    <xdr:to>
      <xdr:col>11</xdr:col>
      <xdr:colOff>361827</xdr:colOff>
      <xdr:row>105</xdr:row>
      <xdr:rowOff>7910</xdr:rowOff>
    </xdr:to>
    <xdr:grpSp>
      <xdr:nvGrpSpPr>
        <xdr:cNvPr id="240" name="Grupo 239">
          <a:extLst>
            <a:ext uri="{FF2B5EF4-FFF2-40B4-BE49-F238E27FC236}">
              <a16:creationId xmlns:a16="http://schemas.microsoft.com/office/drawing/2014/main" id="{CFA98711-CEB4-B20E-85CF-CFDF2AA1EC90}"/>
            </a:ext>
          </a:extLst>
        </xdr:cNvPr>
        <xdr:cNvGrpSpPr/>
      </xdr:nvGrpSpPr>
      <xdr:grpSpPr>
        <a:xfrm>
          <a:off x="891272" y="14131624"/>
          <a:ext cx="7419600" cy="6017331"/>
          <a:chOff x="891272" y="13334988"/>
          <a:chExt cx="7419600" cy="6017331"/>
        </a:xfrm>
      </xdr:grpSpPr>
      <xdr:graphicFrame macro="">
        <xdr:nvGraphicFramePr>
          <xdr:cNvPr id="177" name="Gráfico 176">
            <a:extLst>
              <a:ext uri="{FF2B5EF4-FFF2-40B4-BE49-F238E27FC236}">
                <a16:creationId xmlns:a16="http://schemas.microsoft.com/office/drawing/2014/main" id="{486FA768-EF6E-4ACD-86EB-17809D6BF994}"/>
              </a:ext>
            </a:extLst>
          </xdr:cNvPr>
          <xdr:cNvGraphicFramePr>
            <a:graphicFrameLocks/>
          </xdr:cNvGraphicFramePr>
        </xdr:nvGraphicFramePr>
        <xdr:xfrm>
          <a:off x="891272" y="13825566"/>
          <a:ext cx="7419600" cy="5526753"/>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90" name="CuadroTexto 108">
            <a:extLst>
              <a:ext uri="{FF2B5EF4-FFF2-40B4-BE49-F238E27FC236}">
                <a16:creationId xmlns:a16="http://schemas.microsoft.com/office/drawing/2014/main" id="{00000000-0008-0000-0000-0000BE000000}"/>
              </a:ext>
            </a:extLst>
          </xdr:cNvPr>
          <xdr:cNvSpPr txBox="1"/>
        </xdr:nvSpPr>
        <xdr:spPr>
          <a:xfrm>
            <a:off x="2449293" y="13334988"/>
            <a:ext cx="4433454" cy="41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11</xdr:col>
      <xdr:colOff>513193</xdr:colOff>
      <xdr:row>74</xdr:row>
      <xdr:rowOff>44024</xdr:rowOff>
    </xdr:from>
    <xdr:to>
      <xdr:col>23</xdr:col>
      <xdr:colOff>18534</xdr:colOff>
      <xdr:row>90</xdr:row>
      <xdr:rowOff>14605</xdr:rowOff>
    </xdr:to>
    <xdr:grpSp>
      <xdr:nvGrpSpPr>
        <xdr:cNvPr id="181" name="Grupo 180">
          <a:extLst>
            <a:ext uri="{FF2B5EF4-FFF2-40B4-BE49-F238E27FC236}">
              <a16:creationId xmlns:a16="http://schemas.microsoft.com/office/drawing/2014/main" id="{C71C426D-DF4A-D5FC-F663-9014EF046184}"/>
            </a:ext>
          </a:extLst>
        </xdr:cNvPr>
        <xdr:cNvGrpSpPr/>
      </xdr:nvGrpSpPr>
      <xdr:grpSpPr>
        <a:xfrm>
          <a:off x="8462238" y="14175660"/>
          <a:ext cx="8649341" cy="3018581"/>
          <a:chOff x="8462238" y="13379024"/>
          <a:chExt cx="8649341" cy="3018581"/>
        </a:xfrm>
      </xdr:grpSpPr>
      <xdr:grpSp>
        <xdr:nvGrpSpPr>
          <xdr:cNvPr id="187" name="Grupo 186">
            <a:extLst>
              <a:ext uri="{FF2B5EF4-FFF2-40B4-BE49-F238E27FC236}">
                <a16:creationId xmlns:a16="http://schemas.microsoft.com/office/drawing/2014/main" id="{455C9868-BAEE-4FBD-84C1-3D8CC5BEF171}"/>
              </a:ext>
            </a:extLst>
          </xdr:cNvPr>
          <xdr:cNvGrpSpPr/>
        </xdr:nvGrpSpPr>
        <xdr:grpSpPr>
          <a:xfrm>
            <a:off x="8462238" y="13820116"/>
            <a:ext cx="8649341" cy="2577489"/>
            <a:chOff x="24270192" y="7074724"/>
            <a:chExt cx="8649341" cy="2577489"/>
          </a:xfrm>
        </xdr:grpSpPr>
        <xdr:graphicFrame macro="">
          <xdr:nvGraphicFramePr>
            <xdr:cNvPr id="188" name="Gráfico 187">
              <a:extLst>
                <a:ext uri="{FF2B5EF4-FFF2-40B4-BE49-F238E27FC236}">
                  <a16:creationId xmlns:a16="http://schemas.microsoft.com/office/drawing/2014/main" id="{0D41A82C-B6E0-96BD-4B7B-1EC224B1C08A}"/>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5"/>
            </a:graphicData>
          </a:graphic>
        </xdr:graphicFrame>
        <xdr:sp macro="" textlink="Seguimiento!H21">
          <xdr:nvSpPr>
            <xdr:cNvPr id="191" name="CuadroTexto 190">
              <a:extLst>
                <a:ext uri="{FF2B5EF4-FFF2-40B4-BE49-F238E27FC236}">
                  <a16:creationId xmlns:a16="http://schemas.microsoft.com/office/drawing/2014/main" id="{38E417D3-A94B-D034-6A7C-2A077C1B366D}"/>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2">
          <xdr:nvSpPr>
            <xdr:cNvPr id="197" name="CuadroTexto 196">
              <a:extLst>
                <a:ext uri="{FF2B5EF4-FFF2-40B4-BE49-F238E27FC236}">
                  <a16:creationId xmlns:a16="http://schemas.microsoft.com/office/drawing/2014/main" id="{2CF03D45-1DE6-E1D2-2E00-18451B841A3A}"/>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198" name="CuadroTexto 197">
              <a:extLst>
                <a:ext uri="{FF2B5EF4-FFF2-40B4-BE49-F238E27FC236}">
                  <a16:creationId xmlns:a16="http://schemas.microsoft.com/office/drawing/2014/main" id="{DFF04E02-6A87-57DC-62C9-5047424E40B4}"/>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199" name="CuadroTexto 198">
              <a:extLst>
                <a:ext uri="{FF2B5EF4-FFF2-40B4-BE49-F238E27FC236}">
                  <a16:creationId xmlns:a16="http://schemas.microsoft.com/office/drawing/2014/main" id="{7674DF2C-4C2B-D2CE-93A4-A91C1B6390CB}"/>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7" name="CuadroTexto 108">
            <a:extLst>
              <a:ext uri="{FF2B5EF4-FFF2-40B4-BE49-F238E27FC236}">
                <a16:creationId xmlns:a16="http://schemas.microsoft.com/office/drawing/2014/main" id="{00000000-0008-0000-0000-0000A7000000}"/>
              </a:ext>
            </a:extLst>
          </xdr:cNvPr>
          <xdr:cNvSpPr txBox="1"/>
        </xdr:nvSpPr>
        <xdr:spPr>
          <a:xfrm>
            <a:off x="10575348" y="13379024"/>
            <a:ext cx="4433454" cy="32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i="0" u="none" baseline="0">
                <a:solidFill>
                  <a:schemeClr val="tx1"/>
                </a:solidFill>
              </a:rPr>
              <a:t>Esperado</a:t>
            </a:r>
            <a:r>
              <a:rPr lang="es-MX" sz="1600" b="1" baseline="0">
                <a:solidFill>
                  <a:schemeClr val="tx1"/>
                </a:solidFill>
              </a:rPr>
              <a:t> por Etapa</a:t>
            </a:r>
            <a:endParaRPr lang="es-MX" sz="1600" b="1">
              <a:solidFill>
                <a:schemeClr val="tx1"/>
              </a:solidFill>
            </a:endParaRPr>
          </a:p>
        </xdr:txBody>
      </xdr:sp>
    </xdr:grpSp>
    <xdr:clientData/>
  </xdr:twoCellAnchor>
  <xdr:twoCellAnchor>
    <xdr:from>
      <xdr:col>11</xdr:col>
      <xdr:colOff>501464</xdr:colOff>
      <xdr:row>89</xdr:row>
      <xdr:rowOff>185651</xdr:rowOff>
    </xdr:from>
    <xdr:to>
      <xdr:col>23</xdr:col>
      <xdr:colOff>15464</xdr:colOff>
      <xdr:row>105</xdr:row>
      <xdr:rowOff>37464</xdr:rowOff>
    </xdr:to>
    <xdr:grpSp>
      <xdr:nvGrpSpPr>
        <xdr:cNvPr id="224" name="Grupo 223">
          <a:extLst>
            <a:ext uri="{FF2B5EF4-FFF2-40B4-BE49-F238E27FC236}">
              <a16:creationId xmlns:a16="http://schemas.microsoft.com/office/drawing/2014/main" id="{265B6DB1-4467-D633-3922-6E89CD5112CE}"/>
            </a:ext>
          </a:extLst>
        </xdr:cNvPr>
        <xdr:cNvGrpSpPr/>
      </xdr:nvGrpSpPr>
      <xdr:grpSpPr>
        <a:xfrm>
          <a:off x="8450509" y="17174787"/>
          <a:ext cx="8658000" cy="3003722"/>
          <a:chOff x="8684559" y="15616151"/>
          <a:chExt cx="8658000" cy="3000666"/>
        </a:xfrm>
      </xdr:grpSpPr>
      <xdr:grpSp>
        <xdr:nvGrpSpPr>
          <xdr:cNvPr id="217" name="Grupo 216">
            <a:extLst>
              <a:ext uri="{FF2B5EF4-FFF2-40B4-BE49-F238E27FC236}">
                <a16:creationId xmlns:a16="http://schemas.microsoft.com/office/drawing/2014/main" id="{0B3EC8B5-067C-4E84-8A0F-629C2AD64099}"/>
              </a:ext>
            </a:extLst>
          </xdr:cNvPr>
          <xdr:cNvGrpSpPr/>
        </xdr:nvGrpSpPr>
        <xdr:grpSpPr>
          <a:xfrm>
            <a:off x="8684559" y="16035617"/>
            <a:ext cx="8658000" cy="2581200"/>
            <a:chOff x="24161338" y="10439152"/>
            <a:chExt cx="8649341" cy="2573777"/>
          </a:xfrm>
        </xdr:grpSpPr>
        <xdr:graphicFrame macro="">
          <xdr:nvGraphicFramePr>
            <xdr:cNvPr id="219" name="Gráfico 218">
              <a:extLst>
                <a:ext uri="{FF2B5EF4-FFF2-40B4-BE49-F238E27FC236}">
                  <a16:creationId xmlns:a16="http://schemas.microsoft.com/office/drawing/2014/main" id="{373F65D5-9646-841A-37C5-92FF70C740C4}"/>
                </a:ext>
              </a:extLst>
            </xdr:cNvPr>
            <xdr:cNvGraphicFramePr/>
          </xdr:nvGraphicFramePr>
          <xdr:xfrm>
            <a:off x="24161338" y="10439152"/>
            <a:ext cx="8649341" cy="2573777"/>
          </xdr:xfrm>
          <a:graphic>
            <a:graphicData uri="http://schemas.openxmlformats.org/drawingml/2006/chart">
              <c:chart xmlns:c="http://schemas.openxmlformats.org/drawingml/2006/chart" xmlns:r="http://schemas.openxmlformats.org/officeDocument/2006/relationships" r:id="rId16"/>
            </a:graphicData>
          </a:graphic>
        </xdr:graphicFrame>
        <xdr:sp macro="" textlink="Seguimiento!I21">
          <xdr:nvSpPr>
            <xdr:cNvPr id="220" name="CuadroTexto 219">
              <a:extLst>
                <a:ext uri="{FF2B5EF4-FFF2-40B4-BE49-F238E27FC236}">
                  <a16:creationId xmlns:a16="http://schemas.microsoft.com/office/drawing/2014/main" id="{D015CB09-4944-BD44-443C-3DBB82BB11D7}"/>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2">
          <xdr:nvSpPr>
            <xdr:cNvPr id="221" name="CuadroTexto 220">
              <a:extLst>
                <a:ext uri="{FF2B5EF4-FFF2-40B4-BE49-F238E27FC236}">
                  <a16:creationId xmlns:a16="http://schemas.microsoft.com/office/drawing/2014/main" id="{3AEDA3D0-A95A-574E-E2BB-A5D134A05619}"/>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222" name="CuadroTexto 221">
              <a:extLst>
                <a:ext uri="{FF2B5EF4-FFF2-40B4-BE49-F238E27FC236}">
                  <a16:creationId xmlns:a16="http://schemas.microsoft.com/office/drawing/2014/main" id="{5C89DF4D-295E-20BC-F6C6-ABC9A77C7E02}"/>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223" name="CuadroTexto 222">
              <a:extLst>
                <a:ext uri="{FF2B5EF4-FFF2-40B4-BE49-F238E27FC236}">
                  <a16:creationId xmlns:a16="http://schemas.microsoft.com/office/drawing/2014/main" id="{23269356-A07B-0029-DCA0-6E8C5BC2D263}"/>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8" name="CuadroTexto 108">
            <a:extLst>
              <a:ext uri="{FF2B5EF4-FFF2-40B4-BE49-F238E27FC236}">
                <a16:creationId xmlns:a16="http://schemas.microsoft.com/office/drawing/2014/main" id="{00000000-0008-0000-0000-0000A8000000}"/>
              </a:ext>
            </a:extLst>
          </xdr:cNvPr>
          <xdr:cNvSpPr txBox="1"/>
        </xdr:nvSpPr>
        <xdr:spPr>
          <a:xfrm>
            <a:off x="11285772" y="15616151"/>
            <a:ext cx="3480707" cy="4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u="none" baseline="0">
                <a:solidFill>
                  <a:schemeClr val="tx1"/>
                </a:solidFill>
              </a:rPr>
              <a:t>Real</a:t>
            </a:r>
            <a:r>
              <a:rPr lang="es-MX" sz="1600" b="1" baseline="0">
                <a:solidFill>
                  <a:schemeClr val="tx1"/>
                </a:solidFill>
              </a:rPr>
              <a:t> por Etapa</a:t>
            </a:r>
            <a:endParaRPr lang="es-MX" sz="1600" b="1">
              <a:solidFill>
                <a:schemeClr val="tx1"/>
              </a:solidFill>
            </a:endParaRPr>
          </a:p>
        </xdr:txBody>
      </xdr:sp>
    </xdr:grpSp>
    <xdr:clientData/>
  </xdr:twoCellAnchor>
  <xdr:twoCellAnchor>
    <xdr:from>
      <xdr:col>2</xdr:col>
      <xdr:colOff>85971</xdr:colOff>
      <xdr:row>109</xdr:row>
      <xdr:rowOff>0</xdr:rowOff>
    </xdr:from>
    <xdr:to>
      <xdr:col>11</xdr:col>
      <xdr:colOff>647571</xdr:colOff>
      <xdr:row>134</xdr:row>
      <xdr:rowOff>137677</xdr:rowOff>
    </xdr:to>
    <xdr:grpSp>
      <xdr:nvGrpSpPr>
        <xdr:cNvPr id="186" name="Grupo 185">
          <a:extLst>
            <a:ext uri="{FF2B5EF4-FFF2-40B4-BE49-F238E27FC236}">
              <a16:creationId xmlns:a16="http://schemas.microsoft.com/office/drawing/2014/main" id="{C8D84A2C-BCA2-5D94-EAA0-D6A00DE383F1}"/>
            </a:ext>
          </a:extLst>
        </xdr:cNvPr>
        <xdr:cNvGrpSpPr/>
      </xdr:nvGrpSpPr>
      <xdr:grpSpPr>
        <a:xfrm>
          <a:off x="1177016" y="20903045"/>
          <a:ext cx="7419600" cy="4900177"/>
          <a:chOff x="1367516" y="19344409"/>
          <a:chExt cx="7419600" cy="4900177"/>
        </a:xfrm>
      </xdr:grpSpPr>
      <xdr:graphicFrame macro="">
        <xdr:nvGraphicFramePr>
          <xdr:cNvPr id="225" name="Gráfico 224">
            <a:extLst>
              <a:ext uri="{FF2B5EF4-FFF2-40B4-BE49-F238E27FC236}">
                <a16:creationId xmlns:a16="http://schemas.microsoft.com/office/drawing/2014/main" id="{7693A8B5-1DE0-412C-B402-7B992494FFE9}"/>
              </a:ext>
            </a:extLst>
          </xdr:cNvPr>
          <xdr:cNvGraphicFramePr>
            <a:graphicFrameLocks/>
          </xdr:cNvGraphicFramePr>
        </xdr:nvGraphicFramePr>
        <xdr:xfrm>
          <a:off x="1367516" y="19884986"/>
          <a:ext cx="7419600" cy="43596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93" name="CuadroTexto 108">
            <a:extLst>
              <a:ext uri="{FF2B5EF4-FFF2-40B4-BE49-F238E27FC236}">
                <a16:creationId xmlns:a16="http://schemas.microsoft.com/office/drawing/2014/main" id="{00000000-0008-0000-0000-0000C1000000}"/>
              </a:ext>
            </a:extLst>
          </xdr:cNvPr>
          <xdr:cNvSpPr txBox="1"/>
        </xdr:nvSpPr>
        <xdr:spPr>
          <a:xfrm>
            <a:off x="2860589" y="19344409"/>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3</xdr:col>
      <xdr:colOff>229465</xdr:colOff>
      <xdr:row>136</xdr:row>
      <xdr:rowOff>27215</xdr:rowOff>
    </xdr:from>
    <xdr:to>
      <xdr:col>20</xdr:col>
      <xdr:colOff>316056</xdr:colOff>
      <xdr:row>165</xdr:row>
      <xdr:rowOff>183213</xdr:rowOff>
    </xdr:to>
    <xdr:grpSp>
      <xdr:nvGrpSpPr>
        <xdr:cNvPr id="183" name="Grupo 182">
          <a:extLst>
            <a:ext uri="{FF2B5EF4-FFF2-40B4-BE49-F238E27FC236}">
              <a16:creationId xmlns:a16="http://schemas.microsoft.com/office/drawing/2014/main" id="{326CB73E-EAE7-5FC5-B2C1-0A02787E86A0}"/>
            </a:ext>
          </a:extLst>
        </xdr:cNvPr>
        <xdr:cNvGrpSpPr/>
      </xdr:nvGrpSpPr>
      <xdr:grpSpPr>
        <a:xfrm>
          <a:off x="2082510" y="26073760"/>
          <a:ext cx="13040591" cy="5680498"/>
          <a:chOff x="2889662" y="24506465"/>
          <a:chExt cx="13040591" cy="5680498"/>
        </a:xfrm>
      </xdr:grpSpPr>
      <xdr:graphicFrame macro="">
        <xdr:nvGraphicFramePr>
          <xdr:cNvPr id="180" name="Gráfico 179">
            <a:extLst>
              <a:ext uri="{FF2B5EF4-FFF2-40B4-BE49-F238E27FC236}">
                <a16:creationId xmlns:a16="http://schemas.microsoft.com/office/drawing/2014/main" id="{01D5FED4-89FB-481C-801E-FA6E4F94FA62}"/>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218" name="CuadroTexto 108">
            <a:extLst>
              <a:ext uri="{FF2B5EF4-FFF2-40B4-BE49-F238E27FC236}">
                <a16:creationId xmlns:a16="http://schemas.microsoft.com/office/drawing/2014/main" id="{00000000-0008-0000-0000-0000D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251" name="CuadroTexto 108">
            <a:extLst>
              <a:ext uri="{FF2B5EF4-FFF2-40B4-BE49-F238E27FC236}">
                <a16:creationId xmlns:a16="http://schemas.microsoft.com/office/drawing/2014/main" id="{00000000-0008-0000-0000-0000FB000000}"/>
              </a:ext>
            </a:extLst>
          </xdr:cNvPr>
          <xdr:cNvSpPr txBox="1"/>
        </xdr:nvSpPr>
        <xdr:spPr>
          <a:xfrm>
            <a:off x="7811858" y="29784796"/>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2</xdr:col>
      <xdr:colOff>105641</xdr:colOff>
      <xdr:row>55</xdr:row>
      <xdr:rowOff>181268</xdr:rowOff>
    </xdr:from>
    <xdr:to>
      <xdr:col>22</xdr:col>
      <xdr:colOff>560241</xdr:colOff>
      <xdr:row>73</xdr:row>
      <xdr:rowOff>44455</xdr:rowOff>
    </xdr:to>
    <xdr:grpSp>
      <xdr:nvGrpSpPr>
        <xdr:cNvPr id="170" name="Grupo 169">
          <a:extLst>
            <a:ext uri="{FF2B5EF4-FFF2-40B4-BE49-F238E27FC236}">
              <a16:creationId xmlns:a16="http://schemas.microsoft.com/office/drawing/2014/main" id="{00000000-0008-0000-0000-0000AA000000}"/>
            </a:ext>
          </a:extLst>
        </xdr:cNvPr>
        <xdr:cNvGrpSpPr/>
      </xdr:nvGrpSpPr>
      <xdr:grpSpPr>
        <a:xfrm>
          <a:off x="1196686" y="10693404"/>
          <a:ext cx="15694600" cy="3292187"/>
          <a:chOff x="2807277" y="9152086"/>
          <a:chExt cx="15694600" cy="3292187"/>
        </a:xfrm>
      </xdr:grpSpPr>
      <xdr:grpSp>
        <xdr:nvGrpSpPr>
          <xdr:cNvPr id="246" name="Grupo 245">
            <a:extLst>
              <a:ext uri="{FF2B5EF4-FFF2-40B4-BE49-F238E27FC236}">
                <a16:creationId xmlns:a16="http://schemas.microsoft.com/office/drawing/2014/main" id="{00000000-0008-0000-0000-0000F6000000}"/>
              </a:ext>
            </a:extLst>
          </xdr:cNvPr>
          <xdr:cNvGrpSpPr/>
        </xdr:nvGrpSpPr>
        <xdr:grpSpPr>
          <a:xfrm>
            <a:off x="2807277" y="9152086"/>
            <a:ext cx="15694600" cy="3292187"/>
            <a:chOff x="1276783" y="9152086"/>
            <a:chExt cx="15694600" cy="3292187"/>
          </a:xfrm>
        </xdr:grpSpPr>
        <xdr:sp macro="" textlink="">
          <xdr:nvSpPr>
            <xdr:cNvPr id="85" name="Rectángulo: esquinas redondeadas 84">
              <a:extLst>
                <a:ext uri="{FF2B5EF4-FFF2-40B4-BE49-F238E27FC236}">
                  <a16:creationId xmlns:a16="http://schemas.microsoft.com/office/drawing/2014/main" id="{00000000-0008-0000-0000-000055000000}"/>
                </a:ext>
              </a:extLst>
            </xdr:cNvPr>
            <xdr:cNvSpPr/>
          </xdr:nvSpPr>
          <xdr:spPr>
            <a:xfrm>
              <a:off x="1276783" y="9152086"/>
              <a:ext cx="15694600"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6" name="CuadroTexto 85">
              <a:extLst>
                <a:ext uri="{FF2B5EF4-FFF2-40B4-BE49-F238E27FC236}">
                  <a16:creationId xmlns:a16="http://schemas.microsoft.com/office/drawing/2014/main" id="{00000000-0008-0000-0000-000056000000}"/>
                </a:ext>
              </a:extLst>
            </xdr:cNvPr>
            <xdr:cNvSpPr txBox="1"/>
          </xdr:nvSpPr>
          <xdr:spPr>
            <a:xfrm>
              <a:off x="158998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7" name="Rectángulo: esquinas redondeadas 107">
              <a:extLst>
                <a:ext uri="{FF2B5EF4-FFF2-40B4-BE49-F238E27FC236}">
                  <a16:creationId xmlns:a16="http://schemas.microsoft.com/office/drawing/2014/main" id="{00000000-0008-0000-0000-000057000000}"/>
                </a:ext>
              </a:extLst>
            </xdr:cNvPr>
            <xdr:cNvSpPr/>
          </xdr:nvSpPr>
          <xdr:spPr>
            <a:xfrm>
              <a:off x="1589991" y="9882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8" name="Rectángulo: esquinas redondeadas 107">
              <a:extLst>
                <a:ext uri="{FF2B5EF4-FFF2-40B4-BE49-F238E27FC236}">
                  <a16:creationId xmlns:a16="http://schemas.microsoft.com/office/drawing/2014/main" id="{00000000-0008-0000-0000-000058000000}"/>
                </a:ext>
              </a:extLst>
            </xdr:cNvPr>
            <xdr:cNvSpPr/>
          </xdr:nvSpPr>
          <xdr:spPr>
            <a:xfrm>
              <a:off x="1589991" y="10323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9" name="Rectángulo: esquinas redondeadas 107">
              <a:extLst>
                <a:ext uri="{FF2B5EF4-FFF2-40B4-BE49-F238E27FC236}">
                  <a16:creationId xmlns:a16="http://schemas.microsoft.com/office/drawing/2014/main" id="{00000000-0008-0000-0000-000059000000}"/>
                </a:ext>
              </a:extLst>
            </xdr:cNvPr>
            <xdr:cNvSpPr/>
          </xdr:nvSpPr>
          <xdr:spPr>
            <a:xfrm>
              <a:off x="1589991" y="10763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0" name="Rectángulo: esquinas redondeadas 107">
              <a:extLst>
                <a:ext uri="{FF2B5EF4-FFF2-40B4-BE49-F238E27FC236}">
                  <a16:creationId xmlns:a16="http://schemas.microsoft.com/office/drawing/2014/main" id="{00000000-0008-0000-0000-00005A000000}"/>
                </a:ext>
              </a:extLst>
            </xdr:cNvPr>
            <xdr:cNvSpPr/>
          </xdr:nvSpPr>
          <xdr:spPr>
            <a:xfrm>
              <a:off x="1589991" y="11218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1" name="Rectángulo: esquinas redondeadas 107">
              <a:extLst>
                <a:ext uri="{FF2B5EF4-FFF2-40B4-BE49-F238E27FC236}">
                  <a16:creationId xmlns:a16="http://schemas.microsoft.com/office/drawing/2014/main" id="{00000000-0008-0000-0000-00005B000000}"/>
                </a:ext>
              </a:extLst>
            </xdr:cNvPr>
            <xdr:cNvSpPr/>
          </xdr:nvSpPr>
          <xdr:spPr>
            <a:xfrm>
              <a:off x="1589991" y="11672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92" name="CuadroTexto 91">
              <a:extLst>
                <a:ext uri="{FF2B5EF4-FFF2-40B4-BE49-F238E27FC236}">
                  <a16:creationId xmlns:a16="http://schemas.microsoft.com/office/drawing/2014/main" id="{00000000-0008-0000-0000-00005C000000}"/>
                </a:ext>
              </a:extLst>
            </xdr:cNvPr>
            <xdr:cNvSpPr txBox="1"/>
          </xdr:nvSpPr>
          <xdr:spPr>
            <a:xfrm>
              <a:off x="374758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93" name="Rectángulo: esquinas redondeadas 107">
              <a:extLst>
                <a:ext uri="{FF2B5EF4-FFF2-40B4-BE49-F238E27FC236}">
                  <a16:creationId xmlns:a16="http://schemas.microsoft.com/office/drawing/2014/main" id="{00000000-0008-0000-0000-00005D000000}"/>
                </a:ext>
              </a:extLst>
            </xdr:cNvPr>
            <xdr:cNvSpPr/>
          </xdr:nvSpPr>
          <xdr:spPr>
            <a:xfrm>
              <a:off x="3747593"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4" name="Rectángulo: esquinas redondeadas 107">
              <a:extLst>
                <a:ext uri="{FF2B5EF4-FFF2-40B4-BE49-F238E27FC236}">
                  <a16:creationId xmlns:a16="http://schemas.microsoft.com/office/drawing/2014/main" id="{00000000-0008-0000-0000-00005E000000}"/>
                </a:ext>
              </a:extLst>
            </xdr:cNvPr>
            <xdr:cNvSpPr/>
          </xdr:nvSpPr>
          <xdr:spPr>
            <a:xfrm>
              <a:off x="3747593"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5" name="Rectángulo: esquinas redondeadas 107">
              <a:extLst>
                <a:ext uri="{FF2B5EF4-FFF2-40B4-BE49-F238E27FC236}">
                  <a16:creationId xmlns:a16="http://schemas.microsoft.com/office/drawing/2014/main" id="{00000000-0008-0000-0000-00005F000000}"/>
                </a:ext>
              </a:extLst>
            </xdr:cNvPr>
            <xdr:cNvSpPr/>
          </xdr:nvSpPr>
          <xdr:spPr>
            <a:xfrm>
              <a:off x="3747593"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000-000060000000}"/>
                </a:ext>
              </a:extLst>
            </xdr:cNvPr>
            <xdr:cNvSpPr/>
          </xdr:nvSpPr>
          <xdr:spPr>
            <a:xfrm>
              <a:off x="3747593"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000-000061000000}"/>
                </a:ext>
              </a:extLst>
            </xdr:cNvPr>
            <xdr:cNvSpPr/>
          </xdr:nvSpPr>
          <xdr:spPr>
            <a:xfrm>
              <a:off x="3747593"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8" name="CuadroTexto 97">
              <a:extLst>
                <a:ext uri="{FF2B5EF4-FFF2-40B4-BE49-F238E27FC236}">
                  <a16:creationId xmlns:a16="http://schemas.microsoft.com/office/drawing/2014/main" id="{00000000-0008-0000-0000-000062000000}"/>
                </a:ext>
              </a:extLst>
            </xdr:cNvPr>
            <xdr:cNvSpPr txBox="1"/>
          </xdr:nvSpPr>
          <xdr:spPr>
            <a:xfrm>
              <a:off x="8048329"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9" name="Rectángulo: esquinas redondeadas 107">
              <a:extLst>
                <a:ext uri="{FF2B5EF4-FFF2-40B4-BE49-F238E27FC236}">
                  <a16:creationId xmlns:a16="http://schemas.microsoft.com/office/drawing/2014/main" id="{00000000-0008-0000-0000-000063000000}"/>
                </a:ext>
              </a:extLst>
            </xdr:cNvPr>
            <xdr:cNvSpPr/>
          </xdr:nvSpPr>
          <xdr:spPr>
            <a:xfrm>
              <a:off x="8048335"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0" name="Rectángulo: esquinas redondeadas 107">
              <a:extLst>
                <a:ext uri="{FF2B5EF4-FFF2-40B4-BE49-F238E27FC236}">
                  <a16:creationId xmlns:a16="http://schemas.microsoft.com/office/drawing/2014/main" id="{00000000-0008-0000-0000-000064000000}"/>
                </a:ext>
              </a:extLst>
            </xdr:cNvPr>
            <xdr:cNvSpPr/>
          </xdr:nvSpPr>
          <xdr:spPr>
            <a:xfrm>
              <a:off x="8048335"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1" name="Rectángulo: esquinas redondeadas 107">
              <a:extLst>
                <a:ext uri="{FF2B5EF4-FFF2-40B4-BE49-F238E27FC236}">
                  <a16:creationId xmlns:a16="http://schemas.microsoft.com/office/drawing/2014/main" id="{00000000-0008-0000-0000-000065000000}"/>
                </a:ext>
              </a:extLst>
            </xdr:cNvPr>
            <xdr:cNvSpPr/>
          </xdr:nvSpPr>
          <xdr:spPr>
            <a:xfrm>
              <a:off x="8048335"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7">
              <a:extLst>
                <a:ext uri="{FF2B5EF4-FFF2-40B4-BE49-F238E27FC236}">
                  <a16:creationId xmlns:a16="http://schemas.microsoft.com/office/drawing/2014/main" id="{00000000-0008-0000-0000-000066000000}"/>
                </a:ext>
              </a:extLst>
            </xdr:cNvPr>
            <xdr:cNvSpPr/>
          </xdr:nvSpPr>
          <xdr:spPr>
            <a:xfrm>
              <a:off x="8048335"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000-000067000000}"/>
                </a:ext>
              </a:extLst>
            </xdr:cNvPr>
            <xdr:cNvSpPr/>
          </xdr:nvSpPr>
          <xdr:spPr>
            <a:xfrm>
              <a:off x="8048335"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4" name="CuadroTexto 103">
              <a:extLst>
                <a:ext uri="{FF2B5EF4-FFF2-40B4-BE49-F238E27FC236}">
                  <a16:creationId xmlns:a16="http://schemas.microsoft.com/office/drawing/2014/main" id="{00000000-0008-0000-0000-000068000000}"/>
                </a:ext>
              </a:extLst>
            </xdr:cNvPr>
            <xdr:cNvSpPr txBox="1"/>
          </xdr:nvSpPr>
          <xdr:spPr>
            <a:xfrm>
              <a:off x="10196774"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5" name="Rectángulo: esquinas redondeadas 107">
              <a:extLst>
                <a:ext uri="{FF2B5EF4-FFF2-40B4-BE49-F238E27FC236}">
                  <a16:creationId xmlns:a16="http://schemas.microsoft.com/office/drawing/2014/main" id="{00000000-0008-0000-0000-000069000000}"/>
                </a:ext>
              </a:extLst>
            </xdr:cNvPr>
            <xdr:cNvSpPr/>
          </xdr:nvSpPr>
          <xdr:spPr>
            <a:xfrm>
              <a:off x="10196780"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6" name="Rectángulo: esquinas redondeadas 107">
              <a:extLst>
                <a:ext uri="{FF2B5EF4-FFF2-40B4-BE49-F238E27FC236}">
                  <a16:creationId xmlns:a16="http://schemas.microsoft.com/office/drawing/2014/main" id="{00000000-0008-0000-0000-00006A000000}"/>
                </a:ext>
              </a:extLst>
            </xdr:cNvPr>
            <xdr:cNvSpPr/>
          </xdr:nvSpPr>
          <xdr:spPr>
            <a:xfrm>
              <a:off x="10196780"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7" name="Rectángulo: esquinas redondeadas 107">
              <a:extLst>
                <a:ext uri="{FF2B5EF4-FFF2-40B4-BE49-F238E27FC236}">
                  <a16:creationId xmlns:a16="http://schemas.microsoft.com/office/drawing/2014/main" id="{00000000-0008-0000-0000-00006B000000}"/>
                </a:ext>
              </a:extLst>
            </xdr:cNvPr>
            <xdr:cNvSpPr/>
          </xdr:nvSpPr>
          <xdr:spPr>
            <a:xfrm>
              <a:off x="10196780"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000-00006C000000}"/>
                </a:ext>
              </a:extLst>
            </xdr:cNvPr>
            <xdr:cNvSpPr/>
          </xdr:nvSpPr>
          <xdr:spPr>
            <a:xfrm>
              <a:off x="10196780"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000-00006D000000}"/>
                </a:ext>
              </a:extLst>
            </xdr:cNvPr>
            <xdr:cNvSpPr/>
          </xdr:nvSpPr>
          <xdr:spPr>
            <a:xfrm>
              <a:off x="10196780"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111" name="Rectángulo: esquinas redondeadas 107">
              <a:extLst>
                <a:ext uri="{FF2B5EF4-FFF2-40B4-BE49-F238E27FC236}">
                  <a16:creationId xmlns:a16="http://schemas.microsoft.com/office/drawing/2014/main" id="{00000000-0008-0000-0000-00006F000000}"/>
                </a:ext>
              </a:extLst>
            </xdr:cNvPr>
            <xdr:cNvSpPr/>
          </xdr:nvSpPr>
          <xdr:spPr>
            <a:xfrm>
              <a:off x="12354382"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2" name="Rectángulo: esquinas redondeadas 107">
              <a:extLst>
                <a:ext uri="{FF2B5EF4-FFF2-40B4-BE49-F238E27FC236}">
                  <a16:creationId xmlns:a16="http://schemas.microsoft.com/office/drawing/2014/main" id="{00000000-0008-0000-0000-000070000000}"/>
                </a:ext>
              </a:extLst>
            </xdr:cNvPr>
            <xdr:cNvSpPr/>
          </xdr:nvSpPr>
          <xdr:spPr>
            <a:xfrm>
              <a:off x="12354382"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3" name="Rectángulo: esquinas redondeadas 107">
              <a:extLst>
                <a:ext uri="{FF2B5EF4-FFF2-40B4-BE49-F238E27FC236}">
                  <a16:creationId xmlns:a16="http://schemas.microsoft.com/office/drawing/2014/main" id="{00000000-0008-0000-0000-000071000000}"/>
                </a:ext>
              </a:extLst>
            </xdr:cNvPr>
            <xdr:cNvSpPr/>
          </xdr:nvSpPr>
          <xdr:spPr>
            <a:xfrm>
              <a:off x="12354382"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4" name="Rectángulo: esquinas redondeadas 107">
              <a:extLst>
                <a:ext uri="{FF2B5EF4-FFF2-40B4-BE49-F238E27FC236}">
                  <a16:creationId xmlns:a16="http://schemas.microsoft.com/office/drawing/2014/main" id="{00000000-0008-0000-0000-000072000000}"/>
                </a:ext>
              </a:extLst>
            </xdr:cNvPr>
            <xdr:cNvSpPr/>
          </xdr:nvSpPr>
          <xdr:spPr>
            <a:xfrm>
              <a:off x="12354382"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5" name="Rectángulo: esquinas redondeadas 107">
              <a:extLst>
                <a:ext uri="{FF2B5EF4-FFF2-40B4-BE49-F238E27FC236}">
                  <a16:creationId xmlns:a16="http://schemas.microsoft.com/office/drawing/2014/main" id="{00000000-0008-0000-0000-000073000000}"/>
                </a:ext>
              </a:extLst>
            </xdr:cNvPr>
            <xdr:cNvSpPr/>
          </xdr:nvSpPr>
          <xdr:spPr>
            <a:xfrm>
              <a:off x="12354382"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I20">
          <xdr:nvSpPr>
            <xdr:cNvPr id="116" name="CuadroTexto 115">
              <a:extLst>
                <a:ext uri="{FF2B5EF4-FFF2-40B4-BE49-F238E27FC236}">
                  <a16:creationId xmlns:a16="http://schemas.microsoft.com/office/drawing/2014/main" id="{00000000-0008-0000-0000-000074000000}"/>
                </a:ext>
              </a:extLst>
            </xdr:cNvPr>
            <xdr:cNvSpPr txBox="1"/>
          </xdr:nvSpPr>
          <xdr:spPr>
            <a:xfrm>
              <a:off x="1451197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9F2DA0-7873-4EA6-AB96-B614F3B5ACE2}" type="TxLink">
                <a:rPr lang="en-US" sz="1400" b="1" i="0" u="none" strike="noStrike">
                  <a:solidFill>
                    <a:sysClr val="windowText" lastClr="000000"/>
                  </a:solidFill>
                  <a:latin typeface="Calibri"/>
                  <a:ea typeface="+mn-ea"/>
                  <a:cs typeface="Calibri"/>
                </a:rPr>
                <a:pPr marL="0" indent="0" algn="ctr"/>
                <a:t>% Avance Real</a:t>
              </a:fld>
              <a:endParaRPr lang="es-MX" sz="1400" b="1" i="0" u="none" strike="noStrike">
                <a:solidFill>
                  <a:sysClr val="windowText" lastClr="000000"/>
                </a:solidFill>
                <a:latin typeface="Calibri"/>
                <a:ea typeface="+mn-ea"/>
                <a:cs typeface="Calibri"/>
              </a:endParaRPr>
            </a:p>
          </xdr:txBody>
        </xdr:sp>
        <xdr:sp macro="" textlink="">
          <xdr:nvSpPr>
            <xdr:cNvPr id="117" name="Rectángulo: esquinas redondeadas 107">
              <a:extLst>
                <a:ext uri="{FF2B5EF4-FFF2-40B4-BE49-F238E27FC236}">
                  <a16:creationId xmlns:a16="http://schemas.microsoft.com/office/drawing/2014/main" id="{00000000-0008-0000-0000-000075000000}"/>
                </a:ext>
              </a:extLst>
            </xdr:cNvPr>
            <xdr:cNvSpPr/>
          </xdr:nvSpPr>
          <xdr:spPr>
            <a:xfrm>
              <a:off x="14511983" y="9882382"/>
              <a:ext cx="2090165"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8" name="Rectángulo: esquinas redondeadas 107">
              <a:extLst>
                <a:ext uri="{FF2B5EF4-FFF2-40B4-BE49-F238E27FC236}">
                  <a16:creationId xmlns:a16="http://schemas.microsoft.com/office/drawing/2014/main" id="{00000000-0008-0000-0000-000076000000}"/>
                </a:ext>
              </a:extLst>
            </xdr:cNvPr>
            <xdr:cNvSpPr/>
          </xdr:nvSpPr>
          <xdr:spPr>
            <a:xfrm>
              <a:off x="14511983" y="10323083"/>
              <a:ext cx="2090165"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9" name="Rectángulo: esquinas redondeadas 107">
              <a:extLst>
                <a:ext uri="{FF2B5EF4-FFF2-40B4-BE49-F238E27FC236}">
                  <a16:creationId xmlns:a16="http://schemas.microsoft.com/office/drawing/2014/main" id="{00000000-0008-0000-0000-000077000000}"/>
                </a:ext>
              </a:extLst>
            </xdr:cNvPr>
            <xdr:cNvSpPr/>
          </xdr:nvSpPr>
          <xdr:spPr>
            <a:xfrm>
              <a:off x="14511983" y="10763867"/>
              <a:ext cx="2090165"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0" name="Rectángulo: esquinas redondeadas 107">
              <a:extLst>
                <a:ext uri="{FF2B5EF4-FFF2-40B4-BE49-F238E27FC236}">
                  <a16:creationId xmlns:a16="http://schemas.microsoft.com/office/drawing/2014/main" id="{00000000-0008-0000-0000-000078000000}"/>
                </a:ext>
              </a:extLst>
            </xdr:cNvPr>
            <xdr:cNvSpPr/>
          </xdr:nvSpPr>
          <xdr:spPr>
            <a:xfrm>
              <a:off x="14511983" y="11218253"/>
              <a:ext cx="2090165"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1" name="Rectángulo: esquinas redondeadas 107">
              <a:extLst>
                <a:ext uri="{FF2B5EF4-FFF2-40B4-BE49-F238E27FC236}">
                  <a16:creationId xmlns:a16="http://schemas.microsoft.com/office/drawing/2014/main" id="{00000000-0008-0000-0000-000079000000}"/>
                </a:ext>
              </a:extLst>
            </xdr:cNvPr>
            <xdr:cNvSpPr/>
          </xdr:nvSpPr>
          <xdr:spPr>
            <a:xfrm>
              <a:off x="14511983" y="11672640"/>
              <a:ext cx="2090165"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52" name="CuadroTexto 151">
              <a:extLst>
                <a:ext uri="{FF2B5EF4-FFF2-40B4-BE49-F238E27FC236}">
                  <a16:creationId xmlns:a16="http://schemas.microsoft.com/office/drawing/2014/main" id="{00000000-0008-0000-0000-000098000000}"/>
                </a:ext>
              </a:extLst>
            </xdr:cNvPr>
            <xdr:cNvSpPr txBox="1"/>
          </xdr:nvSpPr>
          <xdr:spPr>
            <a:xfrm>
              <a:off x="589795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53" name="Rectángulo: esquinas redondeadas 107">
              <a:extLst>
                <a:ext uri="{FF2B5EF4-FFF2-40B4-BE49-F238E27FC236}">
                  <a16:creationId xmlns:a16="http://schemas.microsoft.com/office/drawing/2014/main" id="{00000000-0008-0000-0000-000099000000}"/>
                </a:ext>
              </a:extLst>
            </xdr:cNvPr>
            <xdr:cNvSpPr/>
          </xdr:nvSpPr>
          <xdr:spPr>
            <a:xfrm>
              <a:off x="5897961" y="9882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4" name="Rectángulo: esquinas redondeadas 107">
              <a:extLst>
                <a:ext uri="{FF2B5EF4-FFF2-40B4-BE49-F238E27FC236}">
                  <a16:creationId xmlns:a16="http://schemas.microsoft.com/office/drawing/2014/main" id="{00000000-0008-0000-0000-00009A000000}"/>
                </a:ext>
              </a:extLst>
            </xdr:cNvPr>
            <xdr:cNvSpPr/>
          </xdr:nvSpPr>
          <xdr:spPr>
            <a:xfrm>
              <a:off x="5897961" y="10323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5" name="Rectángulo: esquinas redondeadas 107">
              <a:extLst>
                <a:ext uri="{FF2B5EF4-FFF2-40B4-BE49-F238E27FC236}">
                  <a16:creationId xmlns:a16="http://schemas.microsoft.com/office/drawing/2014/main" id="{00000000-0008-0000-0000-00009B000000}"/>
                </a:ext>
              </a:extLst>
            </xdr:cNvPr>
            <xdr:cNvSpPr/>
          </xdr:nvSpPr>
          <xdr:spPr>
            <a:xfrm>
              <a:off x="5897961" y="10763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6" name="Rectángulo: esquinas redondeadas 107">
              <a:extLst>
                <a:ext uri="{FF2B5EF4-FFF2-40B4-BE49-F238E27FC236}">
                  <a16:creationId xmlns:a16="http://schemas.microsoft.com/office/drawing/2014/main" id="{00000000-0008-0000-0000-00009C000000}"/>
                </a:ext>
              </a:extLst>
            </xdr:cNvPr>
            <xdr:cNvSpPr/>
          </xdr:nvSpPr>
          <xdr:spPr>
            <a:xfrm>
              <a:off x="5897961" y="11218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7" name="Rectángulo: esquinas redondeadas 107">
              <a:extLst>
                <a:ext uri="{FF2B5EF4-FFF2-40B4-BE49-F238E27FC236}">
                  <a16:creationId xmlns:a16="http://schemas.microsoft.com/office/drawing/2014/main" id="{00000000-0008-0000-0000-00009D000000}"/>
                </a:ext>
              </a:extLst>
            </xdr:cNvPr>
            <xdr:cNvSpPr/>
          </xdr:nvSpPr>
          <xdr:spPr>
            <a:xfrm>
              <a:off x="5897961" y="11672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243" name="Grupo 242">
              <a:extLst>
                <a:ext uri="{FF2B5EF4-FFF2-40B4-BE49-F238E27FC236}">
                  <a16:creationId xmlns:a16="http://schemas.microsoft.com/office/drawing/2014/main" id="{00000000-0008-0000-0000-0000F3000000}"/>
                </a:ext>
              </a:extLst>
            </xdr:cNvPr>
            <xdr:cNvGrpSpPr/>
          </xdr:nvGrpSpPr>
          <xdr:grpSpPr>
            <a:xfrm>
              <a:off x="1600203" y="9892684"/>
              <a:ext cx="14991022" cy="2165236"/>
              <a:chOff x="1599374" y="9899801"/>
              <a:chExt cx="15005557" cy="2165236"/>
            </a:xfrm>
          </xdr:grpSpPr>
          <xdr:sp macro="" textlink="Seguimiento!C21">
            <xdr:nvSpPr>
              <xdr:cNvPr id="122" name="CuadroTexto 121">
                <a:extLst>
                  <a:ext uri="{FF2B5EF4-FFF2-40B4-BE49-F238E27FC236}">
                    <a16:creationId xmlns:a16="http://schemas.microsoft.com/office/drawing/2014/main" id="{00000000-0008-0000-0000-00007A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23" name="CuadroTexto 122">
                <a:extLst>
                  <a:ext uri="{FF2B5EF4-FFF2-40B4-BE49-F238E27FC236}">
                    <a16:creationId xmlns:a16="http://schemas.microsoft.com/office/drawing/2014/main" id="{00000000-0008-0000-0000-00007B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24" name="CuadroTexto 123">
                <a:extLst>
                  <a:ext uri="{FF2B5EF4-FFF2-40B4-BE49-F238E27FC236}">
                    <a16:creationId xmlns:a16="http://schemas.microsoft.com/office/drawing/2014/main" id="{00000000-0008-0000-0000-00007C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25" name="CuadroTexto 124">
                <a:extLst>
                  <a:ext uri="{FF2B5EF4-FFF2-40B4-BE49-F238E27FC236}">
                    <a16:creationId xmlns:a16="http://schemas.microsoft.com/office/drawing/2014/main" id="{00000000-0008-0000-0000-00007D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26" name="CuadroTexto 125">
                <a:extLst>
                  <a:ext uri="{FF2B5EF4-FFF2-40B4-BE49-F238E27FC236}">
                    <a16:creationId xmlns:a16="http://schemas.microsoft.com/office/drawing/2014/main" id="{00000000-0008-0000-0000-00007E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27" name="CuadroTexto 126">
                <a:extLst>
                  <a:ext uri="{FF2B5EF4-FFF2-40B4-BE49-F238E27FC236}">
                    <a16:creationId xmlns:a16="http://schemas.microsoft.com/office/drawing/2014/main" id="{00000000-0008-0000-0000-00007F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8,0</a:t>
                </a:fld>
                <a:endParaRPr lang="es-MX" sz="1600" b="0" i="0" u="none" strike="noStrike">
                  <a:solidFill>
                    <a:schemeClr val="tx1"/>
                  </a:solidFill>
                  <a:latin typeface="Calibri"/>
                  <a:ea typeface="+mn-ea"/>
                  <a:cs typeface="Calibri"/>
                </a:endParaRPr>
              </a:p>
            </xdr:txBody>
          </xdr:sp>
          <xdr:sp macro="" textlink="Seguimiento!D22">
            <xdr:nvSpPr>
              <xdr:cNvPr id="128" name="CuadroTexto 127">
                <a:extLst>
                  <a:ext uri="{FF2B5EF4-FFF2-40B4-BE49-F238E27FC236}">
                    <a16:creationId xmlns:a16="http://schemas.microsoft.com/office/drawing/2014/main" id="{00000000-0008-0000-0000-000080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14,0</a:t>
                </a:fld>
                <a:endParaRPr lang="es-MX" sz="1600" b="0" i="0" u="none" strike="noStrike">
                  <a:solidFill>
                    <a:schemeClr val="tx1"/>
                  </a:solidFill>
                  <a:latin typeface="Calibri"/>
                  <a:ea typeface="+mn-ea"/>
                  <a:cs typeface="Calibri"/>
                </a:endParaRPr>
              </a:p>
            </xdr:txBody>
          </xdr:sp>
          <xdr:sp macro="" textlink="Seguimiento!D23">
            <xdr:nvSpPr>
              <xdr:cNvPr id="129" name="CuadroTexto 128">
                <a:extLst>
                  <a:ext uri="{FF2B5EF4-FFF2-40B4-BE49-F238E27FC236}">
                    <a16:creationId xmlns:a16="http://schemas.microsoft.com/office/drawing/2014/main" id="{00000000-0008-0000-0000-000081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114,0</a:t>
                </a:fld>
                <a:endParaRPr lang="es-MX" sz="1600" b="0" i="0" u="none" strike="noStrike">
                  <a:solidFill>
                    <a:schemeClr val="tx1"/>
                  </a:solidFill>
                  <a:latin typeface="Calibri"/>
                  <a:ea typeface="+mn-ea"/>
                  <a:cs typeface="Calibri"/>
                </a:endParaRPr>
              </a:p>
            </xdr:txBody>
          </xdr:sp>
          <xdr:sp macro="" textlink="Seguimiento!D24">
            <xdr:nvSpPr>
              <xdr:cNvPr id="130" name="CuadroTexto 129">
                <a:extLst>
                  <a:ext uri="{FF2B5EF4-FFF2-40B4-BE49-F238E27FC236}">
                    <a16:creationId xmlns:a16="http://schemas.microsoft.com/office/drawing/2014/main" id="{00000000-0008-0000-0000-000082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54,0</a:t>
                </a:fld>
                <a:endParaRPr lang="es-MX" sz="1600" b="0" i="0" u="none" strike="noStrike">
                  <a:solidFill>
                    <a:schemeClr val="tx1"/>
                  </a:solidFill>
                  <a:latin typeface="Calibri"/>
                  <a:ea typeface="+mn-ea"/>
                  <a:cs typeface="Calibri"/>
                </a:endParaRPr>
              </a:p>
            </xdr:txBody>
          </xdr:sp>
          <xdr:sp macro="" textlink="Seguimiento!D25">
            <xdr:nvSpPr>
              <xdr:cNvPr id="131" name="CuadroTexto 130">
                <a:extLst>
                  <a:ext uri="{FF2B5EF4-FFF2-40B4-BE49-F238E27FC236}">
                    <a16:creationId xmlns:a16="http://schemas.microsoft.com/office/drawing/2014/main" id="{00000000-0008-0000-0000-000083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190,00</a:t>
                </a:fld>
                <a:endParaRPr lang="es-MX" sz="1600" b="1" i="0" u="none" strike="noStrike">
                  <a:solidFill>
                    <a:schemeClr val="tx1"/>
                  </a:solidFill>
                  <a:latin typeface="Calibri"/>
                  <a:ea typeface="+mn-ea"/>
                  <a:cs typeface="Calibri"/>
                </a:endParaRPr>
              </a:p>
            </xdr:txBody>
          </xdr:sp>
          <xdr:sp macro="" textlink="Seguimiento!F21">
            <xdr:nvSpPr>
              <xdr:cNvPr id="132" name="CuadroTexto 131">
                <a:extLst>
                  <a:ext uri="{FF2B5EF4-FFF2-40B4-BE49-F238E27FC236}">
                    <a16:creationId xmlns:a16="http://schemas.microsoft.com/office/drawing/2014/main" id="{00000000-0008-0000-0000-000084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2">
            <xdr:nvSpPr>
              <xdr:cNvPr id="133" name="CuadroTexto 132">
                <a:extLst>
                  <a:ext uri="{FF2B5EF4-FFF2-40B4-BE49-F238E27FC236}">
                    <a16:creationId xmlns:a16="http://schemas.microsoft.com/office/drawing/2014/main" id="{00000000-0008-0000-0000-000085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3">
            <xdr:nvSpPr>
              <xdr:cNvPr id="134" name="CuadroTexto 133">
                <a:extLst>
                  <a:ext uri="{FF2B5EF4-FFF2-40B4-BE49-F238E27FC236}">
                    <a16:creationId xmlns:a16="http://schemas.microsoft.com/office/drawing/2014/main" id="{00000000-0008-0000-0000-000086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4">
            <xdr:nvSpPr>
              <xdr:cNvPr id="135" name="CuadroTexto 134">
                <a:extLst>
                  <a:ext uri="{FF2B5EF4-FFF2-40B4-BE49-F238E27FC236}">
                    <a16:creationId xmlns:a16="http://schemas.microsoft.com/office/drawing/2014/main" id="{00000000-0008-0000-0000-000087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5">
            <xdr:nvSpPr>
              <xdr:cNvPr id="136" name="CuadroTexto 135">
                <a:extLst>
                  <a:ext uri="{FF2B5EF4-FFF2-40B4-BE49-F238E27FC236}">
                    <a16:creationId xmlns:a16="http://schemas.microsoft.com/office/drawing/2014/main" id="{00000000-0008-0000-0000-000088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G21">
            <xdr:nvSpPr>
              <xdr:cNvPr id="137" name="CuadroTexto 136">
                <a:extLst>
                  <a:ext uri="{FF2B5EF4-FFF2-40B4-BE49-F238E27FC236}">
                    <a16:creationId xmlns:a16="http://schemas.microsoft.com/office/drawing/2014/main" id="{00000000-0008-0000-0000-000089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2">
            <xdr:nvSpPr>
              <xdr:cNvPr id="138" name="CuadroTexto 137">
                <a:extLst>
                  <a:ext uri="{FF2B5EF4-FFF2-40B4-BE49-F238E27FC236}">
                    <a16:creationId xmlns:a16="http://schemas.microsoft.com/office/drawing/2014/main" id="{00000000-0008-0000-0000-00008A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3">
            <xdr:nvSpPr>
              <xdr:cNvPr id="139" name="CuadroTexto 138">
                <a:extLst>
                  <a:ext uri="{FF2B5EF4-FFF2-40B4-BE49-F238E27FC236}">
                    <a16:creationId xmlns:a16="http://schemas.microsoft.com/office/drawing/2014/main" id="{00000000-0008-0000-0000-00008B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4">
            <xdr:nvSpPr>
              <xdr:cNvPr id="140" name="CuadroTexto 139">
                <a:extLst>
                  <a:ext uri="{FF2B5EF4-FFF2-40B4-BE49-F238E27FC236}">
                    <a16:creationId xmlns:a16="http://schemas.microsoft.com/office/drawing/2014/main" id="{00000000-0008-0000-0000-00008C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41" name="CuadroTexto 140">
                <a:extLst>
                  <a:ext uri="{FF2B5EF4-FFF2-40B4-BE49-F238E27FC236}">
                    <a16:creationId xmlns:a16="http://schemas.microsoft.com/office/drawing/2014/main" id="{00000000-0008-0000-0000-00008D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H21">
            <xdr:nvSpPr>
              <xdr:cNvPr id="142" name="CuadroTexto 141">
                <a:extLst>
                  <a:ext uri="{FF2B5EF4-FFF2-40B4-BE49-F238E27FC236}">
                    <a16:creationId xmlns:a16="http://schemas.microsoft.com/office/drawing/2014/main" id="{00000000-0008-0000-0000-00008E000000}"/>
                  </a:ext>
                </a:extLst>
              </xdr:cNvPr>
              <xdr:cNvSpPr txBox="1"/>
            </xdr:nvSpPr>
            <xdr:spPr>
              <a:xfrm>
                <a:off x="12357165"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8C9D57-8EDE-40B3-882E-3FE8E069D2CD}"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2">
            <xdr:nvSpPr>
              <xdr:cNvPr id="143" name="CuadroTexto 142">
                <a:extLst>
                  <a:ext uri="{FF2B5EF4-FFF2-40B4-BE49-F238E27FC236}">
                    <a16:creationId xmlns:a16="http://schemas.microsoft.com/office/drawing/2014/main" id="{00000000-0008-0000-0000-00008F000000}"/>
                  </a:ext>
                </a:extLst>
              </xdr:cNvPr>
              <xdr:cNvSpPr txBox="1"/>
            </xdr:nvSpPr>
            <xdr:spPr>
              <a:xfrm>
                <a:off x="12357165"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6432DE-C2AC-498C-ABAD-9FAC69C94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3">
            <xdr:nvSpPr>
              <xdr:cNvPr id="144" name="CuadroTexto 143">
                <a:extLst>
                  <a:ext uri="{FF2B5EF4-FFF2-40B4-BE49-F238E27FC236}">
                    <a16:creationId xmlns:a16="http://schemas.microsoft.com/office/drawing/2014/main" id="{00000000-0008-0000-0000-000090000000}"/>
                  </a:ext>
                </a:extLst>
              </xdr:cNvPr>
              <xdr:cNvSpPr txBox="1"/>
            </xdr:nvSpPr>
            <xdr:spPr>
              <a:xfrm>
                <a:off x="12357165"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1E4A7F-4B56-4139-BAB6-64EDD6F17FA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4">
            <xdr:nvSpPr>
              <xdr:cNvPr id="145" name="CuadroTexto 144">
                <a:extLst>
                  <a:ext uri="{FF2B5EF4-FFF2-40B4-BE49-F238E27FC236}">
                    <a16:creationId xmlns:a16="http://schemas.microsoft.com/office/drawing/2014/main" id="{00000000-0008-0000-0000-000091000000}"/>
                  </a:ext>
                </a:extLst>
              </xdr:cNvPr>
              <xdr:cNvSpPr txBox="1"/>
            </xdr:nvSpPr>
            <xdr:spPr>
              <a:xfrm>
                <a:off x="12357165"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413AA4-AE61-4B37-83A9-81AE5630AF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5">
            <xdr:nvSpPr>
              <xdr:cNvPr id="146" name="CuadroTexto 145">
                <a:extLst>
                  <a:ext uri="{FF2B5EF4-FFF2-40B4-BE49-F238E27FC236}">
                    <a16:creationId xmlns:a16="http://schemas.microsoft.com/office/drawing/2014/main" id="{00000000-0008-0000-0000-000092000000}"/>
                  </a:ext>
                </a:extLst>
              </xdr:cNvPr>
              <xdr:cNvSpPr txBox="1"/>
            </xdr:nvSpPr>
            <xdr:spPr>
              <a:xfrm>
                <a:off x="12357165"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58ADF-F027-40B2-8D78-4BD7338573C7}"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I21">
            <xdr:nvSpPr>
              <xdr:cNvPr id="147" name="CuadroTexto 146">
                <a:extLst>
                  <a:ext uri="{FF2B5EF4-FFF2-40B4-BE49-F238E27FC236}">
                    <a16:creationId xmlns:a16="http://schemas.microsoft.com/office/drawing/2014/main" id="{00000000-0008-0000-0000-000093000000}"/>
                  </a:ext>
                </a:extLst>
              </xdr:cNvPr>
              <xdr:cNvSpPr txBox="1"/>
            </xdr:nvSpPr>
            <xdr:spPr>
              <a:xfrm>
                <a:off x="14514766" y="9899801"/>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213ABC7-8919-4D98-9DA5-377B15AAE62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2">
            <xdr:nvSpPr>
              <xdr:cNvPr id="148" name="CuadroTexto 147">
                <a:extLst>
                  <a:ext uri="{FF2B5EF4-FFF2-40B4-BE49-F238E27FC236}">
                    <a16:creationId xmlns:a16="http://schemas.microsoft.com/office/drawing/2014/main" id="{00000000-0008-0000-0000-000094000000}"/>
                  </a:ext>
                </a:extLst>
              </xdr:cNvPr>
              <xdr:cNvSpPr txBox="1"/>
            </xdr:nvSpPr>
            <xdr:spPr>
              <a:xfrm>
                <a:off x="14514766" y="1034050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067679-2362-4C07-A286-BAFD6330BD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3">
            <xdr:nvSpPr>
              <xdr:cNvPr id="149" name="CuadroTexto 148">
                <a:extLst>
                  <a:ext uri="{FF2B5EF4-FFF2-40B4-BE49-F238E27FC236}">
                    <a16:creationId xmlns:a16="http://schemas.microsoft.com/office/drawing/2014/main" id="{00000000-0008-0000-0000-000095000000}"/>
                  </a:ext>
                </a:extLst>
              </xdr:cNvPr>
              <xdr:cNvSpPr txBox="1"/>
            </xdr:nvSpPr>
            <xdr:spPr>
              <a:xfrm>
                <a:off x="14514766" y="10781286"/>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B85A48-A68B-431D-8EAE-E95C192C18F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4">
            <xdr:nvSpPr>
              <xdr:cNvPr id="150" name="CuadroTexto 149">
                <a:extLst>
                  <a:ext uri="{FF2B5EF4-FFF2-40B4-BE49-F238E27FC236}">
                    <a16:creationId xmlns:a16="http://schemas.microsoft.com/office/drawing/2014/main" id="{00000000-0008-0000-0000-000096000000}"/>
                  </a:ext>
                </a:extLst>
              </xdr:cNvPr>
              <xdr:cNvSpPr txBox="1"/>
            </xdr:nvSpPr>
            <xdr:spPr>
              <a:xfrm>
                <a:off x="14514766" y="1123567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E7A237-5765-4315-A32F-00F3606ED05D}"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5">
            <xdr:nvSpPr>
              <xdr:cNvPr id="151" name="CuadroTexto 150">
                <a:extLst>
                  <a:ext uri="{FF2B5EF4-FFF2-40B4-BE49-F238E27FC236}">
                    <a16:creationId xmlns:a16="http://schemas.microsoft.com/office/drawing/2014/main" id="{00000000-0008-0000-0000-000097000000}"/>
                  </a:ext>
                </a:extLst>
              </xdr:cNvPr>
              <xdr:cNvSpPr txBox="1"/>
            </xdr:nvSpPr>
            <xdr:spPr>
              <a:xfrm>
                <a:off x="14514766" y="1170294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90CFE-E707-4EF5-96BB-E86C131B2574}"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E21">
            <xdr:nvSpPr>
              <xdr:cNvPr id="158" name="CuadroTexto 157">
                <a:extLst>
                  <a:ext uri="{FF2B5EF4-FFF2-40B4-BE49-F238E27FC236}">
                    <a16:creationId xmlns:a16="http://schemas.microsoft.com/office/drawing/2014/main" id="{00000000-0008-0000-0000-00009E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10,4</a:t>
                </a:fld>
                <a:endParaRPr lang="es-MX" sz="1600" b="0" i="0" u="none" strike="noStrike">
                  <a:solidFill>
                    <a:schemeClr val="tx1"/>
                  </a:solidFill>
                  <a:latin typeface="Calibri"/>
                  <a:ea typeface="+mn-ea"/>
                  <a:cs typeface="Calibri"/>
                </a:endParaRPr>
              </a:p>
            </xdr:txBody>
          </xdr:sp>
          <xdr:sp macro="" textlink="Seguimiento!E22">
            <xdr:nvSpPr>
              <xdr:cNvPr id="159" name="CuadroTexto 158">
                <a:extLst>
                  <a:ext uri="{FF2B5EF4-FFF2-40B4-BE49-F238E27FC236}">
                    <a16:creationId xmlns:a16="http://schemas.microsoft.com/office/drawing/2014/main" id="{00000000-0008-0000-0000-00009F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18,2</a:t>
                </a:fld>
                <a:endParaRPr lang="es-MX" sz="1600" b="0" i="0" u="none" strike="noStrike">
                  <a:solidFill>
                    <a:schemeClr val="tx1"/>
                  </a:solidFill>
                  <a:latin typeface="Calibri"/>
                  <a:ea typeface="+mn-ea"/>
                  <a:cs typeface="Calibri"/>
                </a:endParaRPr>
              </a:p>
            </xdr:txBody>
          </xdr:sp>
          <xdr:sp macro="" textlink="Seguimiento!E23">
            <xdr:nvSpPr>
              <xdr:cNvPr id="160" name="CuadroTexto 159">
                <a:extLst>
                  <a:ext uri="{FF2B5EF4-FFF2-40B4-BE49-F238E27FC236}">
                    <a16:creationId xmlns:a16="http://schemas.microsoft.com/office/drawing/2014/main" id="{00000000-0008-0000-0000-0000A0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148,2</a:t>
                </a:fld>
                <a:endParaRPr lang="es-MX" sz="1600" b="0" i="0" u="none" strike="noStrike">
                  <a:solidFill>
                    <a:schemeClr val="tx1"/>
                  </a:solidFill>
                  <a:latin typeface="Calibri"/>
                  <a:ea typeface="+mn-ea"/>
                  <a:cs typeface="Calibri"/>
                </a:endParaRPr>
              </a:p>
            </xdr:txBody>
          </xdr:sp>
          <xdr:sp macro="" textlink="Seguimiento!E24">
            <xdr:nvSpPr>
              <xdr:cNvPr id="161" name="CuadroTexto 160">
                <a:extLst>
                  <a:ext uri="{FF2B5EF4-FFF2-40B4-BE49-F238E27FC236}">
                    <a16:creationId xmlns:a16="http://schemas.microsoft.com/office/drawing/2014/main" id="{00000000-0008-0000-0000-0000A1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70,2</a:t>
                </a:fld>
                <a:endParaRPr lang="es-MX" sz="1600" b="0" i="0" u="none" strike="noStrike">
                  <a:solidFill>
                    <a:schemeClr val="tx1"/>
                  </a:solidFill>
                  <a:latin typeface="Calibri"/>
                  <a:ea typeface="+mn-ea"/>
                  <a:cs typeface="Calibri"/>
                </a:endParaRPr>
              </a:p>
            </xdr:txBody>
          </xdr:sp>
          <xdr:sp macro="" textlink="Seguimiento!E25">
            <xdr:nvSpPr>
              <xdr:cNvPr id="162" name="CuadroTexto 161">
                <a:extLst>
                  <a:ext uri="{FF2B5EF4-FFF2-40B4-BE49-F238E27FC236}">
                    <a16:creationId xmlns:a16="http://schemas.microsoft.com/office/drawing/2014/main" id="{00000000-0008-0000-0000-0000A2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247,00</a:t>
                </a:fld>
                <a:endParaRPr lang="es-MX" sz="1600" b="1" i="0" u="none" strike="noStrike">
                  <a:solidFill>
                    <a:schemeClr val="tx1"/>
                  </a:solidFill>
                  <a:latin typeface="Calibri"/>
                  <a:ea typeface="+mn-ea"/>
                  <a:cs typeface="Calibri"/>
                </a:endParaRPr>
              </a:p>
            </xdr:txBody>
          </xdr:sp>
        </xdr:grpSp>
      </xdr:grpSp>
      <xdr:sp macro="" textlink="Seguimiento!H20">
        <xdr:nvSpPr>
          <xdr:cNvPr id="169" name="CuadroTexto 168">
            <a:extLst>
              <a:ext uri="{FF2B5EF4-FFF2-40B4-BE49-F238E27FC236}">
                <a16:creationId xmlns:a16="http://schemas.microsoft.com/office/drawing/2014/main" id="{00000000-0008-0000-0000-0000A9000000}"/>
              </a:ext>
            </a:extLst>
          </xdr:cNvPr>
          <xdr:cNvSpPr txBox="1"/>
        </xdr:nvSpPr>
        <xdr:spPr>
          <a:xfrm>
            <a:off x="13889182"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8D0CC1-4404-4E9C-812D-3AAA5CBF8832}" type="TxLink">
              <a:rPr lang="en-US" sz="1400" b="1" i="0" u="none" strike="noStrike">
                <a:solidFill>
                  <a:sysClr val="windowText" lastClr="000000"/>
                </a:solidFill>
                <a:latin typeface="Calibri"/>
                <a:ea typeface="+mn-ea"/>
                <a:cs typeface="Calibri"/>
              </a:rPr>
              <a:pPr marL="0" indent="0" algn="ctr"/>
              <a:t>% Avance Esperado</a:t>
            </a:fld>
            <a:endParaRPr lang="es-MX" sz="1400" b="1" i="0" u="none" strike="noStrike">
              <a:solidFill>
                <a:sysClr val="windowText" lastClr="000000"/>
              </a:solidFill>
              <a:latin typeface="Calibri"/>
              <a:ea typeface="+mn-ea"/>
              <a:cs typeface="Calibri"/>
            </a:endParaRPr>
          </a:p>
        </xdr:txBody>
      </xdr:sp>
    </xdr:grpSp>
    <xdr:clientData/>
  </xdr:twoCellAnchor>
  <xdr:twoCellAnchor>
    <xdr:from>
      <xdr:col>2</xdr:col>
      <xdr:colOff>450272</xdr:colOff>
      <xdr:row>267</xdr:row>
      <xdr:rowOff>103908</xdr:rowOff>
    </xdr:from>
    <xdr:to>
      <xdr:col>21</xdr:col>
      <xdr:colOff>642272</xdr:colOff>
      <xdr:row>282</xdr:row>
      <xdr:rowOff>147408</xdr:rowOff>
    </xdr:to>
    <xdr:sp macro="" textlink="">
      <xdr:nvSpPr>
        <xdr:cNvPr id="175" name="Rectángulo: esquinas redondeadas 174">
          <a:extLst>
            <a:ext uri="{FF2B5EF4-FFF2-40B4-BE49-F238E27FC236}">
              <a16:creationId xmlns:a16="http://schemas.microsoft.com/office/drawing/2014/main" id="{00000000-0008-0000-0000-0000AF000000}"/>
            </a:ext>
          </a:extLst>
        </xdr:cNvPr>
        <xdr:cNvSpPr/>
      </xdr:nvSpPr>
      <xdr:spPr>
        <a:xfrm>
          <a:off x="1545647" y="51086471"/>
          <a:ext cx="14670000" cy="2901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a:solidFill>
              <a:srgbClr val="005DC7"/>
            </a:solidFill>
            <a:latin typeface="+mn-lt"/>
          </a:endParaRPr>
        </a:p>
      </xdr:txBody>
    </xdr:sp>
    <xdr:clientData/>
  </xdr:twoCellAnchor>
  <xdr:twoCellAnchor>
    <xdr:from>
      <xdr:col>2</xdr:col>
      <xdr:colOff>450272</xdr:colOff>
      <xdr:row>286</xdr:row>
      <xdr:rowOff>93692</xdr:rowOff>
    </xdr:from>
    <xdr:to>
      <xdr:col>21</xdr:col>
      <xdr:colOff>642272</xdr:colOff>
      <xdr:row>299</xdr:row>
      <xdr:rowOff>137192</xdr:rowOff>
    </xdr:to>
    <xdr:sp macro="" textlink="">
      <xdr:nvSpPr>
        <xdr:cNvPr id="254" name="Rectángulo: esquinas redondeadas 175">
          <a:extLst>
            <a:ext uri="{FF2B5EF4-FFF2-40B4-BE49-F238E27FC236}">
              <a16:creationId xmlns:a16="http://schemas.microsoft.com/office/drawing/2014/main" id="{00000000-0008-0000-0000-0000B0000000}"/>
            </a:ext>
          </a:extLst>
        </xdr:cNvPr>
        <xdr:cNvSpPr/>
      </xdr:nvSpPr>
      <xdr:spPr>
        <a:xfrm>
          <a:off x="1545647" y="54695755"/>
          <a:ext cx="14670000" cy="2520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b="0" i="0" u="none" strike="noStrike">
            <a:solidFill>
              <a:schemeClr val="tx1"/>
            </a:solidFill>
            <a:latin typeface="Calibri "/>
          </a:endParaRPr>
        </a:p>
      </xdr:txBody>
    </xdr:sp>
    <xdr:clientData/>
  </xdr:twoCellAnchor>
  <xdr:twoCellAnchor>
    <xdr:from>
      <xdr:col>12</xdr:col>
      <xdr:colOff>47616</xdr:colOff>
      <xdr:row>109</xdr:row>
      <xdr:rowOff>0</xdr:rowOff>
    </xdr:from>
    <xdr:to>
      <xdr:col>21</xdr:col>
      <xdr:colOff>609216</xdr:colOff>
      <xdr:row>134</xdr:row>
      <xdr:rowOff>137677</xdr:rowOff>
    </xdr:to>
    <xdr:grpSp>
      <xdr:nvGrpSpPr>
        <xdr:cNvPr id="189" name="Grupo 188">
          <a:extLst>
            <a:ext uri="{FF2B5EF4-FFF2-40B4-BE49-F238E27FC236}">
              <a16:creationId xmlns:a16="http://schemas.microsoft.com/office/drawing/2014/main" id="{3C1F09B4-6FEB-1594-F562-EE26FB40B573}"/>
            </a:ext>
          </a:extLst>
        </xdr:cNvPr>
        <xdr:cNvGrpSpPr/>
      </xdr:nvGrpSpPr>
      <xdr:grpSpPr>
        <a:xfrm>
          <a:off x="8758661" y="20903045"/>
          <a:ext cx="7419600" cy="4900177"/>
          <a:chOff x="8949161" y="19344409"/>
          <a:chExt cx="7419600" cy="4900177"/>
        </a:xfrm>
      </xdr:grpSpPr>
      <xdr:sp macro="" textlink="">
        <xdr:nvSpPr>
          <xdr:cNvPr id="192" name="CuadroTexto 108">
            <a:extLst>
              <a:ext uri="{FF2B5EF4-FFF2-40B4-BE49-F238E27FC236}">
                <a16:creationId xmlns:a16="http://schemas.microsoft.com/office/drawing/2014/main" id="{00000000-0008-0000-0000-0000C0000000}"/>
              </a:ext>
            </a:extLst>
          </xdr:cNvPr>
          <xdr:cNvSpPr txBox="1"/>
        </xdr:nvSpPr>
        <xdr:spPr>
          <a:xfrm>
            <a:off x="9779506" y="19344409"/>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82" name="Gráfico 181">
            <a:extLst>
              <a:ext uri="{FF2B5EF4-FFF2-40B4-BE49-F238E27FC236}">
                <a16:creationId xmlns:a16="http://schemas.microsoft.com/office/drawing/2014/main" id="{E6A6F993-A2EC-4D49-A6F6-C033809183E6}"/>
              </a:ext>
            </a:extLst>
          </xdr:cNvPr>
          <xdr:cNvGraphicFramePr>
            <a:graphicFrameLocks/>
          </xdr:cNvGraphicFramePr>
        </xdr:nvGraphicFramePr>
        <xdr:xfrm>
          <a:off x="8949161" y="19884986"/>
          <a:ext cx="7419600" cy="4359600"/>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1</xdr:col>
      <xdr:colOff>349250</xdr:colOff>
      <xdr:row>167</xdr:row>
      <xdr:rowOff>0</xdr:rowOff>
    </xdr:from>
    <xdr:to>
      <xdr:col>6</xdr:col>
      <xdr:colOff>165678</xdr:colOff>
      <xdr:row>169</xdr:row>
      <xdr:rowOff>23009</xdr:rowOff>
    </xdr:to>
    <xdr:grpSp>
      <xdr:nvGrpSpPr>
        <xdr:cNvPr id="202" name="Grupo 201">
          <a:extLst>
            <a:ext uri="{FF2B5EF4-FFF2-40B4-BE49-F238E27FC236}">
              <a16:creationId xmlns:a16="http://schemas.microsoft.com/office/drawing/2014/main" id="{AF6C1633-B95A-4D9D-AC85-13954608C8FB}"/>
            </a:ext>
          </a:extLst>
        </xdr:cNvPr>
        <xdr:cNvGrpSpPr/>
      </xdr:nvGrpSpPr>
      <xdr:grpSpPr>
        <a:xfrm>
          <a:off x="678295" y="31952045"/>
          <a:ext cx="3626428" cy="404009"/>
          <a:chOff x="374072" y="915884"/>
          <a:chExt cx="3626428" cy="404009"/>
        </a:xfrm>
      </xdr:grpSpPr>
      <xdr:sp macro="" textlink="">
        <xdr:nvSpPr>
          <xdr:cNvPr id="203" name="Rectángulo: esquinas redondeadas 202">
            <a:extLst>
              <a:ext uri="{FF2B5EF4-FFF2-40B4-BE49-F238E27FC236}">
                <a16:creationId xmlns:a16="http://schemas.microsoft.com/office/drawing/2014/main" id="{30E42332-8EC0-3DCD-24AE-87D82BBF1C1C}"/>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12" name="CuadroTexto 211">
            <a:extLst>
              <a:ext uri="{FF2B5EF4-FFF2-40B4-BE49-F238E27FC236}">
                <a16:creationId xmlns:a16="http://schemas.microsoft.com/office/drawing/2014/main" id="{E1FD9FDA-1889-3F50-505F-8DEFBC1A1EA3}"/>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Casos Prueba</a:t>
            </a:r>
          </a:p>
        </xdr:txBody>
      </xdr:sp>
    </xdr:grpSp>
    <xdr:clientData/>
  </xdr:twoCellAnchor>
  <xdr:twoCellAnchor editAs="oneCell">
    <xdr:from>
      <xdr:col>1</xdr:col>
      <xdr:colOff>467588</xdr:colOff>
      <xdr:row>2</xdr:row>
      <xdr:rowOff>167958</xdr:rowOff>
    </xdr:from>
    <xdr:to>
      <xdr:col>4</xdr:col>
      <xdr:colOff>403357</xdr:colOff>
      <xdr:row>6</xdr:row>
      <xdr:rowOff>63554</xdr:rowOff>
    </xdr:to>
    <xdr:pic>
      <xdr:nvPicPr>
        <xdr:cNvPr id="184" name="3 Imagen">
          <a:extLst>
            <a:ext uri="{FF2B5EF4-FFF2-40B4-BE49-F238E27FC236}">
              <a16:creationId xmlns:a16="http://schemas.microsoft.com/office/drawing/2014/main" id="{F64F2F21-0B6F-4672-8271-179AA8E4A029}"/>
            </a:ext>
          </a:extLst>
        </xdr:cNvPr>
        <xdr:cNvPicPr>
          <a:picLocks noChangeAspect="1"/>
        </xdr:cNvPicPr>
      </xdr:nvPicPr>
      <xdr:blipFill>
        <a:blip xmlns:r="http://schemas.openxmlformats.org/officeDocument/2006/relationships" r:embed="rId20"/>
        <a:stretch>
          <a:fillRect/>
        </a:stretch>
      </xdr:blipFill>
      <xdr:spPr>
        <a:xfrm>
          <a:off x="796633" y="548958"/>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4</xdr:col>
      <xdr:colOff>724017</xdr:colOff>
      <xdr:row>191</xdr:row>
      <xdr:rowOff>69278</xdr:rowOff>
    </xdr:from>
    <xdr:to>
      <xdr:col>19</xdr:col>
      <xdr:colOff>602791</xdr:colOff>
      <xdr:row>193</xdr:row>
      <xdr:rowOff>86592</xdr:rowOff>
    </xdr:to>
    <xdr:sp macro="" textlink="">
      <xdr:nvSpPr>
        <xdr:cNvPr id="239" name="CuadroTexto 108">
          <a:extLst>
            <a:ext uri="{FF2B5EF4-FFF2-40B4-BE49-F238E27FC236}">
              <a16:creationId xmlns:a16="http://schemas.microsoft.com/office/drawing/2014/main" id="{81D50F3C-480F-4054-987A-0DC230C69F38}"/>
            </a:ext>
          </a:extLst>
        </xdr:cNvPr>
        <xdr:cNvSpPr txBox="1"/>
      </xdr:nvSpPr>
      <xdr:spPr>
        <a:xfrm>
          <a:off x="3339062" y="36593323"/>
          <a:ext cx="11308774"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Casos Reutilizado: </a:t>
          </a:r>
          <a:r>
            <a:rPr lang="es-CO" sz="1200" b="0" i="0" baseline="0">
              <a:solidFill>
                <a:schemeClr val="dk1"/>
              </a:solidFill>
              <a:effectLst/>
              <a:latin typeface="+mn-lt"/>
              <a:ea typeface="+mn-ea"/>
              <a:cs typeface="+mn-cs"/>
            </a:rPr>
            <a:t>Hace referencia a los casos que se utilizaron nuevamente de un proyecto o sprint anterior y que aplicaron total o parcialmente a este proyecto.</a:t>
          </a:r>
          <a:endParaRPr lang="es-MX" sz="1200" b="0">
            <a:effectLst/>
          </a:endParaRPr>
        </a:p>
      </xdr:txBody>
    </xdr:sp>
    <xdr:clientData/>
  </xdr:twoCellAnchor>
  <xdr:twoCellAnchor>
    <xdr:from>
      <xdr:col>7</xdr:col>
      <xdr:colOff>48606</xdr:colOff>
      <xdr:row>177</xdr:row>
      <xdr:rowOff>184753</xdr:rowOff>
    </xdr:from>
    <xdr:to>
      <xdr:col>17</xdr:col>
      <xdr:colOff>516202</xdr:colOff>
      <xdr:row>191</xdr:row>
      <xdr:rowOff>103908</xdr:rowOff>
    </xdr:to>
    <xdr:grpSp>
      <xdr:nvGrpSpPr>
        <xdr:cNvPr id="227" name="Grupo 226">
          <a:extLst>
            <a:ext uri="{FF2B5EF4-FFF2-40B4-BE49-F238E27FC236}">
              <a16:creationId xmlns:a16="http://schemas.microsoft.com/office/drawing/2014/main" id="{E1C373DC-EF23-5B86-FEAB-4CE88A1087B9}"/>
            </a:ext>
          </a:extLst>
        </xdr:cNvPr>
        <xdr:cNvGrpSpPr/>
      </xdr:nvGrpSpPr>
      <xdr:grpSpPr>
        <a:xfrm>
          <a:off x="4949651" y="34041798"/>
          <a:ext cx="8087596" cy="2586155"/>
          <a:chOff x="4829297" y="34025717"/>
          <a:chExt cx="8087596" cy="2586155"/>
        </a:xfrm>
      </xdr:grpSpPr>
      <xdr:grpSp>
        <xdr:nvGrpSpPr>
          <xdr:cNvPr id="69" name="Grupo 68">
            <a:extLst>
              <a:ext uri="{FF2B5EF4-FFF2-40B4-BE49-F238E27FC236}">
                <a16:creationId xmlns:a16="http://schemas.microsoft.com/office/drawing/2014/main" id="{36EC0A04-9C77-F8A8-DA81-2DE9463705AB}"/>
              </a:ext>
            </a:extLst>
          </xdr:cNvPr>
          <xdr:cNvGrpSpPr/>
        </xdr:nvGrpSpPr>
        <xdr:grpSpPr>
          <a:xfrm>
            <a:off x="4829297" y="34025717"/>
            <a:ext cx="3446324" cy="2586155"/>
            <a:chOff x="4829297" y="34025717"/>
            <a:chExt cx="3446324" cy="2586155"/>
          </a:xfrm>
        </xdr:grpSpPr>
        <xdr:sp macro="" textlink="">
          <xdr:nvSpPr>
            <xdr:cNvPr id="244" name="CuadroTexto 108">
              <a:extLst>
                <a:ext uri="{FF2B5EF4-FFF2-40B4-BE49-F238E27FC236}">
                  <a16:creationId xmlns:a16="http://schemas.microsoft.com/office/drawing/2014/main" id="{96F8D66E-7AF5-4196-B674-373CAFEF3D0D}"/>
                </a:ext>
              </a:extLst>
            </xdr:cNvPr>
            <xdr:cNvSpPr txBox="1"/>
          </xdr:nvSpPr>
          <xdr:spPr>
            <a:xfrm>
              <a:off x="5779660" y="34025717"/>
              <a:ext cx="1545598" cy="439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Casos</a:t>
              </a:r>
              <a:endParaRPr lang="es-MX" sz="1600" b="1">
                <a:solidFill>
                  <a:schemeClr val="tx1"/>
                </a:solidFill>
              </a:endParaRPr>
            </a:p>
          </xdr:txBody>
        </xdr:sp>
        <xdr:graphicFrame macro="">
          <xdr:nvGraphicFramePr>
            <xdr:cNvPr id="247" name="Gráfico 246">
              <a:extLst>
                <a:ext uri="{FF2B5EF4-FFF2-40B4-BE49-F238E27FC236}">
                  <a16:creationId xmlns:a16="http://schemas.microsoft.com/office/drawing/2014/main" id="{3F7654C1-B073-68DB-CB73-442C30D0B728}"/>
                </a:ext>
              </a:extLst>
            </xdr:cNvPr>
            <xdr:cNvGraphicFramePr>
              <a:graphicFrameLocks/>
            </xdr:cNvGraphicFramePr>
          </xdr:nvGraphicFramePr>
          <xdr:xfrm>
            <a:off x="4829297" y="34234972"/>
            <a:ext cx="3446324" cy="2376900"/>
          </xdr:xfrm>
          <a:graphic>
            <a:graphicData uri="http://schemas.openxmlformats.org/drawingml/2006/chart">
              <c:chart xmlns:c="http://schemas.openxmlformats.org/drawingml/2006/chart" xmlns:r="http://schemas.openxmlformats.org/officeDocument/2006/relationships" r:id="rId21"/>
            </a:graphicData>
          </a:graphic>
        </xdr:graphicFrame>
        <xdr:sp macro="" textlink="Seguimiento!K30">
          <xdr:nvSpPr>
            <xdr:cNvPr id="248" name="CuadroTexto 247">
              <a:extLst>
                <a:ext uri="{FF2B5EF4-FFF2-40B4-BE49-F238E27FC236}">
                  <a16:creationId xmlns:a16="http://schemas.microsoft.com/office/drawing/2014/main" id="{8A5DAD48-AA7E-976A-A337-BDCD5EE15F2D}"/>
                </a:ext>
              </a:extLst>
            </xdr:cNvPr>
            <xdr:cNvSpPr txBox="1"/>
          </xdr:nvSpPr>
          <xdr:spPr>
            <a:xfrm>
              <a:off x="6059272" y="35111444"/>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D096780-B404-4D1C-B0E3-A94CD24E5A98}" type="TxLink">
                <a:rPr lang="en-US" sz="3200" b="1" i="0" u="none" strike="noStrike">
                  <a:solidFill>
                    <a:srgbClr val="000000"/>
                  </a:solidFill>
                  <a:latin typeface="Calibri"/>
                  <a:ea typeface="+mn-ea"/>
                  <a:cs typeface="Calibri"/>
                </a:rPr>
                <a:pPr marL="0" indent="0" algn="ctr"/>
                <a:t> </a:t>
              </a:fld>
              <a:endParaRPr lang="en-US" sz="3200" b="1" i="0" u="none" strike="noStrike">
                <a:solidFill>
                  <a:schemeClr val="tx1"/>
                </a:solidFill>
                <a:latin typeface="Calibri"/>
                <a:ea typeface="+mn-ea"/>
                <a:cs typeface="Calibri"/>
              </a:endParaRPr>
            </a:p>
          </xdr:txBody>
        </xdr:sp>
      </xdr:grpSp>
      <xdr:graphicFrame macro="">
        <xdr:nvGraphicFramePr>
          <xdr:cNvPr id="277" name="Gráfico 276">
            <a:extLst>
              <a:ext uri="{FF2B5EF4-FFF2-40B4-BE49-F238E27FC236}">
                <a16:creationId xmlns:a16="http://schemas.microsoft.com/office/drawing/2014/main" id="{AAB41D67-7B54-4FFE-A9DF-06ECAB98DF56}"/>
              </a:ext>
            </a:extLst>
          </xdr:cNvPr>
          <xdr:cNvGraphicFramePr>
            <a:graphicFrameLocks/>
          </xdr:cNvGraphicFramePr>
        </xdr:nvGraphicFramePr>
        <xdr:xfrm>
          <a:off x="8500758" y="34234972"/>
          <a:ext cx="4416135" cy="2320637"/>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10</xdr:col>
      <xdr:colOff>529442</xdr:colOff>
      <xdr:row>240</xdr:row>
      <xdr:rowOff>101436</xdr:rowOff>
    </xdr:from>
    <xdr:to>
      <xdr:col>11</xdr:col>
      <xdr:colOff>271442</xdr:colOff>
      <xdr:row>243</xdr:row>
      <xdr:rowOff>33936</xdr:rowOff>
    </xdr:to>
    <xdr:grpSp>
      <xdr:nvGrpSpPr>
        <xdr:cNvPr id="264" name="Grupo 263">
          <a:extLst>
            <a:ext uri="{FF2B5EF4-FFF2-40B4-BE49-F238E27FC236}">
              <a16:creationId xmlns:a16="http://schemas.microsoft.com/office/drawing/2014/main" id="{60F38F64-E228-0F13-422F-6338434D530A}"/>
            </a:ext>
          </a:extLst>
        </xdr:cNvPr>
        <xdr:cNvGrpSpPr/>
      </xdr:nvGrpSpPr>
      <xdr:grpSpPr>
        <a:xfrm>
          <a:off x="7716487" y="45959981"/>
          <a:ext cx="504000" cy="504000"/>
          <a:chOff x="7783285" y="41569822"/>
          <a:chExt cx="504000" cy="504000"/>
        </a:xfrm>
      </xdr:grpSpPr>
      <xdr:sp macro="" textlink="TD!O368">
        <xdr:nvSpPr>
          <xdr:cNvPr id="257" name="Elipse 256">
            <a:extLst>
              <a:ext uri="{FF2B5EF4-FFF2-40B4-BE49-F238E27FC236}">
                <a16:creationId xmlns:a16="http://schemas.microsoft.com/office/drawing/2014/main" id="{7C66292F-E590-AD9F-4C10-26B9504C74CF}"/>
              </a:ext>
            </a:extLst>
          </xdr:cNvPr>
          <xdr:cNvSpPr/>
        </xdr:nvSpPr>
        <xdr:spPr>
          <a:xfrm>
            <a:off x="7783285" y="41569822"/>
            <a:ext cx="504000" cy="504000"/>
          </a:xfrm>
          <a:prstGeom prst="ellipse">
            <a:avLst/>
          </a:prstGeom>
          <a:solidFill>
            <a:srgbClr val="4F81BD">
              <a:alpha val="60000"/>
            </a:srgbClr>
          </a:solidFill>
          <a:ln>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endParaRPr lang="es-MX" sz="1800"/>
          </a:p>
        </xdr:txBody>
      </xdr:sp>
      <xdr:sp macro="" textlink="Gráficas!C157">
        <xdr:nvSpPr>
          <xdr:cNvPr id="259" name="CuadroTexto 258">
            <a:extLst>
              <a:ext uri="{FF2B5EF4-FFF2-40B4-BE49-F238E27FC236}">
                <a16:creationId xmlns:a16="http://schemas.microsoft.com/office/drawing/2014/main" id="{9E43962E-BFEE-971B-FA75-D0001B8CC31A}"/>
              </a:ext>
            </a:extLst>
          </xdr:cNvPr>
          <xdr:cNvSpPr txBox="1"/>
        </xdr:nvSpPr>
        <xdr:spPr>
          <a:xfrm>
            <a:off x="7811167" y="41683277"/>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7763C-0949-4CB2-AEF9-01BA7C37F0E0}" type="TxLink">
              <a:rPr lang="en-US" sz="1800" b="1" i="0" u="none" strike="noStrike">
                <a:solidFill>
                  <a:schemeClr val="tx1"/>
                </a:solidFill>
                <a:latin typeface="Calibri"/>
                <a:cs typeface="Calibri"/>
              </a:rPr>
              <a:pPr algn="ctr"/>
              <a:t>0</a:t>
            </a:fld>
            <a:endParaRPr lang="es-MX" sz="3200" b="1">
              <a:solidFill>
                <a:schemeClr val="tx1"/>
              </a:solidFill>
            </a:endParaRPr>
          </a:p>
        </xdr:txBody>
      </xdr:sp>
    </xdr:grpSp>
    <xdr:clientData/>
  </xdr:twoCellAnchor>
  <xdr:twoCellAnchor>
    <xdr:from>
      <xdr:col>14</xdr:col>
      <xdr:colOff>706032</xdr:colOff>
      <xdr:row>216</xdr:row>
      <xdr:rowOff>60305</xdr:rowOff>
    </xdr:from>
    <xdr:to>
      <xdr:col>19</xdr:col>
      <xdr:colOff>676032</xdr:colOff>
      <xdr:row>234</xdr:row>
      <xdr:rowOff>93137</xdr:rowOff>
    </xdr:to>
    <xdr:grpSp>
      <xdr:nvGrpSpPr>
        <xdr:cNvPr id="252" name="Grupo 251">
          <a:extLst>
            <a:ext uri="{FF2B5EF4-FFF2-40B4-BE49-F238E27FC236}">
              <a16:creationId xmlns:a16="http://schemas.microsoft.com/office/drawing/2014/main" id="{772C83E6-810C-7655-57A2-2F9A474314FE}"/>
            </a:ext>
          </a:extLst>
        </xdr:cNvPr>
        <xdr:cNvGrpSpPr/>
      </xdr:nvGrpSpPr>
      <xdr:grpSpPr>
        <a:xfrm>
          <a:off x="10941077" y="41346850"/>
          <a:ext cx="3780000" cy="3461832"/>
          <a:chOff x="9155147" y="41346850"/>
          <a:chExt cx="3780000" cy="3461832"/>
        </a:xfrm>
      </xdr:grpSpPr>
      <xdr:graphicFrame macro="">
        <xdr:nvGraphicFramePr>
          <xdr:cNvPr id="178" name="Gráfico 177">
            <a:extLst>
              <a:ext uri="{FF2B5EF4-FFF2-40B4-BE49-F238E27FC236}">
                <a16:creationId xmlns:a16="http://schemas.microsoft.com/office/drawing/2014/main" id="{1E583DB5-3E6E-410E-9747-A774B1469A19}"/>
              </a:ext>
            </a:extLst>
          </xdr:cNvPr>
          <xdr:cNvGraphicFramePr>
            <a:graphicFrameLocks/>
          </xdr:cNvGraphicFramePr>
        </xdr:nvGraphicFramePr>
        <xdr:xfrm>
          <a:off x="9155147" y="41892682"/>
          <a:ext cx="3780000" cy="2916000"/>
        </xdr:xfrm>
        <a:graphic>
          <a:graphicData uri="http://schemas.openxmlformats.org/drawingml/2006/chart">
            <c:chart xmlns:c="http://schemas.openxmlformats.org/drawingml/2006/chart" xmlns:r="http://schemas.openxmlformats.org/officeDocument/2006/relationships" r:id="rId23"/>
          </a:graphicData>
        </a:graphic>
      </xdr:graphicFrame>
      <xdr:sp macro="" textlink="">
        <xdr:nvSpPr>
          <xdr:cNvPr id="258" name="CuadroTexto 108">
            <a:extLst>
              <a:ext uri="{FF2B5EF4-FFF2-40B4-BE49-F238E27FC236}">
                <a16:creationId xmlns:a16="http://schemas.microsoft.com/office/drawing/2014/main" id="{00000000-0008-0000-0000-000002010000}"/>
              </a:ext>
            </a:extLst>
          </xdr:cNvPr>
          <xdr:cNvSpPr txBox="1"/>
        </xdr:nvSpPr>
        <xdr:spPr>
          <a:xfrm>
            <a:off x="9549485" y="41346850"/>
            <a:ext cx="290393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Estado </a:t>
            </a:r>
            <a:endParaRPr lang="es-MX" sz="2400" b="1">
              <a:solidFill>
                <a:schemeClr val="tx1"/>
              </a:solidFill>
            </a:endParaRPr>
          </a:p>
        </xdr:txBody>
      </xdr:sp>
    </xdr:grpSp>
    <xdr:clientData/>
  </xdr:twoCellAnchor>
  <xdr:twoCellAnchor>
    <xdr:from>
      <xdr:col>9</xdr:col>
      <xdr:colOff>537950</xdr:colOff>
      <xdr:row>216</xdr:row>
      <xdr:rowOff>60305</xdr:rowOff>
    </xdr:from>
    <xdr:to>
      <xdr:col>14</xdr:col>
      <xdr:colOff>507950</xdr:colOff>
      <xdr:row>234</xdr:row>
      <xdr:rowOff>93137</xdr:rowOff>
    </xdr:to>
    <xdr:grpSp>
      <xdr:nvGrpSpPr>
        <xdr:cNvPr id="250" name="Grupo 249">
          <a:extLst>
            <a:ext uri="{FF2B5EF4-FFF2-40B4-BE49-F238E27FC236}">
              <a16:creationId xmlns:a16="http://schemas.microsoft.com/office/drawing/2014/main" id="{DABA9A27-D34E-4444-D48D-1690CB788BF1}"/>
            </a:ext>
          </a:extLst>
        </xdr:cNvPr>
        <xdr:cNvGrpSpPr/>
      </xdr:nvGrpSpPr>
      <xdr:grpSpPr>
        <a:xfrm>
          <a:off x="6962995" y="41346850"/>
          <a:ext cx="3780000" cy="3461832"/>
          <a:chOff x="6962995" y="41346850"/>
          <a:chExt cx="3780000" cy="3461832"/>
        </a:xfrm>
      </xdr:grpSpPr>
      <xdr:sp macro="" textlink="">
        <xdr:nvSpPr>
          <xdr:cNvPr id="267" name="CuadroTexto 108">
            <a:extLst>
              <a:ext uri="{FF2B5EF4-FFF2-40B4-BE49-F238E27FC236}">
                <a16:creationId xmlns:a16="http://schemas.microsoft.com/office/drawing/2014/main" id="{37ACF672-CD7F-4F1D-BDF4-990E886F5C45}"/>
              </a:ext>
            </a:extLst>
          </xdr:cNvPr>
          <xdr:cNvSpPr txBox="1"/>
        </xdr:nvSpPr>
        <xdr:spPr>
          <a:xfrm>
            <a:off x="7206520" y="41346850"/>
            <a:ext cx="327313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 y  Reabiertos</a:t>
            </a:r>
            <a:endParaRPr lang="es-MX" sz="2400" b="1">
              <a:solidFill>
                <a:schemeClr val="tx1"/>
              </a:solidFill>
            </a:endParaRPr>
          </a:p>
        </xdr:txBody>
      </xdr:sp>
      <xdr:graphicFrame macro="">
        <xdr:nvGraphicFramePr>
          <xdr:cNvPr id="269" name="Gráfico 268">
            <a:extLst>
              <a:ext uri="{FF2B5EF4-FFF2-40B4-BE49-F238E27FC236}">
                <a16:creationId xmlns:a16="http://schemas.microsoft.com/office/drawing/2014/main" id="{7C241AF5-ECCE-4AF4-B6FC-D0D0FEDA7C56}"/>
              </a:ext>
            </a:extLst>
          </xdr:cNvPr>
          <xdr:cNvGraphicFramePr>
            <a:graphicFrameLocks/>
          </xdr:cNvGraphicFramePr>
        </xdr:nvGraphicFramePr>
        <xdr:xfrm>
          <a:off x="6962995" y="41892682"/>
          <a:ext cx="3780000" cy="2916000"/>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13</xdr:col>
      <xdr:colOff>450268</xdr:colOff>
      <xdr:row>240</xdr:row>
      <xdr:rowOff>101436</xdr:rowOff>
    </xdr:from>
    <xdr:to>
      <xdr:col>14</xdr:col>
      <xdr:colOff>192268</xdr:colOff>
      <xdr:row>243</xdr:row>
      <xdr:rowOff>33936</xdr:rowOff>
    </xdr:to>
    <xdr:grpSp>
      <xdr:nvGrpSpPr>
        <xdr:cNvPr id="260" name="Grupo 259">
          <a:extLst>
            <a:ext uri="{FF2B5EF4-FFF2-40B4-BE49-F238E27FC236}">
              <a16:creationId xmlns:a16="http://schemas.microsoft.com/office/drawing/2014/main" id="{7617051B-76C6-4243-A773-B7D2D217E29C}"/>
            </a:ext>
          </a:extLst>
        </xdr:cNvPr>
        <xdr:cNvGrpSpPr/>
      </xdr:nvGrpSpPr>
      <xdr:grpSpPr>
        <a:xfrm>
          <a:off x="9923313" y="45959981"/>
          <a:ext cx="504000" cy="504000"/>
          <a:chOff x="4201881" y="37508529"/>
          <a:chExt cx="504000" cy="504000"/>
        </a:xfrm>
      </xdr:grpSpPr>
      <xdr:sp macro="" textlink="TD!O368">
        <xdr:nvSpPr>
          <xdr:cNvPr id="261" name="Elipse 260">
            <a:extLst>
              <a:ext uri="{FF2B5EF4-FFF2-40B4-BE49-F238E27FC236}">
                <a16:creationId xmlns:a16="http://schemas.microsoft.com/office/drawing/2014/main" id="{29BC688C-5F07-1F13-C87C-9B7E0C39CAEA}"/>
              </a:ext>
            </a:extLst>
          </xdr:cNvPr>
          <xdr:cNvSpPr/>
        </xdr:nvSpPr>
        <xdr:spPr>
          <a:xfrm>
            <a:off x="4201881" y="37508529"/>
            <a:ext cx="504000" cy="504000"/>
          </a:xfrm>
          <a:prstGeom prst="ellipse">
            <a:avLst/>
          </a:prstGeom>
          <a:solidFill>
            <a:srgbClr val="FBBA29">
              <a:alpha val="60000"/>
            </a:srgb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endParaRPr lang="es-MX" sz="1800"/>
          </a:p>
        </xdr:txBody>
      </xdr:sp>
      <xdr:sp macro="" textlink="Gráficas!D157">
        <xdr:nvSpPr>
          <xdr:cNvPr id="262" name="CuadroTexto 261">
            <a:extLst>
              <a:ext uri="{FF2B5EF4-FFF2-40B4-BE49-F238E27FC236}">
                <a16:creationId xmlns:a16="http://schemas.microsoft.com/office/drawing/2014/main" id="{A1438D49-3D22-E1AF-CE59-A2726D4B71CB}"/>
              </a:ext>
            </a:extLst>
          </xdr:cNvPr>
          <xdr:cNvSpPr txBox="1"/>
        </xdr:nvSpPr>
        <xdr:spPr>
          <a:xfrm>
            <a:off x="4229763" y="37621984"/>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9CC0C0-B4B8-432E-B979-3C1CC4F62F3C}" type="TxLink">
              <a:rPr lang="en-US" sz="1800" b="1" i="0" u="none" strike="noStrike">
                <a:solidFill>
                  <a:schemeClr val="tx1"/>
                </a:solidFill>
                <a:latin typeface="Calibri"/>
                <a:cs typeface="Calibri"/>
              </a:rPr>
              <a:pPr algn="ctr"/>
              <a:t>0</a:t>
            </a:fld>
            <a:endParaRPr lang="es-MX" sz="1800" b="1">
              <a:solidFill>
                <a:schemeClr val="tx1"/>
              </a:solidFill>
            </a:endParaRPr>
          </a:p>
        </xdr:txBody>
      </xdr:sp>
    </xdr:grpSp>
    <xdr:clientData/>
  </xdr:twoCellAnchor>
  <xdr:twoCellAnchor>
    <xdr:from>
      <xdr:col>8</xdr:col>
      <xdr:colOff>142152</xdr:colOff>
      <xdr:row>235</xdr:row>
      <xdr:rowOff>103910</xdr:rowOff>
    </xdr:from>
    <xdr:to>
      <xdr:col>16</xdr:col>
      <xdr:colOff>462539</xdr:colOff>
      <xdr:row>237</xdr:row>
      <xdr:rowOff>97979</xdr:rowOff>
    </xdr:to>
    <xdr:sp macro="" textlink="">
      <xdr:nvSpPr>
        <xdr:cNvPr id="174" name="CuadroTexto 108">
          <a:extLst>
            <a:ext uri="{FF2B5EF4-FFF2-40B4-BE49-F238E27FC236}">
              <a16:creationId xmlns:a16="http://schemas.microsoft.com/office/drawing/2014/main" id="{A9897F99-D61D-4824-A096-6B143810BDB0}"/>
            </a:ext>
          </a:extLst>
        </xdr:cNvPr>
        <xdr:cNvSpPr txBox="1"/>
      </xdr:nvSpPr>
      <xdr:spPr>
        <a:xfrm>
          <a:off x="5805197" y="45009955"/>
          <a:ext cx="6416387" cy="375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Reportados y Abiertos por Historias de Usuario</a:t>
          </a:r>
          <a:endParaRPr lang="es-MX" sz="2400" b="1">
            <a:solidFill>
              <a:schemeClr val="tx1"/>
            </a:solidFill>
          </a:endParaRPr>
        </a:p>
      </xdr:txBody>
    </xdr:sp>
    <xdr:clientData/>
  </xdr:twoCellAnchor>
  <xdr:twoCellAnchor>
    <xdr:from>
      <xdr:col>5</xdr:col>
      <xdr:colOff>53396</xdr:colOff>
      <xdr:row>257</xdr:row>
      <xdr:rowOff>139783</xdr:rowOff>
    </xdr:from>
    <xdr:to>
      <xdr:col>19</xdr:col>
      <xdr:colOff>551295</xdr:colOff>
      <xdr:row>259</xdr:row>
      <xdr:rowOff>157097</xdr:rowOff>
    </xdr:to>
    <xdr:sp macro="" textlink="">
      <xdr:nvSpPr>
        <xdr:cNvPr id="270" name="CuadroTexto 108">
          <a:extLst>
            <a:ext uri="{FF2B5EF4-FFF2-40B4-BE49-F238E27FC236}">
              <a16:creationId xmlns:a16="http://schemas.microsoft.com/office/drawing/2014/main" id="{C35054C3-A002-4EF0-BA9C-41FAFF1351FB}"/>
            </a:ext>
          </a:extLst>
        </xdr:cNvPr>
        <xdr:cNvSpPr txBox="1"/>
      </xdr:nvSpPr>
      <xdr:spPr>
        <a:xfrm>
          <a:off x="3430441" y="49236828"/>
          <a:ext cx="11165899"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Nota: </a:t>
          </a:r>
          <a:r>
            <a:rPr lang="es-CO" sz="1200" b="0" i="0" baseline="0">
              <a:solidFill>
                <a:schemeClr val="dk1"/>
              </a:solidFill>
              <a:effectLst/>
              <a:latin typeface="+mn-lt"/>
              <a:ea typeface="+mn-ea"/>
              <a:cs typeface="+mn-cs"/>
            </a:rPr>
            <a:t>Los totales de los bug que se muestran en esta gráfica, solo son los que se encuentran en estado Abierto</a:t>
          </a:r>
          <a:endParaRPr lang="es-MX" sz="1200" b="0">
            <a:effectLst/>
          </a:endParaRPr>
        </a:p>
      </xdr:txBody>
    </xdr:sp>
    <xdr:clientData/>
  </xdr:twoCellAnchor>
  <xdr:twoCellAnchor>
    <xdr:from>
      <xdr:col>4</xdr:col>
      <xdr:colOff>390912</xdr:colOff>
      <xdr:row>198</xdr:row>
      <xdr:rowOff>0</xdr:rowOff>
    </xdr:from>
    <xdr:to>
      <xdr:col>9</xdr:col>
      <xdr:colOff>360912</xdr:colOff>
      <xdr:row>215</xdr:row>
      <xdr:rowOff>85709</xdr:rowOff>
    </xdr:to>
    <xdr:grpSp>
      <xdr:nvGrpSpPr>
        <xdr:cNvPr id="65" name="Grupo 64">
          <a:extLst>
            <a:ext uri="{FF2B5EF4-FFF2-40B4-BE49-F238E27FC236}">
              <a16:creationId xmlns:a16="http://schemas.microsoft.com/office/drawing/2014/main" id="{920E7190-7550-D37D-0F8D-025855A142B6}"/>
            </a:ext>
          </a:extLst>
        </xdr:cNvPr>
        <xdr:cNvGrpSpPr/>
      </xdr:nvGrpSpPr>
      <xdr:grpSpPr>
        <a:xfrm>
          <a:off x="3005957" y="37857545"/>
          <a:ext cx="3780000" cy="3324209"/>
          <a:chOff x="3005957" y="37857545"/>
          <a:chExt cx="3780000" cy="3324209"/>
        </a:xfrm>
      </xdr:grpSpPr>
      <xdr:graphicFrame macro="">
        <xdr:nvGraphicFramePr>
          <xdr:cNvPr id="110" name="Gráfico 109">
            <a:extLst>
              <a:ext uri="{FF2B5EF4-FFF2-40B4-BE49-F238E27FC236}">
                <a16:creationId xmlns:a16="http://schemas.microsoft.com/office/drawing/2014/main" id="{C130561E-FDE0-4579-8DBE-C01FA8E6C309}"/>
              </a:ext>
            </a:extLst>
          </xdr:cNvPr>
          <xdr:cNvGraphicFramePr>
            <a:graphicFrameLocks/>
          </xdr:cNvGraphicFramePr>
        </xdr:nvGraphicFramePr>
        <xdr:xfrm>
          <a:off x="3005957" y="38265754"/>
          <a:ext cx="3780000" cy="2916000"/>
        </xdr:xfrm>
        <a:graphic>
          <a:graphicData uri="http://schemas.openxmlformats.org/drawingml/2006/chart">
            <c:chart xmlns:c="http://schemas.openxmlformats.org/drawingml/2006/chart" xmlns:r="http://schemas.openxmlformats.org/officeDocument/2006/relationships" r:id="rId25"/>
          </a:graphicData>
        </a:graphic>
      </xdr:graphicFrame>
      <xdr:sp macro="" textlink="">
        <xdr:nvSpPr>
          <xdr:cNvPr id="206" name="CuadroTexto 108">
            <a:extLst>
              <a:ext uri="{FF2B5EF4-FFF2-40B4-BE49-F238E27FC236}">
                <a16:creationId xmlns:a16="http://schemas.microsoft.com/office/drawing/2014/main" id="{00000000-0008-0000-0000-0000CE000000}"/>
              </a:ext>
            </a:extLst>
          </xdr:cNvPr>
          <xdr:cNvSpPr txBox="1"/>
        </xdr:nvSpPr>
        <xdr:spPr>
          <a:xfrm>
            <a:off x="3503700" y="37857545"/>
            <a:ext cx="2784514" cy="326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a:t>
            </a:r>
            <a:endParaRPr lang="es-MX" sz="2400" b="1">
              <a:solidFill>
                <a:schemeClr val="tx1"/>
              </a:solidFill>
            </a:endParaRPr>
          </a:p>
        </xdr:txBody>
      </xdr:sp>
    </xdr:grpSp>
    <xdr:clientData/>
  </xdr:twoCellAnchor>
  <xdr:twoCellAnchor>
    <xdr:from>
      <xdr:col>9</xdr:col>
      <xdr:colOff>485996</xdr:colOff>
      <xdr:row>198</xdr:row>
      <xdr:rowOff>0</xdr:rowOff>
    </xdr:from>
    <xdr:to>
      <xdr:col>14</xdr:col>
      <xdr:colOff>455996</xdr:colOff>
      <xdr:row>215</xdr:row>
      <xdr:rowOff>75819</xdr:rowOff>
    </xdr:to>
    <xdr:grpSp>
      <xdr:nvGrpSpPr>
        <xdr:cNvPr id="255" name="Grupo 254">
          <a:extLst>
            <a:ext uri="{FF2B5EF4-FFF2-40B4-BE49-F238E27FC236}">
              <a16:creationId xmlns:a16="http://schemas.microsoft.com/office/drawing/2014/main" id="{03F198DB-DAC4-EEC9-3380-9610F7B818F2}"/>
            </a:ext>
          </a:extLst>
        </xdr:cNvPr>
        <xdr:cNvGrpSpPr/>
      </xdr:nvGrpSpPr>
      <xdr:grpSpPr>
        <a:xfrm>
          <a:off x="6911041" y="37857545"/>
          <a:ext cx="3780000" cy="3314319"/>
          <a:chOff x="5155331" y="37857545"/>
          <a:chExt cx="3780000" cy="3314319"/>
        </a:xfrm>
      </xdr:grpSpPr>
      <xdr:graphicFrame macro="">
        <xdr:nvGraphicFramePr>
          <xdr:cNvPr id="171" name="Gráfico 170">
            <a:extLst>
              <a:ext uri="{FF2B5EF4-FFF2-40B4-BE49-F238E27FC236}">
                <a16:creationId xmlns:a16="http://schemas.microsoft.com/office/drawing/2014/main" id="{6EAD49F1-AEFF-4D0B-A903-D37C462A202D}"/>
              </a:ext>
            </a:extLst>
          </xdr:cNvPr>
          <xdr:cNvGraphicFramePr>
            <a:graphicFrameLocks/>
          </xdr:cNvGraphicFramePr>
        </xdr:nvGraphicFramePr>
        <xdr:xfrm>
          <a:off x="5155331" y="38255864"/>
          <a:ext cx="3780000" cy="2916000"/>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205" name="CuadroTexto 108">
            <a:extLst>
              <a:ext uri="{FF2B5EF4-FFF2-40B4-BE49-F238E27FC236}">
                <a16:creationId xmlns:a16="http://schemas.microsoft.com/office/drawing/2014/main" id="{00000000-0008-0000-0000-0000CD000000}"/>
              </a:ext>
            </a:extLst>
          </xdr:cNvPr>
          <xdr:cNvSpPr txBox="1"/>
        </xdr:nvSpPr>
        <xdr:spPr>
          <a:xfrm>
            <a:off x="5709161" y="37857545"/>
            <a:ext cx="2667001" cy="271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Impacto</a:t>
            </a:r>
            <a:endParaRPr lang="es-MX" sz="2400" b="1">
              <a:solidFill>
                <a:schemeClr val="tx1"/>
              </a:solidFill>
            </a:endParaRPr>
          </a:p>
        </xdr:txBody>
      </xdr:sp>
    </xdr:grpSp>
    <xdr:clientData/>
  </xdr:twoCellAnchor>
  <xdr:twoCellAnchor>
    <xdr:from>
      <xdr:col>4</xdr:col>
      <xdr:colOff>390912</xdr:colOff>
      <xdr:row>217</xdr:row>
      <xdr:rowOff>0</xdr:rowOff>
    </xdr:from>
    <xdr:to>
      <xdr:col>9</xdr:col>
      <xdr:colOff>360912</xdr:colOff>
      <xdr:row>234</xdr:row>
      <xdr:rowOff>35070</xdr:rowOff>
    </xdr:to>
    <xdr:grpSp>
      <xdr:nvGrpSpPr>
        <xdr:cNvPr id="245" name="Grupo 244">
          <a:extLst>
            <a:ext uri="{FF2B5EF4-FFF2-40B4-BE49-F238E27FC236}">
              <a16:creationId xmlns:a16="http://schemas.microsoft.com/office/drawing/2014/main" id="{45DDC804-7C74-4EE8-0FA0-6856B6E8EA94}"/>
            </a:ext>
          </a:extLst>
        </xdr:cNvPr>
        <xdr:cNvGrpSpPr/>
      </xdr:nvGrpSpPr>
      <xdr:grpSpPr>
        <a:xfrm>
          <a:off x="3005957" y="41477045"/>
          <a:ext cx="3780000" cy="3273570"/>
          <a:chOff x="3005957" y="41477045"/>
          <a:chExt cx="3780000" cy="3273570"/>
        </a:xfrm>
      </xdr:grpSpPr>
      <xdr:graphicFrame macro="">
        <xdr:nvGraphicFramePr>
          <xdr:cNvPr id="173" name="Gráfico 172">
            <a:extLst>
              <a:ext uri="{FF2B5EF4-FFF2-40B4-BE49-F238E27FC236}">
                <a16:creationId xmlns:a16="http://schemas.microsoft.com/office/drawing/2014/main" id="{B2BF689F-4E5C-4EB0-84AF-53C80CB3F579}"/>
              </a:ext>
            </a:extLst>
          </xdr:cNvPr>
          <xdr:cNvGraphicFramePr>
            <a:graphicFrameLocks/>
          </xdr:cNvGraphicFramePr>
        </xdr:nvGraphicFramePr>
        <xdr:xfrm>
          <a:off x="3005957" y="41834615"/>
          <a:ext cx="3780000" cy="2916000"/>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204" name="CuadroTexto 108">
            <a:extLst>
              <a:ext uri="{FF2B5EF4-FFF2-40B4-BE49-F238E27FC236}">
                <a16:creationId xmlns:a16="http://schemas.microsoft.com/office/drawing/2014/main" id="{00000000-0008-0000-0000-0000CC000000}"/>
              </a:ext>
            </a:extLst>
          </xdr:cNvPr>
          <xdr:cNvSpPr txBox="1"/>
        </xdr:nvSpPr>
        <xdr:spPr>
          <a:xfrm>
            <a:off x="3468177" y="41477045"/>
            <a:ext cx="2903938" cy="29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Naturaleza</a:t>
            </a:r>
            <a:endParaRPr lang="es-MX" sz="2400" b="1">
              <a:solidFill>
                <a:schemeClr val="tx1"/>
              </a:solidFill>
            </a:endParaRPr>
          </a:p>
        </xdr:txBody>
      </xdr:sp>
    </xdr:grpSp>
    <xdr:clientData/>
  </xdr:twoCellAnchor>
  <xdr:twoCellAnchor>
    <xdr:from>
      <xdr:col>5</xdr:col>
      <xdr:colOff>348522</xdr:colOff>
      <xdr:row>205</xdr:row>
      <xdr:rowOff>121227</xdr:rowOff>
    </xdr:from>
    <xdr:to>
      <xdr:col>6</xdr:col>
      <xdr:colOff>572897</xdr:colOff>
      <xdr:row>209</xdr:row>
      <xdr:rowOff>23560</xdr:rowOff>
    </xdr:to>
    <xdr:sp macro="" textlink="TD!C90">
      <xdr:nvSpPr>
        <xdr:cNvPr id="271" name="CuadroTexto 270">
          <a:extLst>
            <a:ext uri="{FF2B5EF4-FFF2-40B4-BE49-F238E27FC236}">
              <a16:creationId xmlns:a16="http://schemas.microsoft.com/office/drawing/2014/main" id="{EF949EF8-E82A-4A54-B6B3-23FF076C2FCA}"/>
            </a:ext>
          </a:extLst>
        </xdr:cNvPr>
        <xdr:cNvSpPr txBox="1"/>
      </xdr:nvSpPr>
      <xdr:spPr>
        <a:xfrm>
          <a:off x="3729897" y="39292790"/>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0FAE3B3-53DF-4CD2-81B4-0218C8879423}" type="TxLink">
            <a:rPr lang="en-US" sz="3200" b="1" i="0" u="none" strike="noStrike">
              <a:solidFill>
                <a:srgbClr val="000000"/>
              </a:solidFill>
              <a:latin typeface="Calibri"/>
              <a:ea typeface="+mn-ea"/>
              <a:cs typeface="Calibri"/>
            </a:rPr>
            <a:pPr marL="0" indent="0" algn="ctr"/>
            <a:t>1</a:t>
          </a:fld>
          <a:endParaRPr lang="en-US" sz="3200" b="1" i="0" u="none" strike="noStrike">
            <a:solidFill>
              <a:schemeClr val="tx1"/>
            </a:solidFill>
            <a:latin typeface="Calibri"/>
            <a:ea typeface="+mn-ea"/>
            <a:cs typeface="Calibri"/>
          </a:endParaRPr>
        </a:p>
      </xdr:txBody>
    </xdr:sp>
    <xdr:clientData/>
  </xdr:twoCellAnchor>
  <xdr:twoCellAnchor>
    <xdr:from>
      <xdr:col>14</xdr:col>
      <xdr:colOff>706032</xdr:colOff>
      <xdr:row>198</xdr:row>
      <xdr:rowOff>0</xdr:rowOff>
    </xdr:from>
    <xdr:to>
      <xdr:col>19</xdr:col>
      <xdr:colOff>676032</xdr:colOff>
      <xdr:row>215</xdr:row>
      <xdr:rowOff>75820</xdr:rowOff>
    </xdr:to>
    <xdr:grpSp>
      <xdr:nvGrpSpPr>
        <xdr:cNvPr id="263" name="Grupo 262">
          <a:extLst>
            <a:ext uri="{FF2B5EF4-FFF2-40B4-BE49-F238E27FC236}">
              <a16:creationId xmlns:a16="http://schemas.microsoft.com/office/drawing/2014/main" id="{5F7896EE-1AC0-10EF-7B8C-759B115BB6FA}"/>
            </a:ext>
          </a:extLst>
        </xdr:cNvPr>
        <xdr:cNvGrpSpPr/>
      </xdr:nvGrpSpPr>
      <xdr:grpSpPr>
        <a:xfrm>
          <a:off x="10941077" y="37857545"/>
          <a:ext cx="3780000" cy="3314320"/>
          <a:chOff x="9143999" y="37857545"/>
          <a:chExt cx="3780000" cy="3314320"/>
        </a:xfrm>
      </xdr:grpSpPr>
      <xdr:graphicFrame macro="">
        <xdr:nvGraphicFramePr>
          <xdr:cNvPr id="172" name="Gráfico 171">
            <a:extLst>
              <a:ext uri="{FF2B5EF4-FFF2-40B4-BE49-F238E27FC236}">
                <a16:creationId xmlns:a16="http://schemas.microsoft.com/office/drawing/2014/main" id="{83ADAD64-ADB1-4849-98E0-49B8F5BA4D6E}"/>
              </a:ext>
            </a:extLst>
          </xdr:cNvPr>
          <xdr:cNvGraphicFramePr>
            <a:graphicFrameLocks/>
          </xdr:cNvGraphicFramePr>
        </xdr:nvGraphicFramePr>
        <xdr:xfrm>
          <a:off x="9143999" y="38255865"/>
          <a:ext cx="3780000" cy="2916000"/>
        </xdr:xfrm>
        <a:graphic>
          <a:graphicData uri="http://schemas.openxmlformats.org/drawingml/2006/chart">
            <c:chart xmlns:c="http://schemas.openxmlformats.org/drawingml/2006/chart" xmlns:r="http://schemas.openxmlformats.org/officeDocument/2006/relationships" r:id="rId28"/>
          </a:graphicData>
        </a:graphic>
      </xdr:graphicFrame>
      <xdr:sp macro="" textlink="">
        <xdr:nvSpPr>
          <xdr:cNvPr id="242" name="CuadroTexto 108">
            <a:extLst>
              <a:ext uri="{FF2B5EF4-FFF2-40B4-BE49-F238E27FC236}">
                <a16:creationId xmlns:a16="http://schemas.microsoft.com/office/drawing/2014/main" id="{91D5DFF7-13CC-4FBE-AA6D-9DD21C6CB10C}"/>
              </a:ext>
            </a:extLst>
          </xdr:cNvPr>
          <xdr:cNvSpPr txBox="1"/>
        </xdr:nvSpPr>
        <xdr:spPr>
          <a:xfrm>
            <a:off x="9700499" y="37857545"/>
            <a:ext cx="2667001" cy="236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 por Impacto</a:t>
            </a:r>
            <a:endParaRPr lang="es-MX" sz="2400" b="1">
              <a:solidFill>
                <a:schemeClr val="tx1"/>
              </a:solidFill>
            </a:endParaRPr>
          </a:p>
        </xdr:txBody>
      </xdr:sp>
    </xdr:grpSp>
    <xdr:clientData/>
  </xdr:twoCellAnchor>
  <xdr:twoCellAnchor>
    <xdr:from>
      <xdr:col>2</xdr:col>
      <xdr:colOff>629888</xdr:colOff>
      <xdr:row>268</xdr:row>
      <xdr:rowOff>66796</xdr:rowOff>
    </xdr:from>
    <xdr:to>
      <xdr:col>21</xdr:col>
      <xdr:colOff>479888</xdr:colOff>
      <xdr:row>282</xdr:row>
      <xdr:rowOff>13605</xdr:rowOff>
    </xdr:to>
    <xdr:sp macro="" textlink="">
      <xdr:nvSpPr>
        <xdr:cNvPr id="185" name="CuadroTexto 64">
          <a:extLst>
            <a:ext uri="{FF2B5EF4-FFF2-40B4-BE49-F238E27FC236}">
              <a16:creationId xmlns:a16="http://schemas.microsoft.com/office/drawing/2014/main" id="{CBFBBC5F-B2D6-F114-D38A-86B300C41D5D}"/>
            </a:ext>
          </a:extLst>
        </xdr:cNvPr>
        <xdr:cNvSpPr txBox="1"/>
      </xdr:nvSpPr>
      <xdr:spPr>
        <a:xfrm>
          <a:off x="1725263" y="51239859"/>
          <a:ext cx="14328000" cy="2613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xdr:from>
      <xdr:col>2</xdr:col>
      <xdr:colOff>629888</xdr:colOff>
      <xdr:row>287</xdr:row>
      <xdr:rowOff>42305</xdr:rowOff>
    </xdr:from>
    <xdr:to>
      <xdr:col>21</xdr:col>
      <xdr:colOff>479888</xdr:colOff>
      <xdr:row>299</xdr:row>
      <xdr:rowOff>24305</xdr:rowOff>
    </xdr:to>
    <xdr:sp macro="" textlink="">
      <xdr:nvSpPr>
        <xdr:cNvPr id="253" name="CuadroTexto 165">
          <a:extLst>
            <a:ext uri="{FF2B5EF4-FFF2-40B4-BE49-F238E27FC236}">
              <a16:creationId xmlns:a16="http://schemas.microsoft.com/office/drawing/2014/main" id="{7F40BD47-5E8D-4FB6-9643-77FBE9F9AF3F}"/>
            </a:ext>
          </a:extLst>
        </xdr:cNvPr>
        <xdr:cNvSpPr txBox="1"/>
      </xdr:nvSpPr>
      <xdr:spPr>
        <a:xfrm>
          <a:off x="1725263" y="54834868"/>
          <a:ext cx="14328000" cy="226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editAs="oneCell">
    <xdr:from>
      <xdr:col>2</xdr:col>
      <xdr:colOff>680357</xdr:colOff>
      <xdr:row>283</xdr:row>
      <xdr:rowOff>66439</xdr:rowOff>
    </xdr:from>
    <xdr:to>
      <xdr:col>3</xdr:col>
      <xdr:colOff>422357</xdr:colOff>
      <xdr:row>285</xdr:row>
      <xdr:rowOff>189439</xdr:rowOff>
    </xdr:to>
    <xdr:pic>
      <xdr:nvPicPr>
        <xdr:cNvPr id="275" name="Imagen 274">
          <a:extLst>
            <a:ext uri="{FF2B5EF4-FFF2-40B4-BE49-F238E27FC236}">
              <a16:creationId xmlns:a16="http://schemas.microsoft.com/office/drawing/2014/main" id="{06BAED70-E283-8F8B-C07D-6CE6E6283E96}"/>
            </a:ext>
          </a:extLst>
        </xdr:cNvPr>
        <xdr:cNvPicPr>
          <a:picLocks noChangeAspect="1"/>
        </xdr:cNvPicPr>
      </xdr:nvPicPr>
      <xdr:blipFill>
        <a:blip xmlns:r="http://schemas.openxmlformats.org/officeDocument/2006/relationships" r:embed="rId29"/>
        <a:stretch>
          <a:fillRect/>
        </a:stretch>
      </xdr:blipFill>
      <xdr:spPr>
        <a:xfrm>
          <a:off x="1775732" y="54097002"/>
          <a:ext cx="504000" cy="504000"/>
        </a:xfrm>
        <a:prstGeom prst="rect">
          <a:avLst/>
        </a:prstGeom>
      </xdr:spPr>
    </xdr:pic>
    <xdr:clientData/>
  </xdr:twoCellAnchor>
  <xdr:twoCellAnchor editAs="oneCell">
    <xdr:from>
      <xdr:col>2</xdr:col>
      <xdr:colOff>680357</xdr:colOff>
      <xdr:row>264</xdr:row>
      <xdr:rowOff>101435</xdr:rowOff>
    </xdr:from>
    <xdr:to>
      <xdr:col>3</xdr:col>
      <xdr:colOff>422357</xdr:colOff>
      <xdr:row>267</xdr:row>
      <xdr:rowOff>33935</xdr:rowOff>
    </xdr:to>
    <xdr:pic>
      <xdr:nvPicPr>
        <xdr:cNvPr id="276" name="Imagen 275">
          <a:extLst>
            <a:ext uri="{FF2B5EF4-FFF2-40B4-BE49-F238E27FC236}">
              <a16:creationId xmlns:a16="http://schemas.microsoft.com/office/drawing/2014/main" id="{88DB74EB-B81F-D515-5422-9CECFF8B5BE5}"/>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775732" y="50512498"/>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61850</xdr:colOff>
      <xdr:row>170</xdr:row>
      <xdr:rowOff>103909</xdr:rowOff>
    </xdr:from>
    <xdr:to>
      <xdr:col>20</xdr:col>
      <xdr:colOff>502958</xdr:colOff>
      <xdr:row>176</xdr:row>
      <xdr:rowOff>128990</xdr:rowOff>
    </xdr:to>
    <xdr:grpSp>
      <xdr:nvGrpSpPr>
        <xdr:cNvPr id="231" name="Grupo 230">
          <a:extLst>
            <a:ext uri="{FF2B5EF4-FFF2-40B4-BE49-F238E27FC236}">
              <a16:creationId xmlns:a16="http://schemas.microsoft.com/office/drawing/2014/main" id="{44FE6322-7BF6-3275-21AF-E85FCE11E7C3}"/>
            </a:ext>
          </a:extLst>
        </xdr:cNvPr>
        <xdr:cNvGrpSpPr/>
      </xdr:nvGrpSpPr>
      <xdr:grpSpPr>
        <a:xfrm>
          <a:off x="2676895" y="32627454"/>
          <a:ext cx="12633108" cy="1168081"/>
          <a:chOff x="2916875" y="32611373"/>
          <a:chExt cx="12633108" cy="1168081"/>
        </a:xfrm>
      </xdr:grpSpPr>
      <xdr:grpSp>
        <xdr:nvGrpSpPr>
          <xdr:cNvPr id="268" name="Grupo 267">
            <a:extLst>
              <a:ext uri="{FF2B5EF4-FFF2-40B4-BE49-F238E27FC236}">
                <a16:creationId xmlns:a16="http://schemas.microsoft.com/office/drawing/2014/main" id="{9C14A3FA-5445-3C33-BDC5-F29FAC86B733}"/>
              </a:ext>
            </a:extLst>
          </xdr:cNvPr>
          <xdr:cNvGrpSpPr/>
        </xdr:nvGrpSpPr>
        <xdr:grpSpPr>
          <a:xfrm>
            <a:off x="5487869" y="32627454"/>
            <a:ext cx="2384961" cy="1152000"/>
            <a:chOff x="5163775" y="32611373"/>
            <a:chExt cx="2384961" cy="1152000"/>
          </a:xfrm>
        </xdr:grpSpPr>
        <xdr:sp macro="" textlink="">
          <xdr:nvSpPr>
            <xdr:cNvPr id="232" name="Rectángulo: esquinas redondeadas 107">
              <a:extLst>
                <a:ext uri="{FF2B5EF4-FFF2-40B4-BE49-F238E27FC236}">
                  <a16:creationId xmlns:a16="http://schemas.microsoft.com/office/drawing/2014/main" id="{371608B0-FBDD-CAF7-EEB0-827D62417C51}"/>
                </a:ext>
              </a:extLst>
            </xdr:cNvPr>
            <xdr:cNvSpPr/>
          </xdr:nvSpPr>
          <xdr:spPr>
            <a:xfrm>
              <a:off x="5163775" y="32611373"/>
              <a:ext cx="2384961" cy="1152000"/>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3" name="CuadroTexto 108">
              <a:extLst>
                <a:ext uri="{FF2B5EF4-FFF2-40B4-BE49-F238E27FC236}">
                  <a16:creationId xmlns:a16="http://schemas.microsoft.com/office/drawing/2014/main" id="{14FB7BEA-A6FA-5D36-3490-E2B5157F7AE9}"/>
                </a:ext>
              </a:extLst>
            </xdr:cNvPr>
            <xdr:cNvSpPr txBox="1"/>
          </xdr:nvSpPr>
          <xdr:spPr>
            <a:xfrm>
              <a:off x="5208307"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Reutilizados</a:t>
              </a:r>
            </a:p>
          </xdr:txBody>
        </xdr:sp>
        <xdr:sp macro="" textlink="Seguimiento!C30">
          <xdr:nvSpPr>
            <xdr:cNvPr id="234" name="CuadroTexto 109">
              <a:extLst>
                <a:ext uri="{FF2B5EF4-FFF2-40B4-BE49-F238E27FC236}">
                  <a16:creationId xmlns:a16="http://schemas.microsoft.com/office/drawing/2014/main" id="{B8BFAB17-3203-0237-02B8-A54EE37C5C6B}"/>
                </a:ext>
              </a:extLst>
            </xdr:cNvPr>
            <xdr:cNvSpPr txBox="1"/>
          </xdr:nvSpPr>
          <xdr:spPr>
            <a:xfrm>
              <a:off x="5317167"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740A85-327B-41EF-88C4-F9F06E849971}" type="TxLink">
                <a:rPr lang="en-US" sz="3000" b="0" i="0" u="none" strike="noStrike">
                  <a:solidFill>
                    <a:schemeClr val="bg1"/>
                  </a:solidFill>
                  <a:latin typeface="Calibri"/>
                  <a:cs typeface="Calibri"/>
                </a:rPr>
                <a:pPr algn="ctr"/>
                <a:t> </a:t>
              </a:fld>
              <a:endParaRPr lang="es-MX" sz="3000" b="1">
                <a:solidFill>
                  <a:schemeClr val="bg1"/>
                </a:solidFill>
              </a:endParaRPr>
            </a:p>
          </xdr:txBody>
        </xdr:sp>
      </xdr:grpSp>
      <xdr:grpSp>
        <xdr:nvGrpSpPr>
          <xdr:cNvPr id="272" name="Grupo 271">
            <a:extLst>
              <a:ext uri="{FF2B5EF4-FFF2-40B4-BE49-F238E27FC236}">
                <a16:creationId xmlns:a16="http://schemas.microsoft.com/office/drawing/2014/main" id="{11DDA25E-B0D8-B8D1-8922-D9FA33A1E677}"/>
              </a:ext>
            </a:extLst>
          </xdr:cNvPr>
          <xdr:cNvGrpSpPr/>
        </xdr:nvGrpSpPr>
        <xdr:grpSpPr>
          <a:xfrm>
            <a:off x="8040522" y="32627454"/>
            <a:ext cx="2384961" cy="1152000"/>
            <a:chOff x="7716428" y="32611373"/>
            <a:chExt cx="2384961" cy="1152000"/>
          </a:xfrm>
        </xdr:grpSpPr>
        <xdr:sp macro="" textlink="">
          <xdr:nvSpPr>
            <xdr:cNvPr id="228" name="Rectángulo: esquinas redondeadas 107">
              <a:extLst>
                <a:ext uri="{FF2B5EF4-FFF2-40B4-BE49-F238E27FC236}">
                  <a16:creationId xmlns:a16="http://schemas.microsoft.com/office/drawing/2014/main" id="{FA734683-561C-6268-9470-245C7DBAEBE4}"/>
                </a:ext>
              </a:extLst>
            </xdr:cNvPr>
            <xdr:cNvSpPr/>
          </xdr:nvSpPr>
          <xdr:spPr>
            <a:xfrm>
              <a:off x="7716428" y="32611373"/>
              <a:ext cx="2384961" cy="1152000"/>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29" name="CuadroTexto 108">
              <a:extLst>
                <a:ext uri="{FF2B5EF4-FFF2-40B4-BE49-F238E27FC236}">
                  <a16:creationId xmlns:a16="http://schemas.microsoft.com/office/drawing/2014/main" id="{3B2B2D4A-A921-0834-C45A-E9E691FDFFBF}"/>
                </a:ext>
              </a:extLst>
            </xdr:cNvPr>
            <xdr:cNvSpPr txBox="1"/>
          </xdr:nvSpPr>
          <xdr:spPr>
            <a:xfrm>
              <a:off x="77609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Ejecutados</a:t>
              </a:r>
            </a:p>
          </xdr:txBody>
        </xdr:sp>
        <xdr:sp macro="" textlink="Seguimiento!D30">
          <xdr:nvSpPr>
            <xdr:cNvPr id="230" name="CuadroTexto 109">
              <a:extLst>
                <a:ext uri="{FF2B5EF4-FFF2-40B4-BE49-F238E27FC236}">
                  <a16:creationId xmlns:a16="http://schemas.microsoft.com/office/drawing/2014/main" id="{44FA0A35-E1B0-2044-915E-1B08A5C46807}"/>
                </a:ext>
              </a:extLst>
            </xdr:cNvPr>
            <xdr:cNvSpPr txBox="1"/>
          </xdr:nvSpPr>
          <xdr:spPr>
            <a:xfrm>
              <a:off x="78698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911214-9B7E-43EF-B721-629F0990B3B7}" type="TxLink">
                <a:rPr lang="en-US" sz="3000" b="1" i="0" u="none" strike="noStrike">
                  <a:solidFill>
                    <a:schemeClr val="bg1"/>
                  </a:solidFill>
                  <a:latin typeface="Calibri"/>
                  <a:cs typeface="Calibri"/>
                </a:rPr>
                <a:pPr algn="ctr"/>
                <a:t> </a:t>
              </a:fld>
              <a:endParaRPr lang="es-MX" sz="3000" b="1">
                <a:solidFill>
                  <a:schemeClr val="bg1"/>
                </a:solidFill>
              </a:endParaRPr>
            </a:p>
          </xdr:txBody>
        </xdr:sp>
      </xdr:grpSp>
      <xdr:grpSp>
        <xdr:nvGrpSpPr>
          <xdr:cNvPr id="214" name="Grupo 105">
            <a:extLst>
              <a:ext uri="{FF2B5EF4-FFF2-40B4-BE49-F238E27FC236}">
                <a16:creationId xmlns:a16="http://schemas.microsoft.com/office/drawing/2014/main" id="{650F23AA-57CC-4BF4-9E0B-57085B6EC72F}"/>
              </a:ext>
            </a:extLst>
          </xdr:cNvPr>
          <xdr:cNvGrpSpPr/>
        </xdr:nvGrpSpPr>
        <xdr:grpSpPr>
          <a:xfrm>
            <a:off x="2916875" y="32611373"/>
            <a:ext cx="2387116" cy="1152000"/>
            <a:chOff x="377289" y="1464622"/>
            <a:chExt cx="2384961" cy="933518"/>
          </a:xfrm>
        </xdr:grpSpPr>
        <xdr:sp macro="" textlink="">
          <xdr:nvSpPr>
            <xdr:cNvPr id="215" name="Rectángulo: esquinas redondeadas 107">
              <a:extLst>
                <a:ext uri="{FF2B5EF4-FFF2-40B4-BE49-F238E27FC236}">
                  <a16:creationId xmlns:a16="http://schemas.microsoft.com/office/drawing/2014/main" id="{DC00663E-7DC7-E5A8-8EA6-902C60C16C91}"/>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16" name="CuadroTexto 108">
              <a:extLst>
                <a:ext uri="{FF2B5EF4-FFF2-40B4-BE49-F238E27FC236}">
                  <a16:creationId xmlns:a16="http://schemas.microsoft.com/office/drawing/2014/main" id="{6598EB3C-1727-345A-E8FB-77B9A8DE3473}"/>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Diseñados</a:t>
              </a:r>
            </a:p>
          </xdr:txBody>
        </xdr:sp>
        <xdr:sp macro="" textlink="Seguimiento!B30">
          <xdr:nvSpPr>
            <xdr:cNvPr id="226" name="CuadroTexto 109">
              <a:extLst>
                <a:ext uri="{FF2B5EF4-FFF2-40B4-BE49-F238E27FC236}">
                  <a16:creationId xmlns:a16="http://schemas.microsoft.com/office/drawing/2014/main" id="{400D5057-F95C-ED31-A46B-882CD3C7AC93}"/>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E9374-230C-4368-B2BA-352D3B60C4FD}" type="TxLink">
                <a:rPr lang="en-US" sz="3000" b="0" i="0" u="none" strike="noStrike">
                  <a:solidFill>
                    <a:schemeClr val="bg1"/>
                  </a:solidFill>
                  <a:latin typeface="Calibri"/>
                  <a:cs typeface="Calibri"/>
                </a:rPr>
                <a:pPr algn="ctr"/>
                <a:t> </a:t>
              </a:fld>
              <a:endParaRPr lang="es-MX" sz="3000" b="1">
                <a:solidFill>
                  <a:schemeClr val="bg1"/>
                </a:solidFill>
              </a:endParaRPr>
            </a:p>
          </xdr:txBody>
        </xdr:sp>
      </xdr:grpSp>
      <xdr:grpSp>
        <xdr:nvGrpSpPr>
          <xdr:cNvPr id="274" name="Grupo 273">
            <a:extLst>
              <a:ext uri="{FF2B5EF4-FFF2-40B4-BE49-F238E27FC236}">
                <a16:creationId xmlns:a16="http://schemas.microsoft.com/office/drawing/2014/main" id="{1BD200FA-0124-5C98-EFB7-92BEFDBBEADD}"/>
              </a:ext>
            </a:extLst>
          </xdr:cNvPr>
          <xdr:cNvGrpSpPr/>
        </xdr:nvGrpSpPr>
        <xdr:grpSpPr>
          <a:xfrm>
            <a:off x="13165022" y="32627454"/>
            <a:ext cx="2384961" cy="1152000"/>
            <a:chOff x="12840928" y="32611373"/>
            <a:chExt cx="2384961" cy="1152000"/>
          </a:xfrm>
        </xdr:grpSpPr>
        <xdr:sp macro="" textlink="">
          <xdr:nvSpPr>
            <xdr:cNvPr id="236" name="Rectángulo: esquinas redondeadas 107">
              <a:extLst>
                <a:ext uri="{FF2B5EF4-FFF2-40B4-BE49-F238E27FC236}">
                  <a16:creationId xmlns:a16="http://schemas.microsoft.com/office/drawing/2014/main" id="{2B001089-E1E7-D232-8E36-FC9EA1D0CF8B}"/>
                </a:ext>
              </a:extLst>
            </xdr:cNvPr>
            <xdr:cNvSpPr/>
          </xdr:nvSpPr>
          <xdr:spPr>
            <a:xfrm>
              <a:off x="12840928" y="32611373"/>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7" name="CuadroTexto 108">
              <a:extLst>
                <a:ext uri="{FF2B5EF4-FFF2-40B4-BE49-F238E27FC236}">
                  <a16:creationId xmlns:a16="http://schemas.microsoft.com/office/drawing/2014/main" id="{06BFBBC3-0C68-D82C-2C7C-6E5A1D0D83D8}"/>
                </a:ext>
              </a:extLst>
            </xdr:cNvPr>
            <xdr:cNvSpPr txBox="1"/>
          </xdr:nvSpPr>
          <xdr:spPr>
            <a:xfrm>
              <a:off x="128854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 Max de Corridas</a:t>
              </a:r>
            </a:p>
          </xdr:txBody>
        </xdr:sp>
        <xdr:sp macro="" textlink="Seguimiento!L30">
          <xdr:nvSpPr>
            <xdr:cNvPr id="238" name="CuadroTexto 109">
              <a:extLst>
                <a:ext uri="{FF2B5EF4-FFF2-40B4-BE49-F238E27FC236}">
                  <a16:creationId xmlns:a16="http://schemas.microsoft.com/office/drawing/2014/main" id="{563CDFC6-D1ED-B819-8976-F3A19F1FBA44}"/>
                </a:ext>
              </a:extLst>
            </xdr:cNvPr>
            <xdr:cNvSpPr txBox="1"/>
          </xdr:nvSpPr>
          <xdr:spPr>
            <a:xfrm>
              <a:off x="129943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0605CA-00E4-41D9-AFD5-8564C0AC7C29}" type="TxLink">
                <a:rPr lang="en-US" sz="3000" b="0" i="0" u="none" strike="noStrike">
                  <a:solidFill>
                    <a:schemeClr val="bg1"/>
                  </a:solidFill>
                  <a:latin typeface="Calibri"/>
                  <a:cs typeface="Calibri"/>
                </a:rPr>
                <a:pPr algn="ctr"/>
                <a:t> </a:t>
              </a:fld>
              <a:endParaRPr lang="es-MX" sz="3000" b="1">
                <a:solidFill>
                  <a:schemeClr val="bg1"/>
                </a:solidFill>
              </a:endParaRPr>
            </a:p>
          </xdr:txBody>
        </xdr:sp>
      </xdr:grpSp>
      <xdr:grpSp>
        <xdr:nvGrpSpPr>
          <xdr:cNvPr id="273" name="Grupo 272">
            <a:extLst>
              <a:ext uri="{FF2B5EF4-FFF2-40B4-BE49-F238E27FC236}">
                <a16:creationId xmlns:a16="http://schemas.microsoft.com/office/drawing/2014/main" id="{D201F333-2943-0FEF-C432-6383B731FE28}"/>
              </a:ext>
            </a:extLst>
          </xdr:cNvPr>
          <xdr:cNvGrpSpPr/>
        </xdr:nvGrpSpPr>
        <xdr:grpSpPr>
          <a:xfrm>
            <a:off x="10601401" y="32627454"/>
            <a:ext cx="2384961" cy="1152000"/>
            <a:chOff x="10277307" y="32611373"/>
            <a:chExt cx="2384961" cy="1152000"/>
          </a:xfrm>
        </xdr:grpSpPr>
        <xdr:sp macro="" textlink="">
          <xdr:nvSpPr>
            <xdr:cNvPr id="163" name="Rectángulo: esquinas redondeadas 107">
              <a:extLst>
                <a:ext uri="{FF2B5EF4-FFF2-40B4-BE49-F238E27FC236}">
                  <a16:creationId xmlns:a16="http://schemas.microsoft.com/office/drawing/2014/main" id="{4CFF3221-0D93-704D-05F6-A9CCEF5F4B2F}"/>
                </a:ext>
              </a:extLst>
            </xdr:cNvPr>
            <xdr:cNvSpPr/>
          </xdr:nvSpPr>
          <xdr:spPr>
            <a:xfrm>
              <a:off x="10277307" y="32611373"/>
              <a:ext cx="2384961" cy="1152000"/>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166" name="CuadroTexto 108">
              <a:extLst>
                <a:ext uri="{FF2B5EF4-FFF2-40B4-BE49-F238E27FC236}">
                  <a16:creationId xmlns:a16="http://schemas.microsoft.com/office/drawing/2014/main" id="{5B729718-CD00-5FF3-53BE-59E70D859806}"/>
                </a:ext>
              </a:extLst>
            </xdr:cNvPr>
            <xdr:cNvSpPr txBox="1"/>
          </xdr:nvSpPr>
          <xdr:spPr>
            <a:xfrm>
              <a:off x="10321839" y="32656722"/>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Reejecutados</a:t>
              </a:r>
            </a:p>
          </xdr:txBody>
        </xdr:sp>
        <xdr:sp macro="" textlink="Seguimiento!E30">
          <xdr:nvSpPr>
            <xdr:cNvPr id="213" name="CuadroTexto 109">
              <a:extLst>
                <a:ext uri="{FF2B5EF4-FFF2-40B4-BE49-F238E27FC236}">
                  <a16:creationId xmlns:a16="http://schemas.microsoft.com/office/drawing/2014/main" id="{107738F4-1CF6-8705-AA25-5D0A7DDACAC8}"/>
                </a:ext>
              </a:extLst>
            </xdr:cNvPr>
            <xdr:cNvSpPr txBox="1"/>
          </xdr:nvSpPr>
          <xdr:spPr>
            <a:xfrm>
              <a:off x="10430699"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06C6D0-A853-4FCE-B490-DF8978F4EF50}" type="TxLink">
                <a:rPr lang="en-US" sz="3000" b="1" i="0" u="none" strike="noStrike">
                  <a:solidFill>
                    <a:schemeClr val="bg1"/>
                  </a:solidFill>
                  <a:latin typeface="Calibri"/>
                  <a:cs typeface="Calibri"/>
                </a:rPr>
                <a:pPr algn="ctr"/>
                <a:t> </a:t>
              </a:fld>
              <a:endParaRPr lang="es-MX" sz="3000" b="1">
                <a:solidFill>
                  <a:schemeClr val="bg1"/>
                </a:solidFill>
                <a:latin typeface="+mn-lt"/>
                <a:cs typeface="Arial" panose="020B0604020202020204" pitchFamily="34" charset="0"/>
              </a:endParaRPr>
            </a:p>
          </xdr:txBody>
        </xdr:sp>
      </xdr:grpSp>
    </xdr:grpSp>
    <xdr:clientData/>
  </xdr:twoCellAnchor>
  <xdr:twoCellAnchor editAs="oneCell">
    <xdr:from>
      <xdr:col>18</xdr:col>
      <xdr:colOff>523875</xdr:colOff>
      <xdr:row>2</xdr:row>
      <xdr:rowOff>167958</xdr:rowOff>
    </xdr:from>
    <xdr:to>
      <xdr:col>22</xdr:col>
      <xdr:colOff>178211</xdr:colOff>
      <xdr:row>6</xdr:row>
      <xdr:rowOff>59154</xdr:rowOff>
    </xdr:to>
    <xdr:pic>
      <xdr:nvPicPr>
        <xdr:cNvPr id="249" name="Imagen 248">
          <a:extLst>
            <a:ext uri="{FF2B5EF4-FFF2-40B4-BE49-F238E27FC236}">
              <a16:creationId xmlns:a16="http://schemas.microsoft.com/office/drawing/2014/main" id="{1FF1062D-A877-DE33-E2B8-D47D062C7F1E}"/>
            </a:ext>
          </a:extLst>
        </xdr:cNvPr>
        <xdr:cNvPicPr>
          <a:picLocks noChangeAspect="1"/>
        </xdr:cNvPicPr>
      </xdr:nvPicPr>
      <xdr:blipFill>
        <a:blip xmlns:r="http://schemas.openxmlformats.org/officeDocument/2006/relationships" r:embed="rId31"/>
        <a:stretch>
          <a:fillRect/>
        </a:stretch>
      </xdr:blipFill>
      <xdr:spPr>
        <a:xfrm>
          <a:off x="13806920" y="548958"/>
          <a:ext cx="2702336" cy="653196"/>
        </a:xfrm>
        <a:prstGeom prst="rect">
          <a:avLst/>
        </a:prstGeom>
      </xdr:spPr>
    </xdr:pic>
    <xdr:clientData/>
  </xdr:twoCellAnchor>
</xdr:wsDr>
</file>

<file path=xl/drawings/drawing12.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3.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4.xml><?xml version="1.0" encoding="utf-8"?>
<xdr:wsDr xmlns:xdr="http://schemas.openxmlformats.org/drawingml/2006/spreadsheetDrawing" xmlns:a="http://schemas.openxmlformats.org/drawingml/2006/main">
  <xdr:twoCellAnchor>
    <xdr:from>
      <xdr:col>1</xdr:col>
      <xdr:colOff>51955</xdr:colOff>
      <xdr:row>9</xdr:row>
      <xdr:rowOff>0</xdr:rowOff>
    </xdr:from>
    <xdr:to>
      <xdr:col>23</xdr:col>
      <xdr:colOff>17318</xdr:colOff>
      <xdr:row>12</xdr:row>
      <xdr:rowOff>27214</xdr:rowOff>
    </xdr:to>
    <xdr:grpSp>
      <xdr:nvGrpSpPr>
        <xdr:cNvPr id="166" name="Grupo 165">
          <a:extLst>
            <a:ext uri="{FF2B5EF4-FFF2-40B4-BE49-F238E27FC236}">
              <a16:creationId xmlns:a16="http://schemas.microsoft.com/office/drawing/2014/main" id="{4C696129-5765-4071-8FCB-6A2BCA5C8D68}"/>
            </a:ext>
          </a:extLst>
        </xdr:cNvPr>
        <xdr:cNvGrpSpPr/>
      </xdr:nvGrpSpPr>
      <xdr:grpSpPr>
        <a:xfrm>
          <a:off x="363682" y="1714500"/>
          <a:ext cx="16348363" cy="598714"/>
          <a:chOff x="16694727" y="1143000"/>
          <a:chExt cx="2028579" cy="598714"/>
        </a:xfrm>
      </xdr:grpSpPr>
      <xdr:sp macro="" textlink="">
        <xdr:nvSpPr>
          <xdr:cNvPr id="163" name="Rectángulo: esquinas redondeadas 162">
            <a:extLst>
              <a:ext uri="{FF2B5EF4-FFF2-40B4-BE49-F238E27FC236}">
                <a16:creationId xmlns:a16="http://schemas.microsoft.com/office/drawing/2014/main" id="{79EBF2C5-E6B0-4C60-AC85-85FFC54A6526}"/>
              </a:ext>
            </a:extLst>
          </xdr:cNvPr>
          <xdr:cNvSpPr/>
        </xdr:nvSpPr>
        <xdr:spPr>
          <a:xfrm>
            <a:off x="16694727" y="1143000"/>
            <a:ext cx="2028579" cy="598714"/>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sp macro="" textlink="">
        <xdr:nvSpPr>
          <xdr:cNvPr id="165" name="CuadroTexto 164">
            <a:extLst>
              <a:ext uri="{FF2B5EF4-FFF2-40B4-BE49-F238E27FC236}">
                <a16:creationId xmlns:a16="http://schemas.microsoft.com/office/drawing/2014/main" id="{E97E0F8B-C48F-4529-8C01-1AE1A5F4BFF8}"/>
              </a:ext>
            </a:extLst>
          </xdr:cNvPr>
          <xdr:cNvSpPr txBox="1"/>
        </xdr:nvSpPr>
        <xdr:spPr>
          <a:xfrm>
            <a:off x="16799628" y="1143000"/>
            <a:ext cx="19176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grpSp>
    <xdr:clientData/>
  </xdr:twoCellAnchor>
  <xdr:twoCellAnchor>
    <xdr:from>
      <xdr:col>2</xdr:col>
      <xdr:colOff>86591</xdr:colOff>
      <xdr:row>252</xdr:row>
      <xdr:rowOff>34636</xdr:rowOff>
    </xdr:from>
    <xdr:to>
      <xdr:col>22</xdr:col>
      <xdr:colOff>311729</xdr:colOff>
      <xdr:row>314</xdr:row>
      <xdr:rowOff>0</xdr:rowOff>
    </xdr:to>
    <xdr:sp macro="" textlink="">
      <xdr:nvSpPr>
        <xdr:cNvPr id="12366" name="Rectángulo 12365">
          <a:extLst>
            <a:ext uri="{FF2B5EF4-FFF2-40B4-BE49-F238E27FC236}">
              <a16:creationId xmlns:a16="http://schemas.microsoft.com/office/drawing/2014/main" id="{00000000-0008-0000-0200-00004E300000}"/>
            </a:ext>
          </a:extLst>
        </xdr:cNvPr>
        <xdr:cNvSpPr/>
      </xdr:nvSpPr>
      <xdr:spPr>
        <a:xfrm>
          <a:off x="779318" y="41477045"/>
          <a:ext cx="15465138" cy="113953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200-000004000000}"/>
            </a:ext>
          </a:extLst>
        </xdr:cNvPr>
        <xdr:cNvGrpSpPr/>
      </xdr:nvGrpSpPr>
      <xdr:grpSpPr>
        <a:xfrm>
          <a:off x="413655" y="2521526"/>
          <a:ext cx="3245428"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2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435478" y="938893"/>
            <a:ext cx="3496987"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200-000007000000}"/>
            </a:ext>
          </a:extLst>
        </xdr:cNvPr>
        <xdr:cNvGrpSpPr/>
      </xdr:nvGrpSpPr>
      <xdr:grpSpPr>
        <a:xfrm>
          <a:off x="413655" y="5762747"/>
          <a:ext cx="3245428"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2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448000" y="938893"/>
            <a:ext cx="348446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sp macro="" textlink="">
      <xdr:nvSpPr>
        <xdr:cNvPr id="11" name="Rectángulo: esquinas redondeadas 10">
          <a:extLst>
            <a:ext uri="{FF2B5EF4-FFF2-40B4-BE49-F238E27FC236}">
              <a16:creationId xmlns:a16="http://schemas.microsoft.com/office/drawing/2014/main" id="{00000000-0008-0000-0200-00000B000000}"/>
            </a:ext>
          </a:extLst>
        </xdr:cNvPr>
        <xdr:cNvSpPr/>
      </xdr:nvSpPr>
      <xdr:spPr>
        <a:xfrm>
          <a:off x="12489617" y="2338198"/>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468720</xdr:colOff>
      <xdr:row>16</xdr:row>
      <xdr:rowOff>106538</xdr:rowOff>
    </xdr:from>
    <xdr:to>
      <xdr:col>22</xdr:col>
      <xdr:colOff>511758</xdr:colOff>
      <xdr:row>28</xdr:row>
      <xdr:rowOff>89806</xdr:rowOff>
    </xdr:to>
    <xdr:grpSp>
      <xdr:nvGrpSpPr>
        <xdr:cNvPr id="147" name="Grupo 146">
          <a:extLst>
            <a:ext uri="{FF2B5EF4-FFF2-40B4-BE49-F238E27FC236}">
              <a16:creationId xmlns:a16="http://schemas.microsoft.com/office/drawing/2014/main" id="{601FDE32-C7C5-3075-9751-20FAC5B5D34C}"/>
            </a:ext>
          </a:extLst>
        </xdr:cNvPr>
        <xdr:cNvGrpSpPr/>
      </xdr:nvGrpSpPr>
      <xdr:grpSpPr>
        <a:xfrm>
          <a:off x="12591447" y="3154538"/>
          <a:ext cx="3853038" cy="2269268"/>
          <a:chOff x="12591447" y="2392538"/>
          <a:chExt cx="3853038" cy="2269268"/>
        </a:xfrm>
      </xdr:grpSpPr>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12591447" y="2392538"/>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 Proyecto'!A20">
        <xdr:nvSpPr>
          <xdr:cNvPr id="13" name="CuadroTexto 12">
            <a:extLst>
              <a:ext uri="{FF2B5EF4-FFF2-40B4-BE49-F238E27FC236}">
                <a16:creationId xmlns:a16="http://schemas.microsoft.com/office/drawing/2014/main" id="{00000000-0008-0000-0200-00000D000000}"/>
              </a:ext>
            </a:extLst>
          </xdr:cNvPr>
          <xdr:cNvSpPr txBox="1"/>
        </xdr:nvSpPr>
        <xdr:spPr>
          <a:xfrm>
            <a:off x="13169974" y="2894020"/>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2B99B0-FF28-43DA-8265-D9D26C67E8B7}" type="TxLink">
              <a:rPr lang="en-US" sz="1400" b="1" i="0" u="none" strike="noStrike">
                <a:solidFill>
                  <a:schemeClr val="tx1"/>
                </a:solidFill>
                <a:latin typeface="+mn-lt"/>
                <a:cs typeface="Calibri"/>
              </a:rPr>
              <a:pPr algn="l"/>
              <a:t>Product Owner: </a:t>
            </a:fld>
            <a:endParaRPr lang="es-MX" sz="1400" b="1">
              <a:solidFill>
                <a:schemeClr val="tx1"/>
              </a:solidFill>
              <a:latin typeface="+mn-lt"/>
            </a:endParaRPr>
          </a:p>
        </xdr:txBody>
      </xdr:sp>
      <xdr:sp macro="" textlink="'Inf. Proyecto'!A21">
        <xdr:nvSpPr>
          <xdr:cNvPr id="14" name="CuadroTexto 13">
            <a:extLst>
              <a:ext uri="{FF2B5EF4-FFF2-40B4-BE49-F238E27FC236}">
                <a16:creationId xmlns:a16="http://schemas.microsoft.com/office/drawing/2014/main" id="{00000000-0008-0000-0200-00000E000000}"/>
              </a:ext>
            </a:extLst>
          </xdr:cNvPr>
          <xdr:cNvSpPr txBox="1"/>
        </xdr:nvSpPr>
        <xdr:spPr>
          <a:xfrm>
            <a:off x="13169974" y="3511136"/>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178B41-CF17-4DB5-8B69-F33F481CFF83}" type="TxLink">
              <a:rPr lang="en-US" sz="1400" b="1" i="0" u="none" strike="noStrike">
                <a:solidFill>
                  <a:schemeClr val="tx1"/>
                </a:solidFill>
                <a:latin typeface="+mn-lt"/>
                <a:cs typeface="Calibri"/>
              </a:rPr>
              <a:pPr algn="l"/>
              <a:t>Scrum Master: </a:t>
            </a:fld>
            <a:endParaRPr lang="es-MX" sz="1400" b="1">
              <a:solidFill>
                <a:schemeClr val="tx1"/>
              </a:solidFill>
              <a:latin typeface="+mn-lt"/>
            </a:endParaRPr>
          </a:p>
        </xdr:txBody>
      </xdr:sp>
      <xdr:sp macro="" textlink="'Inf. Proyecto'!A22">
        <xdr:nvSpPr>
          <xdr:cNvPr id="15" name="CuadroTexto 14">
            <a:extLst>
              <a:ext uri="{FF2B5EF4-FFF2-40B4-BE49-F238E27FC236}">
                <a16:creationId xmlns:a16="http://schemas.microsoft.com/office/drawing/2014/main" id="{00000000-0008-0000-0200-00000F000000}"/>
              </a:ext>
            </a:extLst>
          </xdr:cNvPr>
          <xdr:cNvSpPr txBox="1"/>
        </xdr:nvSpPr>
        <xdr:spPr>
          <a:xfrm>
            <a:off x="13169974" y="4153394"/>
            <a:ext cx="3166014" cy="436588"/>
          </a:xfrm>
          <a:prstGeom prst="rect">
            <a:avLst/>
          </a:prstGeom>
          <a:no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1C0288C-705E-4889-8527-6EA282FBCE03}" type="TxLink">
              <a:rPr lang="en-US" sz="1400" b="1" i="0" u="none" strike="noStrike">
                <a:solidFill>
                  <a:schemeClr val="tx1"/>
                </a:solidFill>
                <a:effectLst/>
                <a:latin typeface="+mn-lt"/>
                <a:ea typeface="+mn-ea"/>
                <a:cs typeface="Calibri"/>
              </a:rPr>
              <a:pPr algn="l"/>
              <a:t>Tester: </a:t>
            </a:fld>
            <a:endParaRPr lang="es-MX" sz="1400" b="1">
              <a:solidFill>
                <a:schemeClr val="tx1"/>
              </a:solidFill>
              <a:latin typeface="+mn-lt"/>
            </a:endParaRPr>
          </a:p>
        </xdr:txBody>
      </xdr:sp>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a:stretch>
            <a:fillRect/>
          </a:stretch>
        </xdr:blipFill>
        <xdr:spPr>
          <a:xfrm>
            <a:off x="12599942" y="2850174"/>
            <a:ext cx="522515" cy="544286"/>
          </a:xfrm>
          <a:prstGeom prst="rect">
            <a:avLst/>
          </a:prstGeom>
        </xdr:spPr>
      </xdr:pic>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a:stretch>
            <a:fillRect/>
          </a:stretch>
        </xdr:blipFill>
        <xdr:spPr>
          <a:xfrm>
            <a:off x="12599943" y="4122964"/>
            <a:ext cx="517070" cy="538842"/>
          </a:xfrm>
          <a:prstGeom prst="rect">
            <a:avLst/>
          </a:prstGeom>
        </xdr:spPr>
      </xdr:pic>
      <xdr:pic>
        <xdr:nvPicPr>
          <xdr:cNvPr id="18" name="Imagen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a:stretch>
            <a:fillRect/>
          </a:stretch>
        </xdr:blipFill>
        <xdr:spPr>
          <a:xfrm>
            <a:off x="12599943" y="3463541"/>
            <a:ext cx="530678" cy="536206"/>
          </a:xfrm>
          <a:prstGeom prst="rect">
            <a:avLst/>
          </a:prstGeom>
        </xdr:spPr>
      </xdr:pic>
    </xdr:grpSp>
    <xdr:clientData/>
  </xdr:twoCellAnchor>
  <xdr:twoCellAnchor>
    <xdr:from>
      <xdr:col>1</xdr:col>
      <xdr:colOff>181838</xdr:colOff>
      <xdr:row>16</xdr:row>
      <xdr:rowOff>65805</xdr:rowOff>
    </xdr:from>
    <xdr:to>
      <xdr:col>4</xdr:col>
      <xdr:colOff>481196</xdr:colOff>
      <xdr:row>22</xdr:row>
      <xdr:rowOff>74805</xdr:rowOff>
    </xdr:to>
    <xdr:grpSp>
      <xdr:nvGrpSpPr>
        <xdr:cNvPr id="19" name="Grupo 18">
          <a:extLst>
            <a:ext uri="{FF2B5EF4-FFF2-40B4-BE49-F238E27FC236}">
              <a16:creationId xmlns:a16="http://schemas.microsoft.com/office/drawing/2014/main" id="{00000000-0008-0000-0200-000013000000}"/>
            </a:ext>
          </a:extLst>
        </xdr:cNvPr>
        <xdr:cNvGrpSpPr/>
      </xdr:nvGrpSpPr>
      <xdr:grpSpPr>
        <a:xfrm>
          <a:off x="493565" y="3113805"/>
          <a:ext cx="2204358" cy="1152000"/>
          <a:chOff x="649429" y="1521770"/>
          <a:chExt cx="2384961" cy="1152000"/>
        </a:xfrm>
      </xdr:grpSpPr>
      <xdr:grpSp>
        <xdr:nvGrpSpPr>
          <xdr:cNvPr id="20" name="Grupo 21">
            <a:extLst>
              <a:ext uri="{FF2B5EF4-FFF2-40B4-BE49-F238E27FC236}">
                <a16:creationId xmlns:a16="http://schemas.microsoft.com/office/drawing/2014/main" id="{00000000-0008-0000-02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2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2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a:t>
              </a:r>
              <a:r>
                <a:rPr lang="es-MX" sz="1400" b="0" baseline="0">
                  <a:solidFill>
                    <a:sysClr val="windowText" lastClr="000000"/>
                  </a:solidFill>
                </a:rPr>
                <a:t>Informe Cierre</a:t>
              </a:r>
              <a:endParaRPr lang="es-MX" sz="1400" b="0">
                <a:solidFill>
                  <a:sysClr val="windowText" lastClr="000000"/>
                </a:solidFill>
              </a:endParaRPr>
            </a:p>
          </xdr:txBody>
        </xdr:sp>
        <xdr:sp macro="" textlink="Seguimiento!D14">
          <xdr:nvSpPr>
            <xdr:cNvPr id="24" name="CuadroTexto 20">
              <a:extLst>
                <a:ext uri="{FF2B5EF4-FFF2-40B4-BE49-F238E27FC236}">
                  <a16:creationId xmlns:a16="http://schemas.microsoft.com/office/drawing/2014/main" id="{00000000-0008-0000-0200-000018000000}"/>
                </a:ext>
              </a:extLst>
            </xdr:cNvPr>
            <xdr:cNvSpPr txBox="1"/>
          </xdr:nvSpPr>
          <xdr:spPr>
            <a:xfrm>
              <a:off x="1360715" y="1830303"/>
              <a:ext cx="1293130" cy="45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08E4B9-B0BC-4CFA-B5CB-9018AFE433ED}" type="TxLink">
                <a:rPr lang="en-US" sz="1600" b="1" i="0" u="none" strike="noStrike">
                  <a:solidFill>
                    <a:schemeClr val="tx1"/>
                  </a:solidFill>
                  <a:latin typeface="+mn-lt"/>
                  <a:cs typeface="Arial" panose="020B0604020202020204" pitchFamily="34" charset="0"/>
                </a:rPr>
                <a:pPr algn="l"/>
                <a:t> </a:t>
              </a:fld>
              <a:endParaRPr lang="es-MX" sz="3600" b="1">
                <a:solidFill>
                  <a:schemeClr val="tx1"/>
                </a:solidFill>
                <a:latin typeface="+mn-lt"/>
                <a:cs typeface="Arial" panose="020B0604020202020204" pitchFamily="34" charset="0"/>
              </a:endParaRPr>
            </a:p>
          </xdr:txBody>
        </xdr:sp>
      </xdr:grpSp>
      <xdr:pic>
        <xdr:nvPicPr>
          <xdr:cNvPr id="21" name="Gráfico 20" descr="Calendario con relleno sólido">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181838</xdr:colOff>
      <xdr:row>23</xdr:row>
      <xdr:rowOff>27213</xdr:rowOff>
    </xdr:from>
    <xdr:to>
      <xdr:col>4</xdr:col>
      <xdr:colOff>481195</xdr:colOff>
      <xdr:row>29</xdr:row>
      <xdr:rowOff>36213</xdr:rowOff>
    </xdr:to>
    <xdr:grpSp>
      <xdr:nvGrpSpPr>
        <xdr:cNvPr id="25" name="Grupo 24">
          <a:extLst>
            <a:ext uri="{FF2B5EF4-FFF2-40B4-BE49-F238E27FC236}">
              <a16:creationId xmlns:a16="http://schemas.microsoft.com/office/drawing/2014/main" id="{00000000-0008-0000-0200-000019000000}"/>
            </a:ext>
          </a:extLst>
        </xdr:cNvPr>
        <xdr:cNvGrpSpPr/>
      </xdr:nvGrpSpPr>
      <xdr:grpSpPr>
        <a:xfrm>
          <a:off x="493565" y="4408713"/>
          <a:ext cx="2204357" cy="1152000"/>
          <a:chOff x="649429" y="2816678"/>
          <a:chExt cx="2384961" cy="1152000"/>
        </a:xfrm>
      </xdr:grpSpPr>
      <xdr:grpSp>
        <xdr:nvGrpSpPr>
          <xdr:cNvPr id="26" name="Grupo 25">
            <a:extLst>
              <a:ext uri="{FF2B5EF4-FFF2-40B4-BE49-F238E27FC236}">
                <a16:creationId xmlns:a16="http://schemas.microsoft.com/office/drawing/2014/main" id="{00000000-0008-0000-02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2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2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 Proyecto'!D18:H18">
          <xdr:nvSpPr>
            <xdr:cNvPr id="30" name="CuadroTexto 29">
              <a:extLst>
                <a:ext uri="{FF2B5EF4-FFF2-40B4-BE49-F238E27FC236}">
                  <a16:creationId xmlns:a16="http://schemas.microsoft.com/office/drawing/2014/main" id="{00000000-0008-0000-0200-00001E000000}"/>
                </a:ext>
              </a:extLst>
            </xdr:cNvPr>
            <xdr:cNvSpPr txBox="1"/>
          </xdr:nvSpPr>
          <xdr:spPr>
            <a:xfrm>
              <a:off x="1347110" y="1899275"/>
              <a:ext cx="141386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3BAD99A-A713-4E9F-96DB-0DF078A43E18}" type="TxLink">
                <a:rPr lang="en-US" sz="1600" b="1" i="0" u="none" strike="noStrike">
                  <a:solidFill>
                    <a:srgbClr val="000000"/>
                  </a:solidFill>
                  <a:latin typeface="+mn-lt"/>
                  <a:cs typeface="Arial" panose="020B0604020202020204" pitchFamily="34" charset="0"/>
                </a:rPr>
                <a:pPr algn="l"/>
                <a:t>00-01-1900</a:t>
              </a:fld>
              <a:endParaRPr lang="es-MX" sz="2400" b="1">
                <a:solidFill>
                  <a:sysClr val="windowText" lastClr="000000"/>
                </a:solidFill>
                <a:latin typeface="+mn-lt"/>
                <a:cs typeface="Arial" panose="020B0604020202020204" pitchFamily="34" charset="0"/>
              </a:endParaRPr>
            </a:p>
          </xdr:txBody>
        </xdr:sp>
      </xdr:grpSp>
      <xdr:pic>
        <xdr:nvPicPr>
          <xdr:cNvPr id="27" name="Gráfico 26" descr="Calendario con relleno sólido">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200-00001F000000}"/>
            </a:ext>
          </a:extLst>
        </xdr:cNvPr>
        <xdr:cNvGrpSpPr/>
      </xdr:nvGrpSpPr>
      <xdr:grpSpPr>
        <a:xfrm>
          <a:off x="2787234" y="4438648"/>
          <a:ext cx="2384961" cy="1152000"/>
          <a:chOff x="3223900" y="2846613"/>
          <a:chExt cx="2384961" cy="1152000"/>
        </a:xfrm>
      </xdr:grpSpPr>
      <xdr:grpSp>
        <xdr:nvGrpSpPr>
          <xdr:cNvPr id="32" name="Grupo 31">
            <a:extLst>
              <a:ext uri="{FF2B5EF4-FFF2-40B4-BE49-F238E27FC236}">
                <a16:creationId xmlns:a16="http://schemas.microsoft.com/office/drawing/2014/main" id="{00000000-0008-0000-02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2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2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a:t>
              </a:r>
            </a:p>
          </xdr:txBody>
        </xdr:sp>
        <xdr:sp macro="" textlink="'Inf. Proyecto'!D19:H19">
          <xdr:nvSpPr>
            <xdr:cNvPr id="36" name="CuadroTexto 35">
              <a:extLst>
                <a:ext uri="{FF2B5EF4-FFF2-40B4-BE49-F238E27FC236}">
                  <a16:creationId xmlns:a16="http://schemas.microsoft.com/office/drawing/2014/main" id="{00000000-0008-0000-02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AFAB9F-FBF0-4972-BF34-D28A3F36BF7A}" type="TxLink">
                <a:rPr lang="en-US" sz="1600" b="1" i="0" u="none" strike="noStrike">
                  <a:solidFill>
                    <a:srgbClr val="000000"/>
                  </a:solidFill>
                  <a:latin typeface="+mn-lt"/>
                  <a:cs typeface="Arial" panose="020B0604020202020204" pitchFamily="34" charset="0"/>
                </a:rPr>
                <a:pPr algn="l"/>
                <a:t>00-01-1900</a:t>
              </a:fld>
              <a:endParaRPr lang="es-MX" sz="1600" b="1">
                <a:solidFill>
                  <a:sysClr val="windowText" lastClr="000000"/>
                </a:solidFill>
                <a:latin typeface="+mn-lt"/>
                <a:cs typeface="Arial" panose="020B0604020202020204" pitchFamily="34" charset="0"/>
              </a:endParaRPr>
            </a:p>
          </xdr:txBody>
        </xdr:sp>
      </xdr:grpSp>
      <xdr:pic>
        <xdr:nvPicPr>
          <xdr:cNvPr id="33" name="Gráfico 32" descr="Calendario con relleno sólido">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200-000025000000}"/>
            </a:ext>
          </a:extLst>
        </xdr:cNvPr>
        <xdr:cNvGrpSpPr/>
      </xdr:nvGrpSpPr>
      <xdr:grpSpPr>
        <a:xfrm>
          <a:off x="9901538" y="3113805"/>
          <a:ext cx="2384961" cy="1152000"/>
          <a:chOff x="10338204" y="1521770"/>
          <a:chExt cx="2384961" cy="1152000"/>
        </a:xfrm>
      </xdr:grpSpPr>
      <xdr:grpSp>
        <xdr:nvGrpSpPr>
          <xdr:cNvPr id="38" name="Grupo 83">
            <a:extLst>
              <a:ext uri="{FF2B5EF4-FFF2-40B4-BE49-F238E27FC236}">
                <a16:creationId xmlns:a16="http://schemas.microsoft.com/office/drawing/2014/main" id="{00000000-0008-0000-02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2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2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 Proyecto'!D17:H17">
          <xdr:nvSpPr>
            <xdr:cNvPr id="42" name="CuadroTexto 52">
              <a:extLst>
                <a:ext uri="{FF2B5EF4-FFF2-40B4-BE49-F238E27FC236}">
                  <a16:creationId xmlns:a16="http://schemas.microsoft.com/office/drawing/2014/main" id="{00000000-0008-0000-02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B7282A-AF0E-488A-8125-2D4FF22A4871}" type="TxLink">
                <a:rPr lang="en-US" sz="1600" b="1" i="0" u="none" strike="noStrike">
                  <a:solidFill>
                    <a:schemeClr val="tx1"/>
                  </a:solidFill>
                  <a:latin typeface="+mn-lt"/>
                  <a:cs typeface="Arial"/>
                </a:rPr>
                <a:pPr algn="l"/>
                <a:t>1</a:t>
              </a:fld>
              <a:endParaRPr lang="es-MX" sz="1600" b="1">
                <a:solidFill>
                  <a:schemeClr val="tx1"/>
                </a:solidFill>
                <a:latin typeface="+mn-lt"/>
              </a:endParaRPr>
            </a:p>
          </xdr:txBody>
        </xdr:sp>
      </xdr:grpSp>
      <xdr:pic>
        <xdr:nvPicPr>
          <xdr:cNvPr id="39" name="Gráfico 38" descr="Flecha circular con relleno sólido">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200-00002B000000}"/>
            </a:ext>
          </a:extLst>
        </xdr:cNvPr>
        <xdr:cNvGrpSpPr/>
      </xdr:nvGrpSpPr>
      <xdr:grpSpPr>
        <a:xfrm>
          <a:off x="2781789" y="3113805"/>
          <a:ext cx="6958451" cy="1152000"/>
          <a:chOff x="3218455" y="1521770"/>
          <a:chExt cx="6958451" cy="1152000"/>
        </a:xfrm>
      </xdr:grpSpPr>
      <xdr:grpSp>
        <xdr:nvGrpSpPr>
          <xdr:cNvPr id="44" name="Grupo 45">
            <a:extLst>
              <a:ext uri="{FF2B5EF4-FFF2-40B4-BE49-F238E27FC236}">
                <a16:creationId xmlns:a16="http://schemas.microsoft.com/office/drawing/2014/main" id="{00000000-0008-0000-02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2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2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 Proyecto'!D15:H15">
          <xdr:nvSpPr>
            <xdr:cNvPr id="48" name="CuadroTexto 48">
              <a:extLst>
                <a:ext uri="{FF2B5EF4-FFF2-40B4-BE49-F238E27FC236}">
                  <a16:creationId xmlns:a16="http://schemas.microsoft.com/office/drawing/2014/main" id="{00000000-0008-0000-02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EB4BCA7-9F53-4F04-B471-0A96CFD8B393}" type="TxLink">
                <a:rPr lang="en-US" sz="1600" b="1" i="0" u="none" strike="noStrike">
                  <a:solidFill>
                    <a:srgbClr val="000000"/>
                  </a:solidFill>
                  <a:effectLst/>
                  <a:latin typeface="+mn-lt"/>
                  <a:ea typeface="+mn-ea"/>
                  <a:cs typeface="Arial" panose="020B0604020202020204" pitchFamily="34" charset="0"/>
                </a:rPr>
                <a:pPr algn="l"/>
                <a:t>Choucair Academy </a:t>
              </a:fld>
              <a:endParaRPr lang="es-MX" sz="6600" b="1">
                <a:solidFill>
                  <a:sysClr val="windowText" lastClr="000000"/>
                </a:solidFill>
                <a:latin typeface="+mn-lt"/>
                <a:cs typeface="Arial" panose="020B0604020202020204" pitchFamily="34" charset="0"/>
              </a:endParaRPr>
            </a:p>
          </xdr:txBody>
        </xdr:sp>
      </xdr:grpSp>
      <xdr:pic>
        <xdr:nvPicPr>
          <xdr:cNvPr id="45" name="Gráfico 44" descr="Gráfico de barras contorno">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2</xdr:col>
      <xdr:colOff>77932</xdr:colOff>
      <xdr:row>33</xdr:row>
      <xdr:rowOff>54426</xdr:rowOff>
    </xdr:from>
    <xdr:to>
      <xdr:col>5</xdr:col>
      <xdr:colOff>179048</xdr:colOff>
      <xdr:row>39</xdr:row>
      <xdr:rowOff>63426</xdr:rowOff>
    </xdr:to>
    <xdr:grpSp>
      <xdr:nvGrpSpPr>
        <xdr:cNvPr id="49" name="Grupo 105">
          <a:extLst>
            <a:ext uri="{FF2B5EF4-FFF2-40B4-BE49-F238E27FC236}">
              <a16:creationId xmlns:a16="http://schemas.microsoft.com/office/drawing/2014/main" id="{00000000-0008-0000-0200-000031000000}"/>
            </a:ext>
          </a:extLst>
        </xdr:cNvPr>
        <xdr:cNvGrpSpPr/>
      </xdr:nvGrpSpPr>
      <xdr:grpSpPr>
        <a:xfrm>
          <a:off x="770659" y="6340926"/>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2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2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2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2B65DC-1699-4205-875D-4AF59131D93C}" type="TxLink">
              <a:rPr lang="en-US" sz="3000" b="1" i="0" u="none" strike="noStrike">
                <a:solidFill>
                  <a:schemeClr val="bg1"/>
                </a:solidFill>
                <a:latin typeface="Calibri"/>
                <a:cs typeface="Calibri"/>
              </a:rPr>
              <a:pPr algn="ctr"/>
              <a:t>190,00</a:t>
            </a:fld>
            <a:endParaRPr lang="es-MX" sz="3000" b="1">
              <a:solidFill>
                <a:schemeClr val="bg1"/>
              </a:solidFill>
            </a:endParaRPr>
          </a:p>
        </xdr:txBody>
      </xdr:sp>
    </xdr:grpSp>
    <xdr:clientData/>
  </xdr:twoCellAnchor>
  <xdr:twoCellAnchor>
    <xdr:from>
      <xdr:col>5</xdr:col>
      <xdr:colOff>384952</xdr:colOff>
      <xdr:row>33</xdr:row>
      <xdr:rowOff>54426</xdr:rowOff>
    </xdr:from>
    <xdr:to>
      <xdr:col>8</xdr:col>
      <xdr:colOff>483913</xdr:colOff>
      <xdr:row>39</xdr:row>
      <xdr:rowOff>63426</xdr:rowOff>
    </xdr:to>
    <xdr:grpSp>
      <xdr:nvGrpSpPr>
        <xdr:cNvPr id="53" name="Grupo 105">
          <a:extLst>
            <a:ext uri="{FF2B5EF4-FFF2-40B4-BE49-F238E27FC236}">
              <a16:creationId xmlns:a16="http://schemas.microsoft.com/office/drawing/2014/main" id="{00000000-0008-0000-0200-000035000000}"/>
            </a:ext>
          </a:extLst>
        </xdr:cNvPr>
        <xdr:cNvGrpSpPr/>
      </xdr:nvGrpSpPr>
      <xdr:grpSpPr>
        <a:xfrm>
          <a:off x="3363679" y="6340926"/>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2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2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2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E35670-2451-44A6-8F6B-05E5AE922C57}" type="TxLink">
              <a:rPr lang="en-US" sz="3000" b="1" i="0" u="none" strike="noStrike">
                <a:solidFill>
                  <a:schemeClr val="bg1"/>
                </a:solidFill>
                <a:latin typeface="Calibri"/>
                <a:cs typeface="Calibri"/>
              </a:rPr>
              <a:pPr algn="ctr"/>
              <a:t> </a:t>
            </a:fld>
            <a:endParaRPr lang="es-MX" sz="3000" b="1">
              <a:solidFill>
                <a:schemeClr val="bg1"/>
              </a:solidFill>
            </a:endParaRPr>
          </a:p>
        </xdr:txBody>
      </xdr:sp>
    </xdr:grpSp>
    <xdr:clientData/>
  </xdr:twoCellAnchor>
  <xdr:twoCellAnchor>
    <xdr:from>
      <xdr:col>8</xdr:col>
      <xdr:colOff>687030</xdr:colOff>
      <xdr:row>33</xdr:row>
      <xdr:rowOff>54426</xdr:rowOff>
    </xdr:from>
    <xdr:to>
      <xdr:col>12</xdr:col>
      <xdr:colOff>23991</xdr:colOff>
      <xdr:row>39</xdr:row>
      <xdr:rowOff>63426</xdr:rowOff>
    </xdr:to>
    <xdr:grpSp>
      <xdr:nvGrpSpPr>
        <xdr:cNvPr id="57" name="Grupo 105">
          <a:extLst>
            <a:ext uri="{FF2B5EF4-FFF2-40B4-BE49-F238E27FC236}">
              <a16:creationId xmlns:a16="http://schemas.microsoft.com/office/drawing/2014/main" id="{00000000-0008-0000-0200-000039000000}"/>
            </a:ext>
          </a:extLst>
        </xdr:cNvPr>
        <xdr:cNvGrpSpPr/>
      </xdr:nvGrpSpPr>
      <xdr:grpSpPr>
        <a:xfrm>
          <a:off x="5951757" y="6340926"/>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2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2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2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88FECB-873C-4810-8831-B834A9679FF8}" type="TxLink">
              <a:rPr lang="en-US" sz="3000" b="1" i="0" u="none" strike="noStrike">
                <a:solidFill>
                  <a:schemeClr val="bg1"/>
                </a:solidFill>
                <a:latin typeface="+mn-lt"/>
                <a:cs typeface="Arial"/>
              </a:rPr>
              <a:pPr algn="ctr"/>
              <a:t> </a:t>
            </a:fld>
            <a:endParaRPr lang="es-MX" sz="3000" b="1">
              <a:solidFill>
                <a:schemeClr val="bg1"/>
              </a:solidFill>
              <a:latin typeface="+mn-lt"/>
            </a:endParaRPr>
          </a:p>
        </xdr:txBody>
      </xdr:sp>
    </xdr:grpSp>
    <xdr:clientData/>
  </xdr:twoCellAnchor>
  <xdr:twoCellAnchor>
    <xdr:from>
      <xdr:col>12</xdr:col>
      <xdr:colOff>227108</xdr:colOff>
      <xdr:row>33</xdr:row>
      <xdr:rowOff>54426</xdr:rowOff>
    </xdr:from>
    <xdr:to>
      <xdr:col>15</xdr:col>
      <xdr:colOff>326069</xdr:colOff>
      <xdr:row>39</xdr:row>
      <xdr:rowOff>63426</xdr:rowOff>
    </xdr:to>
    <xdr:grpSp>
      <xdr:nvGrpSpPr>
        <xdr:cNvPr id="61" name="Grupo 105">
          <a:extLst>
            <a:ext uri="{FF2B5EF4-FFF2-40B4-BE49-F238E27FC236}">
              <a16:creationId xmlns:a16="http://schemas.microsoft.com/office/drawing/2014/main" id="{00000000-0008-0000-0200-00003D000000}"/>
            </a:ext>
          </a:extLst>
        </xdr:cNvPr>
        <xdr:cNvGrpSpPr/>
      </xdr:nvGrpSpPr>
      <xdr:grpSpPr>
        <a:xfrm>
          <a:off x="8539835" y="6340926"/>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2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2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a:t>
            </a:r>
            <a:r>
              <a:rPr lang="es-MX" sz="1400" b="0" baseline="0">
                <a:solidFill>
                  <a:schemeClr val="bg1"/>
                </a:solidFill>
              </a:rPr>
              <a:t> Casos Diseñados</a:t>
            </a:r>
            <a:endParaRPr lang="es-MX" sz="1400" b="0">
              <a:solidFill>
                <a:schemeClr val="bg1"/>
              </a:solidFill>
            </a:endParaRPr>
          </a:p>
        </xdr:txBody>
      </xdr:sp>
      <xdr:sp macro="" textlink="Seguimiento!B30">
        <xdr:nvSpPr>
          <xdr:cNvPr id="64" name="CuadroTexto 109">
            <a:extLst>
              <a:ext uri="{FF2B5EF4-FFF2-40B4-BE49-F238E27FC236}">
                <a16:creationId xmlns:a16="http://schemas.microsoft.com/office/drawing/2014/main" id="{00000000-0008-0000-02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BC9D3-301B-4712-8D26-6EEB8F40FA49}" type="TxLink">
              <a:rPr lang="en-US" sz="3000" b="1" i="0" u="none" strike="noStrike">
                <a:solidFill>
                  <a:schemeClr val="bg1"/>
                </a:solidFill>
                <a:latin typeface="Calibri"/>
                <a:cs typeface="Calibri"/>
              </a:rPr>
              <a:pPr algn="ctr"/>
              <a:t> </a:t>
            </a:fld>
            <a:endParaRPr lang="es-MX" sz="3000" b="1">
              <a:solidFill>
                <a:schemeClr val="bg1"/>
              </a:solidFill>
              <a:latin typeface="+mn-lt"/>
            </a:endParaRPr>
          </a:p>
        </xdr:txBody>
      </xdr:sp>
    </xdr:grpSp>
    <xdr:clientData/>
  </xdr:twoCellAnchor>
  <xdr:twoCellAnchor>
    <xdr:from>
      <xdr:col>15</xdr:col>
      <xdr:colOff>529186</xdr:colOff>
      <xdr:row>33</xdr:row>
      <xdr:rowOff>54426</xdr:rowOff>
    </xdr:from>
    <xdr:to>
      <xdr:col>18</xdr:col>
      <xdr:colOff>628147</xdr:colOff>
      <xdr:row>39</xdr:row>
      <xdr:rowOff>63426</xdr:rowOff>
    </xdr:to>
    <xdr:grpSp>
      <xdr:nvGrpSpPr>
        <xdr:cNvPr id="65" name="Grupo 105">
          <a:extLst>
            <a:ext uri="{FF2B5EF4-FFF2-40B4-BE49-F238E27FC236}">
              <a16:creationId xmlns:a16="http://schemas.microsoft.com/office/drawing/2014/main" id="{00000000-0008-0000-0200-000041000000}"/>
            </a:ext>
          </a:extLst>
        </xdr:cNvPr>
        <xdr:cNvGrpSpPr/>
      </xdr:nvGrpSpPr>
      <xdr:grpSpPr>
        <a:xfrm>
          <a:off x="11127913" y="6340926"/>
          <a:ext cx="2384961" cy="1152000"/>
          <a:chOff x="377289" y="1464622"/>
          <a:chExt cx="2384961" cy="933518"/>
        </a:xfrm>
      </xdr:grpSpPr>
      <xdr:sp macro="" textlink="">
        <xdr:nvSpPr>
          <xdr:cNvPr id="66" name="Rectángulo: esquinas redondeadas 107">
            <a:extLst>
              <a:ext uri="{FF2B5EF4-FFF2-40B4-BE49-F238E27FC236}">
                <a16:creationId xmlns:a16="http://schemas.microsoft.com/office/drawing/2014/main" id="{00000000-0008-0000-0200-000042000000}"/>
              </a:ext>
            </a:extLst>
          </xdr:cNvPr>
          <xdr:cNvSpPr/>
        </xdr:nvSpPr>
        <xdr:spPr>
          <a:xfrm>
            <a:off x="377289" y="1464622"/>
            <a:ext cx="2384961" cy="933518"/>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200-00004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Bug</a:t>
            </a:r>
          </a:p>
        </xdr:txBody>
      </xdr:sp>
      <xdr:sp macro="" textlink="Gráficas!C94">
        <xdr:nvSpPr>
          <xdr:cNvPr id="68" name="CuadroTexto 109">
            <a:extLst>
              <a:ext uri="{FF2B5EF4-FFF2-40B4-BE49-F238E27FC236}">
                <a16:creationId xmlns:a16="http://schemas.microsoft.com/office/drawing/2014/main" id="{00000000-0008-0000-0200-00004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4B2B17-E6EF-4872-A504-B600BA7D4132}" type="TxLink">
              <a:rPr lang="en-US" sz="3000" b="1" i="0" u="none" strike="noStrike">
                <a:solidFill>
                  <a:schemeClr val="bg1"/>
                </a:solidFill>
                <a:latin typeface="Calibri"/>
                <a:cs typeface="Calibri"/>
              </a:rPr>
              <a:pPr algn="ctr"/>
              <a:t>1</a:t>
            </a:fld>
            <a:endParaRPr lang="es-MX" sz="3000" b="1">
              <a:solidFill>
                <a:schemeClr val="bg1"/>
              </a:solidFill>
              <a:latin typeface="+mn-lt"/>
            </a:endParaRPr>
          </a:p>
        </xdr:txBody>
      </xdr:sp>
    </xdr:grpSp>
    <xdr:clientData/>
  </xdr:twoCellAnchor>
  <xdr:twoCellAnchor>
    <xdr:from>
      <xdr:col>12</xdr:col>
      <xdr:colOff>337947</xdr:colOff>
      <xdr:row>54</xdr:row>
      <xdr:rowOff>0</xdr:rowOff>
    </xdr:from>
    <xdr:to>
      <xdr:col>15</xdr:col>
      <xdr:colOff>378770</xdr:colOff>
      <xdr:row>54</xdr:row>
      <xdr:rowOff>48364</xdr:rowOff>
    </xdr:to>
    <xdr:graphicFrame macro="">
      <xdr:nvGraphicFramePr>
        <xdr:cNvPr id="69" name="Gráfico 68">
          <a:extLst>
            <a:ext uri="{FF2B5EF4-FFF2-40B4-BE49-F238E27FC236}">
              <a16:creationId xmlns:a16="http://schemas.microsoft.com/office/drawing/2014/main" id="{00000000-0008-0000-02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xdr:colOff>
      <xdr:row>33</xdr:row>
      <xdr:rowOff>54426</xdr:rowOff>
    </xdr:from>
    <xdr:to>
      <xdr:col>22</xdr:col>
      <xdr:colOff>190499</xdr:colOff>
      <xdr:row>39</xdr:row>
      <xdr:rowOff>63426</xdr:rowOff>
    </xdr:to>
    <xdr:grpSp>
      <xdr:nvGrpSpPr>
        <xdr:cNvPr id="70" name="Grupo 69">
          <a:extLst>
            <a:ext uri="{FF2B5EF4-FFF2-40B4-BE49-F238E27FC236}">
              <a16:creationId xmlns:a16="http://schemas.microsoft.com/office/drawing/2014/main" id="{00000000-0008-0000-0200-000046000000}"/>
            </a:ext>
          </a:extLst>
        </xdr:cNvPr>
        <xdr:cNvGrpSpPr/>
      </xdr:nvGrpSpPr>
      <xdr:grpSpPr>
        <a:xfrm>
          <a:off x="13701155" y="6340926"/>
          <a:ext cx="2422071" cy="1152000"/>
          <a:chOff x="13852071" y="4816926"/>
          <a:chExt cx="2422071" cy="1152000"/>
        </a:xfrm>
      </xdr:grpSpPr>
      <xdr:sp macro="" textlink="">
        <xdr:nvSpPr>
          <xdr:cNvPr id="71" name="Rectángulo: esquinas redondeadas 107">
            <a:extLst>
              <a:ext uri="{FF2B5EF4-FFF2-40B4-BE49-F238E27FC236}">
                <a16:creationId xmlns:a16="http://schemas.microsoft.com/office/drawing/2014/main" id="{00000000-0008-0000-0200-000047000000}"/>
              </a:ext>
            </a:extLst>
          </xdr:cNvPr>
          <xdr:cNvSpPr/>
        </xdr:nvSpPr>
        <xdr:spPr>
          <a:xfrm>
            <a:off x="13866909" y="4816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2" name="CuadroTexto 108">
            <a:extLst>
              <a:ext uri="{FF2B5EF4-FFF2-40B4-BE49-F238E27FC236}">
                <a16:creationId xmlns:a16="http://schemas.microsoft.com/office/drawing/2014/main" id="{00000000-0008-0000-0200-000048000000}"/>
              </a:ext>
            </a:extLst>
          </xdr:cNvPr>
          <xdr:cNvSpPr txBox="1"/>
        </xdr:nvSpPr>
        <xdr:spPr>
          <a:xfrm>
            <a:off x="13852071" y="4862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t>
            </a:r>
          </a:p>
        </xdr:txBody>
      </xdr:sp>
      <xdr:sp macro="" textlink="Seguimiento!D16">
        <xdr:nvSpPr>
          <xdr:cNvPr id="73" name="CuadroTexto 109">
            <a:extLst>
              <a:ext uri="{FF2B5EF4-FFF2-40B4-BE49-F238E27FC236}">
                <a16:creationId xmlns:a16="http://schemas.microsoft.com/office/drawing/2014/main" id="{00000000-0008-0000-0200-000049000000}"/>
              </a:ext>
            </a:extLst>
          </xdr:cNvPr>
          <xdr:cNvSpPr txBox="1"/>
        </xdr:nvSpPr>
        <xdr:spPr>
          <a:xfrm>
            <a:off x="14020301" y="5326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BD3472-1FE5-4E96-A397-59D13145AFBF}" type="TxLink">
              <a:rPr lang="en-US" sz="3000" b="1" i="0" u="none" strike="noStrike">
                <a:solidFill>
                  <a:schemeClr val="bg1"/>
                </a:solidFill>
                <a:latin typeface="+mn-lt"/>
                <a:cs typeface="Arial"/>
              </a:rPr>
              <a:pPr algn="ctr"/>
              <a:t> </a:t>
            </a:fld>
            <a:endParaRPr lang="es-MX" sz="3000" b="1">
              <a:solidFill>
                <a:schemeClr val="bg1"/>
              </a:solidFill>
              <a:latin typeface="+mn-lt"/>
            </a:endParaRPr>
          </a:p>
        </xdr:txBody>
      </xdr:sp>
    </xdr:grpSp>
    <xdr:clientData/>
  </xdr:twoCellAnchor>
  <xdr:twoCellAnchor>
    <xdr:from>
      <xdr:col>1</xdr:col>
      <xdr:colOff>349250</xdr:colOff>
      <xdr:row>54</xdr:row>
      <xdr:rowOff>133350</xdr:rowOff>
    </xdr:from>
    <xdr:to>
      <xdr:col>6</xdr:col>
      <xdr:colOff>165678</xdr:colOff>
      <xdr:row>56</xdr:row>
      <xdr:rowOff>156359</xdr:rowOff>
    </xdr:to>
    <xdr:grpSp>
      <xdr:nvGrpSpPr>
        <xdr:cNvPr id="74" name="Grupo 73">
          <a:extLst>
            <a:ext uri="{FF2B5EF4-FFF2-40B4-BE49-F238E27FC236}">
              <a16:creationId xmlns:a16="http://schemas.microsoft.com/office/drawing/2014/main" id="{00000000-0008-0000-0200-00004A000000}"/>
            </a:ext>
          </a:extLst>
        </xdr:cNvPr>
        <xdr:cNvGrpSpPr/>
      </xdr:nvGrpSpPr>
      <xdr:grpSpPr>
        <a:xfrm>
          <a:off x="660977" y="10420350"/>
          <a:ext cx="3245428" cy="404009"/>
          <a:chOff x="374072" y="915884"/>
          <a:chExt cx="3626428" cy="404009"/>
        </a:xfrm>
      </xdr:grpSpPr>
      <xdr:sp macro="" textlink="">
        <xdr:nvSpPr>
          <xdr:cNvPr id="75" name="Rectángulo: esquinas redondeadas 74">
            <a:extLst>
              <a:ext uri="{FF2B5EF4-FFF2-40B4-BE49-F238E27FC236}">
                <a16:creationId xmlns:a16="http://schemas.microsoft.com/office/drawing/2014/main" id="{00000000-0008-0000-0200-00004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6" name="CuadroTexto 75">
            <a:extLst>
              <a:ext uri="{FF2B5EF4-FFF2-40B4-BE49-F238E27FC236}">
                <a16:creationId xmlns:a16="http://schemas.microsoft.com/office/drawing/2014/main" id="{00000000-0008-0000-0200-00004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349250</xdr:colOff>
      <xdr:row>108</xdr:row>
      <xdr:rowOff>47047</xdr:rowOff>
    </xdr:from>
    <xdr:to>
      <xdr:col>6</xdr:col>
      <xdr:colOff>241878</xdr:colOff>
      <xdr:row>110</xdr:row>
      <xdr:rowOff>70056</xdr:rowOff>
    </xdr:to>
    <xdr:grpSp>
      <xdr:nvGrpSpPr>
        <xdr:cNvPr id="77" name="Grupo 76">
          <a:extLst>
            <a:ext uri="{FF2B5EF4-FFF2-40B4-BE49-F238E27FC236}">
              <a16:creationId xmlns:a16="http://schemas.microsoft.com/office/drawing/2014/main" id="{00000000-0008-0000-0200-00004D000000}"/>
            </a:ext>
          </a:extLst>
        </xdr:cNvPr>
        <xdr:cNvGrpSpPr/>
      </xdr:nvGrpSpPr>
      <xdr:grpSpPr>
        <a:xfrm>
          <a:off x="660977" y="20794229"/>
          <a:ext cx="3321628" cy="404009"/>
          <a:chOff x="374072" y="915884"/>
          <a:chExt cx="3626428" cy="404009"/>
        </a:xfrm>
      </xdr:grpSpPr>
      <xdr:sp macro="" textlink="">
        <xdr:nvSpPr>
          <xdr:cNvPr id="78" name="Rectángulo: esquinas redondeadas 77">
            <a:extLst>
              <a:ext uri="{FF2B5EF4-FFF2-40B4-BE49-F238E27FC236}">
                <a16:creationId xmlns:a16="http://schemas.microsoft.com/office/drawing/2014/main" id="{00000000-0008-0000-0200-00004E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9" name="CuadroTexto 78">
            <a:extLst>
              <a:ext uri="{FF2B5EF4-FFF2-40B4-BE49-F238E27FC236}">
                <a16:creationId xmlns:a16="http://schemas.microsoft.com/office/drawing/2014/main" id="{00000000-0008-0000-0200-00004F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4</xdr:col>
      <xdr:colOff>574536</xdr:colOff>
      <xdr:row>57</xdr:row>
      <xdr:rowOff>176938</xdr:rowOff>
    </xdr:from>
    <xdr:to>
      <xdr:col>19</xdr:col>
      <xdr:colOff>572804</xdr:colOff>
      <xdr:row>75</xdr:row>
      <xdr:rowOff>40125</xdr:rowOff>
    </xdr:to>
    <xdr:grpSp>
      <xdr:nvGrpSpPr>
        <xdr:cNvPr id="80" name="Grupo 79">
          <a:extLst>
            <a:ext uri="{FF2B5EF4-FFF2-40B4-BE49-F238E27FC236}">
              <a16:creationId xmlns:a16="http://schemas.microsoft.com/office/drawing/2014/main" id="{00000000-0008-0000-0200-000050000000}"/>
            </a:ext>
          </a:extLst>
        </xdr:cNvPr>
        <xdr:cNvGrpSpPr/>
      </xdr:nvGrpSpPr>
      <xdr:grpSpPr>
        <a:xfrm>
          <a:off x="2791263" y="11035438"/>
          <a:ext cx="11428268" cy="3292187"/>
          <a:chOff x="2807277" y="6866086"/>
          <a:chExt cx="11428268" cy="3292187"/>
        </a:xfrm>
      </xdr:grpSpPr>
      <xdr:sp macro="" textlink="">
        <xdr:nvSpPr>
          <xdr:cNvPr id="81" name="Rectángulo: esquinas redondeadas 80">
            <a:extLst>
              <a:ext uri="{FF2B5EF4-FFF2-40B4-BE49-F238E27FC236}">
                <a16:creationId xmlns:a16="http://schemas.microsoft.com/office/drawing/2014/main" id="{00000000-0008-0000-0200-000051000000}"/>
              </a:ext>
            </a:extLst>
          </xdr:cNvPr>
          <xdr:cNvSpPr/>
        </xdr:nvSpPr>
        <xdr:spPr>
          <a:xfrm>
            <a:off x="2807277" y="6866086"/>
            <a:ext cx="11428268"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2" name="CuadroTexto 81">
            <a:extLst>
              <a:ext uri="{FF2B5EF4-FFF2-40B4-BE49-F238E27FC236}">
                <a16:creationId xmlns:a16="http://schemas.microsoft.com/office/drawing/2014/main" id="{00000000-0008-0000-0200-000052000000}"/>
              </a:ext>
            </a:extLst>
          </xdr:cNvPr>
          <xdr:cNvSpPr txBox="1"/>
        </xdr:nvSpPr>
        <xdr:spPr>
          <a:xfrm>
            <a:off x="3120479"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3" name="Rectángulo: esquinas redondeadas 107">
            <a:extLst>
              <a:ext uri="{FF2B5EF4-FFF2-40B4-BE49-F238E27FC236}">
                <a16:creationId xmlns:a16="http://schemas.microsoft.com/office/drawing/2014/main" id="{00000000-0008-0000-0200-000053000000}"/>
              </a:ext>
            </a:extLst>
          </xdr:cNvPr>
          <xdr:cNvSpPr/>
        </xdr:nvSpPr>
        <xdr:spPr>
          <a:xfrm>
            <a:off x="3120485" y="7596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4" name="Rectángulo: esquinas redondeadas 107">
            <a:extLst>
              <a:ext uri="{FF2B5EF4-FFF2-40B4-BE49-F238E27FC236}">
                <a16:creationId xmlns:a16="http://schemas.microsoft.com/office/drawing/2014/main" id="{00000000-0008-0000-0200-000054000000}"/>
              </a:ext>
            </a:extLst>
          </xdr:cNvPr>
          <xdr:cNvSpPr/>
        </xdr:nvSpPr>
        <xdr:spPr>
          <a:xfrm>
            <a:off x="3120485" y="8037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5" name="Rectángulo: esquinas redondeadas 107">
            <a:extLst>
              <a:ext uri="{FF2B5EF4-FFF2-40B4-BE49-F238E27FC236}">
                <a16:creationId xmlns:a16="http://schemas.microsoft.com/office/drawing/2014/main" id="{00000000-0008-0000-0200-000055000000}"/>
              </a:ext>
            </a:extLst>
          </xdr:cNvPr>
          <xdr:cNvSpPr/>
        </xdr:nvSpPr>
        <xdr:spPr>
          <a:xfrm>
            <a:off x="3120485" y="8477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6" name="Rectángulo: esquinas redondeadas 107">
            <a:extLst>
              <a:ext uri="{FF2B5EF4-FFF2-40B4-BE49-F238E27FC236}">
                <a16:creationId xmlns:a16="http://schemas.microsoft.com/office/drawing/2014/main" id="{00000000-0008-0000-0200-000056000000}"/>
              </a:ext>
            </a:extLst>
          </xdr:cNvPr>
          <xdr:cNvSpPr/>
        </xdr:nvSpPr>
        <xdr:spPr>
          <a:xfrm>
            <a:off x="3120485" y="8932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7" name="Rectángulo: esquinas redondeadas 107">
            <a:extLst>
              <a:ext uri="{FF2B5EF4-FFF2-40B4-BE49-F238E27FC236}">
                <a16:creationId xmlns:a16="http://schemas.microsoft.com/office/drawing/2014/main" id="{00000000-0008-0000-0200-000057000000}"/>
              </a:ext>
            </a:extLst>
          </xdr:cNvPr>
          <xdr:cNvSpPr/>
        </xdr:nvSpPr>
        <xdr:spPr>
          <a:xfrm>
            <a:off x="3120485" y="9386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88" name="CuadroTexto 87">
            <a:extLst>
              <a:ext uri="{FF2B5EF4-FFF2-40B4-BE49-F238E27FC236}">
                <a16:creationId xmlns:a16="http://schemas.microsoft.com/office/drawing/2014/main" id="{00000000-0008-0000-0200-000058000000}"/>
              </a:ext>
            </a:extLst>
          </xdr:cNvPr>
          <xdr:cNvSpPr txBox="1"/>
        </xdr:nvSpPr>
        <xdr:spPr>
          <a:xfrm>
            <a:off x="5278081"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89" name="Rectángulo: esquinas redondeadas 107">
            <a:extLst>
              <a:ext uri="{FF2B5EF4-FFF2-40B4-BE49-F238E27FC236}">
                <a16:creationId xmlns:a16="http://schemas.microsoft.com/office/drawing/2014/main" id="{00000000-0008-0000-0200-000059000000}"/>
              </a:ext>
            </a:extLst>
          </xdr:cNvPr>
          <xdr:cNvSpPr/>
        </xdr:nvSpPr>
        <xdr:spPr>
          <a:xfrm>
            <a:off x="5278087"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0" name="Rectángulo: esquinas redondeadas 107">
            <a:extLst>
              <a:ext uri="{FF2B5EF4-FFF2-40B4-BE49-F238E27FC236}">
                <a16:creationId xmlns:a16="http://schemas.microsoft.com/office/drawing/2014/main" id="{00000000-0008-0000-0200-00005A000000}"/>
              </a:ext>
            </a:extLst>
          </xdr:cNvPr>
          <xdr:cNvSpPr/>
        </xdr:nvSpPr>
        <xdr:spPr>
          <a:xfrm>
            <a:off x="5278087"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1" name="Rectángulo: esquinas redondeadas 107">
            <a:extLst>
              <a:ext uri="{FF2B5EF4-FFF2-40B4-BE49-F238E27FC236}">
                <a16:creationId xmlns:a16="http://schemas.microsoft.com/office/drawing/2014/main" id="{00000000-0008-0000-0200-00005B000000}"/>
              </a:ext>
            </a:extLst>
          </xdr:cNvPr>
          <xdr:cNvSpPr/>
        </xdr:nvSpPr>
        <xdr:spPr>
          <a:xfrm>
            <a:off x="5278087"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2" name="Rectángulo: esquinas redondeadas 107">
            <a:extLst>
              <a:ext uri="{FF2B5EF4-FFF2-40B4-BE49-F238E27FC236}">
                <a16:creationId xmlns:a16="http://schemas.microsoft.com/office/drawing/2014/main" id="{00000000-0008-0000-0200-00005C000000}"/>
              </a:ext>
            </a:extLst>
          </xdr:cNvPr>
          <xdr:cNvSpPr/>
        </xdr:nvSpPr>
        <xdr:spPr>
          <a:xfrm>
            <a:off x="5278087"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3" name="Rectángulo: esquinas redondeadas 107">
            <a:extLst>
              <a:ext uri="{FF2B5EF4-FFF2-40B4-BE49-F238E27FC236}">
                <a16:creationId xmlns:a16="http://schemas.microsoft.com/office/drawing/2014/main" id="{00000000-0008-0000-0200-00005D000000}"/>
              </a:ext>
            </a:extLst>
          </xdr:cNvPr>
          <xdr:cNvSpPr/>
        </xdr:nvSpPr>
        <xdr:spPr>
          <a:xfrm>
            <a:off x="5278087"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4" name="CuadroTexto 93">
            <a:extLst>
              <a:ext uri="{FF2B5EF4-FFF2-40B4-BE49-F238E27FC236}">
                <a16:creationId xmlns:a16="http://schemas.microsoft.com/office/drawing/2014/main" id="{00000000-0008-0000-0200-00005E000000}"/>
              </a:ext>
            </a:extLst>
          </xdr:cNvPr>
          <xdr:cNvSpPr txBox="1"/>
        </xdr:nvSpPr>
        <xdr:spPr>
          <a:xfrm>
            <a:off x="9578823"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5" name="Rectángulo: esquinas redondeadas 107">
            <a:extLst>
              <a:ext uri="{FF2B5EF4-FFF2-40B4-BE49-F238E27FC236}">
                <a16:creationId xmlns:a16="http://schemas.microsoft.com/office/drawing/2014/main" id="{00000000-0008-0000-0200-00005F000000}"/>
              </a:ext>
            </a:extLst>
          </xdr:cNvPr>
          <xdr:cNvSpPr/>
        </xdr:nvSpPr>
        <xdr:spPr>
          <a:xfrm>
            <a:off x="9578829"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200-000060000000}"/>
              </a:ext>
            </a:extLst>
          </xdr:cNvPr>
          <xdr:cNvSpPr/>
        </xdr:nvSpPr>
        <xdr:spPr>
          <a:xfrm>
            <a:off x="9578829"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200-000061000000}"/>
              </a:ext>
            </a:extLst>
          </xdr:cNvPr>
          <xdr:cNvSpPr/>
        </xdr:nvSpPr>
        <xdr:spPr>
          <a:xfrm>
            <a:off x="9578829"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8" name="Rectángulo: esquinas redondeadas 107">
            <a:extLst>
              <a:ext uri="{FF2B5EF4-FFF2-40B4-BE49-F238E27FC236}">
                <a16:creationId xmlns:a16="http://schemas.microsoft.com/office/drawing/2014/main" id="{00000000-0008-0000-0200-000062000000}"/>
              </a:ext>
            </a:extLst>
          </xdr:cNvPr>
          <xdr:cNvSpPr/>
        </xdr:nvSpPr>
        <xdr:spPr>
          <a:xfrm>
            <a:off x="9578829"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9" name="Rectángulo: esquinas redondeadas 107">
            <a:extLst>
              <a:ext uri="{FF2B5EF4-FFF2-40B4-BE49-F238E27FC236}">
                <a16:creationId xmlns:a16="http://schemas.microsoft.com/office/drawing/2014/main" id="{00000000-0008-0000-0200-000063000000}"/>
              </a:ext>
            </a:extLst>
          </xdr:cNvPr>
          <xdr:cNvSpPr/>
        </xdr:nvSpPr>
        <xdr:spPr>
          <a:xfrm>
            <a:off x="9578829"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0" name="CuadroTexto 99">
            <a:extLst>
              <a:ext uri="{FF2B5EF4-FFF2-40B4-BE49-F238E27FC236}">
                <a16:creationId xmlns:a16="http://schemas.microsoft.com/office/drawing/2014/main" id="{00000000-0008-0000-0200-000064000000}"/>
              </a:ext>
            </a:extLst>
          </xdr:cNvPr>
          <xdr:cNvSpPr txBox="1"/>
        </xdr:nvSpPr>
        <xdr:spPr>
          <a:xfrm>
            <a:off x="11727268"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1" name="Rectángulo: esquinas redondeadas 107">
            <a:extLst>
              <a:ext uri="{FF2B5EF4-FFF2-40B4-BE49-F238E27FC236}">
                <a16:creationId xmlns:a16="http://schemas.microsoft.com/office/drawing/2014/main" id="{00000000-0008-0000-0200-000065000000}"/>
              </a:ext>
            </a:extLst>
          </xdr:cNvPr>
          <xdr:cNvSpPr/>
        </xdr:nvSpPr>
        <xdr:spPr>
          <a:xfrm>
            <a:off x="11727274"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1">
            <a:extLst>
              <a:ext uri="{FF2B5EF4-FFF2-40B4-BE49-F238E27FC236}">
                <a16:creationId xmlns:a16="http://schemas.microsoft.com/office/drawing/2014/main" id="{00000000-0008-0000-0200-000066000000}"/>
              </a:ext>
            </a:extLst>
          </xdr:cNvPr>
          <xdr:cNvSpPr/>
        </xdr:nvSpPr>
        <xdr:spPr>
          <a:xfrm>
            <a:off x="11727274"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200-000067000000}"/>
              </a:ext>
            </a:extLst>
          </xdr:cNvPr>
          <xdr:cNvSpPr/>
        </xdr:nvSpPr>
        <xdr:spPr>
          <a:xfrm>
            <a:off x="11727274"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4" name="Rectángulo: esquinas redondeadas 103">
            <a:extLst>
              <a:ext uri="{FF2B5EF4-FFF2-40B4-BE49-F238E27FC236}">
                <a16:creationId xmlns:a16="http://schemas.microsoft.com/office/drawing/2014/main" id="{00000000-0008-0000-0200-000068000000}"/>
              </a:ext>
            </a:extLst>
          </xdr:cNvPr>
          <xdr:cNvSpPr/>
        </xdr:nvSpPr>
        <xdr:spPr>
          <a:xfrm>
            <a:off x="11727274"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5" name="Rectángulo: esquinas redondeadas 107">
            <a:extLst>
              <a:ext uri="{FF2B5EF4-FFF2-40B4-BE49-F238E27FC236}">
                <a16:creationId xmlns:a16="http://schemas.microsoft.com/office/drawing/2014/main" id="{00000000-0008-0000-0200-000069000000}"/>
              </a:ext>
            </a:extLst>
          </xdr:cNvPr>
          <xdr:cNvSpPr/>
        </xdr:nvSpPr>
        <xdr:spPr>
          <a:xfrm>
            <a:off x="11727274"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06" name="CuadroTexto 105">
            <a:extLst>
              <a:ext uri="{FF2B5EF4-FFF2-40B4-BE49-F238E27FC236}">
                <a16:creationId xmlns:a16="http://schemas.microsoft.com/office/drawing/2014/main" id="{00000000-0008-0000-0200-00006A000000}"/>
              </a:ext>
            </a:extLst>
          </xdr:cNvPr>
          <xdr:cNvSpPr txBox="1"/>
        </xdr:nvSpPr>
        <xdr:spPr>
          <a:xfrm>
            <a:off x="7428449" y="7005135"/>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07" name="Rectángulo: esquinas redondeadas 107">
            <a:extLst>
              <a:ext uri="{FF2B5EF4-FFF2-40B4-BE49-F238E27FC236}">
                <a16:creationId xmlns:a16="http://schemas.microsoft.com/office/drawing/2014/main" id="{00000000-0008-0000-0200-00006B000000}"/>
              </a:ext>
            </a:extLst>
          </xdr:cNvPr>
          <xdr:cNvSpPr/>
        </xdr:nvSpPr>
        <xdr:spPr>
          <a:xfrm>
            <a:off x="7428455" y="7596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200-00006C000000}"/>
              </a:ext>
            </a:extLst>
          </xdr:cNvPr>
          <xdr:cNvSpPr/>
        </xdr:nvSpPr>
        <xdr:spPr>
          <a:xfrm>
            <a:off x="7428455" y="8037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200-00006D000000}"/>
              </a:ext>
            </a:extLst>
          </xdr:cNvPr>
          <xdr:cNvSpPr/>
        </xdr:nvSpPr>
        <xdr:spPr>
          <a:xfrm>
            <a:off x="7428455" y="8477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0" name="Rectángulo: esquinas redondeadas 107">
            <a:extLst>
              <a:ext uri="{FF2B5EF4-FFF2-40B4-BE49-F238E27FC236}">
                <a16:creationId xmlns:a16="http://schemas.microsoft.com/office/drawing/2014/main" id="{00000000-0008-0000-0200-00006E000000}"/>
              </a:ext>
            </a:extLst>
          </xdr:cNvPr>
          <xdr:cNvSpPr/>
        </xdr:nvSpPr>
        <xdr:spPr>
          <a:xfrm>
            <a:off x="7428455" y="8932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1" name="Rectángulo: esquinas redondeadas 107">
            <a:extLst>
              <a:ext uri="{FF2B5EF4-FFF2-40B4-BE49-F238E27FC236}">
                <a16:creationId xmlns:a16="http://schemas.microsoft.com/office/drawing/2014/main" id="{00000000-0008-0000-0200-00006F000000}"/>
              </a:ext>
            </a:extLst>
          </xdr:cNvPr>
          <xdr:cNvSpPr/>
        </xdr:nvSpPr>
        <xdr:spPr>
          <a:xfrm>
            <a:off x="7428455" y="9386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112" name="Grupo 111">
            <a:extLst>
              <a:ext uri="{FF2B5EF4-FFF2-40B4-BE49-F238E27FC236}">
                <a16:creationId xmlns:a16="http://schemas.microsoft.com/office/drawing/2014/main" id="{00000000-0008-0000-0200-000070000000}"/>
              </a:ext>
            </a:extLst>
          </xdr:cNvPr>
          <xdr:cNvGrpSpPr/>
        </xdr:nvGrpSpPr>
        <xdr:grpSpPr>
          <a:xfrm>
            <a:off x="3130697" y="7606684"/>
            <a:ext cx="10677836" cy="2165236"/>
            <a:chOff x="1599374" y="9899801"/>
            <a:chExt cx="10688189" cy="2165236"/>
          </a:xfrm>
        </xdr:grpSpPr>
        <xdr:sp macro="" textlink="Seguimiento!C21">
          <xdr:nvSpPr>
            <xdr:cNvPr id="113" name="CuadroTexto 112">
              <a:extLst>
                <a:ext uri="{FF2B5EF4-FFF2-40B4-BE49-F238E27FC236}">
                  <a16:creationId xmlns:a16="http://schemas.microsoft.com/office/drawing/2014/main" id="{00000000-0008-0000-0200-000071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14" name="CuadroTexto 113">
              <a:extLst>
                <a:ext uri="{FF2B5EF4-FFF2-40B4-BE49-F238E27FC236}">
                  <a16:creationId xmlns:a16="http://schemas.microsoft.com/office/drawing/2014/main" id="{00000000-0008-0000-0200-000072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15" name="CuadroTexto 114">
              <a:extLst>
                <a:ext uri="{FF2B5EF4-FFF2-40B4-BE49-F238E27FC236}">
                  <a16:creationId xmlns:a16="http://schemas.microsoft.com/office/drawing/2014/main" id="{00000000-0008-0000-0200-000073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16" name="CuadroTexto 115">
              <a:extLst>
                <a:ext uri="{FF2B5EF4-FFF2-40B4-BE49-F238E27FC236}">
                  <a16:creationId xmlns:a16="http://schemas.microsoft.com/office/drawing/2014/main" id="{00000000-0008-0000-0200-000074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17" name="CuadroTexto 116">
              <a:extLst>
                <a:ext uri="{FF2B5EF4-FFF2-40B4-BE49-F238E27FC236}">
                  <a16:creationId xmlns:a16="http://schemas.microsoft.com/office/drawing/2014/main" id="{00000000-0008-0000-0200-000075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18" name="CuadroTexto 117">
              <a:extLst>
                <a:ext uri="{FF2B5EF4-FFF2-40B4-BE49-F238E27FC236}">
                  <a16:creationId xmlns:a16="http://schemas.microsoft.com/office/drawing/2014/main" id="{00000000-0008-0000-0200-000076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8,0</a:t>
              </a:fld>
              <a:endParaRPr lang="es-MX" sz="1600" b="0" i="0" u="none" strike="noStrike">
                <a:solidFill>
                  <a:schemeClr val="tx1"/>
                </a:solidFill>
                <a:latin typeface="Calibri"/>
                <a:ea typeface="+mn-ea"/>
                <a:cs typeface="Calibri"/>
              </a:endParaRPr>
            </a:p>
          </xdr:txBody>
        </xdr:sp>
        <xdr:sp macro="" textlink="Seguimiento!D22">
          <xdr:nvSpPr>
            <xdr:cNvPr id="119" name="CuadroTexto 118">
              <a:extLst>
                <a:ext uri="{FF2B5EF4-FFF2-40B4-BE49-F238E27FC236}">
                  <a16:creationId xmlns:a16="http://schemas.microsoft.com/office/drawing/2014/main" id="{00000000-0008-0000-0200-000077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14,0</a:t>
              </a:fld>
              <a:endParaRPr lang="es-MX" sz="1600" b="0" i="0" u="none" strike="noStrike">
                <a:solidFill>
                  <a:schemeClr val="tx1"/>
                </a:solidFill>
                <a:latin typeface="Calibri"/>
                <a:ea typeface="+mn-ea"/>
                <a:cs typeface="Calibri"/>
              </a:endParaRPr>
            </a:p>
          </xdr:txBody>
        </xdr:sp>
        <xdr:sp macro="" textlink="Seguimiento!D23">
          <xdr:nvSpPr>
            <xdr:cNvPr id="120" name="CuadroTexto 119">
              <a:extLst>
                <a:ext uri="{FF2B5EF4-FFF2-40B4-BE49-F238E27FC236}">
                  <a16:creationId xmlns:a16="http://schemas.microsoft.com/office/drawing/2014/main" id="{00000000-0008-0000-0200-000078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114,0</a:t>
              </a:fld>
              <a:endParaRPr lang="es-MX" sz="1600" b="0" i="0" u="none" strike="noStrike">
                <a:solidFill>
                  <a:schemeClr val="tx1"/>
                </a:solidFill>
                <a:latin typeface="Calibri"/>
                <a:ea typeface="+mn-ea"/>
                <a:cs typeface="Calibri"/>
              </a:endParaRPr>
            </a:p>
          </xdr:txBody>
        </xdr:sp>
        <xdr:sp macro="" textlink="Seguimiento!D24">
          <xdr:nvSpPr>
            <xdr:cNvPr id="121" name="CuadroTexto 120">
              <a:extLst>
                <a:ext uri="{FF2B5EF4-FFF2-40B4-BE49-F238E27FC236}">
                  <a16:creationId xmlns:a16="http://schemas.microsoft.com/office/drawing/2014/main" id="{00000000-0008-0000-0200-000079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54,0</a:t>
              </a:fld>
              <a:endParaRPr lang="es-MX" sz="1600" b="0" i="0" u="none" strike="noStrike">
                <a:solidFill>
                  <a:schemeClr val="tx1"/>
                </a:solidFill>
                <a:latin typeface="Calibri"/>
                <a:ea typeface="+mn-ea"/>
                <a:cs typeface="Calibri"/>
              </a:endParaRPr>
            </a:p>
          </xdr:txBody>
        </xdr:sp>
        <xdr:sp macro="" textlink="Seguimiento!D25">
          <xdr:nvSpPr>
            <xdr:cNvPr id="122" name="CuadroTexto 121">
              <a:extLst>
                <a:ext uri="{FF2B5EF4-FFF2-40B4-BE49-F238E27FC236}">
                  <a16:creationId xmlns:a16="http://schemas.microsoft.com/office/drawing/2014/main" id="{00000000-0008-0000-0200-00007A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190,00</a:t>
              </a:fld>
              <a:endParaRPr lang="es-MX" sz="1600" b="1" i="0" u="none" strike="noStrike">
                <a:solidFill>
                  <a:schemeClr val="tx1"/>
                </a:solidFill>
                <a:latin typeface="Calibri"/>
                <a:ea typeface="+mn-ea"/>
                <a:cs typeface="Calibri"/>
              </a:endParaRPr>
            </a:p>
          </xdr:txBody>
        </xdr:sp>
        <xdr:sp macro="" textlink="Seguimiento!F21">
          <xdr:nvSpPr>
            <xdr:cNvPr id="123" name="CuadroTexto 122">
              <a:extLst>
                <a:ext uri="{FF2B5EF4-FFF2-40B4-BE49-F238E27FC236}">
                  <a16:creationId xmlns:a16="http://schemas.microsoft.com/office/drawing/2014/main" id="{00000000-0008-0000-0200-00007B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2">
          <xdr:nvSpPr>
            <xdr:cNvPr id="124" name="CuadroTexto 123">
              <a:extLst>
                <a:ext uri="{FF2B5EF4-FFF2-40B4-BE49-F238E27FC236}">
                  <a16:creationId xmlns:a16="http://schemas.microsoft.com/office/drawing/2014/main" id="{00000000-0008-0000-0200-00007C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3">
          <xdr:nvSpPr>
            <xdr:cNvPr id="125" name="CuadroTexto 124">
              <a:extLst>
                <a:ext uri="{FF2B5EF4-FFF2-40B4-BE49-F238E27FC236}">
                  <a16:creationId xmlns:a16="http://schemas.microsoft.com/office/drawing/2014/main" id="{00000000-0008-0000-0200-00007D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4">
          <xdr:nvSpPr>
            <xdr:cNvPr id="126" name="CuadroTexto 125">
              <a:extLst>
                <a:ext uri="{FF2B5EF4-FFF2-40B4-BE49-F238E27FC236}">
                  <a16:creationId xmlns:a16="http://schemas.microsoft.com/office/drawing/2014/main" id="{00000000-0008-0000-0200-00007E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F25">
          <xdr:nvSpPr>
            <xdr:cNvPr id="127" name="CuadroTexto 126">
              <a:extLst>
                <a:ext uri="{FF2B5EF4-FFF2-40B4-BE49-F238E27FC236}">
                  <a16:creationId xmlns:a16="http://schemas.microsoft.com/office/drawing/2014/main" id="{00000000-0008-0000-0200-00007F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G21">
          <xdr:nvSpPr>
            <xdr:cNvPr id="128" name="CuadroTexto 127">
              <a:extLst>
                <a:ext uri="{FF2B5EF4-FFF2-40B4-BE49-F238E27FC236}">
                  <a16:creationId xmlns:a16="http://schemas.microsoft.com/office/drawing/2014/main" id="{00000000-0008-0000-0200-000080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2">
          <xdr:nvSpPr>
            <xdr:cNvPr id="129" name="CuadroTexto 128">
              <a:extLst>
                <a:ext uri="{FF2B5EF4-FFF2-40B4-BE49-F238E27FC236}">
                  <a16:creationId xmlns:a16="http://schemas.microsoft.com/office/drawing/2014/main" id="{00000000-0008-0000-0200-000081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3">
          <xdr:nvSpPr>
            <xdr:cNvPr id="130" name="CuadroTexto 129">
              <a:extLst>
                <a:ext uri="{FF2B5EF4-FFF2-40B4-BE49-F238E27FC236}">
                  <a16:creationId xmlns:a16="http://schemas.microsoft.com/office/drawing/2014/main" id="{00000000-0008-0000-0200-000082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4">
          <xdr:nvSpPr>
            <xdr:cNvPr id="131" name="CuadroTexto 130">
              <a:extLst>
                <a:ext uri="{FF2B5EF4-FFF2-40B4-BE49-F238E27FC236}">
                  <a16:creationId xmlns:a16="http://schemas.microsoft.com/office/drawing/2014/main" id="{00000000-0008-0000-0200-000083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32" name="CuadroTexto 131">
              <a:extLst>
                <a:ext uri="{FF2B5EF4-FFF2-40B4-BE49-F238E27FC236}">
                  <a16:creationId xmlns:a16="http://schemas.microsoft.com/office/drawing/2014/main" id="{00000000-0008-0000-0200-000084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E21">
          <xdr:nvSpPr>
            <xdr:cNvPr id="133" name="CuadroTexto 132">
              <a:extLst>
                <a:ext uri="{FF2B5EF4-FFF2-40B4-BE49-F238E27FC236}">
                  <a16:creationId xmlns:a16="http://schemas.microsoft.com/office/drawing/2014/main" id="{00000000-0008-0000-0200-000085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10,4</a:t>
              </a:fld>
              <a:endParaRPr lang="es-MX" sz="1600" b="0" i="0" u="none" strike="noStrike">
                <a:solidFill>
                  <a:schemeClr val="tx1"/>
                </a:solidFill>
                <a:latin typeface="Calibri"/>
                <a:ea typeface="+mn-ea"/>
                <a:cs typeface="Calibri"/>
              </a:endParaRPr>
            </a:p>
          </xdr:txBody>
        </xdr:sp>
        <xdr:sp macro="" textlink="Seguimiento!E22">
          <xdr:nvSpPr>
            <xdr:cNvPr id="134" name="CuadroTexto 133">
              <a:extLst>
                <a:ext uri="{FF2B5EF4-FFF2-40B4-BE49-F238E27FC236}">
                  <a16:creationId xmlns:a16="http://schemas.microsoft.com/office/drawing/2014/main" id="{00000000-0008-0000-0200-000086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18,2</a:t>
              </a:fld>
              <a:endParaRPr lang="es-MX" sz="1600" b="0" i="0" u="none" strike="noStrike">
                <a:solidFill>
                  <a:schemeClr val="tx1"/>
                </a:solidFill>
                <a:latin typeface="Calibri"/>
                <a:ea typeface="+mn-ea"/>
                <a:cs typeface="Calibri"/>
              </a:endParaRPr>
            </a:p>
          </xdr:txBody>
        </xdr:sp>
        <xdr:sp macro="" textlink="Seguimiento!E23">
          <xdr:nvSpPr>
            <xdr:cNvPr id="135" name="CuadroTexto 134">
              <a:extLst>
                <a:ext uri="{FF2B5EF4-FFF2-40B4-BE49-F238E27FC236}">
                  <a16:creationId xmlns:a16="http://schemas.microsoft.com/office/drawing/2014/main" id="{00000000-0008-0000-0200-000087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148,2</a:t>
              </a:fld>
              <a:endParaRPr lang="es-MX" sz="1600" b="0" i="0" u="none" strike="noStrike">
                <a:solidFill>
                  <a:schemeClr val="tx1"/>
                </a:solidFill>
                <a:latin typeface="Calibri"/>
                <a:ea typeface="+mn-ea"/>
                <a:cs typeface="Calibri"/>
              </a:endParaRPr>
            </a:p>
          </xdr:txBody>
        </xdr:sp>
        <xdr:sp macro="" textlink="Seguimiento!E24">
          <xdr:nvSpPr>
            <xdr:cNvPr id="136" name="CuadroTexto 135">
              <a:extLst>
                <a:ext uri="{FF2B5EF4-FFF2-40B4-BE49-F238E27FC236}">
                  <a16:creationId xmlns:a16="http://schemas.microsoft.com/office/drawing/2014/main" id="{00000000-0008-0000-0200-000088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70,2</a:t>
              </a:fld>
              <a:endParaRPr lang="es-MX" sz="1600" b="0" i="0" u="none" strike="noStrike">
                <a:solidFill>
                  <a:schemeClr val="tx1"/>
                </a:solidFill>
                <a:latin typeface="Calibri"/>
                <a:ea typeface="+mn-ea"/>
                <a:cs typeface="Calibri"/>
              </a:endParaRPr>
            </a:p>
          </xdr:txBody>
        </xdr:sp>
        <xdr:sp macro="" textlink="Seguimiento!E25">
          <xdr:nvSpPr>
            <xdr:cNvPr id="137" name="CuadroTexto 136">
              <a:extLst>
                <a:ext uri="{FF2B5EF4-FFF2-40B4-BE49-F238E27FC236}">
                  <a16:creationId xmlns:a16="http://schemas.microsoft.com/office/drawing/2014/main" id="{00000000-0008-0000-0200-000089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247,00</a:t>
              </a:fld>
              <a:endParaRPr lang="es-MX" sz="1600" b="1" i="0" u="none" strike="noStrike">
                <a:solidFill>
                  <a:schemeClr val="tx1"/>
                </a:solidFill>
                <a:latin typeface="Calibri"/>
                <a:ea typeface="+mn-ea"/>
                <a:cs typeface="Calibri"/>
              </a:endParaRPr>
            </a:p>
          </xdr:txBody>
        </xdr:sp>
      </xdr:grpSp>
    </xdr:grpSp>
    <xdr:clientData/>
  </xdr:twoCellAnchor>
  <xdr:twoCellAnchor>
    <xdr:from>
      <xdr:col>1</xdr:col>
      <xdr:colOff>349250</xdr:colOff>
      <xdr:row>189</xdr:row>
      <xdr:rowOff>0</xdr:rowOff>
    </xdr:from>
    <xdr:to>
      <xdr:col>6</xdr:col>
      <xdr:colOff>241878</xdr:colOff>
      <xdr:row>191</xdr:row>
      <xdr:rowOff>23009</xdr:rowOff>
    </xdr:to>
    <xdr:grpSp>
      <xdr:nvGrpSpPr>
        <xdr:cNvPr id="138" name="Grupo 137">
          <a:extLst>
            <a:ext uri="{FF2B5EF4-FFF2-40B4-BE49-F238E27FC236}">
              <a16:creationId xmlns:a16="http://schemas.microsoft.com/office/drawing/2014/main" id="{00000000-0008-0000-0200-00008A000000}"/>
            </a:ext>
          </a:extLst>
        </xdr:cNvPr>
        <xdr:cNvGrpSpPr/>
      </xdr:nvGrpSpPr>
      <xdr:grpSpPr>
        <a:xfrm>
          <a:off x="660977" y="36177682"/>
          <a:ext cx="3321628" cy="404009"/>
          <a:chOff x="374072" y="915884"/>
          <a:chExt cx="3626428" cy="404009"/>
        </a:xfrm>
      </xdr:grpSpPr>
      <xdr:sp macro="" textlink="">
        <xdr:nvSpPr>
          <xdr:cNvPr id="139" name="Rectángulo: esquinas redondeadas 138">
            <a:extLst>
              <a:ext uri="{FF2B5EF4-FFF2-40B4-BE49-F238E27FC236}">
                <a16:creationId xmlns:a16="http://schemas.microsoft.com/office/drawing/2014/main" id="{00000000-0008-0000-0200-00008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40" name="CuadroTexto 139">
            <a:extLst>
              <a:ext uri="{FF2B5EF4-FFF2-40B4-BE49-F238E27FC236}">
                <a16:creationId xmlns:a16="http://schemas.microsoft.com/office/drawing/2014/main" id="{00000000-0008-0000-0200-00008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Bug</a:t>
            </a:r>
          </a:p>
        </xdr:txBody>
      </xdr:sp>
    </xdr:grpSp>
    <xdr:clientData/>
  </xdr:twoCellAnchor>
  <xdr:twoCellAnchor>
    <xdr:from>
      <xdr:col>1</xdr:col>
      <xdr:colOff>101928</xdr:colOff>
      <xdr:row>249</xdr:row>
      <xdr:rowOff>0</xdr:rowOff>
    </xdr:from>
    <xdr:to>
      <xdr:col>5</xdr:col>
      <xdr:colOff>756556</xdr:colOff>
      <xdr:row>251</xdr:row>
      <xdr:rowOff>0</xdr:rowOff>
    </xdr:to>
    <xdr:grpSp>
      <xdr:nvGrpSpPr>
        <xdr:cNvPr id="161" name="Grupo 160">
          <a:extLst>
            <a:ext uri="{FF2B5EF4-FFF2-40B4-BE49-F238E27FC236}">
              <a16:creationId xmlns:a16="http://schemas.microsoft.com/office/drawing/2014/main" id="{0FC3C252-BA03-670E-1A0D-2DCF4A4B1483}"/>
            </a:ext>
          </a:extLst>
        </xdr:cNvPr>
        <xdr:cNvGrpSpPr/>
      </xdr:nvGrpSpPr>
      <xdr:grpSpPr>
        <a:xfrm>
          <a:off x="413655" y="47746227"/>
          <a:ext cx="3321628" cy="381000"/>
          <a:chOff x="416253" y="40862250"/>
          <a:chExt cx="3321628" cy="381000"/>
        </a:xfrm>
      </xdr:grpSpPr>
      <xdr:sp macro="" textlink="">
        <xdr:nvSpPr>
          <xdr:cNvPr id="148" name="Rectángulo: esquinas redondeadas 147">
            <a:extLst>
              <a:ext uri="{FF2B5EF4-FFF2-40B4-BE49-F238E27FC236}">
                <a16:creationId xmlns:a16="http://schemas.microsoft.com/office/drawing/2014/main" id="{00000000-0008-0000-0200-000094000000}"/>
              </a:ext>
            </a:extLst>
          </xdr:cNvPr>
          <xdr:cNvSpPr/>
        </xdr:nvSpPr>
        <xdr:spPr>
          <a:xfrm>
            <a:off x="416253" y="40862250"/>
            <a:ext cx="3321628" cy="381000"/>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149" name="CuadroTexto 148">
            <a:extLst>
              <a:ext uri="{FF2B5EF4-FFF2-40B4-BE49-F238E27FC236}">
                <a16:creationId xmlns:a16="http://schemas.microsoft.com/office/drawing/2014/main" id="{00000000-0008-0000-0200-000095000000}"/>
              </a:ext>
            </a:extLst>
          </xdr:cNvPr>
          <xdr:cNvSpPr txBox="1"/>
        </xdr:nvSpPr>
        <xdr:spPr>
          <a:xfrm>
            <a:off x="533399" y="40883949"/>
            <a:ext cx="3142163" cy="34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2</xdr:col>
      <xdr:colOff>180104</xdr:colOff>
      <xdr:row>76</xdr:row>
      <xdr:rowOff>23812</xdr:rowOff>
    </xdr:from>
    <xdr:to>
      <xdr:col>22</xdr:col>
      <xdr:colOff>222104</xdr:colOff>
      <xdr:row>107</xdr:row>
      <xdr:rowOff>25746</xdr:rowOff>
    </xdr:to>
    <xdr:grpSp>
      <xdr:nvGrpSpPr>
        <xdr:cNvPr id="178" name="Grupo 177">
          <a:extLst>
            <a:ext uri="{FF2B5EF4-FFF2-40B4-BE49-F238E27FC236}">
              <a16:creationId xmlns:a16="http://schemas.microsoft.com/office/drawing/2014/main" id="{2DFF60FC-3E39-7FEE-18F0-40DE664495AE}"/>
            </a:ext>
          </a:extLst>
        </xdr:cNvPr>
        <xdr:cNvGrpSpPr/>
      </xdr:nvGrpSpPr>
      <xdr:grpSpPr>
        <a:xfrm>
          <a:off x="872831" y="14501812"/>
          <a:ext cx="15282000" cy="6011343"/>
          <a:chOff x="2829786" y="10310812"/>
          <a:chExt cx="15282000" cy="6011343"/>
        </a:xfrm>
      </xdr:grpSpPr>
      <xdr:graphicFrame macro="">
        <xdr:nvGraphicFramePr>
          <xdr:cNvPr id="177" name="Gráfico 176">
            <a:extLst>
              <a:ext uri="{FF2B5EF4-FFF2-40B4-BE49-F238E27FC236}">
                <a16:creationId xmlns:a16="http://schemas.microsoft.com/office/drawing/2014/main" id="{96D42BBF-4A8E-4FA3-B714-01CD118C383F}"/>
              </a:ext>
            </a:extLst>
          </xdr:cNvPr>
          <xdr:cNvGraphicFramePr>
            <a:graphicFrameLocks/>
          </xdr:cNvGraphicFramePr>
        </xdr:nvGraphicFramePr>
        <xdr:xfrm>
          <a:off x="2829786" y="10796155"/>
          <a:ext cx="15282000" cy="552600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53" name="CuadroTexto 108">
            <a:extLst>
              <a:ext uri="{FF2B5EF4-FFF2-40B4-BE49-F238E27FC236}">
                <a16:creationId xmlns:a16="http://schemas.microsoft.com/office/drawing/2014/main" id="{00000000-0008-0000-0200-000099000000}"/>
              </a:ext>
            </a:extLst>
          </xdr:cNvPr>
          <xdr:cNvSpPr txBox="1"/>
        </xdr:nvSpPr>
        <xdr:spPr>
          <a:xfrm>
            <a:off x="6049104" y="10310812"/>
            <a:ext cx="9132269" cy="417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12</xdr:col>
      <xdr:colOff>340685</xdr:colOff>
      <xdr:row>192</xdr:row>
      <xdr:rowOff>74567</xdr:rowOff>
    </xdr:from>
    <xdr:to>
      <xdr:col>22</xdr:col>
      <xdr:colOff>476756</xdr:colOff>
      <xdr:row>210</xdr:row>
      <xdr:rowOff>92993</xdr:rowOff>
    </xdr:to>
    <xdr:grpSp>
      <xdr:nvGrpSpPr>
        <xdr:cNvPr id="185" name="Grupo 184">
          <a:extLst>
            <a:ext uri="{FF2B5EF4-FFF2-40B4-BE49-F238E27FC236}">
              <a16:creationId xmlns:a16="http://schemas.microsoft.com/office/drawing/2014/main" id="{EE751A13-5AA3-99F4-54F6-4A675B0B4CB1}"/>
            </a:ext>
          </a:extLst>
        </xdr:cNvPr>
        <xdr:cNvGrpSpPr/>
      </xdr:nvGrpSpPr>
      <xdr:grpSpPr>
        <a:xfrm>
          <a:off x="8653412" y="36823749"/>
          <a:ext cx="7756071" cy="3447426"/>
          <a:chOff x="8655450" y="30845920"/>
          <a:chExt cx="7756071" cy="3447426"/>
        </a:xfrm>
      </xdr:grpSpPr>
      <xdr:sp macro="" textlink="">
        <xdr:nvSpPr>
          <xdr:cNvPr id="12292" name="Rectángulo: esquinas redondeadas 12291">
            <a:extLst>
              <a:ext uri="{FF2B5EF4-FFF2-40B4-BE49-F238E27FC236}">
                <a16:creationId xmlns:a16="http://schemas.microsoft.com/office/drawing/2014/main" id="{00000000-0008-0000-0200-000004300000}"/>
              </a:ext>
            </a:extLst>
          </xdr:cNvPr>
          <xdr:cNvSpPr/>
        </xdr:nvSpPr>
        <xdr:spPr>
          <a:xfrm>
            <a:off x="8668256" y="31384619"/>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6" name="Gráfico 175">
            <a:extLst>
              <a:ext uri="{FF2B5EF4-FFF2-40B4-BE49-F238E27FC236}">
                <a16:creationId xmlns:a16="http://schemas.microsoft.com/office/drawing/2014/main" id="{9F5951F5-9153-480E-9EB7-229B99C82BA6}"/>
              </a:ext>
            </a:extLst>
          </xdr:cNvPr>
          <xdr:cNvGraphicFramePr>
            <a:graphicFrameLocks/>
          </xdr:cNvGraphicFramePr>
        </xdr:nvGraphicFramePr>
        <xdr:xfrm>
          <a:off x="12505765" y="31365265"/>
          <a:ext cx="3780000" cy="29160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5" name="Gráfico 174">
            <a:extLst>
              <a:ext uri="{FF2B5EF4-FFF2-40B4-BE49-F238E27FC236}">
                <a16:creationId xmlns:a16="http://schemas.microsoft.com/office/drawing/2014/main" id="{8CE110CE-9BB8-48C2-B893-86B23DA44857}"/>
              </a:ext>
            </a:extLst>
          </xdr:cNvPr>
          <xdr:cNvGraphicFramePr>
            <a:graphicFrameLocks/>
          </xdr:cNvGraphicFramePr>
        </xdr:nvGraphicFramePr>
        <xdr:xfrm>
          <a:off x="8706970" y="31365264"/>
          <a:ext cx="3780000" cy="29160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45" name="CuadroTexto 108">
            <a:extLst>
              <a:ext uri="{FF2B5EF4-FFF2-40B4-BE49-F238E27FC236}">
                <a16:creationId xmlns:a16="http://schemas.microsoft.com/office/drawing/2014/main" id="{00000000-0008-0000-0200-000091000000}"/>
              </a:ext>
            </a:extLst>
          </xdr:cNvPr>
          <xdr:cNvSpPr txBox="1"/>
        </xdr:nvSpPr>
        <xdr:spPr>
          <a:xfrm>
            <a:off x="8655450" y="30845920"/>
            <a:ext cx="7701643" cy="41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Impacto</a:t>
            </a:r>
            <a:endParaRPr lang="es-MX" sz="2400" b="1">
              <a:solidFill>
                <a:schemeClr val="tx1"/>
              </a:solidFill>
            </a:endParaRPr>
          </a:p>
        </xdr:txBody>
      </xdr:sp>
    </xdr:grpSp>
    <xdr:clientData/>
  </xdr:twoCellAnchor>
  <xdr:twoCellAnchor>
    <xdr:from>
      <xdr:col>1</xdr:col>
      <xdr:colOff>375905</xdr:colOff>
      <xdr:row>192</xdr:row>
      <xdr:rowOff>74567</xdr:rowOff>
    </xdr:from>
    <xdr:to>
      <xdr:col>12</xdr:col>
      <xdr:colOff>108645</xdr:colOff>
      <xdr:row>210</xdr:row>
      <xdr:rowOff>132534</xdr:rowOff>
    </xdr:to>
    <xdr:grpSp>
      <xdr:nvGrpSpPr>
        <xdr:cNvPr id="174" name="Grupo 173">
          <a:extLst>
            <a:ext uri="{FF2B5EF4-FFF2-40B4-BE49-F238E27FC236}">
              <a16:creationId xmlns:a16="http://schemas.microsoft.com/office/drawing/2014/main" id="{8A48B2CA-C359-F928-6758-8E619A173EC9}"/>
            </a:ext>
          </a:extLst>
        </xdr:cNvPr>
        <xdr:cNvGrpSpPr/>
      </xdr:nvGrpSpPr>
      <xdr:grpSpPr>
        <a:xfrm>
          <a:off x="687632" y="36823749"/>
          <a:ext cx="7733740" cy="3486967"/>
          <a:chOff x="689670" y="30845920"/>
          <a:chExt cx="7733740" cy="3486967"/>
        </a:xfrm>
      </xdr:grpSpPr>
      <xdr:sp macro="" textlink="">
        <xdr:nvSpPr>
          <xdr:cNvPr id="12291" name="Rectángulo: esquinas redondeadas 12290">
            <a:extLst>
              <a:ext uri="{FF2B5EF4-FFF2-40B4-BE49-F238E27FC236}">
                <a16:creationId xmlns:a16="http://schemas.microsoft.com/office/drawing/2014/main" id="{00000000-0008-0000-0200-000003300000}"/>
              </a:ext>
            </a:extLst>
          </xdr:cNvPr>
          <xdr:cNvSpPr/>
        </xdr:nvSpPr>
        <xdr:spPr>
          <a:xfrm>
            <a:off x="689670" y="31424160"/>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3" name="Gráfico 172">
            <a:extLst>
              <a:ext uri="{FF2B5EF4-FFF2-40B4-BE49-F238E27FC236}">
                <a16:creationId xmlns:a16="http://schemas.microsoft.com/office/drawing/2014/main" id="{CEF00D9D-535E-45B8-B3D9-6F5D8B0F600F}"/>
              </a:ext>
            </a:extLst>
          </xdr:cNvPr>
          <xdr:cNvGraphicFramePr>
            <a:graphicFrameLocks/>
          </xdr:cNvGraphicFramePr>
        </xdr:nvGraphicFramePr>
        <xdr:xfrm>
          <a:off x="4585769" y="31370076"/>
          <a:ext cx="3780000" cy="29160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72" name="Gráfico 171">
            <a:extLst>
              <a:ext uri="{FF2B5EF4-FFF2-40B4-BE49-F238E27FC236}">
                <a16:creationId xmlns:a16="http://schemas.microsoft.com/office/drawing/2014/main" id="{A1AF1F41-0477-4148-9BDB-2AD84BD8B564}"/>
              </a:ext>
            </a:extLst>
          </xdr:cNvPr>
          <xdr:cNvGraphicFramePr>
            <a:graphicFrameLocks/>
          </xdr:cNvGraphicFramePr>
        </xdr:nvGraphicFramePr>
        <xdr:xfrm>
          <a:off x="778084" y="31370076"/>
          <a:ext cx="3780000" cy="291600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46" name="CuadroTexto 108">
            <a:extLst>
              <a:ext uri="{FF2B5EF4-FFF2-40B4-BE49-F238E27FC236}">
                <a16:creationId xmlns:a16="http://schemas.microsoft.com/office/drawing/2014/main" id="{00000000-0008-0000-0200-000092000000}"/>
              </a:ext>
            </a:extLst>
          </xdr:cNvPr>
          <xdr:cNvSpPr txBox="1"/>
        </xdr:nvSpPr>
        <xdr:spPr>
          <a:xfrm>
            <a:off x="719980" y="30845920"/>
            <a:ext cx="769216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a:t>
            </a:r>
            <a:endParaRPr lang="es-MX" sz="2400" b="1">
              <a:solidFill>
                <a:schemeClr val="tx1"/>
              </a:solidFill>
            </a:endParaRPr>
          </a:p>
        </xdr:txBody>
      </xdr:sp>
    </xdr:grpSp>
    <xdr:clientData/>
  </xdr:twoCellAnchor>
  <xdr:twoCellAnchor>
    <xdr:from>
      <xdr:col>2</xdr:col>
      <xdr:colOff>4430</xdr:colOff>
      <xdr:row>210</xdr:row>
      <xdr:rowOff>149097</xdr:rowOff>
    </xdr:from>
    <xdr:to>
      <xdr:col>12</xdr:col>
      <xdr:colOff>118170</xdr:colOff>
      <xdr:row>229</xdr:row>
      <xdr:rowOff>2470</xdr:rowOff>
    </xdr:to>
    <xdr:grpSp>
      <xdr:nvGrpSpPr>
        <xdr:cNvPr id="12296" name="Grupo 12295">
          <a:extLst>
            <a:ext uri="{FF2B5EF4-FFF2-40B4-BE49-F238E27FC236}">
              <a16:creationId xmlns:a16="http://schemas.microsoft.com/office/drawing/2014/main" id="{A36CDBF4-EA8F-D3D6-D078-3B30B34CD67A}"/>
            </a:ext>
          </a:extLst>
        </xdr:cNvPr>
        <xdr:cNvGrpSpPr/>
      </xdr:nvGrpSpPr>
      <xdr:grpSpPr>
        <a:xfrm>
          <a:off x="697157" y="40327279"/>
          <a:ext cx="7733740" cy="3472873"/>
          <a:chOff x="697157" y="34352506"/>
          <a:chExt cx="7733740" cy="3472873"/>
        </a:xfrm>
      </xdr:grpSpPr>
      <xdr:sp macro="" textlink="">
        <xdr:nvSpPr>
          <xdr:cNvPr id="12293" name="Rectángulo: esquinas redondeadas 12292">
            <a:extLst>
              <a:ext uri="{FF2B5EF4-FFF2-40B4-BE49-F238E27FC236}">
                <a16:creationId xmlns:a16="http://schemas.microsoft.com/office/drawing/2014/main" id="{00000000-0008-0000-0200-000005300000}"/>
              </a:ext>
            </a:extLst>
          </xdr:cNvPr>
          <xdr:cNvSpPr/>
        </xdr:nvSpPr>
        <xdr:spPr>
          <a:xfrm>
            <a:off x="697157" y="34916582"/>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295" name="Gráfico 12294">
            <a:extLst>
              <a:ext uri="{FF2B5EF4-FFF2-40B4-BE49-F238E27FC236}">
                <a16:creationId xmlns:a16="http://schemas.microsoft.com/office/drawing/2014/main" id="{6EA2A0F5-A522-43BC-9172-29D982AF23AA}"/>
              </a:ext>
            </a:extLst>
          </xdr:cNvPr>
          <xdr:cNvGraphicFramePr>
            <a:graphicFrameLocks/>
          </xdr:cNvGraphicFramePr>
        </xdr:nvGraphicFramePr>
        <xdr:xfrm>
          <a:off x="4569962" y="34909379"/>
          <a:ext cx="3780000" cy="29160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89" name="Gráfico 188">
            <a:extLst>
              <a:ext uri="{FF2B5EF4-FFF2-40B4-BE49-F238E27FC236}">
                <a16:creationId xmlns:a16="http://schemas.microsoft.com/office/drawing/2014/main" id="{1AC9DB65-6DE1-48B6-8438-31C39F06414E}"/>
              </a:ext>
            </a:extLst>
          </xdr:cNvPr>
          <xdr:cNvGraphicFramePr>
            <a:graphicFrameLocks/>
          </xdr:cNvGraphicFramePr>
        </xdr:nvGraphicFramePr>
        <xdr:xfrm>
          <a:off x="748755" y="34909379"/>
          <a:ext cx="3780000" cy="29160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84" name="CuadroTexto 108">
            <a:extLst>
              <a:ext uri="{FF2B5EF4-FFF2-40B4-BE49-F238E27FC236}">
                <a16:creationId xmlns:a16="http://schemas.microsoft.com/office/drawing/2014/main" id="{00000000-0008-0000-0200-0000B8000000}"/>
              </a:ext>
            </a:extLst>
          </xdr:cNvPr>
          <xdr:cNvSpPr txBox="1"/>
        </xdr:nvSpPr>
        <xdr:spPr>
          <a:xfrm>
            <a:off x="724737" y="34352506"/>
            <a:ext cx="767857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Naturaleza</a:t>
            </a:r>
            <a:endParaRPr lang="es-MX" sz="2400" b="1">
              <a:solidFill>
                <a:schemeClr val="tx1"/>
              </a:solidFill>
            </a:endParaRPr>
          </a:p>
        </xdr:txBody>
      </xdr:sp>
    </xdr:grpSp>
    <xdr:clientData/>
  </xdr:twoCellAnchor>
  <xdr:twoCellAnchor>
    <xdr:from>
      <xdr:col>12</xdr:col>
      <xdr:colOff>319874</xdr:colOff>
      <xdr:row>210</xdr:row>
      <xdr:rowOff>149097</xdr:rowOff>
    </xdr:from>
    <xdr:to>
      <xdr:col>22</xdr:col>
      <xdr:colOff>469552</xdr:colOff>
      <xdr:row>229</xdr:row>
      <xdr:rowOff>6485</xdr:rowOff>
    </xdr:to>
    <xdr:grpSp>
      <xdr:nvGrpSpPr>
        <xdr:cNvPr id="12313" name="Grupo 12312">
          <a:extLst>
            <a:ext uri="{FF2B5EF4-FFF2-40B4-BE49-F238E27FC236}">
              <a16:creationId xmlns:a16="http://schemas.microsoft.com/office/drawing/2014/main" id="{BA51B569-32BA-D144-D3E9-062C7A1416CC}"/>
            </a:ext>
          </a:extLst>
        </xdr:cNvPr>
        <xdr:cNvGrpSpPr/>
      </xdr:nvGrpSpPr>
      <xdr:grpSpPr>
        <a:xfrm>
          <a:off x="8632601" y="40327279"/>
          <a:ext cx="7769678" cy="3476888"/>
          <a:chOff x="8634639" y="34349450"/>
          <a:chExt cx="7769678" cy="3476888"/>
        </a:xfrm>
      </xdr:grpSpPr>
      <xdr:sp macro="" textlink="">
        <xdr:nvSpPr>
          <xdr:cNvPr id="12294" name="Rectángulo: esquinas redondeadas 12293">
            <a:extLst>
              <a:ext uri="{FF2B5EF4-FFF2-40B4-BE49-F238E27FC236}">
                <a16:creationId xmlns:a16="http://schemas.microsoft.com/office/drawing/2014/main" id="{00000000-0008-0000-0200-000006300000}"/>
              </a:ext>
            </a:extLst>
          </xdr:cNvPr>
          <xdr:cNvSpPr/>
        </xdr:nvSpPr>
        <xdr:spPr>
          <a:xfrm>
            <a:off x="8647846" y="34917611"/>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312" name="Gráfico 12311">
            <a:extLst>
              <a:ext uri="{FF2B5EF4-FFF2-40B4-BE49-F238E27FC236}">
                <a16:creationId xmlns:a16="http://schemas.microsoft.com/office/drawing/2014/main" id="{8DB39AA3-048B-4B9C-9B47-1F1FF2E8DF69}"/>
              </a:ext>
            </a:extLst>
          </xdr:cNvPr>
          <xdr:cNvGraphicFramePr>
            <a:graphicFrameLocks/>
          </xdr:cNvGraphicFramePr>
        </xdr:nvGraphicFramePr>
        <xdr:xfrm>
          <a:off x="12516972" y="34906324"/>
          <a:ext cx="3780000" cy="29160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12300" name="Gráfico 12299">
            <a:extLst>
              <a:ext uri="{FF2B5EF4-FFF2-40B4-BE49-F238E27FC236}">
                <a16:creationId xmlns:a16="http://schemas.microsoft.com/office/drawing/2014/main" id="{0E71B3C1-7E0D-4B66-818D-C550AF9E10C5}"/>
              </a:ext>
            </a:extLst>
          </xdr:cNvPr>
          <xdr:cNvGraphicFramePr>
            <a:graphicFrameLocks/>
          </xdr:cNvGraphicFramePr>
        </xdr:nvGraphicFramePr>
        <xdr:xfrm>
          <a:off x="8718176" y="34906324"/>
          <a:ext cx="3780000" cy="291600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182" name="CuadroTexto 108">
            <a:extLst>
              <a:ext uri="{FF2B5EF4-FFF2-40B4-BE49-F238E27FC236}">
                <a16:creationId xmlns:a16="http://schemas.microsoft.com/office/drawing/2014/main" id="{00000000-0008-0000-0200-0000B6000000}"/>
              </a:ext>
            </a:extLst>
          </xdr:cNvPr>
          <xdr:cNvSpPr txBox="1"/>
        </xdr:nvSpPr>
        <xdr:spPr>
          <a:xfrm>
            <a:off x="8634639" y="34349450"/>
            <a:ext cx="776967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Estado</a:t>
            </a:r>
            <a:endParaRPr lang="es-MX" sz="2400" b="1">
              <a:solidFill>
                <a:schemeClr val="tx1"/>
              </a:solidFill>
            </a:endParaRPr>
          </a:p>
        </xdr:txBody>
      </xdr:sp>
    </xdr:grpSp>
    <xdr:clientData/>
  </xdr:twoCellAnchor>
  <xdr:twoCellAnchor>
    <xdr:from>
      <xdr:col>2</xdr:col>
      <xdr:colOff>51955</xdr:colOff>
      <xdr:row>230</xdr:row>
      <xdr:rowOff>17295</xdr:rowOff>
    </xdr:from>
    <xdr:to>
      <xdr:col>22</xdr:col>
      <xdr:colOff>277093</xdr:colOff>
      <xdr:row>248</xdr:row>
      <xdr:rowOff>44295</xdr:rowOff>
    </xdr:to>
    <xdr:sp macro="" textlink="">
      <xdr:nvSpPr>
        <xdr:cNvPr id="12367" name="Rectángulo 12366">
          <a:extLst>
            <a:ext uri="{FF2B5EF4-FFF2-40B4-BE49-F238E27FC236}">
              <a16:creationId xmlns:a16="http://schemas.microsoft.com/office/drawing/2014/main" id="{00000000-0008-0000-0200-00004F300000}"/>
            </a:ext>
          </a:extLst>
        </xdr:cNvPr>
        <xdr:cNvSpPr/>
      </xdr:nvSpPr>
      <xdr:spPr>
        <a:xfrm>
          <a:off x="742518" y="43737045"/>
          <a:ext cx="15465138" cy="345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449524</xdr:colOff>
      <xdr:row>233</xdr:row>
      <xdr:rowOff>190486</xdr:rowOff>
    </xdr:from>
    <xdr:to>
      <xdr:col>21</xdr:col>
      <xdr:colOff>641524</xdr:colOff>
      <xdr:row>247</xdr:row>
      <xdr:rowOff>9368</xdr:rowOff>
    </xdr:to>
    <xdr:sp macro="" textlink="">
      <xdr:nvSpPr>
        <xdr:cNvPr id="190" name="Rectángulo: esquinas redondeadas 12367">
          <a:extLst>
            <a:ext uri="{FF2B5EF4-FFF2-40B4-BE49-F238E27FC236}">
              <a16:creationId xmlns:a16="http://schemas.microsoft.com/office/drawing/2014/main" id="{00000000-0008-0000-0200-000050300000}"/>
            </a:ext>
          </a:extLst>
        </xdr:cNvPr>
        <xdr:cNvSpPr/>
      </xdr:nvSpPr>
      <xdr:spPr>
        <a:xfrm>
          <a:off x="1142251" y="44109395"/>
          <a:ext cx="14670000" cy="2485882"/>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clientData/>
  </xdr:twoCellAnchor>
  <xdr:twoCellAnchor>
    <xdr:from>
      <xdr:col>1</xdr:col>
      <xdr:colOff>311727</xdr:colOff>
      <xdr:row>168</xdr:row>
      <xdr:rowOff>165040</xdr:rowOff>
    </xdr:from>
    <xdr:to>
      <xdr:col>22</xdr:col>
      <xdr:colOff>155865</xdr:colOff>
      <xdr:row>187</xdr:row>
      <xdr:rowOff>109540</xdr:rowOff>
    </xdr:to>
    <xdr:grpSp>
      <xdr:nvGrpSpPr>
        <xdr:cNvPr id="142" name="Grupo 141">
          <a:extLst>
            <a:ext uri="{FF2B5EF4-FFF2-40B4-BE49-F238E27FC236}">
              <a16:creationId xmlns:a16="http://schemas.microsoft.com/office/drawing/2014/main" id="{00000000-0008-0000-0200-00008E000000}"/>
            </a:ext>
          </a:extLst>
        </xdr:cNvPr>
        <xdr:cNvGrpSpPr/>
      </xdr:nvGrpSpPr>
      <xdr:grpSpPr>
        <a:xfrm>
          <a:off x="623454" y="32342222"/>
          <a:ext cx="15465138" cy="3564000"/>
          <a:chOff x="2701637" y="36697224"/>
          <a:chExt cx="15465138" cy="1808597"/>
        </a:xfrm>
      </xdr:grpSpPr>
      <xdr:sp macro="" textlink="">
        <xdr:nvSpPr>
          <xdr:cNvPr id="143" name="Rectángulo 142">
            <a:extLst>
              <a:ext uri="{FF2B5EF4-FFF2-40B4-BE49-F238E27FC236}">
                <a16:creationId xmlns:a16="http://schemas.microsoft.com/office/drawing/2014/main" id="{00000000-0008-0000-0200-00008F000000}"/>
              </a:ext>
            </a:extLst>
          </xdr:cNvPr>
          <xdr:cNvSpPr/>
        </xdr:nvSpPr>
        <xdr:spPr>
          <a:xfrm>
            <a:off x="2701637" y="36697224"/>
            <a:ext cx="15465138" cy="180859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44" name="Rectángulo: esquinas redondeadas 143">
            <a:extLst>
              <a:ext uri="{FF2B5EF4-FFF2-40B4-BE49-F238E27FC236}">
                <a16:creationId xmlns:a16="http://schemas.microsoft.com/office/drawing/2014/main" id="{00000000-0008-0000-0200-000090000000}"/>
              </a:ext>
            </a:extLst>
          </xdr:cNvPr>
          <xdr:cNvSpPr/>
        </xdr:nvSpPr>
        <xdr:spPr>
          <a:xfrm>
            <a:off x="3099206" y="37061682"/>
            <a:ext cx="14670000" cy="1324455"/>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clientData/>
  </xdr:twoCellAnchor>
  <xdr:twoCellAnchor>
    <xdr:from>
      <xdr:col>3</xdr:col>
      <xdr:colOff>13607</xdr:colOff>
      <xdr:row>111</xdr:row>
      <xdr:rowOff>176891</xdr:rowOff>
    </xdr:from>
    <xdr:to>
      <xdr:col>12</xdr:col>
      <xdr:colOff>575207</xdr:colOff>
      <xdr:row>137</xdr:row>
      <xdr:rowOff>124068</xdr:rowOff>
    </xdr:to>
    <xdr:grpSp>
      <xdr:nvGrpSpPr>
        <xdr:cNvPr id="167" name="Grupo 166">
          <a:extLst>
            <a:ext uri="{FF2B5EF4-FFF2-40B4-BE49-F238E27FC236}">
              <a16:creationId xmlns:a16="http://schemas.microsoft.com/office/drawing/2014/main" id="{4BF95D4E-2A8F-3997-0FD0-8D3178560765}"/>
            </a:ext>
          </a:extLst>
        </xdr:cNvPr>
        <xdr:cNvGrpSpPr/>
      </xdr:nvGrpSpPr>
      <xdr:grpSpPr>
        <a:xfrm>
          <a:off x="1468334" y="21495573"/>
          <a:ext cx="7419600" cy="4900177"/>
          <a:chOff x="1469571" y="17226641"/>
          <a:chExt cx="7419600" cy="4900177"/>
        </a:xfrm>
      </xdr:grpSpPr>
      <xdr:graphicFrame macro="">
        <xdr:nvGraphicFramePr>
          <xdr:cNvPr id="154" name="Gráfico 153">
            <a:extLst>
              <a:ext uri="{FF2B5EF4-FFF2-40B4-BE49-F238E27FC236}">
                <a16:creationId xmlns:a16="http://schemas.microsoft.com/office/drawing/2014/main" id="{1D5F067F-2CFD-D428-32A3-2512AF9BB901}"/>
              </a:ext>
            </a:extLst>
          </xdr:cNvPr>
          <xdr:cNvGraphicFramePr>
            <a:graphicFrameLocks/>
          </xdr:cNvGraphicFramePr>
        </xdr:nvGraphicFramePr>
        <xdr:xfrm>
          <a:off x="1469571" y="17767218"/>
          <a:ext cx="7419600" cy="4359600"/>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155" name="CuadroTexto 108">
            <a:extLst>
              <a:ext uri="{FF2B5EF4-FFF2-40B4-BE49-F238E27FC236}">
                <a16:creationId xmlns:a16="http://schemas.microsoft.com/office/drawing/2014/main" id="{2E341648-E2CC-F127-7835-CD6D5E7418AF}"/>
              </a:ext>
            </a:extLst>
          </xdr:cNvPr>
          <xdr:cNvSpPr txBox="1"/>
        </xdr:nvSpPr>
        <xdr:spPr>
          <a:xfrm>
            <a:off x="2962644" y="17226641"/>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12</xdr:col>
      <xdr:colOff>737252</xdr:colOff>
      <xdr:row>111</xdr:row>
      <xdr:rowOff>176891</xdr:rowOff>
    </xdr:from>
    <xdr:to>
      <xdr:col>22</xdr:col>
      <xdr:colOff>536852</xdr:colOff>
      <xdr:row>137</xdr:row>
      <xdr:rowOff>124068</xdr:rowOff>
    </xdr:to>
    <xdr:grpSp>
      <xdr:nvGrpSpPr>
        <xdr:cNvPr id="164" name="Grupo 163">
          <a:extLst>
            <a:ext uri="{FF2B5EF4-FFF2-40B4-BE49-F238E27FC236}">
              <a16:creationId xmlns:a16="http://schemas.microsoft.com/office/drawing/2014/main" id="{F32E2A51-5000-5057-B0D5-E7F61E3DEECF}"/>
            </a:ext>
          </a:extLst>
        </xdr:cNvPr>
        <xdr:cNvGrpSpPr/>
      </xdr:nvGrpSpPr>
      <xdr:grpSpPr>
        <a:xfrm>
          <a:off x="9049979" y="21495573"/>
          <a:ext cx="7419600" cy="4900177"/>
          <a:chOff x="9051216" y="17226641"/>
          <a:chExt cx="7419600" cy="4900177"/>
        </a:xfrm>
      </xdr:grpSpPr>
      <xdr:sp macro="" textlink="">
        <xdr:nvSpPr>
          <xdr:cNvPr id="159" name="CuadroTexto 108">
            <a:extLst>
              <a:ext uri="{FF2B5EF4-FFF2-40B4-BE49-F238E27FC236}">
                <a16:creationId xmlns:a16="http://schemas.microsoft.com/office/drawing/2014/main" id="{37743435-5BCE-B959-C220-5BEC5CB64A9B}"/>
              </a:ext>
            </a:extLst>
          </xdr:cNvPr>
          <xdr:cNvSpPr txBox="1"/>
        </xdr:nvSpPr>
        <xdr:spPr>
          <a:xfrm>
            <a:off x="9881561" y="17226641"/>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62" name="Gráfico 161">
            <a:extLst>
              <a:ext uri="{FF2B5EF4-FFF2-40B4-BE49-F238E27FC236}">
                <a16:creationId xmlns:a16="http://schemas.microsoft.com/office/drawing/2014/main" id="{D9594B84-B68E-D8B7-85CD-2960AFE02665}"/>
              </a:ext>
            </a:extLst>
          </xdr:cNvPr>
          <xdr:cNvGraphicFramePr>
            <a:graphicFrameLocks/>
          </xdr:cNvGraphicFramePr>
        </xdr:nvGraphicFramePr>
        <xdr:xfrm>
          <a:off x="9051216" y="17767218"/>
          <a:ext cx="7419600" cy="4359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4</xdr:col>
      <xdr:colOff>367394</xdr:colOff>
      <xdr:row>138</xdr:row>
      <xdr:rowOff>108856</xdr:rowOff>
    </xdr:from>
    <xdr:to>
      <xdr:col>21</xdr:col>
      <xdr:colOff>453985</xdr:colOff>
      <xdr:row>168</xdr:row>
      <xdr:rowOff>126308</xdr:rowOff>
    </xdr:to>
    <xdr:grpSp>
      <xdr:nvGrpSpPr>
        <xdr:cNvPr id="168" name="Grupo 167">
          <a:extLst>
            <a:ext uri="{FF2B5EF4-FFF2-40B4-BE49-F238E27FC236}">
              <a16:creationId xmlns:a16="http://schemas.microsoft.com/office/drawing/2014/main" id="{630C7095-2744-4997-8BDA-EDBCDC954230}"/>
            </a:ext>
          </a:extLst>
        </xdr:cNvPr>
        <xdr:cNvGrpSpPr/>
      </xdr:nvGrpSpPr>
      <xdr:grpSpPr>
        <a:xfrm>
          <a:off x="2584121" y="26571038"/>
          <a:ext cx="13040591" cy="5732452"/>
          <a:chOff x="2889662" y="24506465"/>
          <a:chExt cx="13040591" cy="5732452"/>
        </a:xfrm>
      </xdr:grpSpPr>
      <xdr:graphicFrame macro="">
        <xdr:nvGraphicFramePr>
          <xdr:cNvPr id="169" name="Gráfico 168">
            <a:extLst>
              <a:ext uri="{FF2B5EF4-FFF2-40B4-BE49-F238E27FC236}">
                <a16:creationId xmlns:a16="http://schemas.microsoft.com/office/drawing/2014/main" id="{D2EB4765-1DBB-5DE7-F4AC-D26949F72E5B}"/>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170" name="CuadroTexto 108">
            <a:extLst>
              <a:ext uri="{FF2B5EF4-FFF2-40B4-BE49-F238E27FC236}">
                <a16:creationId xmlns:a16="http://schemas.microsoft.com/office/drawing/2014/main" id="{F1A0CE48-97F0-1DD9-A828-733ED5A25544}"/>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171" name="CuadroTexto 108">
            <a:extLst>
              <a:ext uri="{FF2B5EF4-FFF2-40B4-BE49-F238E27FC236}">
                <a16:creationId xmlns:a16="http://schemas.microsoft.com/office/drawing/2014/main" id="{A8BFC002-06C2-3BFC-7728-5612231B3BEA}"/>
              </a:ext>
            </a:extLst>
          </xdr:cNvPr>
          <xdr:cNvSpPr txBox="1"/>
        </xdr:nvSpPr>
        <xdr:spPr>
          <a:xfrm>
            <a:off x="7811858" y="29836750"/>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8</xdr:col>
      <xdr:colOff>398318</xdr:colOff>
      <xdr:row>40</xdr:row>
      <xdr:rowOff>173181</xdr:rowOff>
    </xdr:from>
    <xdr:to>
      <xdr:col>13</xdr:col>
      <xdr:colOff>71438</xdr:colOff>
      <xdr:row>54</xdr:row>
      <xdr:rowOff>0</xdr:rowOff>
    </xdr:to>
    <xdr:grpSp>
      <xdr:nvGrpSpPr>
        <xdr:cNvPr id="12290" name="Grupo 12289">
          <a:extLst>
            <a:ext uri="{FF2B5EF4-FFF2-40B4-BE49-F238E27FC236}">
              <a16:creationId xmlns:a16="http://schemas.microsoft.com/office/drawing/2014/main" id="{2E02A30E-AAB7-4210-92E0-7DFCC296CCF8}"/>
            </a:ext>
          </a:extLst>
        </xdr:cNvPr>
        <xdr:cNvGrpSpPr/>
      </xdr:nvGrpSpPr>
      <xdr:grpSpPr>
        <a:xfrm>
          <a:off x="5663045" y="7793181"/>
          <a:ext cx="3483120" cy="2493819"/>
          <a:chOff x="5983431" y="6103545"/>
          <a:chExt cx="3483120" cy="2595813"/>
        </a:xfrm>
      </xdr:grpSpPr>
      <xdr:grpSp>
        <xdr:nvGrpSpPr>
          <xdr:cNvPr id="12297" name="Grupo 12296">
            <a:extLst>
              <a:ext uri="{FF2B5EF4-FFF2-40B4-BE49-F238E27FC236}">
                <a16:creationId xmlns:a16="http://schemas.microsoft.com/office/drawing/2014/main" id="{0B9D8403-5A7A-78AB-AD47-D35EC44E3E1C}"/>
              </a:ext>
            </a:extLst>
          </xdr:cNvPr>
          <xdr:cNvGrpSpPr/>
        </xdr:nvGrpSpPr>
        <xdr:grpSpPr>
          <a:xfrm>
            <a:off x="5983431" y="6338455"/>
            <a:ext cx="3483120" cy="2360903"/>
            <a:chOff x="5920653" y="6367459"/>
            <a:chExt cx="3483120" cy="2360903"/>
          </a:xfrm>
        </xdr:grpSpPr>
        <xdr:graphicFrame macro="">
          <xdr:nvGraphicFramePr>
            <xdr:cNvPr id="12299" name="Gráfico 12298">
              <a:extLst>
                <a:ext uri="{FF2B5EF4-FFF2-40B4-BE49-F238E27FC236}">
                  <a16:creationId xmlns:a16="http://schemas.microsoft.com/office/drawing/2014/main" id="{29C0AA89-E1B1-C30B-14D6-F8CDDF68E0FC}"/>
                </a:ext>
              </a:extLst>
            </xdr:cNvPr>
            <xdr:cNvGraphicFramePr/>
          </xdr:nvGraphicFramePr>
          <xdr:xfrm>
            <a:off x="5920653" y="6367459"/>
            <a:ext cx="3483120" cy="2360903"/>
          </xdr:xfrm>
          <a:graphic>
            <a:graphicData uri="http://schemas.openxmlformats.org/drawingml/2006/chart">
              <c:chart xmlns:c="http://schemas.openxmlformats.org/drawingml/2006/chart" xmlns:r="http://schemas.openxmlformats.org/officeDocument/2006/relationships" r:id="rId23"/>
            </a:graphicData>
          </a:graphic>
        </xdr:graphicFrame>
        <xdr:sp macro="" textlink="FactorAjuste!D12">
          <xdr:nvSpPr>
            <xdr:cNvPr id="12301" name="CuadroTexto 12300">
              <a:extLst>
                <a:ext uri="{FF2B5EF4-FFF2-40B4-BE49-F238E27FC236}">
                  <a16:creationId xmlns:a16="http://schemas.microsoft.com/office/drawing/2014/main" id="{3947739A-2EFA-1CF6-BC08-5A683BCF87E4}"/>
                </a:ext>
              </a:extLst>
            </xdr:cNvPr>
            <xdr:cNvSpPr txBox="1"/>
          </xdr:nvSpPr>
          <xdr:spPr>
            <a:xfrm>
              <a:off x="7263025" y="7226346"/>
              <a:ext cx="828272"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248F82E-C424-49B3-AA21-4A658E2698C1}" type="TxLink">
                <a:rPr lang="en-US" sz="3200" b="1" i="0" u="none" strike="noStrike">
                  <a:solidFill>
                    <a:srgbClr val="000000"/>
                  </a:solidFill>
                  <a:latin typeface="+mn-lt"/>
                  <a:ea typeface="+mn-ea"/>
                  <a:cs typeface="Arial"/>
                </a:rPr>
                <a:pPr marL="0" indent="0" algn="ctr"/>
                <a:t>30%</a:t>
              </a:fld>
              <a:endParaRPr lang="en-US" sz="3200" b="1" i="0" u="none" strike="noStrike">
                <a:solidFill>
                  <a:schemeClr val="tx1"/>
                </a:solidFill>
                <a:latin typeface="+mn-lt"/>
                <a:ea typeface="+mn-ea"/>
                <a:cs typeface="Calibri"/>
              </a:endParaRPr>
            </a:p>
          </xdr:txBody>
        </xdr:sp>
      </xdr:grpSp>
      <xdr:sp macro="" textlink="">
        <xdr:nvSpPr>
          <xdr:cNvPr id="12298" name="CuadroTexto 108">
            <a:extLst>
              <a:ext uri="{FF2B5EF4-FFF2-40B4-BE49-F238E27FC236}">
                <a16:creationId xmlns:a16="http://schemas.microsoft.com/office/drawing/2014/main" id="{7F4C04AD-5E48-A35A-6AD8-5BCF540FD9E2}"/>
              </a:ext>
            </a:extLst>
          </xdr:cNvPr>
          <xdr:cNvSpPr txBox="1"/>
        </xdr:nvSpPr>
        <xdr:spPr>
          <a:xfrm>
            <a:off x="6537612" y="6103545"/>
            <a:ext cx="2428875" cy="414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 Estimado</a:t>
            </a:r>
          </a:p>
        </xdr:txBody>
      </xdr:sp>
    </xdr:grpSp>
    <xdr:clientData/>
  </xdr:twoCellAnchor>
  <xdr:twoCellAnchor>
    <xdr:from>
      <xdr:col>11</xdr:col>
      <xdr:colOff>746847</xdr:colOff>
      <xdr:row>40</xdr:row>
      <xdr:rowOff>173181</xdr:rowOff>
    </xdr:from>
    <xdr:to>
      <xdr:col>16</xdr:col>
      <xdr:colOff>419967</xdr:colOff>
      <xdr:row>54</xdr:row>
      <xdr:rowOff>0</xdr:rowOff>
    </xdr:to>
    <xdr:grpSp>
      <xdr:nvGrpSpPr>
        <xdr:cNvPr id="12302" name="Grupo 12301">
          <a:extLst>
            <a:ext uri="{FF2B5EF4-FFF2-40B4-BE49-F238E27FC236}">
              <a16:creationId xmlns:a16="http://schemas.microsoft.com/office/drawing/2014/main" id="{45DA69C0-95D1-4B65-A492-E1B61D04CB78}"/>
            </a:ext>
          </a:extLst>
        </xdr:cNvPr>
        <xdr:cNvGrpSpPr/>
      </xdr:nvGrpSpPr>
      <xdr:grpSpPr>
        <a:xfrm>
          <a:off x="8297574" y="7793181"/>
          <a:ext cx="3483120" cy="2493819"/>
          <a:chOff x="8589817" y="6865545"/>
          <a:chExt cx="3483120" cy="2647767"/>
        </a:xfrm>
      </xdr:grpSpPr>
      <xdr:sp macro="" textlink="">
        <xdr:nvSpPr>
          <xdr:cNvPr id="12303" name="CuadroTexto 108">
            <a:extLst>
              <a:ext uri="{FF2B5EF4-FFF2-40B4-BE49-F238E27FC236}">
                <a16:creationId xmlns:a16="http://schemas.microsoft.com/office/drawing/2014/main" id="{E8913147-B5B6-4B73-40B7-7005984F65E7}"/>
              </a:ext>
            </a:extLst>
          </xdr:cNvPr>
          <xdr:cNvSpPr txBox="1"/>
        </xdr:nvSpPr>
        <xdr:spPr>
          <a:xfrm>
            <a:off x="9401283" y="6865545"/>
            <a:ext cx="1860189"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a:t>
            </a:r>
            <a:r>
              <a:rPr lang="es-MX" sz="1600" b="1" baseline="0">
                <a:solidFill>
                  <a:schemeClr val="tx1"/>
                </a:solidFill>
              </a:rPr>
              <a:t> Final</a:t>
            </a:r>
            <a:endParaRPr lang="es-MX" sz="1600" b="1">
              <a:solidFill>
                <a:schemeClr val="tx1"/>
              </a:solidFill>
            </a:endParaRPr>
          </a:p>
        </xdr:txBody>
      </xdr:sp>
      <xdr:grpSp>
        <xdr:nvGrpSpPr>
          <xdr:cNvPr id="12304" name="Grupo 12303">
            <a:extLst>
              <a:ext uri="{FF2B5EF4-FFF2-40B4-BE49-F238E27FC236}">
                <a16:creationId xmlns:a16="http://schemas.microsoft.com/office/drawing/2014/main" id="{C023B8C4-0262-7A0C-CFC3-C4ECF56C8607}"/>
              </a:ext>
            </a:extLst>
          </xdr:cNvPr>
          <xdr:cNvGrpSpPr/>
        </xdr:nvGrpSpPr>
        <xdr:grpSpPr>
          <a:xfrm>
            <a:off x="8589817" y="7152409"/>
            <a:ext cx="3483120" cy="2360903"/>
            <a:chOff x="8520546" y="6390409"/>
            <a:chExt cx="3483120" cy="2360903"/>
          </a:xfrm>
        </xdr:grpSpPr>
        <xdr:graphicFrame macro="">
          <xdr:nvGraphicFramePr>
            <xdr:cNvPr id="12305" name="Gráfico 12304">
              <a:extLst>
                <a:ext uri="{FF2B5EF4-FFF2-40B4-BE49-F238E27FC236}">
                  <a16:creationId xmlns:a16="http://schemas.microsoft.com/office/drawing/2014/main" id="{A3B7F6BD-BC86-64B2-9C1E-CF45B336B9EC}"/>
                </a:ext>
              </a:extLst>
            </xdr:cNvPr>
            <xdr:cNvGraphicFramePr>
              <a:graphicFrameLocks/>
            </xdr:cNvGraphicFramePr>
          </xdr:nvGraphicFramePr>
          <xdr:xfrm>
            <a:off x="8520546" y="6390409"/>
            <a:ext cx="3483120" cy="2360903"/>
          </xdr:xfrm>
          <a:graphic>
            <a:graphicData uri="http://schemas.openxmlformats.org/drawingml/2006/chart">
              <c:chart xmlns:c="http://schemas.openxmlformats.org/drawingml/2006/chart" xmlns:r="http://schemas.openxmlformats.org/officeDocument/2006/relationships" r:id="rId24"/>
            </a:graphicData>
          </a:graphic>
        </xdr:graphicFrame>
        <xdr:sp macro="" textlink="FactorAjuste!F12">
          <xdr:nvSpPr>
            <xdr:cNvPr id="12309" name="CuadroTexto 12308">
              <a:extLst>
                <a:ext uri="{FF2B5EF4-FFF2-40B4-BE49-F238E27FC236}">
                  <a16:creationId xmlns:a16="http://schemas.microsoft.com/office/drawing/2014/main" id="{7617CADB-DD65-8279-7D3C-83A7EC559541}"/>
                </a:ext>
              </a:extLst>
            </xdr:cNvPr>
            <xdr:cNvSpPr txBox="1"/>
          </xdr:nvSpPr>
          <xdr:spPr>
            <a:xfrm>
              <a:off x="9790491" y="7260982"/>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17FC2C9-973B-499E-9C33-9A5B8D01BF1A}" type="TxLink">
                <a:rPr lang="en-US" sz="3200" b="1" i="0" u="none" strike="noStrike">
                  <a:solidFill>
                    <a:srgbClr val="000000"/>
                  </a:solidFill>
                  <a:latin typeface="+mn-lt"/>
                  <a:ea typeface="+mn-ea"/>
                  <a:cs typeface="Arial"/>
                </a:rPr>
                <a:pPr marL="0" indent="0" algn="ctr"/>
                <a:t>30%</a:t>
              </a:fld>
              <a:endParaRPr lang="en-US" sz="3200" b="1" i="0" u="none" strike="noStrike">
                <a:solidFill>
                  <a:schemeClr val="tx1"/>
                </a:solidFill>
                <a:latin typeface="+mn-lt"/>
                <a:ea typeface="+mn-ea"/>
                <a:cs typeface="Calibri"/>
              </a:endParaRPr>
            </a:p>
          </xdr:txBody>
        </xdr:sp>
      </xdr:grpSp>
    </xdr:grpSp>
    <xdr:clientData/>
  </xdr:twoCellAnchor>
  <xdr:twoCellAnchor>
    <xdr:from>
      <xdr:col>1</xdr:col>
      <xdr:colOff>294408</xdr:colOff>
      <xdr:row>1</xdr:row>
      <xdr:rowOff>34638</xdr:rowOff>
    </xdr:from>
    <xdr:to>
      <xdr:col>22</xdr:col>
      <xdr:colOff>484908</xdr:colOff>
      <xdr:row>7</xdr:row>
      <xdr:rowOff>172638</xdr:rowOff>
    </xdr:to>
    <xdr:sp macro="" textlink="">
      <xdr:nvSpPr>
        <xdr:cNvPr id="10" name="Rectángulo: esquinas redondeadas 9">
          <a:extLst>
            <a:ext uri="{FF2B5EF4-FFF2-40B4-BE49-F238E27FC236}">
              <a16:creationId xmlns:a16="http://schemas.microsoft.com/office/drawing/2014/main" id="{8A76E21F-CFB9-4BFF-92A8-011D4B6D78E0}"/>
            </a:ext>
          </a:extLst>
        </xdr:cNvPr>
        <xdr:cNvSpPr/>
      </xdr:nvSpPr>
      <xdr:spPr>
        <a:xfrm>
          <a:off x="606135" y="225138"/>
          <a:ext cx="15811500"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xdr:col>
      <xdr:colOff>139776</xdr:colOff>
      <xdr:row>2</xdr:row>
      <xdr:rowOff>133322</xdr:rowOff>
    </xdr:from>
    <xdr:to>
      <xdr:col>5</xdr:col>
      <xdr:colOff>75545</xdr:colOff>
      <xdr:row>6</xdr:row>
      <xdr:rowOff>28918</xdr:rowOff>
    </xdr:to>
    <xdr:pic>
      <xdr:nvPicPr>
        <xdr:cNvPr id="156" name="3 Imagen">
          <a:extLst>
            <a:ext uri="{FF2B5EF4-FFF2-40B4-BE49-F238E27FC236}">
              <a16:creationId xmlns:a16="http://schemas.microsoft.com/office/drawing/2014/main" id="{72236F59-9A77-4755-ADB2-FD4E95B5B1D3}"/>
            </a:ext>
          </a:extLst>
        </xdr:cNvPr>
        <xdr:cNvPicPr>
          <a:picLocks noChangeAspect="1"/>
        </xdr:cNvPicPr>
      </xdr:nvPicPr>
      <xdr:blipFill>
        <a:blip xmlns:r="http://schemas.openxmlformats.org/officeDocument/2006/relationships" r:embed="rId25"/>
        <a:stretch>
          <a:fillRect/>
        </a:stretch>
      </xdr:blipFill>
      <xdr:spPr>
        <a:xfrm>
          <a:off x="830339" y="514322"/>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3</xdr:col>
      <xdr:colOff>468330</xdr:colOff>
      <xdr:row>230</xdr:row>
      <xdr:rowOff>166064</xdr:rowOff>
    </xdr:from>
    <xdr:to>
      <xdr:col>8</xdr:col>
      <xdr:colOff>124851</xdr:colOff>
      <xdr:row>233</xdr:row>
      <xdr:rowOff>68650</xdr:rowOff>
    </xdr:to>
    <xdr:sp macro="" textlink="">
      <xdr:nvSpPr>
        <xdr:cNvPr id="2" name="CuadroTexto 108">
          <a:extLst>
            <a:ext uri="{FF2B5EF4-FFF2-40B4-BE49-F238E27FC236}">
              <a16:creationId xmlns:a16="http://schemas.microsoft.com/office/drawing/2014/main" id="{99863FE1-E308-4FC3-8CA6-0B0708EB8349}"/>
            </a:ext>
          </a:extLst>
        </xdr:cNvPr>
        <xdr:cNvSpPr txBox="1"/>
      </xdr:nvSpPr>
      <xdr:spPr>
        <a:xfrm>
          <a:off x="1923057" y="43513473"/>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Bug</a:t>
          </a:r>
          <a:endParaRPr lang="es-MX" sz="2400" b="1">
            <a:solidFill>
              <a:schemeClr val="tx1"/>
            </a:solidFill>
          </a:endParaRPr>
        </a:p>
      </xdr:txBody>
    </xdr:sp>
    <xdr:clientData/>
  </xdr:twoCellAnchor>
  <xdr:twoCellAnchor editAs="oneCell">
    <xdr:from>
      <xdr:col>2</xdr:col>
      <xdr:colOff>591288</xdr:colOff>
      <xdr:row>230</xdr:row>
      <xdr:rowOff>151107</xdr:rowOff>
    </xdr:from>
    <xdr:to>
      <xdr:col>3</xdr:col>
      <xdr:colOff>333288</xdr:colOff>
      <xdr:row>233</xdr:row>
      <xdr:rowOff>83607</xdr:rowOff>
    </xdr:to>
    <xdr:pic>
      <xdr:nvPicPr>
        <xdr:cNvPr id="180" name="Imagen 179">
          <a:extLst>
            <a:ext uri="{FF2B5EF4-FFF2-40B4-BE49-F238E27FC236}">
              <a16:creationId xmlns:a16="http://schemas.microsoft.com/office/drawing/2014/main" id="{2DBC538C-3262-5C86-7329-0099C4D1281D}"/>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284015" y="44070016"/>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366152</xdr:colOff>
      <xdr:row>169</xdr:row>
      <xdr:rowOff>112565</xdr:rowOff>
    </xdr:from>
    <xdr:to>
      <xdr:col>8</xdr:col>
      <xdr:colOff>22673</xdr:colOff>
      <xdr:row>172</xdr:row>
      <xdr:rowOff>15151</xdr:rowOff>
    </xdr:to>
    <xdr:sp macro="" textlink="">
      <xdr:nvSpPr>
        <xdr:cNvPr id="181" name="CuadroTexto 108">
          <a:extLst>
            <a:ext uri="{FF2B5EF4-FFF2-40B4-BE49-F238E27FC236}">
              <a16:creationId xmlns:a16="http://schemas.microsoft.com/office/drawing/2014/main" id="{8BC64351-6F61-4566-8EA1-D256148DE6B7}"/>
            </a:ext>
          </a:extLst>
        </xdr:cNvPr>
        <xdr:cNvSpPr txBox="1"/>
      </xdr:nvSpPr>
      <xdr:spPr>
        <a:xfrm>
          <a:off x="1820879" y="32410974"/>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Desfases</a:t>
          </a:r>
          <a:endParaRPr lang="es-MX" sz="2400" b="1">
            <a:solidFill>
              <a:schemeClr val="tx1"/>
            </a:solidFill>
          </a:endParaRPr>
        </a:p>
      </xdr:txBody>
    </xdr:sp>
    <xdr:clientData/>
  </xdr:twoCellAnchor>
  <xdr:twoCellAnchor editAs="oneCell">
    <xdr:from>
      <xdr:col>2</xdr:col>
      <xdr:colOff>591288</xdr:colOff>
      <xdr:row>169</xdr:row>
      <xdr:rowOff>97608</xdr:rowOff>
    </xdr:from>
    <xdr:to>
      <xdr:col>3</xdr:col>
      <xdr:colOff>333288</xdr:colOff>
      <xdr:row>172</xdr:row>
      <xdr:rowOff>30108</xdr:rowOff>
    </xdr:to>
    <xdr:pic>
      <xdr:nvPicPr>
        <xdr:cNvPr id="183" name="Imagen 182">
          <a:extLst>
            <a:ext uri="{FF2B5EF4-FFF2-40B4-BE49-F238E27FC236}">
              <a16:creationId xmlns:a16="http://schemas.microsoft.com/office/drawing/2014/main" id="{3A89AB63-4B06-8D1A-D799-4BFDB6CD3CC1}"/>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284015" y="32396017"/>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536865</xdr:colOff>
      <xdr:row>173</xdr:row>
      <xdr:rowOff>100195</xdr:rowOff>
    </xdr:from>
    <xdr:to>
      <xdr:col>21</xdr:col>
      <xdr:colOff>329047</xdr:colOff>
      <xdr:row>185</xdr:row>
      <xdr:rowOff>118195</xdr:rowOff>
    </xdr:to>
    <xdr:sp macro="" textlink="">
      <xdr:nvSpPr>
        <xdr:cNvPr id="186" name="CuadroTexto 185">
          <a:extLst>
            <a:ext uri="{FF2B5EF4-FFF2-40B4-BE49-F238E27FC236}">
              <a16:creationId xmlns:a16="http://schemas.microsoft.com/office/drawing/2014/main" id="{29C7D253-51DD-A905-C043-2A08AE6DE57B}"/>
            </a:ext>
          </a:extLst>
        </xdr:cNvPr>
        <xdr:cNvSpPr txBox="1"/>
      </xdr:nvSpPr>
      <xdr:spPr>
        <a:xfrm>
          <a:off x="1230829" y="33219981"/>
          <a:ext cx="14270182" cy="230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clientData/>
  </xdr:twoCellAnchor>
  <xdr:twoCellAnchor>
    <xdr:from>
      <xdr:col>2</xdr:col>
      <xdr:colOff>619744</xdr:colOff>
      <xdr:row>234</xdr:row>
      <xdr:rowOff>159575</xdr:rowOff>
    </xdr:from>
    <xdr:to>
      <xdr:col>21</xdr:col>
      <xdr:colOff>481198</xdr:colOff>
      <xdr:row>246</xdr:row>
      <xdr:rowOff>55666</xdr:rowOff>
    </xdr:to>
    <xdr:sp macro="" textlink="">
      <xdr:nvSpPr>
        <xdr:cNvPr id="12310" name="CuadroTexto 186">
          <a:extLst>
            <a:ext uri="{FF2B5EF4-FFF2-40B4-BE49-F238E27FC236}">
              <a16:creationId xmlns:a16="http://schemas.microsoft.com/office/drawing/2014/main" id="{79D1643F-B05D-3FD1-01B9-6C87F4FC1544}"/>
            </a:ext>
          </a:extLst>
        </xdr:cNvPr>
        <xdr:cNvSpPr txBox="1"/>
      </xdr:nvSpPr>
      <xdr:spPr>
        <a:xfrm>
          <a:off x="1313708" y="44899861"/>
          <a:ext cx="14339454" cy="2182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clientData/>
  </xdr:twoCellAnchor>
  <xdr:twoCellAnchor>
    <xdr:from>
      <xdr:col>2</xdr:col>
      <xdr:colOff>476250</xdr:colOff>
      <xdr:row>252</xdr:row>
      <xdr:rowOff>167036</xdr:rowOff>
    </xdr:from>
    <xdr:to>
      <xdr:col>21</xdr:col>
      <xdr:colOff>668250</xdr:colOff>
      <xdr:row>269</xdr:row>
      <xdr:rowOff>37313</xdr:rowOff>
    </xdr:to>
    <xdr:grpSp>
      <xdr:nvGrpSpPr>
        <xdr:cNvPr id="12377" name="Grupo 12309">
          <a:extLst>
            <a:ext uri="{FF2B5EF4-FFF2-40B4-BE49-F238E27FC236}">
              <a16:creationId xmlns:a16="http://schemas.microsoft.com/office/drawing/2014/main" id="{CB05D99B-CAEB-9779-A88C-332707782089}"/>
            </a:ext>
          </a:extLst>
        </xdr:cNvPr>
        <xdr:cNvGrpSpPr/>
      </xdr:nvGrpSpPr>
      <xdr:grpSpPr>
        <a:xfrm>
          <a:off x="1168977" y="48484763"/>
          <a:ext cx="14670000" cy="3108777"/>
          <a:chOff x="1166813" y="48077786"/>
          <a:chExt cx="14670000" cy="3108777"/>
        </a:xfrm>
      </xdr:grpSpPr>
      <xdr:sp macro="" textlink="">
        <xdr:nvSpPr>
          <xdr:cNvPr id="12378" name="CuadroTexto 108">
            <a:extLst>
              <a:ext uri="{FF2B5EF4-FFF2-40B4-BE49-F238E27FC236}">
                <a16:creationId xmlns:a16="http://schemas.microsoft.com/office/drawing/2014/main" id="{00000000-0008-0000-0200-000096000000}"/>
              </a:ext>
            </a:extLst>
          </xdr:cNvPr>
          <xdr:cNvSpPr txBox="1"/>
        </xdr:nvSpPr>
        <xdr:spPr>
          <a:xfrm>
            <a:off x="1920893" y="48092743"/>
            <a:ext cx="190252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Mejoras al proceso</a:t>
            </a:r>
            <a:endParaRPr lang="es-MX" sz="2400" b="1">
              <a:solidFill>
                <a:schemeClr val="tx1"/>
              </a:solidFill>
            </a:endParaRPr>
          </a:p>
        </xdr:txBody>
      </xdr:sp>
      <xdr:sp macro="" textlink="">
        <xdr:nvSpPr>
          <xdr:cNvPr id="12379" name="Rectángulo: esquinas redondeadas 12305">
            <a:extLst>
              <a:ext uri="{FF2B5EF4-FFF2-40B4-BE49-F238E27FC236}">
                <a16:creationId xmlns:a16="http://schemas.microsoft.com/office/drawing/2014/main" id="{00000000-0008-0000-0200-000012300000}"/>
              </a:ext>
            </a:extLst>
          </xdr:cNvPr>
          <xdr:cNvSpPr/>
        </xdr:nvSpPr>
        <xdr:spPr>
          <a:xfrm>
            <a:off x="1166813" y="48666563"/>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0" name="Imagen 2">
            <a:extLst>
              <a:ext uri="{FF2B5EF4-FFF2-40B4-BE49-F238E27FC236}">
                <a16:creationId xmlns:a16="http://schemas.microsoft.com/office/drawing/2014/main" id="{2CEF280D-CB90-60DF-41E5-5DC069EF9786}"/>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346056" y="48077786"/>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1" name="CuadroTexto 189">
            <a:extLst>
              <a:ext uri="{FF2B5EF4-FFF2-40B4-BE49-F238E27FC236}">
                <a16:creationId xmlns:a16="http://schemas.microsoft.com/office/drawing/2014/main" id="{EC8C7B9C-22C5-704A-EE63-DAE1B8ED71B8}"/>
              </a:ext>
            </a:extLst>
          </xdr:cNvPr>
          <xdr:cNvSpPr txBox="1"/>
        </xdr:nvSpPr>
        <xdr:spPr>
          <a:xfrm>
            <a:off x="1400609" y="48845933"/>
            <a:ext cx="14287500" cy="2216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476250</xdr:colOff>
      <xdr:row>270</xdr:row>
      <xdr:rowOff>0</xdr:rowOff>
    </xdr:from>
    <xdr:to>
      <xdr:col>21</xdr:col>
      <xdr:colOff>668250</xdr:colOff>
      <xdr:row>286</xdr:row>
      <xdr:rowOff>61739</xdr:rowOff>
    </xdr:to>
    <xdr:grpSp>
      <xdr:nvGrpSpPr>
        <xdr:cNvPr id="12382" name="Grupo 12288">
          <a:extLst>
            <a:ext uri="{FF2B5EF4-FFF2-40B4-BE49-F238E27FC236}">
              <a16:creationId xmlns:a16="http://schemas.microsoft.com/office/drawing/2014/main" id="{87353E83-BB56-3C4D-A9F0-546582E5A2AF}"/>
            </a:ext>
          </a:extLst>
        </xdr:cNvPr>
        <xdr:cNvGrpSpPr/>
      </xdr:nvGrpSpPr>
      <xdr:grpSpPr>
        <a:xfrm>
          <a:off x="1168977" y="51746727"/>
          <a:ext cx="14670000" cy="3109739"/>
          <a:chOff x="1166813" y="51339750"/>
          <a:chExt cx="14670000" cy="3109739"/>
        </a:xfrm>
      </xdr:grpSpPr>
      <xdr:sp macro="" textlink="">
        <xdr:nvSpPr>
          <xdr:cNvPr id="12383" name="CuadroTexto 108">
            <a:extLst>
              <a:ext uri="{FF2B5EF4-FFF2-40B4-BE49-F238E27FC236}">
                <a16:creationId xmlns:a16="http://schemas.microsoft.com/office/drawing/2014/main" id="{00000000-0008-0000-0200-000097000000}"/>
              </a:ext>
            </a:extLst>
          </xdr:cNvPr>
          <xdr:cNvSpPr txBox="1"/>
        </xdr:nvSpPr>
        <xdr:spPr>
          <a:xfrm>
            <a:off x="1930053" y="51339750"/>
            <a:ext cx="3466521" cy="44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Lecciones aprendidas</a:t>
            </a:r>
            <a:endParaRPr lang="es-MX" sz="2400" b="1">
              <a:solidFill>
                <a:schemeClr val="tx1"/>
              </a:solidFill>
            </a:endParaRPr>
          </a:p>
        </xdr:txBody>
      </xdr:sp>
      <xdr:sp macro="" textlink="">
        <xdr:nvSpPr>
          <xdr:cNvPr id="12384" name="Rectángulo: esquinas redondeadas 12306">
            <a:extLst>
              <a:ext uri="{FF2B5EF4-FFF2-40B4-BE49-F238E27FC236}">
                <a16:creationId xmlns:a16="http://schemas.microsoft.com/office/drawing/2014/main" id="{00000000-0008-0000-0200-000013300000}"/>
              </a:ext>
            </a:extLst>
          </xdr:cNvPr>
          <xdr:cNvSpPr/>
        </xdr:nvSpPr>
        <xdr:spPr>
          <a:xfrm>
            <a:off x="1166813" y="51929489"/>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5" name="Imagen 151">
            <a:extLst>
              <a:ext uri="{FF2B5EF4-FFF2-40B4-BE49-F238E27FC236}">
                <a16:creationId xmlns:a16="http://schemas.microsoft.com/office/drawing/2014/main" id="{1E5C0D70-BE45-9A50-B9A9-76DE523A00C7}"/>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354840" y="51339750"/>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6" name="CuadroTexto 190">
            <a:extLst>
              <a:ext uri="{FF2B5EF4-FFF2-40B4-BE49-F238E27FC236}">
                <a16:creationId xmlns:a16="http://schemas.microsoft.com/office/drawing/2014/main" id="{9A753B68-52F2-BAE0-89D2-D5779AF3C1B0}"/>
              </a:ext>
            </a:extLst>
          </xdr:cNvPr>
          <xdr:cNvSpPr txBox="1"/>
        </xdr:nvSpPr>
        <xdr:spPr>
          <a:xfrm>
            <a:off x="1331336" y="52084433"/>
            <a:ext cx="14287500" cy="2199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664277</xdr:colOff>
      <xdr:row>286</xdr:row>
      <xdr:rowOff>173182</xdr:rowOff>
    </xdr:from>
    <xdr:to>
      <xdr:col>19</xdr:col>
      <xdr:colOff>381000</xdr:colOff>
      <xdr:row>312</xdr:row>
      <xdr:rowOff>51954</xdr:rowOff>
    </xdr:to>
    <xdr:grpSp>
      <xdr:nvGrpSpPr>
        <xdr:cNvPr id="12311" name="Grupo 12310">
          <a:extLst>
            <a:ext uri="{FF2B5EF4-FFF2-40B4-BE49-F238E27FC236}">
              <a16:creationId xmlns:a16="http://schemas.microsoft.com/office/drawing/2014/main" id="{DEFDE736-22E9-6E9A-93EC-9C93BE0F9C82}"/>
            </a:ext>
          </a:extLst>
        </xdr:cNvPr>
        <xdr:cNvGrpSpPr/>
      </xdr:nvGrpSpPr>
      <xdr:grpSpPr>
        <a:xfrm>
          <a:off x="1357004" y="54967909"/>
          <a:ext cx="12670723" cy="4831772"/>
          <a:chOff x="1354840" y="54560932"/>
          <a:chExt cx="12670723" cy="4831772"/>
        </a:xfrm>
      </xdr:grpSpPr>
      <xdr:sp macro="" textlink="">
        <xdr:nvSpPr>
          <xdr:cNvPr id="12308" name="CuadroTexto 108">
            <a:extLst>
              <a:ext uri="{FF2B5EF4-FFF2-40B4-BE49-F238E27FC236}">
                <a16:creationId xmlns:a16="http://schemas.microsoft.com/office/drawing/2014/main" id="{00000000-0008-0000-0200-000014300000}"/>
              </a:ext>
            </a:extLst>
          </xdr:cNvPr>
          <xdr:cNvSpPr txBox="1"/>
        </xdr:nvSpPr>
        <xdr:spPr>
          <a:xfrm>
            <a:off x="1930053" y="54560932"/>
            <a:ext cx="3466521" cy="66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Documentación</a:t>
            </a:r>
            <a:endParaRPr lang="es-MX" sz="2400" b="1">
              <a:solidFill>
                <a:schemeClr val="tx1"/>
              </a:solidFill>
            </a:endParaRPr>
          </a:p>
        </xdr:txBody>
      </xdr:sp>
      <xdr:grpSp>
        <xdr:nvGrpSpPr>
          <xdr:cNvPr id="12347" name="Grupo 12316">
            <a:extLst>
              <a:ext uri="{FF2B5EF4-FFF2-40B4-BE49-F238E27FC236}">
                <a16:creationId xmlns:a16="http://schemas.microsoft.com/office/drawing/2014/main" id="{00000000-0008-0000-0200-00003B300000}"/>
              </a:ext>
            </a:extLst>
          </xdr:cNvPr>
          <xdr:cNvGrpSpPr/>
        </xdr:nvGrpSpPr>
        <xdr:grpSpPr>
          <a:xfrm>
            <a:off x="2834554" y="55294171"/>
            <a:ext cx="11191009" cy="4098533"/>
            <a:chOff x="3269672" y="46539830"/>
            <a:chExt cx="11191009" cy="4098533"/>
          </a:xfrm>
        </xdr:grpSpPr>
        <xdr:sp macro="" textlink="">
          <xdr:nvSpPr>
            <xdr:cNvPr id="12348" name="Rectángulo: esquinas redondeadas 12302">
              <a:extLst>
                <a:ext uri="{FF2B5EF4-FFF2-40B4-BE49-F238E27FC236}">
                  <a16:creationId xmlns:a16="http://schemas.microsoft.com/office/drawing/2014/main" id="{00000000-0008-0000-0200-00003C300000}"/>
                </a:ext>
              </a:extLst>
            </xdr:cNvPr>
            <xdr:cNvSpPr/>
          </xdr:nvSpPr>
          <xdr:spPr>
            <a:xfrm>
              <a:off x="3269672" y="46539830"/>
              <a:ext cx="9216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(los) documento(s) de diseño fue(ron) suficiente(s) para generar los casos de prueba detallados </a:t>
              </a:r>
              <a:endParaRPr lang="es-MX" sz="1100" b="1"/>
            </a:p>
          </xdr:txBody>
        </xdr:sp>
        <xdr:sp macro="" textlink="Seguimiento!J198">
          <xdr:nvSpPr>
            <xdr:cNvPr id="12349" name="Rectángulo: esquinas redondeadas 12309">
              <a:extLst>
                <a:ext uri="{FF2B5EF4-FFF2-40B4-BE49-F238E27FC236}">
                  <a16:creationId xmlns:a16="http://schemas.microsoft.com/office/drawing/2014/main" id="{00000000-0008-0000-0200-00003D300000}"/>
                </a:ext>
              </a:extLst>
            </xdr:cNvPr>
            <xdr:cNvSpPr/>
          </xdr:nvSpPr>
          <xdr:spPr>
            <a:xfrm>
              <a:off x="12555682" y="46539830"/>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A62CC75D-D767-429C-8DC8-2B5F52DCB2C2}" type="TxLink">
                <a:rPr lang="en-US" sz="1400" b="1" i="0" u="none" strike="noStrike">
                  <a:solidFill>
                    <a:srgbClr val="000000"/>
                  </a:solidFill>
                  <a:latin typeface="+mn-lt"/>
                  <a:cs typeface="Arial"/>
                </a:rPr>
                <a:pPr algn="ctr"/>
                <a:t>No</a:t>
              </a:fld>
              <a:endParaRPr lang="es-MX" sz="1400" b="1">
                <a:latin typeface="+mn-lt"/>
              </a:endParaRPr>
            </a:p>
          </xdr:txBody>
        </xdr:sp>
        <xdr:sp macro="" textlink="">
          <xdr:nvSpPr>
            <xdr:cNvPr id="12350" name="Rectángulo: esquinas redondeadas 142">
              <a:extLst>
                <a:ext uri="{FF2B5EF4-FFF2-40B4-BE49-F238E27FC236}">
                  <a16:creationId xmlns:a16="http://schemas.microsoft.com/office/drawing/2014/main" id="{00000000-0008-0000-0200-00003E300000}"/>
                </a:ext>
              </a:extLst>
            </xdr:cNvPr>
            <xdr:cNvSpPr/>
          </xdr:nvSpPr>
          <xdr:spPr>
            <a:xfrm>
              <a:off x="3269672" y="47382545"/>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Claridad</a:t>
              </a:r>
              <a:endParaRPr lang="es-MX" sz="1100" b="1"/>
            </a:p>
          </xdr:txBody>
        </xdr:sp>
        <xdr:sp macro="" textlink="">
          <xdr:nvSpPr>
            <xdr:cNvPr id="12351" name="Rectángulo: esquinas redondeadas 170">
              <a:extLst>
                <a:ext uri="{FF2B5EF4-FFF2-40B4-BE49-F238E27FC236}">
                  <a16:creationId xmlns:a16="http://schemas.microsoft.com/office/drawing/2014/main" id="{00000000-0008-0000-0200-00003F300000}"/>
                </a:ext>
              </a:extLst>
            </xdr:cNvPr>
            <xdr:cNvSpPr/>
          </xdr:nvSpPr>
          <xdr:spPr>
            <a:xfrm>
              <a:off x="3269672" y="469495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a:t>Aspecto</a:t>
              </a:r>
              <a:endParaRPr lang="es-MX" sz="1100" b="1"/>
            </a:p>
          </xdr:txBody>
        </xdr:sp>
        <xdr:sp macro="" textlink="">
          <xdr:nvSpPr>
            <xdr:cNvPr id="12352" name="Rectángulo: esquinas redondeadas 176">
              <a:extLst>
                <a:ext uri="{FF2B5EF4-FFF2-40B4-BE49-F238E27FC236}">
                  <a16:creationId xmlns:a16="http://schemas.microsoft.com/office/drawing/2014/main" id="{00000000-0008-0000-0200-000040300000}"/>
                </a:ext>
              </a:extLst>
            </xdr:cNvPr>
            <xdr:cNvSpPr/>
          </xdr:nvSpPr>
          <xdr:spPr>
            <a:xfrm>
              <a:off x="3269672" y="47812036"/>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Nivel Detalle</a:t>
              </a:r>
              <a:endParaRPr lang="es-MX" sz="1100" b="1"/>
            </a:p>
          </xdr:txBody>
        </xdr:sp>
        <xdr:sp macro="" textlink="">
          <xdr:nvSpPr>
            <xdr:cNvPr id="12353" name="Rectángulo: esquinas redondeadas 177">
              <a:extLst>
                <a:ext uri="{FF2B5EF4-FFF2-40B4-BE49-F238E27FC236}">
                  <a16:creationId xmlns:a16="http://schemas.microsoft.com/office/drawing/2014/main" id="{00000000-0008-0000-0200-000041300000}"/>
                </a:ext>
              </a:extLst>
            </xdr:cNvPr>
            <xdr:cNvSpPr/>
          </xdr:nvSpPr>
          <xdr:spPr>
            <a:xfrm>
              <a:off x="3269672" y="48241527"/>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Consistencia</a:t>
              </a:r>
              <a:endParaRPr lang="es-MX" sz="1100" b="1"/>
            </a:p>
          </xdr:txBody>
        </xdr:sp>
        <xdr:sp macro="" textlink="">
          <xdr:nvSpPr>
            <xdr:cNvPr id="12354" name="Rectángulo: esquinas redondeadas 179">
              <a:extLst>
                <a:ext uri="{FF2B5EF4-FFF2-40B4-BE49-F238E27FC236}">
                  <a16:creationId xmlns:a16="http://schemas.microsoft.com/office/drawing/2014/main" id="{00000000-0008-0000-0200-000042300000}"/>
                </a:ext>
              </a:extLst>
            </xdr:cNvPr>
            <xdr:cNvSpPr/>
          </xdr:nvSpPr>
          <xdr:spPr>
            <a:xfrm>
              <a:off x="4755572" y="47382545"/>
              <a:ext cx="7741227"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Facilidad para comprender la información </a:t>
              </a:r>
              <a:endParaRPr lang="es-MX" sz="1100" b="1"/>
            </a:p>
          </xdr:txBody>
        </xdr:sp>
        <xdr:sp macro="" textlink="">
          <xdr:nvSpPr>
            <xdr:cNvPr id="12355" name="Rectángulo: esquinas redondeadas 182">
              <a:extLst>
                <a:ext uri="{FF2B5EF4-FFF2-40B4-BE49-F238E27FC236}">
                  <a16:creationId xmlns:a16="http://schemas.microsoft.com/office/drawing/2014/main" id="{00000000-0008-0000-0200-000043300000}"/>
                </a:ext>
              </a:extLst>
            </xdr:cNvPr>
            <xdr:cNvSpPr/>
          </xdr:nvSpPr>
          <xdr:spPr>
            <a:xfrm>
              <a:off x="4755572" y="47812036"/>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Que tan suficiente es el nivel de detalle para independizar el proceso de pruebas del resto del equipo</a:t>
              </a:r>
              <a:endParaRPr lang="es-MX" sz="1100" b="1"/>
            </a:p>
          </xdr:txBody>
        </xdr:sp>
        <xdr:sp macro="" textlink="">
          <xdr:nvSpPr>
            <xdr:cNvPr id="12356" name="Rectángulo: esquinas redondeadas 185">
              <a:extLst>
                <a:ext uri="{FF2B5EF4-FFF2-40B4-BE49-F238E27FC236}">
                  <a16:creationId xmlns:a16="http://schemas.microsoft.com/office/drawing/2014/main" id="{00000000-0008-0000-0200-000044300000}"/>
                </a:ext>
              </a:extLst>
            </xdr:cNvPr>
            <xdr:cNvSpPr/>
          </xdr:nvSpPr>
          <xdr:spPr>
            <a:xfrm>
              <a:off x="4755572" y="48241527"/>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nivel en que la documentación refleja la funcionalidad entregada a pruebas</a:t>
              </a:r>
              <a:endParaRPr lang="es-MX" sz="1100" b="1"/>
            </a:p>
          </xdr:txBody>
        </xdr:sp>
        <xdr:sp macro="" textlink="">
          <xdr:nvSpPr>
            <xdr:cNvPr id="12357" name="Rectángulo: esquinas redondeadas 186">
              <a:extLst>
                <a:ext uri="{FF2B5EF4-FFF2-40B4-BE49-F238E27FC236}">
                  <a16:creationId xmlns:a16="http://schemas.microsoft.com/office/drawing/2014/main" id="{00000000-0008-0000-0200-000045300000}"/>
                </a:ext>
              </a:extLst>
            </xdr:cNvPr>
            <xdr:cNvSpPr/>
          </xdr:nvSpPr>
          <xdr:spPr>
            <a:xfrm>
              <a:off x="12555682" y="469495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i="0" u="none" strike="noStrike">
                  <a:solidFill>
                    <a:srgbClr val="000000"/>
                  </a:solidFill>
                  <a:latin typeface="Calibri"/>
                  <a:cs typeface="Calibri"/>
                </a:rPr>
                <a:t>Calificación</a:t>
              </a:r>
            </a:p>
          </xdr:txBody>
        </xdr:sp>
        <xdr:sp macro="" textlink="Seguimiento!J200">
          <xdr:nvSpPr>
            <xdr:cNvPr id="12358" name="Rectángulo: esquinas redondeadas 12303">
              <a:extLst>
                <a:ext uri="{FF2B5EF4-FFF2-40B4-BE49-F238E27FC236}">
                  <a16:creationId xmlns:a16="http://schemas.microsoft.com/office/drawing/2014/main" id="{00000000-0008-0000-0200-000046300000}"/>
                </a:ext>
              </a:extLst>
            </xdr:cNvPr>
            <xdr:cNvSpPr/>
          </xdr:nvSpPr>
          <xdr:spPr>
            <a:xfrm>
              <a:off x="12555682" y="47382545"/>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35041629-7D22-428C-A702-C1F261955630}"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Seguimiento!J201">
          <xdr:nvSpPr>
            <xdr:cNvPr id="12359" name="Rectángulo: esquinas redondeadas 12304">
              <a:extLst>
                <a:ext uri="{FF2B5EF4-FFF2-40B4-BE49-F238E27FC236}">
                  <a16:creationId xmlns:a16="http://schemas.microsoft.com/office/drawing/2014/main" id="{00000000-0008-0000-0200-000047300000}"/>
                </a:ext>
              </a:extLst>
            </xdr:cNvPr>
            <xdr:cNvSpPr/>
          </xdr:nvSpPr>
          <xdr:spPr>
            <a:xfrm>
              <a:off x="12555682" y="47812036"/>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9AA7C4E3-A828-4010-8A25-1911DCCC918B}"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Seguimiento!J202">
          <xdr:nvSpPr>
            <xdr:cNvPr id="12360" name="Rectángulo: esquinas redondeadas 12308">
              <a:extLst>
                <a:ext uri="{FF2B5EF4-FFF2-40B4-BE49-F238E27FC236}">
                  <a16:creationId xmlns:a16="http://schemas.microsoft.com/office/drawing/2014/main" id="{00000000-0008-0000-0200-000048300000}"/>
                </a:ext>
              </a:extLst>
            </xdr:cNvPr>
            <xdr:cNvSpPr/>
          </xdr:nvSpPr>
          <xdr:spPr>
            <a:xfrm>
              <a:off x="12555682" y="48241527"/>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D7A406F5-B464-49D7-B8FF-23E70AEC5D84}"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
          <xdr:nvSpPr>
            <xdr:cNvPr id="12361" name="Rectángulo: esquinas redondeadas 12311">
              <a:extLst>
                <a:ext uri="{FF2B5EF4-FFF2-40B4-BE49-F238E27FC236}">
                  <a16:creationId xmlns:a16="http://schemas.microsoft.com/office/drawing/2014/main" id="{00000000-0008-0000-0200-000049300000}"/>
                </a:ext>
              </a:extLst>
            </xdr:cNvPr>
            <xdr:cNvSpPr/>
          </xdr:nvSpPr>
          <xdr:spPr>
            <a:xfrm>
              <a:off x="3269672" y="486640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a:r>
                <a:rPr lang="es-MX" sz="1400" b="1"/>
                <a:t>Promedio</a:t>
              </a:r>
              <a:endParaRPr lang="es-MX" sz="1100" b="1"/>
            </a:p>
          </xdr:txBody>
        </xdr:sp>
        <xdr:sp macro="" textlink="Seguimiento!J203">
          <xdr:nvSpPr>
            <xdr:cNvPr id="12362" name="Rectángulo: esquinas redondeadas 12312">
              <a:extLst>
                <a:ext uri="{FF2B5EF4-FFF2-40B4-BE49-F238E27FC236}">
                  <a16:creationId xmlns:a16="http://schemas.microsoft.com/office/drawing/2014/main" id="{00000000-0008-0000-0200-00004A300000}"/>
                </a:ext>
              </a:extLst>
            </xdr:cNvPr>
            <xdr:cNvSpPr/>
          </xdr:nvSpPr>
          <xdr:spPr>
            <a:xfrm>
              <a:off x="12555682" y="486640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BE12856-E871-4FF5-86AA-02E55D47C71E}"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
          <xdr:nvSpPr>
            <xdr:cNvPr id="12363" name="Rectángulo: esquinas redondeadas 12314">
              <a:extLst>
                <a:ext uri="{FF2B5EF4-FFF2-40B4-BE49-F238E27FC236}">
                  <a16:creationId xmlns:a16="http://schemas.microsoft.com/office/drawing/2014/main" id="{00000000-0008-0000-0200-00004B300000}"/>
                </a:ext>
              </a:extLst>
            </xdr:cNvPr>
            <xdr:cNvSpPr/>
          </xdr:nvSpPr>
          <xdr:spPr>
            <a:xfrm>
              <a:off x="3269672" y="49093581"/>
              <a:ext cx="11191009" cy="609601"/>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r>
                <a:rPr lang="es-MX" sz="1400" b="1"/>
                <a:t>Importante: Si la calificación de algún ítem de la documentación es menor .85, detalle los aspectos que dieron origen a esta calificación (que tuvieron falla y que se deben corregir y mejorar):</a:t>
              </a:r>
              <a:endParaRPr lang="es-MX" sz="1100" b="1"/>
            </a:p>
          </xdr:txBody>
        </xdr:sp>
        <xdr:sp macro="" textlink="">
          <xdr:nvSpPr>
            <xdr:cNvPr id="12364" name="Rectángulo: esquinas redondeadas 12315">
              <a:extLst>
                <a:ext uri="{FF2B5EF4-FFF2-40B4-BE49-F238E27FC236}">
                  <a16:creationId xmlns:a16="http://schemas.microsoft.com/office/drawing/2014/main" id="{00000000-0008-0000-0200-00004C300000}"/>
                </a:ext>
              </a:extLst>
            </xdr:cNvPr>
            <xdr:cNvSpPr/>
          </xdr:nvSpPr>
          <xdr:spPr>
            <a:xfrm>
              <a:off x="3269672" y="49824408"/>
              <a:ext cx="11187545" cy="813955"/>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pic>
        <xdr:nvPicPr>
          <xdr:cNvPr id="158" name="Imagen 157">
            <a:extLst>
              <a:ext uri="{FF2B5EF4-FFF2-40B4-BE49-F238E27FC236}">
                <a16:creationId xmlns:a16="http://schemas.microsoft.com/office/drawing/2014/main" id="{AE506AA3-6F89-BC81-0813-C5FC54059A8A}"/>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354840" y="54641225"/>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288" name="CuadroTexto 12287">
            <a:extLst>
              <a:ext uri="{FF2B5EF4-FFF2-40B4-BE49-F238E27FC236}">
                <a16:creationId xmlns:a16="http://schemas.microsoft.com/office/drawing/2014/main" id="{B275A401-730A-E32E-26A5-FCC136D42791}"/>
              </a:ext>
            </a:extLst>
          </xdr:cNvPr>
          <xdr:cNvSpPr txBox="1"/>
        </xdr:nvSpPr>
        <xdr:spPr>
          <a:xfrm>
            <a:off x="2976562" y="58665339"/>
            <a:ext cx="10927773" cy="64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editAs="oneCell">
    <xdr:from>
      <xdr:col>19</xdr:col>
      <xdr:colOff>0</xdr:colOff>
      <xdr:row>2</xdr:row>
      <xdr:rowOff>133322</xdr:rowOff>
    </xdr:from>
    <xdr:to>
      <xdr:col>22</xdr:col>
      <xdr:colOff>416336</xdr:colOff>
      <xdr:row>6</xdr:row>
      <xdr:rowOff>24518</xdr:rowOff>
    </xdr:to>
    <xdr:pic>
      <xdr:nvPicPr>
        <xdr:cNvPr id="3" name="Imagen 2">
          <a:extLst>
            <a:ext uri="{FF2B5EF4-FFF2-40B4-BE49-F238E27FC236}">
              <a16:creationId xmlns:a16="http://schemas.microsoft.com/office/drawing/2014/main" id="{E78EC3EE-129E-4A97-A179-F02ADC1E3C93}"/>
            </a:ext>
          </a:extLst>
        </xdr:cNvPr>
        <xdr:cNvPicPr>
          <a:picLocks noChangeAspect="1"/>
        </xdr:cNvPicPr>
      </xdr:nvPicPr>
      <xdr:blipFill>
        <a:blip xmlns:r="http://schemas.openxmlformats.org/officeDocument/2006/relationships" r:embed="rId31"/>
        <a:stretch>
          <a:fillRect/>
        </a:stretch>
      </xdr:blipFill>
      <xdr:spPr>
        <a:xfrm>
          <a:off x="13644563" y="514322"/>
          <a:ext cx="2702336" cy="65319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217715</xdr:colOff>
      <xdr:row>1</xdr:row>
      <xdr:rowOff>81643</xdr:rowOff>
    </xdr:from>
    <xdr:to>
      <xdr:col>8</xdr:col>
      <xdr:colOff>301625</xdr:colOff>
      <xdr:row>4</xdr:row>
      <xdr:rowOff>174625</xdr:rowOff>
    </xdr:to>
    <xdr:grpSp>
      <xdr:nvGrpSpPr>
        <xdr:cNvPr id="2" name="Grupo 1">
          <a:extLst>
            <a:ext uri="{FF2B5EF4-FFF2-40B4-BE49-F238E27FC236}">
              <a16:creationId xmlns:a16="http://schemas.microsoft.com/office/drawing/2014/main" id="{A4CD86AE-6309-4ACA-AABF-DBBDB9839FC5}"/>
            </a:ext>
          </a:extLst>
        </xdr:cNvPr>
        <xdr:cNvGrpSpPr/>
      </xdr:nvGrpSpPr>
      <xdr:grpSpPr>
        <a:xfrm>
          <a:off x="374597" y="272143"/>
          <a:ext cx="9945087" cy="664482"/>
          <a:chOff x="906606" y="752721"/>
          <a:chExt cx="7049259" cy="411453"/>
        </a:xfrm>
      </xdr:grpSpPr>
      <xdr:sp macro="" textlink="">
        <xdr:nvSpPr>
          <xdr:cNvPr id="3" name="Rectángulo: esquinas redondeadas 2">
            <a:extLst>
              <a:ext uri="{FF2B5EF4-FFF2-40B4-BE49-F238E27FC236}">
                <a16:creationId xmlns:a16="http://schemas.microsoft.com/office/drawing/2014/main" id="{4AB1317E-FEC5-E85D-2043-CDD238623FF8}"/>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64A9D9D5-4C78-A546-82C0-E85FF63790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217715</xdr:colOff>
      <xdr:row>1</xdr:row>
      <xdr:rowOff>81643</xdr:rowOff>
    </xdr:from>
    <xdr:to>
      <xdr:col>8</xdr:col>
      <xdr:colOff>301625</xdr:colOff>
      <xdr:row>4</xdr:row>
      <xdr:rowOff>174625</xdr:rowOff>
    </xdr:to>
    <xdr:grpSp>
      <xdr:nvGrpSpPr>
        <xdr:cNvPr id="2" name="Grupo 1">
          <a:extLst>
            <a:ext uri="{FF2B5EF4-FFF2-40B4-BE49-F238E27FC236}">
              <a16:creationId xmlns:a16="http://schemas.microsoft.com/office/drawing/2014/main" id="{1C8C0F86-9725-4009-BB8A-FEAFF1B1025E}"/>
            </a:ext>
          </a:extLst>
        </xdr:cNvPr>
        <xdr:cNvGrpSpPr/>
      </xdr:nvGrpSpPr>
      <xdr:grpSpPr>
        <a:xfrm>
          <a:off x="374597" y="272143"/>
          <a:ext cx="9945087" cy="664482"/>
          <a:chOff x="906606" y="752721"/>
          <a:chExt cx="7049259" cy="411453"/>
        </a:xfrm>
      </xdr:grpSpPr>
      <xdr:sp macro="" textlink="">
        <xdr:nvSpPr>
          <xdr:cNvPr id="3" name="Rectángulo: esquinas redondeadas 2">
            <a:extLst>
              <a:ext uri="{FF2B5EF4-FFF2-40B4-BE49-F238E27FC236}">
                <a16:creationId xmlns:a16="http://schemas.microsoft.com/office/drawing/2014/main" id="{B2A92A83-6A6D-FAFD-E0B9-AE35E80B41B1}"/>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C835EB55-1F6C-5628-F078-99B35598C0E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176893</xdr:colOff>
      <xdr:row>1</xdr:row>
      <xdr:rowOff>68036</xdr:rowOff>
    </xdr:from>
    <xdr:to>
      <xdr:col>5</xdr:col>
      <xdr:colOff>3326633</xdr:colOff>
      <xdr:row>3</xdr:row>
      <xdr:rowOff>86701</xdr:rowOff>
    </xdr:to>
    <xdr:grpSp>
      <xdr:nvGrpSpPr>
        <xdr:cNvPr id="2" name="Grupo 1">
          <a:extLst>
            <a:ext uri="{FF2B5EF4-FFF2-40B4-BE49-F238E27FC236}">
              <a16:creationId xmlns:a16="http://schemas.microsoft.com/office/drawing/2014/main" id="{091F40E9-61F5-4E61-BE3B-8E0DF6CC9FBA}"/>
            </a:ext>
          </a:extLst>
        </xdr:cNvPr>
        <xdr:cNvGrpSpPr/>
      </xdr:nvGrpSpPr>
      <xdr:grpSpPr>
        <a:xfrm>
          <a:off x="476250" y="258536"/>
          <a:ext cx="6510704" cy="399665"/>
          <a:chOff x="906606" y="752721"/>
          <a:chExt cx="7049259" cy="411453"/>
        </a:xfrm>
      </xdr:grpSpPr>
      <xdr:sp macro="" textlink="">
        <xdr:nvSpPr>
          <xdr:cNvPr id="3" name="Rectángulo: esquinas redondeadas 2">
            <a:extLst>
              <a:ext uri="{FF2B5EF4-FFF2-40B4-BE49-F238E27FC236}">
                <a16:creationId xmlns:a16="http://schemas.microsoft.com/office/drawing/2014/main" id="{8A990388-C12E-EE8C-CF28-F5C972D75103}"/>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41255FF4-FA53-2BCF-B69E-43F467AF3DF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57150</xdr:colOff>
      <xdr:row>1</xdr:row>
      <xdr:rowOff>0</xdr:rowOff>
    </xdr:from>
    <xdr:to>
      <xdr:col>2</xdr:col>
      <xdr:colOff>1699474</xdr:colOff>
      <xdr:row>2</xdr:row>
      <xdr:rowOff>9089</xdr:rowOff>
    </xdr:to>
    <xdr:grpSp>
      <xdr:nvGrpSpPr>
        <xdr:cNvPr id="3" name="Grupo 2">
          <a:extLst>
            <a:ext uri="{FF2B5EF4-FFF2-40B4-BE49-F238E27FC236}">
              <a16:creationId xmlns:a16="http://schemas.microsoft.com/office/drawing/2014/main" id="{A285F148-8E11-4930-BA7D-99DEEEE24B2C}"/>
            </a:ext>
          </a:extLst>
        </xdr:cNvPr>
        <xdr:cNvGrpSpPr/>
      </xdr:nvGrpSpPr>
      <xdr:grpSpPr>
        <a:xfrm>
          <a:off x="292474" y="190500"/>
          <a:ext cx="1978500" cy="278030"/>
          <a:chOff x="284045" y="212912"/>
          <a:chExt cx="1968337" cy="276249"/>
        </a:xfrm>
      </xdr:grpSpPr>
      <xdr:sp macro="" textlink="">
        <xdr:nvSpPr>
          <xdr:cNvPr id="5" name="Rectángulo 4">
            <a:extLst>
              <a:ext uri="{FF2B5EF4-FFF2-40B4-BE49-F238E27FC236}">
                <a16:creationId xmlns:a16="http://schemas.microsoft.com/office/drawing/2014/main" id="{148571F6-56ED-DC92-0186-0121C9AC5E88}"/>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6" name="Text Box 3">
            <a:hlinkClick xmlns:r="http://schemas.openxmlformats.org/officeDocument/2006/relationships" r:id="rId1"/>
            <a:extLst>
              <a:ext uri="{FF2B5EF4-FFF2-40B4-BE49-F238E27FC236}">
                <a16:creationId xmlns:a16="http://schemas.microsoft.com/office/drawing/2014/main" id="{8DAA22A2-B2EE-5144-5287-A5E9B4A33347}"/>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Desfases</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9525</xdr:colOff>
      <xdr:row>0</xdr:row>
      <xdr:rowOff>152400</xdr:rowOff>
    </xdr:from>
    <xdr:to>
      <xdr:col>2</xdr:col>
      <xdr:colOff>358612</xdr:colOff>
      <xdr:row>2</xdr:row>
      <xdr:rowOff>47649</xdr:rowOff>
    </xdr:to>
    <xdr:grpSp>
      <xdr:nvGrpSpPr>
        <xdr:cNvPr id="2" name="Grupo 1">
          <a:extLst>
            <a:ext uri="{FF2B5EF4-FFF2-40B4-BE49-F238E27FC236}">
              <a16:creationId xmlns:a16="http://schemas.microsoft.com/office/drawing/2014/main" id="{C9404478-984D-4C1C-B566-5BFD704FB84F}"/>
            </a:ext>
          </a:extLst>
        </xdr:cNvPr>
        <xdr:cNvGrpSpPr/>
      </xdr:nvGrpSpPr>
      <xdr:grpSpPr>
        <a:xfrm>
          <a:off x="252942" y="152400"/>
          <a:ext cx="1968337" cy="276249"/>
          <a:chOff x="284045" y="212912"/>
          <a:chExt cx="1968337" cy="276249"/>
        </a:xfrm>
      </xdr:grpSpPr>
      <xdr:sp macro="" textlink="">
        <xdr:nvSpPr>
          <xdr:cNvPr id="3" name="Rectángulo 2">
            <a:extLst>
              <a:ext uri="{FF2B5EF4-FFF2-40B4-BE49-F238E27FC236}">
                <a16:creationId xmlns:a16="http://schemas.microsoft.com/office/drawing/2014/main" id="{E92D5FDC-D7B8-9AB8-CF9A-6FB9978A81B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F5B270B-2952-CD48-6056-D99CA7D65CEA}"/>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editAs="oneCell">
    <xdr:from>
      <xdr:col>7</xdr:col>
      <xdr:colOff>311728</xdr:colOff>
      <xdr:row>7</xdr:row>
      <xdr:rowOff>190500</xdr:rowOff>
    </xdr:from>
    <xdr:to>
      <xdr:col>18</xdr:col>
      <xdr:colOff>607003</xdr:colOff>
      <xdr:row>28</xdr:row>
      <xdr:rowOff>39832</xdr:rowOff>
    </xdr:to>
    <xdr:pic>
      <xdr:nvPicPr>
        <xdr:cNvPr id="2" name="Imagen 1" descr="Workflow asociado al bugtracker Choucair para el Nivel Sistema">
          <a:extLst>
            <a:ext uri="{FF2B5EF4-FFF2-40B4-BE49-F238E27FC236}">
              <a16:creationId xmlns:a16="http://schemas.microsoft.com/office/drawing/2014/main" id="{60733523-9ABA-C2E9-2F9D-273BADC288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4819" y="952500"/>
          <a:ext cx="8677275" cy="84911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44820</xdr:colOff>
      <xdr:row>1</xdr:row>
      <xdr:rowOff>44824</xdr:rowOff>
    </xdr:from>
    <xdr:to>
      <xdr:col>2</xdr:col>
      <xdr:colOff>948598</xdr:colOff>
      <xdr:row>2</xdr:row>
      <xdr:rowOff>130573</xdr:rowOff>
    </xdr:to>
    <xdr:grpSp>
      <xdr:nvGrpSpPr>
        <xdr:cNvPr id="6" name="Grupo 5">
          <a:extLst>
            <a:ext uri="{FF2B5EF4-FFF2-40B4-BE49-F238E27FC236}">
              <a16:creationId xmlns:a16="http://schemas.microsoft.com/office/drawing/2014/main" id="{DB645563-507C-4B23-83A7-A00EEB78DA13}"/>
            </a:ext>
          </a:extLst>
        </xdr:cNvPr>
        <xdr:cNvGrpSpPr/>
      </xdr:nvGrpSpPr>
      <xdr:grpSpPr>
        <a:xfrm>
          <a:off x="344177" y="235324"/>
          <a:ext cx="1965135" cy="276249"/>
          <a:chOff x="284045" y="212912"/>
          <a:chExt cx="1968337" cy="276249"/>
        </a:xfrm>
      </xdr:grpSpPr>
      <xdr:sp macro="" textlink="">
        <xdr:nvSpPr>
          <xdr:cNvPr id="7" name="Rectángulo 6">
            <a:extLst>
              <a:ext uri="{FF2B5EF4-FFF2-40B4-BE49-F238E27FC236}">
                <a16:creationId xmlns:a16="http://schemas.microsoft.com/office/drawing/2014/main" id="{4B811449-2AC0-F5BB-AF11-99D2032DD336}"/>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8" name="Text Box 3">
            <a:hlinkClick xmlns:r="http://schemas.openxmlformats.org/officeDocument/2006/relationships" r:id="rId2"/>
            <a:extLst>
              <a:ext uri="{FF2B5EF4-FFF2-40B4-BE49-F238E27FC236}">
                <a16:creationId xmlns:a16="http://schemas.microsoft.com/office/drawing/2014/main" id="{FC99939B-DA8E-7E09-49AF-D69C1E5CEB22}"/>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22412</xdr:colOff>
      <xdr:row>1</xdr:row>
      <xdr:rowOff>0</xdr:rowOff>
    </xdr:from>
    <xdr:to>
      <xdr:col>2</xdr:col>
      <xdr:colOff>235427</xdr:colOff>
      <xdr:row>2</xdr:row>
      <xdr:rowOff>85749</xdr:rowOff>
    </xdr:to>
    <xdr:grpSp>
      <xdr:nvGrpSpPr>
        <xdr:cNvPr id="2" name="Grupo 1">
          <a:extLst>
            <a:ext uri="{FF2B5EF4-FFF2-40B4-BE49-F238E27FC236}">
              <a16:creationId xmlns:a16="http://schemas.microsoft.com/office/drawing/2014/main" id="{2388775D-3423-4B6C-A5C2-250BC5CCB1FC}"/>
            </a:ext>
          </a:extLst>
        </xdr:cNvPr>
        <xdr:cNvGrpSpPr/>
      </xdr:nvGrpSpPr>
      <xdr:grpSpPr>
        <a:xfrm>
          <a:off x="425824" y="190500"/>
          <a:ext cx="1961132" cy="276249"/>
          <a:chOff x="284045" y="212912"/>
          <a:chExt cx="1968337" cy="276249"/>
        </a:xfrm>
      </xdr:grpSpPr>
      <xdr:sp macro="" textlink="">
        <xdr:nvSpPr>
          <xdr:cNvPr id="3" name="Rectángulo 2">
            <a:extLst>
              <a:ext uri="{FF2B5EF4-FFF2-40B4-BE49-F238E27FC236}">
                <a16:creationId xmlns:a16="http://schemas.microsoft.com/office/drawing/2014/main" id="{54D96938-BF3D-DDEF-EE5F-1E8F981059F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A68547A9-2AB5-F55C-4BE8-F91016F6167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9525</xdr:colOff>
      <xdr:row>1</xdr:row>
      <xdr:rowOff>0</xdr:rowOff>
    </xdr:from>
    <xdr:to>
      <xdr:col>2</xdr:col>
      <xdr:colOff>930112</xdr:colOff>
      <xdr:row>2</xdr:row>
      <xdr:rowOff>85749</xdr:rowOff>
    </xdr:to>
    <xdr:grpSp>
      <xdr:nvGrpSpPr>
        <xdr:cNvPr id="2" name="Grupo 1">
          <a:extLst>
            <a:ext uri="{FF2B5EF4-FFF2-40B4-BE49-F238E27FC236}">
              <a16:creationId xmlns:a16="http://schemas.microsoft.com/office/drawing/2014/main" id="{9296BEEF-B195-45D2-B14C-CDF2B7F348BF}"/>
            </a:ext>
          </a:extLst>
        </xdr:cNvPr>
        <xdr:cNvGrpSpPr/>
      </xdr:nvGrpSpPr>
      <xdr:grpSpPr>
        <a:xfrm>
          <a:off x="348192" y="190500"/>
          <a:ext cx="1968337" cy="276249"/>
          <a:chOff x="284045" y="212912"/>
          <a:chExt cx="1968337" cy="276249"/>
        </a:xfrm>
      </xdr:grpSpPr>
      <xdr:sp macro="" textlink="">
        <xdr:nvSpPr>
          <xdr:cNvPr id="3" name="Rectángulo 2">
            <a:extLst>
              <a:ext uri="{FF2B5EF4-FFF2-40B4-BE49-F238E27FC236}">
                <a16:creationId xmlns:a16="http://schemas.microsoft.com/office/drawing/2014/main" id="{6A73AF1A-695C-997E-C10E-833E6F108CD3}"/>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1934037F-381B-3813-FF7B-D571FDA3BBBE}"/>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moreno\AppData\Roaming\Microsoft\Windows\Network%20Shortcuts\Plantilla%20Informe%20Seguimiento%20-%20Comfama%20-%20V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anorama%20de%20Proyecto%20V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3.Comfama/Panorama%20de%20proyectos%20Comfama%202022%20V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 Proyecto"/>
      <sheetName val="Estimación"/>
      <sheetName val="FactorAjuste"/>
      <sheetName val="Seguimiento"/>
      <sheetName val="Desfases"/>
      <sheetName val="Bugtracker"/>
      <sheetName val="Gráficas"/>
      <sheetName val="Inf. Avance"/>
      <sheetName val="TD"/>
      <sheetName val="Inf. Cierre"/>
      <sheetName val="Listas"/>
      <sheetName val="Panorama"/>
      <sheetName val="HcoDesfases"/>
      <sheetName val="Ayu.Desfa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3">
          <cell r="B3" t="str">
            <v>CH-Actividades de SW o HW no planeadas</v>
          </cell>
          <cell r="E3" t="str">
            <v>Construcción</v>
          </cell>
          <cell r="F3" t="str">
            <v>Funcional - Construcción</v>
          </cell>
        </row>
        <row r="4">
          <cell r="E4" t="str">
            <v>Diseño</v>
          </cell>
          <cell r="F4" t="str">
            <v>Aceptación</v>
          </cell>
        </row>
        <row r="5">
          <cell r="E5" t="str">
            <v>Instalación</v>
          </cell>
          <cell r="F5" t="str">
            <v>AFT</v>
          </cell>
        </row>
        <row r="6">
          <cell r="E6" t="str">
            <v>Producción</v>
          </cell>
          <cell r="F6" t="str">
            <v>BI</v>
          </cell>
        </row>
        <row r="7">
          <cell r="E7" t="str">
            <v>Requerimiento</v>
          </cell>
          <cell r="F7" t="str">
            <v>CPT</v>
          </cell>
        </row>
        <row r="8">
          <cell r="F8" t="str">
            <v>DEM</v>
          </cell>
        </row>
        <row r="9">
          <cell r="F9" t="str">
            <v>DPM</v>
          </cell>
        </row>
        <row r="10">
          <cell r="F10" t="str">
            <v>Funcional - Diseño</v>
          </cell>
        </row>
      </sheetData>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Listas"/>
      <sheetName val="Historico Desfases"/>
      <sheetName val="Bugtracker"/>
    </sheetNames>
    <sheetDataSet>
      <sheetData sheetId="0">
        <row r="7">
          <cell r="B7" t="str">
            <v xml:space="preserve"> </v>
          </cell>
          <cell r="C7" t="str">
            <v xml:space="preserve"> </v>
          </cell>
          <cell r="D7" t="str">
            <v xml:space="preserve"> </v>
          </cell>
          <cell r="E7" t="str">
            <v xml:space="preserve"> </v>
          </cell>
          <cell r="V7" t="str">
            <v xml:space="preserve"> </v>
          </cell>
          <cell r="W7" t="str">
            <v xml:space="preserve"> </v>
          </cell>
          <cell r="Y7" t="str">
            <v xml:space="preserve"> </v>
          </cell>
          <cell r="AL7" t="str">
            <v xml:space="preserve"> </v>
          </cell>
          <cell r="AT7" t="str">
            <v xml:space="preserve"> </v>
          </cell>
          <cell r="AU7" t="str">
            <v xml:space="preserve"> </v>
          </cell>
          <cell r="AV7" t="str">
            <v xml:space="preserve"> </v>
          </cell>
          <cell r="BM7" t="str">
            <v xml:space="preserve"> </v>
          </cell>
        </row>
        <row r="8">
          <cell r="B8" t="str">
            <v xml:space="preserve"> </v>
          </cell>
          <cell r="C8" t="str">
            <v xml:space="preserve"> </v>
          </cell>
          <cell r="D8" t="str">
            <v xml:space="preserve"> </v>
          </cell>
          <cell r="E8" t="str">
            <v xml:space="preserve"> </v>
          </cell>
          <cell r="V8" t="str">
            <v xml:space="preserve"> </v>
          </cell>
          <cell r="W8" t="str">
            <v xml:space="preserve"> </v>
          </cell>
          <cell r="Y8" t="str">
            <v xml:space="preserve"> </v>
          </cell>
          <cell r="AL8" t="str">
            <v xml:space="preserve"> </v>
          </cell>
          <cell r="AT8" t="str">
            <v xml:space="preserve"> </v>
          </cell>
          <cell r="AU8" t="str">
            <v xml:space="preserve"> </v>
          </cell>
          <cell r="AV8" t="str">
            <v xml:space="preserve"> </v>
          </cell>
          <cell r="BM8" t="str">
            <v xml:space="preserve"> </v>
          </cell>
        </row>
        <row r="9">
          <cell r="B9" t="str">
            <v xml:space="preserve"> </v>
          </cell>
          <cell r="C9" t="str">
            <v xml:space="preserve"> </v>
          </cell>
          <cell r="D9" t="str">
            <v xml:space="preserve"> </v>
          </cell>
          <cell r="E9" t="str">
            <v xml:space="preserve"> </v>
          </cell>
          <cell r="V9" t="str">
            <v xml:space="preserve"> </v>
          </cell>
          <cell r="W9" t="str">
            <v xml:space="preserve"> </v>
          </cell>
          <cell r="Y9" t="str">
            <v xml:space="preserve"> </v>
          </cell>
          <cell r="AL9" t="str">
            <v xml:space="preserve"> </v>
          </cell>
          <cell r="AT9" t="str">
            <v xml:space="preserve"> </v>
          </cell>
          <cell r="AU9" t="str">
            <v xml:space="preserve"> </v>
          </cell>
          <cell r="AV9" t="str">
            <v xml:space="preserve"> </v>
          </cell>
          <cell r="BM9" t="str">
            <v xml:space="preserve"> </v>
          </cell>
        </row>
        <row r="10">
          <cell r="B10" t="str">
            <v xml:space="preserve"> </v>
          </cell>
          <cell r="C10" t="str">
            <v xml:space="preserve"> </v>
          </cell>
          <cell r="D10" t="str">
            <v xml:space="preserve"> </v>
          </cell>
          <cell r="E10" t="str">
            <v xml:space="preserve"> </v>
          </cell>
          <cell r="V10" t="str">
            <v xml:space="preserve"> </v>
          </cell>
          <cell r="W10" t="str">
            <v xml:space="preserve"> </v>
          </cell>
          <cell r="Y10" t="str">
            <v xml:space="preserve"> </v>
          </cell>
          <cell r="AL10" t="str">
            <v xml:space="preserve"> </v>
          </cell>
          <cell r="AT10" t="str">
            <v xml:space="preserve"> </v>
          </cell>
          <cell r="AU10" t="str">
            <v xml:space="preserve"> </v>
          </cell>
          <cell r="AV10" t="str">
            <v xml:space="preserve"> </v>
          </cell>
          <cell r="BM10" t="str">
            <v xml:space="preserve"> </v>
          </cell>
        </row>
        <row r="11">
          <cell r="B11" t="str">
            <v xml:space="preserve"> </v>
          </cell>
          <cell r="C11" t="str">
            <v xml:space="preserve"> </v>
          </cell>
          <cell r="D11" t="str">
            <v xml:space="preserve"> </v>
          </cell>
          <cell r="E11" t="str">
            <v xml:space="preserve"> </v>
          </cell>
          <cell r="V11" t="str">
            <v xml:space="preserve"> </v>
          </cell>
          <cell r="W11" t="str">
            <v xml:space="preserve"> </v>
          </cell>
          <cell r="Y11" t="str">
            <v xml:space="preserve"> </v>
          </cell>
          <cell r="AL11" t="str">
            <v xml:space="preserve"> </v>
          </cell>
          <cell r="AT11" t="str">
            <v xml:space="preserve"> </v>
          </cell>
          <cell r="AU11" t="str">
            <v xml:space="preserve"> </v>
          </cell>
          <cell r="AV11" t="str">
            <v xml:space="preserve"> </v>
          </cell>
          <cell r="BM11" t="str">
            <v xml:space="preserve"> </v>
          </cell>
        </row>
        <row r="12">
          <cell r="B12" t="str">
            <v xml:space="preserve"> </v>
          </cell>
          <cell r="C12" t="str">
            <v xml:space="preserve"> </v>
          </cell>
          <cell r="D12" t="str">
            <v xml:space="preserve"> </v>
          </cell>
          <cell r="E12" t="str">
            <v xml:space="preserve"> </v>
          </cell>
          <cell r="V12" t="str">
            <v xml:space="preserve"> </v>
          </cell>
          <cell r="W12" t="str">
            <v xml:space="preserve"> </v>
          </cell>
          <cell r="Y12" t="str">
            <v xml:space="preserve"> </v>
          </cell>
          <cell r="AL12" t="str">
            <v xml:space="preserve"> </v>
          </cell>
          <cell r="AT12" t="str">
            <v xml:space="preserve"> </v>
          </cell>
          <cell r="AU12" t="str">
            <v xml:space="preserve"> </v>
          </cell>
          <cell r="AV12" t="str">
            <v xml:space="preserve"> </v>
          </cell>
          <cell r="BM12" t="str">
            <v xml:space="preserve"> </v>
          </cell>
        </row>
        <row r="13">
          <cell r="B13" t="str">
            <v xml:space="preserve"> </v>
          </cell>
          <cell r="C13" t="str">
            <v xml:space="preserve"> </v>
          </cell>
          <cell r="D13" t="str">
            <v xml:space="preserve"> </v>
          </cell>
          <cell r="E13" t="str">
            <v xml:space="preserve"> </v>
          </cell>
          <cell r="V13" t="str">
            <v xml:space="preserve"> </v>
          </cell>
          <cell r="W13" t="str">
            <v xml:space="preserve"> </v>
          </cell>
          <cell r="Y13" t="str">
            <v xml:space="preserve"> </v>
          </cell>
          <cell r="AL13" t="str">
            <v xml:space="preserve"> </v>
          </cell>
          <cell r="AT13" t="str">
            <v xml:space="preserve"> </v>
          </cell>
          <cell r="AU13" t="str">
            <v xml:space="preserve"> </v>
          </cell>
          <cell r="AV13" t="str">
            <v xml:space="preserve"> </v>
          </cell>
          <cell r="BM13" t="str">
            <v xml:space="preserve"> </v>
          </cell>
        </row>
        <row r="14">
          <cell r="B14" t="str">
            <v xml:space="preserve"> </v>
          </cell>
          <cell r="C14" t="str">
            <v xml:space="preserve"> </v>
          </cell>
          <cell r="D14" t="str">
            <v xml:space="preserve"> </v>
          </cell>
          <cell r="E14" t="str">
            <v xml:space="preserve"> </v>
          </cell>
          <cell r="V14" t="str">
            <v xml:space="preserve"> </v>
          </cell>
          <cell r="W14" t="str">
            <v xml:space="preserve"> </v>
          </cell>
          <cell r="Y14" t="str">
            <v xml:space="preserve"> </v>
          </cell>
          <cell r="AL14" t="str">
            <v xml:space="preserve"> </v>
          </cell>
          <cell r="AT14" t="str">
            <v xml:space="preserve"> </v>
          </cell>
          <cell r="AU14" t="str">
            <v xml:space="preserve"> </v>
          </cell>
          <cell r="AV14" t="str">
            <v xml:space="preserve"> </v>
          </cell>
          <cell r="BM14" t="str">
            <v xml:space="preserve"> </v>
          </cell>
        </row>
        <row r="15">
          <cell r="B15" t="str">
            <v xml:space="preserve"> </v>
          </cell>
          <cell r="C15" t="str">
            <v xml:space="preserve"> </v>
          </cell>
          <cell r="D15" t="str">
            <v xml:space="preserve"> </v>
          </cell>
          <cell r="E15" t="str">
            <v xml:space="preserve"> </v>
          </cell>
          <cell r="V15" t="str">
            <v xml:space="preserve"> </v>
          </cell>
          <cell r="W15" t="str">
            <v xml:space="preserve"> </v>
          </cell>
          <cell r="Y15" t="str">
            <v xml:space="preserve"> </v>
          </cell>
          <cell r="AL15" t="str">
            <v xml:space="preserve"> </v>
          </cell>
          <cell r="AT15" t="str">
            <v xml:space="preserve"> </v>
          </cell>
          <cell r="AU15" t="str">
            <v xml:space="preserve"> </v>
          </cell>
          <cell r="AV15" t="str">
            <v xml:space="preserve"> </v>
          </cell>
          <cell r="BM15" t="str">
            <v xml:space="preserve"> </v>
          </cell>
        </row>
        <row r="16">
          <cell r="B16" t="str">
            <v xml:space="preserve"> </v>
          </cell>
          <cell r="C16" t="str">
            <v xml:space="preserve"> </v>
          </cell>
          <cell r="D16" t="str">
            <v xml:space="preserve"> </v>
          </cell>
          <cell r="E16" t="str">
            <v xml:space="preserve"> </v>
          </cell>
          <cell r="V16" t="str">
            <v xml:space="preserve"> </v>
          </cell>
          <cell r="W16" t="str">
            <v xml:space="preserve"> </v>
          </cell>
          <cell r="Y16" t="str">
            <v xml:space="preserve"> </v>
          </cell>
          <cell r="AL16" t="str">
            <v xml:space="preserve"> </v>
          </cell>
          <cell r="AT16" t="str">
            <v xml:space="preserve"> </v>
          </cell>
          <cell r="AU16" t="str">
            <v xml:space="preserve"> </v>
          </cell>
          <cell r="AV16" t="str">
            <v xml:space="preserve"> </v>
          </cell>
          <cell r="BM16" t="str">
            <v xml:space="preserve"> </v>
          </cell>
        </row>
        <row r="17">
          <cell r="B17" t="str">
            <v xml:space="preserve"> </v>
          </cell>
          <cell r="C17" t="str">
            <v xml:space="preserve"> </v>
          </cell>
          <cell r="D17" t="str">
            <v xml:space="preserve"> </v>
          </cell>
          <cell r="E17" t="str">
            <v xml:space="preserve"> </v>
          </cell>
          <cell r="V17" t="str">
            <v xml:space="preserve"> </v>
          </cell>
          <cell r="W17" t="str">
            <v xml:space="preserve"> </v>
          </cell>
          <cell r="Y17" t="str">
            <v xml:space="preserve"> </v>
          </cell>
          <cell r="AL17" t="str">
            <v xml:space="preserve"> </v>
          </cell>
          <cell r="AT17" t="str">
            <v xml:space="preserve"> </v>
          </cell>
          <cell r="AU17" t="str">
            <v xml:space="preserve"> </v>
          </cell>
          <cell r="AV17" t="str">
            <v xml:space="preserve"> </v>
          </cell>
          <cell r="BM17" t="str">
            <v xml:space="preserve"> </v>
          </cell>
        </row>
        <row r="18">
          <cell r="B18" t="str">
            <v xml:space="preserve"> </v>
          </cell>
          <cell r="C18" t="str">
            <v xml:space="preserve"> </v>
          </cell>
          <cell r="D18" t="str">
            <v xml:space="preserve"> </v>
          </cell>
          <cell r="E18" t="str">
            <v xml:space="preserve"> </v>
          </cell>
          <cell r="V18" t="str">
            <v xml:space="preserve"> </v>
          </cell>
          <cell r="W18" t="str">
            <v xml:space="preserve"> </v>
          </cell>
          <cell r="Y18" t="str">
            <v xml:space="preserve"> </v>
          </cell>
          <cell r="AL18" t="str">
            <v xml:space="preserve"> </v>
          </cell>
          <cell r="AT18" t="str">
            <v xml:space="preserve"> </v>
          </cell>
          <cell r="AU18" t="str">
            <v xml:space="preserve"> </v>
          </cell>
          <cell r="AV18" t="str">
            <v xml:space="preserve"> </v>
          </cell>
          <cell r="BM18" t="str">
            <v xml:space="preserve"> </v>
          </cell>
        </row>
        <row r="19">
          <cell r="B19" t="str">
            <v xml:space="preserve"> </v>
          </cell>
          <cell r="C19" t="str">
            <v xml:space="preserve"> </v>
          </cell>
          <cell r="D19" t="str">
            <v xml:space="preserve"> </v>
          </cell>
          <cell r="E19" t="str">
            <v xml:space="preserve"> </v>
          </cell>
          <cell r="V19" t="str">
            <v xml:space="preserve"> </v>
          </cell>
          <cell r="W19" t="str">
            <v xml:space="preserve"> </v>
          </cell>
          <cell r="Y19" t="str">
            <v xml:space="preserve"> </v>
          </cell>
          <cell r="AL19" t="str">
            <v xml:space="preserve"> </v>
          </cell>
          <cell r="AT19" t="str">
            <v xml:space="preserve"> </v>
          </cell>
          <cell r="AU19" t="str">
            <v xml:space="preserve"> </v>
          </cell>
          <cell r="AV19" t="str">
            <v xml:space="preserve"> </v>
          </cell>
          <cell r="BM19" t="str">
            <v xml:space="preserve"> </v>
          </cell>
        </row>
        <row r="20">
          <cell r="B20" t="str">
            <v xml:space="preserve"> </v>
          </cell>
          <cell r="C20" t="str">
            <v xml:space="preserve"> </v>
          </cell>
          <cell r="D20" t="str">
            <v xml:space="preserve"> </v>
          </cell>
          <cell r="E20" t="str">
            <v xml:space="preserve"> </v>
          </cell>
          <cell r="V20" t="str">
            <v xml:space="preserve"> </v>
          </cell>
          <cell r="W20" t="str">
            <v xml:space="preserve"> </v>
          </cell>
          <cell r="Y20" t="str">
            <v xml:space="preserve"> </v>
          </cell>
          <cell r="AL20" t="str">
            <v xml:space="preserve"> </v>
          </cell>
          <cell r="AT20" t="str">
            <v xml:space="preserve"> </v>
          </cell>
          <cell r="AU20" t="str">
            <v xml:space="preserve"> </v>
          </cell>
          <cell r="AV20" t="str">
            <v xml:space="preserve"> </v>
          </cell>
          <cell r="BM20" t="str">
            <v xml:space="preserve"> </v>
          </cell>
        </row>
        <row r="21">
          <cell r="B21" t="str">
            <v xml:space="preserve"> </v>
          </cell>
          <cell r="C21" t="str">
            <v xml:space="preserve"> </v>
          </cell>
          <cell r="D21" t="str">
            <v xml:space="preserve"> </v>
          </cell>
          <cell r="E21" t="str">
            <v xml:space="preserve"> </v>
          </cell>
          <cell r="V21" t="str">
            <v xml:space="preserve"> </v>
          </cell>
          <cell r="W21" t="str">
            <v xml:space="preserve"> </v>
          </cell>
          <cell r="Y21" t="str">
            <v xml:space="preserve"> </v>
          </cell>
          <cell r="AL21" t="str">
            <v xml:space="preserve"> </v>
          </cell>
          <cell r="AT21" t="str">
            <v xml:space="preserve"> </v>
          </cell>
          <cell r="AU21" t="str">
            <v xml:space="preserve"> </v>
          </cell>
          <cell r="AV21" t="str">
            <v xml:space="preserve"> </v>
          </cell>
          <cell r="BM21" t="str">
            <v xml:space="preserve"> </v>
          </cell>
        </row>
        <row r="22">
          <cell r="B22" t="str">
            <v xml:space="preserve"> </v>
          </cell>
          <cell r="C22" t="str">
            <v xml:space="preserve"> </v>
          </cell>
          <cell r="D22" t="str">
            <v xml:space="preserve"> </v>
          </cell>
          <cell r="E22" t="str">
            <v xml:space="preserve"> </v>
          </cell>
          <cell r="V22" t="str">
            <v xml:space="preserve"> </v>
          </cell>
          <cell r="W22" t="str">
            <v xml:space="preserve"> </v>
          </cell>
          <cell r="Y22" t="str">
            <v xml:space="preserve"> </v>
          </cell>
          <cell r="AL22" t="str">
            <v xml:space="preserve"> </v>
          </cell>
          <cell r="AT22" t="str">
            <v xml:space="preserve"> </v>
          </cell>
          <cell r="AU22" t="str">
            <v xml:space="preserve"> </v>
          </cell>
          <cell r="AV22" t="str">
            <v xml:space="preserve"> </v>
          </cell>
          <cell r="BM22" t="str">
            <v xml:space="preserve"> </v>
          </cell>
        </row>
        <row r="23">
          <cell r="B23" t="str">
            <v xml:space="preserve"> </v>
          </cell>
          <cell r="C23" t="str">
            <v xml:space="preserve"> </v>
          </cell>
          <cell r="D23" t="str">
            <v xml:space="preserve"> </v>
          </cell>
          <cell r="E23" t="str">
            <v xml:space="preserve"> </v>
          </cell>
          <cell r="V23" t="str">
            <v xml:space="preserve"> </v>
          </cell>
          <cell r="W23" t="str">
            <v xml:space="preserve"> </v>
          </cell>
          <cell r="Y23" t="str">
            <v xml:space="preserve"> </v>
          </cell>
          <cell r="AL23" t="str">
            <v xml:space="preserve"> </v>
          </cell>
          <cell r="AT23" t="str">
            <v xml:space="preserve"> </v>
          </cell>
          <cell r="AU23" t="str">
            <v xml:space="preserve"> </v>
          </cell>
          <cell r="AV23" t="str">
            <v xml:space="preserve"> </v>
          </cell>
          <cell r="BM23" t="str">
            <v xml:space="preserve"> </v>
          </cell>
        </row>
        <row r="24">
          <cell r="B24" t="str">
            <v xml:space="preserve"> </v>
          </cell>
          <cell r="C24" t="str">
            <v xml:space="preserve"> </v>
          </cell>
          <cell r="D24" t="str">
            <v xml:space="preserve"> </v>
          </cell>
          <cell r="E24" t="str">
            <v xml:space="preserve"> </v>
          </cell>
          <cell r="V24" t="str">
            <v xml:space="preserve"> </v>
          </cell>
          <cell r="W24" t="str">
            <v xml:space="preserve"> </v>
          </cell>
          <cell r="Y24" t="str">
            <v xml:space="preserve"> </v>
          </cell>
          <cell r="AL24" t="str">
            <v xml:space="preserve"> </v>
          </cell>
          <cell r="AT24" t="str">
            <v xml:space="preserve"> </v>
          </cell>
          <cell r="AU24" t="str">
            <v xml:space="preserve"> </v>
          </cell>
          <cell r="AV24" t="str">
            <v xml:space="preserve"> </v>
          </cell>
          <cell r="BM24" t="str">
            <v xml:space="preserve"> </v>
          </cell>
        </row>
        <row r="25">
          <cell r="B25" t="str">
            <v xml:space="preserve"> </v>
          </cell>
          <cell r="C25" t="str">
            <v xml:space="preserve"> </v>
          </cell>
          <cell r="D25" t="str">
            <v xml:space="preserve"> </v>
          </cell>
          <cell r="E25" t="str">
            <v xml:space="preserve"> </v>
          </cell>
          <cell r="V25" t="str">
            <v xml:space="preserve"> </v>
          </cell>
          <cell r="W25" t="str">
            <v xml:space="preserve"> </v>
          </cell>
          <cell r="Y25" t="str">
            <v xml:space="preserve"> </v>
          </cell>
          <cell r="AL25" t="str">
            <v xml:space="preserve"> </v>
          </cell>
          <cell r="AT25" t="str">
            <v xml:space="preserve"> </v>
          </cell>
          <cell r="AU25" t="str">
            <v xml:space="preserve"> </v>
          </cell>
          <cell r="AV25" t="str">
            <v xml:space="preserve"> </v>
          </cell>
          <cell r="BM25" t="str">
            <v xml:space="preserve"> </v>
          </cell>
        </row>
        <row r="26">
          <cell r="B26" t="str">
            <v xml:space="preserve"> </v>
          </cell>
          <cell r="C26" t="str">
            <v xml:space="preserve"> </v>
          </cell>
          <cell r="D26" t="str">
            <v xml:space="preserve"> </v>
          </cell>
          <cell r="E26" t="str">
            <v xml:space="preserve"> </v>
          </cell>
          <cell r="V26" t="str">
            <v xml:space="preserve"> </v>
          </cell>
          <cell r="W26" t="str">
            <v xml:space="preserve"> </v>
          </cell>
          <cell r="Y26" t="str">
            <v xml:space="preserve"> </v>
          </cell>
          <cell r="AL26" t="str">
            <v xml:space="preserve"> </v>
          </cell>
          <cell r="AT26" t="str">
            <v xml:space="preserve"> </v>
          </cell>
          <cell r="AU26" t="str">
            <v xml:space="preserve"> </v>
          </cell>
          <cell r="AV26" t="str">
            <v xml:space="preserve"> </v>
          </cell>
          <cell r="BM26" t="str">
            <v xml:space="preserve"> </v>
          </cell>
        </row>
        <row r="27">
          <cell r="B27" t="str">
            <v xml:space="preserve"> </v>
          </cell>
          <cell r="C27" t="str">
            <v xml:space="preserve"> </v>
          </cell>
          <cell r="D27" t="str">
            <v xml:space="preserve"> </v>
          </cell>
          <cell r="E27" t="str">
            <v xml:space="preserve"> </v>
          </cell>
          <cell r="V27" t="str">
            <v xml:space="preserve"> </v>
          </cell>
          <cell r="W27" t="str">
            <v xml:space="preserve"> </v>
          </cell>
          <cell r="Y27" t="str">
            <v xml:space="preserve"> </v>
          </cell>
          <cell r="AL27" t="str">
            <v xml:space="preserve"> </v>
          </cell>
          <cell r="AT27" t="str">
            <v xml:space="preserve"> </v>
          </cell>
          <cell r="AU27" t="str">
            <v xml:space="preserve"> </v>
          </cell>
          <cell r="AV27" t="str">
            <v xml:space="preserve"> </v>
          </cell>
          <cell r="BM27" t="str">
            <v xml:space="preserve"> </v>
          </cell>
        </row>
        <row r="28">
          <cell r="B28" t="str">
            <v xml:space="preserve"> </v>
          </cell>
          <cell r="C28" t="str">
            <v xml:space="preserve"> </v>
          </cell>
          <cell r="D28" t="str">
            <v xml:space="preserve"> </v>
          </cell>
          <cell r="E28" t="str">
            <v xml:space="preserve"> </v>
          </cell>
          <cell r="V28" t="str">
            <v xml:space="preserve"> </v>
          </cell>
          <cell r="W28" t="str">
            <v xml:space="preserve"> </v>
          </cell>
          <cell r="Y28" t="str">
            <v xml:space="preserve"> </v>
          </cell>
          <cell r="AL28" t="str">
            <v xml:space="preserve"> </v>
          </cell>
          <cell r="AT28" t="str">
            <v xml:space="preserve"> </v>
          </cell>
          <cell r="AU28" t="str">
            <v xml:space="preserve"> </v>
          </cell>
          <cell r="AV28" t="str">
            <v xml:space="preserve"> </v>
          </cell>
          <cell r="BM28" t="str">
            <v xml:space="preserve"> </v>
          </cell>
        </row>
        <row r="29">
          <cell r="B29" t="str">
            <v xml:space="preserve"> </v>
          </cell>
          <cell r="C29" t="str">
            <v xml:space="preserve"> </v>
          </cell>
          <cell r="D29" t="str">
            <v xml:space="preserve"> </v>
          </cell>
          <cell r="E29" t="str">
            <v xml:space="preserve"> </v>
          </cell>
          <cell r="V29" t="str">
            <v xml:space="preserve"> </v>
          </cell>
          <cell r="W29" t="str">
            <v xml:space="preserve"> </v>
          </cell>
          <cell r="Y29" t="str">
            <v xml:space="preserve"> </v>
          </cell>
          <cell r="AL29" t="str">
            <v xml:space="preserve"> </v>
          </cell>
          <cell r="AT29" t="str">
            <v xml:space="preserve"> </v>
          </cell>
          <cell r="AU29" t="str">
            <v xml:space="preserve"> </v>
          </cell>
          <cell r="AV29" t="str">
            <v xml:space="preserve"> </v>
          </cell>
          <cell r="BM29" t="str">
            <v xml:space="preserve"> </v>
          </cell>
        </row>
        <row r="30">
          <cell r="B30" t="str">
            <v xml:space="preserve"> </v>
          </cell>
          <cell r="C30" t="str">
            <v xml:space="preserve"> </v>
          </cell>
          <cell r="D30" t="str">
            <v xml:space="preserve"> </v>
          </cell>
          <cell r="E30" t="str">
            <v xml:space="preserve"> </v>
          </cell>
          <cell r="V30" t="str">
            <v xml:space="preserve"> </v>
          </cell>
          <cell r="W30" t="str">
            <v xml:space="preserve"> </v>
          </cell>
          <cell r="Y30" t="str">
            <v xml:space="preserve"> </v>
          </cell>
          <cell r="AL30" t="str">
            <v xml:space="preserve"> </v>
          </cell>
          <cell r="AT30" t="str">
            <v xml:space="preserve"> </v>
          </cell>
          <cell r="AU30" t="str">
            <v xml:space="preserve"> </v>
          </cell>
          <cell r="AV30" t="str">
            <v xml:space="preserve"> </v>
          </cell>
          <cell r="BM30" t="str">
            <v xml:space="preserve"> </v>
          </cell>
        </row>
        <row r="31">
          <cell r="B31" t="str">
            <v xml:space="preserve"> </v>
          </cell>
          <cell r="C31" t="str">
            <v xml:space="preserve"> </v>
          </cell>
          <cell r="D31" t="str">
            <v xml:space="preserve"> </v>
          </cell>
          <cell r="E31" t="str">
            <v xml:space="preserve"> </v>
          </cell>
          <cell r="V31" t="str">
            <v xml:space="preserve"> </v>
          </cell>
          <cell r="W31" t="str">
            <v xml:space="preserve"> </v>
          </cell>
          <cell r="Y31" t="str">
            <v xml:space="preserve"> </v>
          </cell>
          <cell r="AL31" t="str">
            <v xml:space="preserve"> </v>
          </cell>
          <cell r="AT31" t="str">
            <v xml:space="preserve"> </v>
          </cell>
          <cell r="AU31" t="str">
            <v xml:space="preserve"> </v>
          </cell>
          <cell r="AV31" t="str">
            <v xml:space="preserve"> </v>
          </cell>
          <cell r="BM31" t="str">
            <v xml:space="preserve"> </v>
          </cell>
        </row>
        <row r="32">
          <cell r="B32" t="str">
            <v xml:space="preserve"> </v>
          </cell>
          <cell r="C32" t="str">
            <v xml:space="preserve"> </v>
          </cell>
          <cell r="D32" t="str">
            <v xml:space="preserve"> </v>
          </cell>
          <cell r="E32" t="str">
            <v xml:space="preserve"> </v>
          </cell>
          <cell r="V32" t="str">
            <v xml:space="preserve"> </v>
          </cell>
          <cell r="W32" t="str">
            <v xml:space="preserve"> </v>
          </cell>
          <cell r="Y32" t="str">
            <v xml:space="preserve"> </v>
          </cell>
          <cell r="AL32" t="str">
            <v xml:space="preserve"> </v>
          </cell>
          <cell r="AT32" t="str">
            <v xml:space="preserve"> </v>
          </cell>
          <cell r="AU32" t="str">
            <v xml:space="preserve"> </v>
          </cell>
          <cell r="AV32" t="str">
            <v xml:space="preserve"> </v>
          </cell>
          <cell r="BM32" t="str">
            <v xml:space="preserve"> </v>
          </cell>
        </row>
        <row r="33">
          <cell r="B33" t="str">
            <v xml:space="preserve"> </v>
          </cell>
          <cell r="C33" t="str">
            <v xml:space="preserve"> </v>
          </cell>
          <cell r="D33" t="str">
            <v xml:space="preserve"> </v>
          </cell>
          <cell r="E33" t="str">
            <v xml:space="preserve"> </v>
          </cell>
          <cell r="V33" t="str">
            <v xml:space="preserve"> </v>
          </cell>
          <cell r="W33" t="str">
            <v xml:space="preserve"> </v>
          </cell>
          <cell r="Y33" t="str">
            <v xml:space="preserve"> </v>
          </cell>
          <cell r="AL33" t="str">
            <v xml:space="preserve"> </v>
          </cell>
          <cell r="AT33" t="str">
            <v xml:space="preserve"> </v>
          </cell>
          <cell r="AU33" t="str">
            <v xml:space="preserve"> </v>
          </cell>
          <cell r="AV33" t="str">
            <v xml:space="preserve"> </v>
          </cell>
          <cell r="BM33" t="str">
            <v xml:space="preserve"> </v>
          </cell>
        </row>
        <row r="34">
          <cell r="B34" t="str">
            <v xml:space="preserve"> </v>
          </cell>
          <cell r="C34" t="str">
            <v xml:space="preserve"> </v>
          </cell>
          <cell r="D34" t="str">
            <v xml:space="preserve"> </v>
          </cell>
          <cell r="E34" t="str">
            <v xml:space="preserve"> </v>
          </cell>
          <cell r="V34" t="str">
            <v xml:space="preserve"> </v>
          </cell>
          <cell r="W34" t="str">
            <v xml:space="preserve"> </v>
          </cell>
          <cell r="Y34" t="str">
            <v xml:space="preserve"> </v>
          </cell>
          <cell r="AL34" t="str">
            <v xml:space="preserve"> </v>
          </cell>
          <cell r="AT34" t="str">
            <v xml:space="preserve"> </v>
          </cell>
          <cell r="AU34" t="str">
            <v xml:space="preserve"> </v>
          </cell>
          <cell r="AV34" t="str">
            <v xml:space="preserve"> </v>
          </cell>
          <cell r="BM34" t="str">
            <v xml:space="preserve"> </v>
          </cell>
        </row>
        <row r="35">
          <cell r="B35" t="str">
            <v xml:space="preserve"> </v>
          </cell>
          <cell r="C35" t="str">
            <v xml:space="preserve"> </v>
          </cell>
          <cell r="D35" t="str">
            <v xml:space="preserve"> </v>
          </cell>
          <cell r="E35" t="str">
            <v xml:space="preserve"> </v>
          </cell>
          <cell r="V35" t="str">
            <v xml:space="preserve"> </v>
          </cell>
          <cell r="W35" t="str">
            <v xml:space="preserve"> </v>
          </cell>
          <cell r="Y35" t="str">
            <v xml:space="preserve"> </v>
          </cell>
          <cell r="AL35" t="str">
            <v xml:space="preserve"> </v>
          </cell>
          <cell r="AT35" t="str">
            <v xml:space="preserve"> </v>
          </cell>
          <cell r="AU35" t="str">
            <v xml:space="preserve"> </v>
          </cell>
          <cell r="AV35" t="str">
            <v xml:space="preserve"> </v>
          </cell>
          <cell r="BM35" t="str">
            <v xml:space="preserve"> </v>
          </cell>
        </row>
        <row r="36">
          <cell r="B36" t="str">
            <v xml:space="preserve"> </v>
          </cell>
          <cell r="C36" t="str">
            <v xml:space="preserve"> </v>
          </cell>
          <cell r="D36" t="str">
            <v xml:space="preserve"> </v>
          </cell>
          <cell r="E36" t="str">
            <v xml:space="preserve"> </v>
          </cell>
          <cell r="V36" t="str">
            <v xml:space="preserve"> </v>
          </cell>
          <cell r="W36" t="str">
            <v xml:space="preserve"> </v>
          </cell>
          <cell r="Y36" t="str">
            <v xml:space="preserve"> </v>
          </cell>
          <cell r="AL36" t="str">
            <v xml:space="preserve"> </v>
          </cell>
          <cell r="AT36" t="str">
            <v xml:space="preserve"> </v>
          </cell>
          <cell r="AU36" t="str">
            <v xml:space="preserve"> </v>
          </cell>
          <cell r="AV36" t="str">
            <v xml:space="preserve"> </v>
          </cell>
          <cell r="BM36" t="str">
            <v xml:space="preserve"> </v>
          </cell>
        </row>
        <row r="37">
          <cell r="B37" t="str">
            <v xml:space="preserve"> </v>
          </cell>
          <cell r="C37" t="str">
            <v xml:space="preserve"> </v>
          </cell>
          <cell r="D37" t="str">
            <v xml:space="preserve"> </v>
          </cell>
          <cell r="E37" t="str">
            <v xml:space="preserve"> </v>
          </cell>
          <cell r="V37" t="str">
            <v xml:space="preserve"> </v>
          </cell>
          <cell r="W37" t="str">
            <v xml:space="preserve"> </v>
          </cell>
          <cell r="Y37" t="str">
            <v xml:space="preserve"> </v>
          </cell>
          <cell r="AL37" t="str">
            <v xml:space="preserve"> </v>
          </cell>
          <cell r="AT37" t="str">
            <v xml:space="preserve"> </v>
          </cell>
          <cell r="AU37" t="str">
            <v xml:space="preserve"> </v>
          </cell>
          <cell r="AV37" t="str">
            <v xml:space="preserve"> </v>
          </cell>
          <cell r="BM37" t="str">
            <v xml:space="preserve"> </v>
          </cell>
        </row>
        <row r="38">
          <cell r="B38" t="str">
            <v xml:space="preserve"> </v>
          </cell>
          <cell r="C38" t="str">
            <v xml:space="preserve"> </v>
          </cell>
          <cell r="D38" t="str">
            <v xml:space="preserve"> </v>
          </cell>
          <cell r="E38" t="str">
            <v xml:space="preserve"> </v>
          </cell>
          <cell r="V38" t="str">
            <v xml:space="preserve"> </v>
          </cell>
          <cell r="W38" t="str">
            <v xml:space="preserve"> </v>
          </cell>
          <cell r="Y38" t="str">
            <v xml:space="preserve"> </v>
          </cell>
          <cell r="AL38" t="str">
            <v xml:space="preserve"> </v>
          </cell>
          <cell r="AT38" t="str">
            <v xml:space="preserve"> </v>
          </cell>
          <cell r="AU38" t="str">
            <v xml:space="preserve"> </v>
          </cell>
          <cell r="AV38" t="str">
            <v xml:space="preserve"> </v>
          </cell>
          <cell r="BM38" t="str">
            <v xml:space="preserve"> </v>
          </cell>
        </row>
        <row r="39">
          <cell r="B39" t="str">
            <v xml:space="preserve"> </v>
          </cell>
          <cell r="C39" t="str">
            <v xml:space="preserve"> </v>
          </cell>
          <cell r="D39" t="str">
            <v xml:space="preserve"> </v>
          </cell>
          <cell r="E39" t="str">
            <v xml:space="preserve"> </v>
          </cell>
          <cell r="V39" t="str">
            <v xml:space="preserve"> </v>
          </cell>
          <cell r="W39" t="str">
            <v xml:space="preserve"> </v>
          </cell>
          <cell r="Y39" t="str">
            <v xml:space="preserve"> </v>
          </cell>
          <cell r="AL39" t="str">
            <v xml:space="preserve"> </v>
          </cell>
          <cell r="AT39" t="str">
            <v xml:space="preserve"> </v>
          </cell>
          <cell r="AU39" t="str">
            <v xml:space="preserve"> </v>
          </cell>
          <cell r="AV39" t="str">
            <v xml:space="preserve"> </v>
          </cell>
          <cell r="BM39" t="str">
            <v xml:space="preserve"> </v>
          </cell>
        </row>
        <row r="40">
          <cell r="B40" t="str">
            <v xml:space="preserve"> </v>
          </cell>
          <cell r="C40" t="str">
            <v xml:space="preserve"> </v>
          </cell>
          <cell r="D40" t="str">
            <v xml:space="preserve"> </v>
          </cell>
          <cell r="E40" t="str">
            <v xml:space="preserve"> </v>
          </cell>
          <cell r="V40" t="str">
            <v xml:space="preserve"> </v>
          </cell>
          <cell r="W40" t="str">
            <v xml:space="preserve"> </v>
          </cell>
          <cell r="Y40" t="str">
            <v xml:space="preserve"> </v>
          </cell>
          <cell r="AL40" t="str">
            <v xml:space="preserve"> </v>
          </cell>
          <cell r="AT40" t="str">
            <v xml:space="preserve"> </v>
          </cell>
          <cell r="AU40" t="str">
            <v xml:space="preserve"> </v>
          </cell>
          <cell r="AV40" t="str">
            <v xml:space="preserve"> </v>
          </cell>
          <cell r="BM40" t="str">
            <v xml:space="preserve"> </v>
          </cell>
        </row>
        <row r="41">
          <cell r="B41" t="str">
            <v xml:space="preserve"> </v>
          </cell>
          <cell r="C41" t="str">
            <v xml:space="preserve"> </v>
          </cell>
          <cell r="D41" t="str">
            <v xml:space="preserve"> </v>
          </cell>
          <cell r="E41" t="str">
            <v xml:space="preserve"> </v>
          </cell>
          <cell r="V41" t="str">
            <v xml:space="preserve"> </v>
          </cell>
          <cell r="W41" t="str">
            <v xml:space="preserve"> </v>
          </cell>
          <cell r="Y41" t="str">
            <v xml:space="preserve"> </v>
          </cell>
          <cell r="AL41" t="str">
            <v xml:space="preserve"> </v>
          </cell>
          <cell r="AT41" t="str">
            <v xml:space="preserve"> </v>
          </cell>
          <cell r="AU41" t="str">
            <v xml:space="preserve"> </v>
          </cell>
          <cell r="AV41" t="str">
            <v xml:space="preserve"> </v>
          </cell>
          <cell r="BM41" t="str">
            <v xml:space="preserve"> </v>
          </cell>
        </row>
        <row r="42">
          <cell r="B42" t="str">
            <v xml:space="preserve"> </v>
          </cell>
          <cell r="C42" t="str">
            <v xml:space="preserve"> </v>
          </cell>
          <cell r="D42" t="str">
            <v xml:space="preserve"> </v>
          </cell>
          <cell r="E42" t="str">
            <v xml:space="preserve"> </v>
          </cell>
          <cell r="V42" t="str">
            <v xml:space="preserve"> </v>
          </cell>
          <cell r="W42" t="str">
            <v xml:space="preserve"> </v>
          </cell>
          <cell r="Y42" t="str">
            <v xml:space="preserve"> </v>
          </cell>
          <cell r="AL42" t="str">
            <v xml:space="preserve"> </v>
          </cell>
          <cell r="AT42" t="str">
            <v xml:space="preserve"> </v>
          </cell>
          <cell r="AU42" t="str">
            <v xml:space="preserve"> </v>
          </cell>
          <cell r="AV42" t="str">
            <v xml:space="preserve"> </v>
          </cell>
          <cell r="BM42" t="str">
            <v xml:space="preserve"> </v>
          </cell>
        </row>
        <row r="43">
          <cell r="B43" t="str">
            <v xml:space="preserve"> </v>
          </cell>
          <cell r="C43" t="str">
            <v xml:space="preserve"> </v>
          </cell>
          <cell r="D43" t="str">
            <v xml:space="preserve"> </v>
          </cell>
          <cell r="E43" t="str">
            <v xml:space="preserve"> </v>
          </cell>
          <cell r="V43" t="str">
            <v xml:space="preserve"> </v>
          </cell>
          <cell r="W43" t="str">
            <v xml:space="preserve"> </v>
          </cell>
          <cell r="Y43" t="str">
            <v xml:space="preserve"> </v>
          </cell>
          <cell r="AL43" t="str">
            <v xml:space="preserve"> </v>
          </cell>
          <cell r="AT43" t="str">
            <v xml:space="preserve"> </v>
          </cell>
          <cell r="AU43" t="str">
            <v xml:space="preserve"> </v>
          </cell>
          <cell r="AV43" t="str">
            <v xml:space="preserve"> </v>
          </cell>
          <cell r="BM43" t="str">
            <v xml:space="preserve"> </v>
          </cell>
        </row>
        <row r="44">
          <cell r="B44" t="str">
            <v xml:space="preserve"> </v>
          </cell>
          <cell r="C44" t="str">
            <v xml:space="preserve"> </v>
          </cell>
          <cell r="D44" t="str">
            <v xml:space="preserve"> </v>
          </cell>
          <cell r="E44" t="str">
            <v xml:space="preserve"> </v>
          </cell>
          <cell r="V44" t="str">
            <v xml:space="preserve"> </v>
          </cell>
          <cell r="W44" t="str">
            <v xml:space="preserve"> </v>
          </cell>
          <cell r="Y44" t="str">
            <v xml:space="preserve"> </v>
          </cell>
          <cell r="AL44" t="str">
            <v xml:space="preserve"> </v>
          </cell>
          <cell r="AT44" t="str">
            <v xml:space="preserve"> </v>
          </cell>
          <cell r="AU44" t="str">
            <v xml:space="preserve"> </v>
          </cell>
          <cell r="AV44" t="str">
            <v xml:space="preserve"> </v>
          </cell>
          <cell r="BM44" t="str">
            <v xml:space="preserve"> </v>
          </cell>
        </row>
        <row r="45">
          <cell r="B45" t="str">
            <v xml:space="preserve"> </v>
          </cell>
          <cell r="C45" t="str">
            <v xml:space="preserve"> </v>
          </cell>
          <cell r="D45" t="str">
            <v xml:space="preserve"> </v>
          </cell>
          <cell r="E45" t="str">
            <v xml:space="preserve"> </v>
          </cell>
          <cell r="V45" t="str">
            <v xml:space="preserve"> </v>
          </cell>
          <cell r="W45" t="str">
            <v xml:space="preserve"> </v>
          </cell>
          <cell r="Y45" t="str">
            <v xml:space="preserve"> </v>
          </cell>
          <cell r="AL45" t="str">
            <v xml:space="preserve"> </v>
          </cell>
          <cell r="AT45" t="str">
            <v xml:space="preserve"> </v>
          </cell>
          <cell r="AU45" t="str">
            <v xml:space="preserve"> </v>
          </cell>
          <cell r="AV45" t="str">
            <v xml:space="preserve"> </v>
          </cell>
          <cell r="BM45" t="str">
            <v xml:space="preserve"> </v>
          </cell>
        </row>
        <row r="46">
          <cell r="B46" t="str">
            <v xml:space="preserve"> </v>
          </cell>
          <cell r="C46" t="str">
            <v xml:space="preserve"> </v>
          </cell>
          <cell r="D46" t="str">
            <v xml:space="preserve"> </v>
          </cell>
          <cell r="E46" t="str">
            <v xml:space="preserve"> </v>
          </cell>
          <cell r="V46" t="str">
            <v xml:space="preserve"> </v>
          </cell>
          <cell r="W46" t="str">
            <v xml:space="preserve"> </v>
          </cell>
          <cell r="Y46" t="str">
            <v xml:space="preserve"> </v>
          </cell>
          <cell r="AL46" t="str">
            <v xml:space="preserve"> </v>
          </cell>
          <cell r="AT46" t="str">
            <v xml:space="preserve"> </v>
          </cell>
          <cell r="AU46" t="str">
            <v xml:space="preserve"> </v>
          </cell>
          <cell r="AV46" t="str">
            <v xml:space="preserve"> </v>
          </cell>
          <cell r="BM46" t="str">
            <v xml:space="preserve"> </v>
          </cell>
        </row>
        <row r="47">
          <cell r="B47" t="str">
            <v xml:space="preserve"> </v>
          </cell>
          <cell r="C47" t="str">
            <v xml:space="preserve"> </v>
          </cell>
          <cell r="D47" t="str">
            <v xml:space="preserve"> </v>
          </cell>
          <cell r="E47" t="str">
            <v xml:space="preserve"> </v>
          </cell>
          <cell r="V47" t="str">
            <v xml:space="preserve"> </v>
          </cell>
          <cell r="W47" t="str">
            <v xml:space="preserve"> </v>
          </cell>
          <cell r="Y47" t="str">
            <v xml:space="preserve"> </v>
          </cell>
          <cell r="AL47" t="str">
            <v xml:space="preserve"> </v>
          </cell>
          <cell r="AT47" t="str">
            <v xml:space="preserve"> </v>
          </cell>
          <cell r="AU47" t="str">
            <v xml:space="preserve"> </v>
          </cell>
          <cell r="AV47" t="str">
            <v xml:space="preserve"> </v>
          </cell>
          <cell r="BM47" t="str">
            <v xml:space="preserve"> </v>
          </cell>
        </row>
        <row r="48">
          <cell r="B48" t="str">
            <v xml:space="preserve"> </v>
          </cell>
          <cell r="C48" t="str">
            <v xml:space="preserve"> </v>
          </cell>
          <cell r="D48" t="str">
            <v xml:space="preserve"> </v>
          </cell>
          <cell r="E48" t="str">
            <v xml:space="preserve"> </v>
          </cell>
          <cell r="V48" t="str">
            <v xml:space="preserve"> </v>
          </cell>
          <cell r="W48" t="str">
            <v xml:space="preserve"> </v>
          </cell>
          <cell r="Y48" t="str">
            <v xml:space="preserve"> </v>
          </cell>
          <cell r="AL48" t="str">
            <v xml:space="preserve"> </v>
          </cell>
          <cell r="AT48" t="str">
            <v xml:space="preserve"> </v>
          </cell>
          <cell r="AU48" t="str">
            <v xml:space="preserve"> </v>
          </cell>
          <cell r="AV48" t="str">
            <v xml:space="preserve"> </v>
          </cell>
          <cell r="BM48" t="str">
            <v xml:space="preserve"> </v>
          </cell>
        </row>
        <row r="49">
          <cell r="B49" t="str">
            <v xml:space="preserve"> </v>
          </cell>
          <cell r="C49" t="str">
            <v xml:space="preserve"> </v>
          </cell>
          <cell r="D49" t="str">
            <v xml:space="preserve"> </v>
          </cell>
          <cell r="E49" t="str">
            <v xml:space="preserve"> </v>
          </cell>
          <cell r="V49" t="str">
            <v xml:space="preserve"> </v>
          </cell>
          <cell r="W49" t="str">
            <v xml:space="preserve"> </v>
          </cell>
          <cell r="Y49" t="str">
            <v xml:space="preserve"> </v>
          </cell>
          <cell r="AL49" t="str">
            <v xml:space="preserve"> </v>
          </cell>
          <cell r="AT49" t="str">
            <v xml:space="preserve"> </v>
          </cell>
          <cell r="AU49" t="str">
            <v xml:space="preserve"> </v>
          </cell>
          <cell r="AV49" t="str">
            <v xml:space="preserve"> </v>
          </cell>
          <cell r="BM49" t="str">
            <v xml:space="preserve"> </v>
          </cell>
        </row>
        <row r="50">
          <cell r="B50" t="str">
            <v xml:space="preserve"> </v>
          </cell>
          <cell r="C50" t="str">
            <v xml:space="preserve"> </v>
          </cell>
          <cell r="D50" t="str">
            <v xml:space="preserve"> </v>
          </cell>
          <cell r="E50" t="str">
            <v xml:space="preserve"> </v>
          </cell>
          <cell r="V50" t="str">
            <v xml:space="preserve"> </v>
          </cell>
          <cell r="W50" t="str">
            <v xml:space="preserve"> </v>
          </cell>
          <cell r="Y50" t="str">
            <v xml:space="preserve"> </v>
          </cell>
          <cell r="AL50" t="str">
            <v xml:space="preserve"> </v>
          </cell>
          <cell r="AT50" t="str">
            <v xml:space="preserve"> </v>
          </cell>
          <cell r="AU50" t="str">
            <v xml:space="preserve"> </v>
          </cell>
          <cell r="AV50" t="str">
            <v xml:space="preserve"> </v>
          </cell>
          <cell r="BM50" t="str">
            <v xml:space="preserve"> </v>
          </cell>
        </row>
        <row r="51">
          <cell r="B51" t="str">
            <v xml:space="preserve"> </v>
          </cell>
          <cell r="C51" t="str">
            <v xml:space="preserve"> </v>
          </cell>
          <cell r="D51" t="str">
            <v xml:space="preserve"> </v>
          </cell>
          <cell r="E51" t="str">
            <v xml:space="preserve"> </v>
          </cell>
          <cell r="V51" t="str">
            <v xml:space="preserve"> </v>
          </cell>
          <cell r="W51" t="str">
            <v xml:space="preserve"> </v>
          </cell>
          <cell r="Y51" t="str">
            <v xml:space="preserve"> </v>
          </cell>
          <cell r="AL51" t="str">
            <v xml:space="preserve"> </v>
          </cell>
          <cell r="AT51" t="str">
            <v xml:space="preserve"> </v>
          </cell>
          <cell r="AU51" t="str">
            <v xml:space="preserve"> </v>
          </cell>
          <cell r="AV51" t="str">
            <v xml:space="preserve"> </v>
          </cell>
          <cell r="BM51" t="str">
            <v xml:space="preserve"> </v>
          </cell>
        </row>
        <row r="52">
          <cell r="B52" t="str">
            <v xml:space="preserve"> </v>
          </cell>
          <cell r="C52" t="str">
            <v xml:space="preserve"> </v>
          </cell>
          <cell r="D52" t="str">
            <v xml:space="preserve"> </v>
          </cell>
          <cell r="E52" t="str">
            <v xml:space="preserve"> </v>
          </cell>
          <cell r="V52" t="str">
            <v xml:space="preserve"> </v>
          </cell>
          <cell r="W52" t="str">
            <v xml:space="preserve"> </v>
          </cell>
          <cell r="Y52" t="str">
            <v xml:space="preserve"> </v>
          </cell>
          <cell r="AL52" t="str">
            <v xml:space="preserve"> </v>
          </cell>
          <cell r="AT52" t="str">
            <v xml:space="preserve"> </v>
          </cell>
          <cell r="AU52" t="str">
            <v xml:space="preserve"> </v>
          </cell>
          <cell r="AV52" t="str">
            <v xml:space="preserve"> </v>
          </cell>
          <cell r="BM52" t="str">
            <v xml:space="preserve"> </v>
          </cell>
        </row>
        <row r="53">
          <cell r="B53" t="str">
            <v xml:space="preserve"> </v>
          </cell>
          <cell r="C53" t="str">
            <v xml:space="preserve"> </v>
          </cell>
          <cell r="D53" t="str">
            <v xml:space="preserve"> </v>
          </cell>
          <cell r="E53" t="str">
            <v xml:space="preserve"> </v>
          </cell>
          <cell r="V53" t="str">
            <v xml:space="preserve"> </v>
          </cell>
          <cell r="W53" t="str">
            <v xml:space="preserve"> </v>
          </cell>
          <cell r="Y53" t="str">
            <v xml:space="preserve"> </v>
          </cell>
          <cell r="AL53" t="str">
            <v xml:space="preserve"> </v>
          </cell>
          <cell r="AT53" t="str">
            <v xml:space="preserve"> </v>
          </cell>
          <cell r="AU53" t="str">
            <v xml:space="preserve"> </v>
          </cell>
          <cell r="AV53" t="str">
            <v xml:space="preserve"> </v>
          </cell>
          <cell r="BM53" t="str">
            <v xml:space="preserve"> </v>
          </cell>
        </row>
        <row r="54">
          <cell r="B54" t="str">
            <v xml:space="preserve"> </v>
          </cell>
          <cell r="C54" t="str">
            <v xml:space="preserve"> </v>
          </cell>
          <cell r="D54" t="str">
            <v xml:space="preserve"> </v>
          </cell>
          <cell r="E54" t="str">
            <v xml:space="preserve"> </v>
          </cell>
          <cell r="V54" t="str">
            <v xml:space="preserve"> </v>
          </cell>
          <cell r="W54" t="str">
            <v xml:space="preserve"> </v>
          </cell>
          <cell r="Y54" t="str">
            <v xml:space="preserve"> </v>
          </cell>
          <cell r="AL54" t="str">
            <v xml:space="preserve"> </v>
          </cell>
          <cell r="AT54" t="str">
            <v xml:space="preserve"> </v>
          </cell>
          <cell r="AU54" t="str">
            <v xml:space="preserve"> </v>
          </cell>
          <cell r="AV54" t="str">
            <v xml:space="preserve"> </v>
          </cell>
          <cell r="BM54" t="str">
            <v xml:space="preserve"> </v>
          </cell>
        </row>
        <row r="55">
          <cell r="B55" t="str">
            <v xml:space="preserve"> </v>
          </cell>
          <cell r="C55" t="str">
            <v xml:space="preserve"> </v>
          </cell>
          <cell r="D55" t="str">
            <v xml:space="preserve"> </v>
          </cell>
          <cell r="E55" t="str">
            <v xml:space="preserve"> </v>
          </cell>
          <cell r="V55" t="str">
            <v xml:space="preserve"> </v>
          </cell>
          <cell r="W55" t="str">
            <v xml:space="preserve"> </v>
          </cell>
          <cell r="Y55" t="str">
            <v xml:space="preserve"> </v>
          </cell>
          <cell r="AL55" t="str">
            <v xml:space="preserve"> </v>
          </cell>
          <cell r="AT55" t="str">
            <v xml:space="preserve"> </v>
          </cell>
          <cell r="AU55" t="str">
            <v xml:space="preserve"> </v>
          </cell>
          <cell r="AV55" t="str">
            <v xml:space="preserve"> </v>
          </cell>
          <cell r="BM55" t="str">
            <v xml:space="preserve"> </v>
          </cell>
        </row>
        <row r="56">
          <cell r="B56" t="str">
            <v xml:space="preserve"> </v>
          </cell>
          <cell r="C56" t="str">
            <v xml:space="preserve"> </v>
          </cell>
          <cell r="D56" t="str">
            <v xml:space="preserve"> </v>
          </cell>
          <cell r="E56" t="str">
            <v xml:space="preserve"> </v>
          </cell>
          <cell r="V56" t="str">
            <v xml:space="preserve"> </v>
          </cell>
          <cell r="W56" t="str">
            <v xml:space="preserve"> </v>
          </cell>
          <cell r="Y56" t="str">
            <v xml:space="preserve"> </v>
          </cell>
          <cell r="AL56" t="str">
            <v xml:space="preserve"> </v>
          </cell>
          <cell r="AT56" t="str">
            <v xml:space="preserve"> </v>
          </cell>
          <cell r="AU56" t="str">
            <v xml:space="preserve"> </v>
          </cell>
          <cell r="AV56" t="str">
            <v xml:space="preserve"> </v>
          </cell>
          <cell r="BM56" t="str">
            <v xml:space="preserve"> </v>
          </cell>
        </row>
        <row r="57">
          <cell r="B57" t="str">
            <v xml:space="preserve"> </v>
          </cell>
          <cell r="C57" t="str">
            <v xml:space="preserve"> </v>
          </cell>
          <cell r="D57" t="str">
            <v xml:space="preserve"> </v>
          </cell>
          <cell r="E57" t="str">
            <v xml:space="preserve"> </v>
          </cell>
          <cell r="V57" t="str">
            <v xml:space="preserve"> </v>
          </cell>
          <cell r="W57" t="str">
            <v xml:space="preserve"> </v>
          </cell>
          <cell r="Y57" t="str">
            <v xml:space="preserve"> </v>
          </cell>
          <cell r="AL57" t="str">
            <v xml:space="preserve"> </v>
          </cell>
          <cell r="AT57" t="str">
            <v xml:space="preserve"> </v>
          </cell>
          <cell r="AU57" t="str">
            <v xml:space="preserve"> </v>
          </cell>
          <cell r="AV57" t="str">
            <v xml:space="preserve"> </v>
          </cell>
          <cell r="BM57" t="str">
            <v xml:space="preserve"> </v>
          </cell>
        </row>
        <row r="58">
          <cell r="B58" t="str">
            <v xml:space="preserve"> </v>
          </cell>
          <cell r="C58" t="str">
            <v xml:space="preserve"> </v>
          </cell>
          <cell r="D58" t="str">
            <v xml:space="preserve"> </v>
          </cell>
          <cell r="E58" t="str">
            <v xml:space="preserve"> </v>
          </cell>
          <cell r="V58" t="str">
            <v xml:space="preserve"> </v>
          </cell>
          <cell r="W58" t="str">
            <v xml:space="preserve"> </v>
          </cell>
          <cell r="Y58" t="str">
            <v xml:space="preserve"> </v>
          </cell>
          <cell r="AL58" t="str">
            <v xml:space="preserve"> </v>
          </cell>
          <cell r="AT58" t="str">
            <v xml:space="preserve"> </v>
          </cell>
          <cell r="AU58" t="str">
            <v xml:space="preserve"> </v>
          </cell>
          <cell r="AV58" t="str">
            <v xml:space="preserve"> </v>
          </cell>
          <cell r="BM58" t="str">
            <v xml:space="preserve"> </v>
          </cell>
        </row>
        <row r="59">
          <cell r="B59" t="str">
            <v xml:space="preserve"> </v>
          </cell>
          <cell r="C59" t="str">
            <v xml:space="preserve"> </v>
          </cell>
          <cell r="D59" t="str">
            <v xml:space="preserve"> </v>
          </cell>
          <cell r="E59" t="str">
            <v xml:space="preserve"> </v>
          </cell>
          <cell r="V59" t="str">
            <v xml:space="preserve"> </v>
          </cell>
          <cell r="W59" t="str">
            <v xml:space="preserve"> </v>
          </cell>
          <cell r="Y59" t="str">
            <v xml:space="preserve"> </v>
          </cell>
          <cell r="AL59" t="str">
            <v xml:space="preserve"> </v>
          </cell>
          <cell r="AT59" t="str">
            <v xml:space="preserve"> </v>
          </cell>
          <cell r="AU59" t="str">
            <v xml:space="preserve"> </v>
          </cell>
          <cell r="AV59" t="str">
            <v xml:space="preserve"> </v>
          </cell>
          <cell r="BM59" t="str">
            <v xml:space="preserve"> </v>
          </cell>
        </row>
        <row r="60">
          <cell r="B60" t="str">
            <v xml:space="preserve"> </v>
          </cell>
          <cell r="C60" t="str">
            <v xml:space="preserve"> </v>
          </cell>
          <cell r="D60" t="str">
            <v xml:space="preserve"> </v>
          </cell>
          <cell r="E60" t="str">
            <v xml:space="preserve"> </v>
          </cell>
          <cell r="V60" t="str">
            <v xml:space="preserve"> </v>
          </cell>
          <cell r="W60" t="str">
            <v xml:space="preserve"> </v>
          </cell>
          <cell r="Y60" t="str">
            <v xml:space="preserve"> </v>
          </cell>
          <cell r="AL60" t="str">
            <v xml:space="preserve"> </v>
          </cell>
          <cell r="AT60" t="str">
            <v xml:space="preserve"> </v>
          </cell>
          <cell r="AU60" t="str">
            <v xml:space="preserve"> </v>
          </cell>
          <cell r="AV60" t="str">
            <v xml:space="preserve"> </v>
          </cell>
          <cell r="BM60" t="str">
            <v xml:space="preserve"> </v>
          </cell>
        </row>
        <row r="61">
          <cell r="B61" t="str">
            <v xml:space="preserve"> </v>
          </cell>
          <cell r="C61" t="str">
            <v xml:space="preserve"> </v>
          </cell>
          <cell r="D61" t="str">
            <v xml:space="preserve"> </v>
          </cell>
          <cell r="E61" t="str">
            <v xml:space="preserve"> </v>
          </cell>
          <cell r="V61" t="str">
            <v xml:space="preserve"> </v>
          </cell>
          <cell r="W61" t="str">
            <v xml:space="preserve"> </v>
          </cell>
          <cell r="Y61" t="str">
            <v xml:space="preserve"> </v>
          </cell>
          <cell r="AL61" t="str">
            <v xml:space="preserve"> </v>
          </cell>
          <cell r="AT61" t="str">
            <v xml:space="preserve"> </v>
          </cell>
          <cell r="AU61" t="str">
            <v xml:space="preserve"> </v>
          </cell>
          <cell r="AV61" t="str">
            <v xml:space="preserve"> </v>
          </cell>
          <cell r="BM61" t="str">
            <v xml:space="preserve"> </v>
          </cell>
        </row>
        <row r="62">
          <cell r="B62" t="str">
            <v xml:space="preserve"> </v>
          </cell>
          <cell r="C62" t="str">
            <v xml:space="preserve"> </v>
          </cell>
          <cell r="D62" t="str">
            <v xml:space="preserve"> </v>
          </cell>
          <cell r="E62" t="str">
            <v xml:space="preserve"> </v>
          </cell>
          <cell r="V62" t="str">
            <v xml:space="preserve"> </v>
          </cell>
          <cell r="W62" t="str">
            <v xml:space="preserve"> </v>
          </cell>
          <cell r="Y62" t="str">
            <v xml:space="preserve"> </v>
          </cell>
          <cell r="AL62" t="str">
            <v xml:space="preserve"> </v>
          </cell>
          <cell r="AT62" t="str">
            <v xml:space="preserve"> </v>
          </cell>
          <cell r="AU62" t="str">
            <v xml:space="preserve"> </v>
          </cell>
          <cell r="AV62" t="str">
            <v xml:space="preserve"> </v>
          </cell>
          <cell r="BM62" t="str">
            <v xml:space="preserve"> </v>
          </cell>
        </row>
        <row r="63">
          <cell r="B63" t="str">
            <v xml:space="preserve"> </v>
          </cell>
          <cell r="C63" t="str">
            <v xml:space="preserve"> </v>
          </cell>
          <cell r="D63" t="str">
            <v xml:space="preserve"> </v>
          </cell>
          <cell r="E63" t="str">
            <v xml:space="preserve"> </v>
          </cell>
          <cell r="V63" t="str">
            <v xml:space="preserve"> </v>
          </cell>
          <cell r="W63" t="str">
            <v xml:space="preserve"> </v>
          </cell>
          <cell r="Y63" t="str">
            <v xml:space="preserve"> </v>
          </cell>
          <cell r="AL63" t="str">
            <v xml:space="preserve"> </v>
          </cell>
          <cell r="AT63" t="str">
            <v xml:space="preserve"> </v>
          </cell>
          <cell r="AU63" t="str">
            <v xml:space="preserve"> </v>
          </cell>
          <cell r="AV63" t="str">
            <v xml:space="preserve"> </v>
          </cell>
          <cell r="BM63" t="str">
            <v xml:space="preserve"> </v>
          </cell>
        </row>
        <row r="64">
          <cell r="B64" t="str">
            <v xml:space="preserve"> </v>
          </cell>
          <cell r="C64" t="str">
            <v xml:space="preserve"> </v>
          </cell>
          <cell r="D64" t="str">
            <v xml:space="preserve"> </v>
          </cell>
          <cell r="E64" t="str">
            <v xml:space="preserve"> </v>
          </cell>
          <cell r="V64" t="str">
            <v xml:space="preserve"> </v>
          </cell>
          <cell r="W64" t="str">
            <v xml:space="preserve"> </v>
          </cell>
          <cell r="Y64" t="str">
            <v xml:space="preserve"> </v>
          </cell>
          <cell r="AL64" t="str">
            <v xml:space="preserve"> </v>
          </cell>
          <cell r="AT64" t="str">
            <v xml:space="preserve"> </v>
          </cell>
          <cell r="AU64" t="str">
            <v xml:space="preserve"> </v>
          </cell>
          <cell r="AV64" t="str">
            <v xml:space="preserve"> </v>
          </cell>
          <cell r="BM64" t="str">
            <v xml:space="preserve"> </v>
          </cell>
        </row>
        <row r="65">
          <cell r="B65" t="str">
            <v xml:space="preserve"> </v>
          </cell>
          <cell r="C65" t="str">
            <v xml:space="preserve"> </v>
          </cell>
          <cell r="D65" t="str">
            <v xml:space="preserve"> </v>
          </cell>
          <cell r="E65" t="str">
            <v xml:space="preserve"> </v>
          </cell>
          <cell r="V65" t="str">
            <v xml:space="preserve"> </v>
          </cell>
          <cell r="W65" t="str">
            <v xml:space="preserve"> </v>
          </cell>
          <cell r="Y65" t="str">
            <v xml:space="preserve"> </v>
          </cell>
          <cell r="AL65" t="str">
            <v xml:space="preserve"> </v>
          </cell>
          <cell r="AT65" t="str">
            <v xml:space="preserve"> </v>
          </cell>
          <cell r="AU65" t="str">
            <v xml:space="preserve"> </v>
          </cell>
          <cell r="AV65" t="str">
            <v xml:space="preserve"> </v>
          </cell>
          <cell r="BM65" t="str">
            <v xml:space="preserve"> </v>
          </cell>
        </row>
        <row r="66">
          <cell r="B66" t="str">
            <v xml:space="preserve"> </v>
          </cell>
          <cell r="C66" t="str">
            <v xml:space="preserve"> </v>
          </cell>
          <cell r="D66" t="str">
            <v xml:space="preserve"> </v>
          </cell>
          <cell r="E66" t="str">
            <v xml:space="preserve"> </v>
          </cell>
          <cell r="V66" t="str">
            <v xml:space="preserve"> </v>
          </cell>
          <cell r="W66" t="str">
            <v xml:space="preserve"> </v>
          </cell>
          <cell r="Y66" t="str">
            <v xml:space="preserve"> </v>
          </cell>
          <cell r="AL66" t="str">
            <v xml:space="preserve"> </v>
          </cell>
          <cell r="AT66" t="str">
            <v xml:space="preserve"> </v>
          </cell>
          <cell r="AU66" t="str">
            <v xml:space="preserve"> </v>
          </cell>
          <cell r="AV66" t="str">
            <v xml:space="preserve"> </v>
          </cell>
          <cell r="BM66" t="str">
            <v xml:space="preserve"> </v>
          </cell>
        </row>
        <row r="67">
          <cell r="B67" t="str">
            <v xml:space="preserve"> </v>
          </cell>
          <cell r="C67" t="str">
            <v xml:space="preserve"> </v>
          </cell>
          <cell r="D67" t="str">
            <v xml:space="preserve"> </v>
          </cell>
          <cell r="E67" t="str">
            <v xml:space="preserve"> </v>
          </cell>
          <cell r="V67" t="str">
            <v xml:space="preserve"> </v>
          </cell>
          <cell r="W67" t="str">
            <v xml:space="preserve"> </v>
          </cell>
          <cell r="Y67" t="str">
            <v xml:space="preserve"> </v>
          </cell>
          <cell r="AL67" t="str">
            <v xml:space="preserve"> </v>
          </cell>
          <cell r="AT67" t="str">
            <v xml:space="preserve"> </v>
          </cell>
          <cell r="AU67" t="str">
            <v xml:space="preserve"> </v>
          </cell>
          <cell r="AV67" t="str">
            <v xml:space="preserve"> </v>
          </cell>
          <cell r="BM67" t="str">
            <v xml:space="preserve"> </v>
          </cell>
        </row>
        <row r="68">
          <cell r="B68" t="str">
            <v xml:space="preserve"> </v>
          </cell>
          <cell r="C68" t="str">
            <v xml:space="preserve"> </v>
          </cell>
          <cell r="D68" t="str">
            <v xml:space="preserve"> </v>
          </cell>
          <cell r="E68" t="str">
            <v xml:space="preserve"> </v>
          </cell>
          <cell r="V68" t="str">
            <v xml:space="preserve"> </v>
          </cell>
          <cell r="W68" t="str">
            <v xml:space="preserve"> </v>
          </cell>
          <cell r="Y68" t="str">
            <v xml:space="preserve"> </v>
          </cell>
          <cell r="AL68" t="str">
            <v xml:space="preserve"> </v>
          </cell>
          <cell r="AT68" t="str">
            <v xml:space="preserve"> </v>
          </cell>
          <cell r="AU68" t="str">
            <v xml:space="preserve"> </v>
          </cell>
          <cell r="AV68" t="str">
            <v xml:space="preserve"> </v>
          </cell>
          <cell r="BM68" t="str">
            <v xml:space="preserve"> </v>
          </cell>
        </row>
        <row r="69">
          <cell r="B69" t="str">
            <v xml:space="preserve"> </v>
          </cell>
          <cell r="C69" t="str">
            <v xml:space="preserve"> </v>
          </cell>
          <cell r="D69" t="str">
            <v xml:space="preserve"> </v>
          </cell>
          <cell r="E69" t="str">
            <v xml:space="preserve"> </v>
          </cell>
          <cell r="V69" t="str">
            <v xml:space="preserve"> </v>
          </cell>
          <cell r="W69" t="str">
            <v xml:space="preserve"> </v>
          </cell>
          <cell r="Y69" t="str">
            <v xml:space="preserve"> </v>
          </cell>
          <cell r="AL69" t="str">
            <v xml:space="preserve"> </v>
          </cell>
          <cell r="AT69" t="str">
            <v xml:space="preserve"> </v>
          </cell>
          <cell r="AU69" t="str">
            <v xml:space="preserve"> </v>
          </cell>
          <cell r="AV69" t="str">
            <v xml:space="preserve"> </v>
          </cell>
          <cell r="BM69" t="str">
            <v xml:space="preserve"> </v>
          </cell>
        </row>
        <row r="70">
          <cell r="B70" t="str">
            <v xml:space="preserve"> </v>
          </cell>
          <cell r="C70" t="str">
            <v xml:space="preserve"> </v>
          </cell>
          <cell r="D70" t="str">
            <v xml:space="preserve"> </v>
          </cell>
          <cell r="E70" t="str">
            <v xml:space="preserve"> </v>
          </cell>
          <cell r="V70" t="str">
            <v xml:space="preserve"> </v>
          </cell>
          <cell r="W70" t="str">
            <v xml:space="preserve"> </v>
          </cell>
          <cell r="Y70" t="str">
            <v xml:space="preserve"> </v>
          </cell>
          <cell r="AL70" t="str">
            <v xml:space="preserve"> </v>
          </cell>
          <cell r="AT70" t="str">
            <v xml:space="preserve"> </v>
          </cell>
          <cell r="AU70" t="str">
            <v xml:space="preserve"> </v>
          </cell>
          <cell r="AV70" t="str">
            <v xml:space="preserve"> </v>
          </cell>
          <cell r="BM70" t="str">
            <v xml:space="preserve"> </v>
          </cell>
        </row>
        <row r="71">
          <cell r="B71" t="str">
            <v xml:space="preserve"> </v>
          </cell>
          <cell r="C71" t="str">
            <v xml:space="preserve"> </v>
          </cell>
          <cell r="D71" t="str">
            <v xml:space="preserve"> </v>
          </cell>
          <cell r="E71" t="str">
            <v xml:space="preserve"> </v>
          </cell>
          <cell r="V71" t="str">
            <v xml:space="preserve"> </v>
          </cell>
          <cell r="W71" t="str">
            <v xml:space="preserve"> </v>
          </cell>
          <cell r="Y71" t="str">
            <v xml:space="preserve"> </v>
          </cell>
          <cell r="AL71" t="str">
            <v xml:space="preserve"> </v>
          </cell>
          <cell r="AT71" t="str">
            <v xml:space="preserve"> </v>
          </cell>
          <cell r="AU71" t="str">
            <v xml:space="preserve"> </v>
          </cell>
          <cell r="AV71" t="str">
            <v xml:space="preserve"> </v>
          </cell>
          <cell r="BM71" t="str">
            <v xml:space="preserve"> </v>
          </cell>
        </row>
        <row r="72">
          <cell r="B72" t="str">
            <v xml:space="preserve"> </v>
          </cell>
          <cell r="C72" t="str">
            <v xml:space="preserve"> </v>
          </cell>
          <cell r="D72" t="str">
            <v xml:space="preserve"> </v>
          </cell>
          <cell r="E72" t="str">
            <v xml:space="preserve"> </v>
          </cell>
          <cell r="V72" t="str">
            <v xml:space="preserve"> </v>
          </cell>
          <cell r="W72" t="str">
            <v xml:space="preserve"> </v>
          </cell>
          <cell r="Y72" t="str">
            <v xml:space="preserve"> </v>
          </cell>
          <cell r="AL72" t="str">
            <v xml:space="preserve"> </v>
          </cell>
          <cell r="AT72" t="str">
            <v xml:space="preserve"> </v>
          </cell>
          <cell r="AU72" t="str">
            <v xml:space="preserve"> </v>
          </cell>
          <cell r="AV72" t="str">
            <v xml:space="preserve"> </v>
          </cell>
          <cell r="BM72" t="str">
            <v xml:space="preserve"> </v>
          </cell>
        </row>
        <row r="73">
          <cell r="B73" t="str">
            <v xml:space="preserve"> </v>
          </cell>
          <cell r="C73" t="str">
            <v xml:space="preserve"> </v>
          </cell>
          <cell r="D73" t="str">
            <v xml:space="preserve"> </v>
          </cell>
          <cell r="E73" t="str">
            <v xml:space="preserve"> </v>
          </cell>
          <cell r="V73" t="str">
            <v xml:space="preserve"> </v>
          </cell>
          <cell r="W73" t="str">
            <v xml:space="preserve"> </v>
          </cell>
          <cell r="Y73" t="str">
            <v xml:space="preserve"> </v>
          </cell>
          <cell r="AL73" t="str">
            <v xml:space="preserve"> </v>
          </cell>
          <cell r="AT73" t="str">
            <v xml:space="preserve"> </v>
          </cell>
          <cell r="AU73" t="str">
            <v xml:space="preserve"> </v>
          </cell>
          <cell r="AV73" t="str">
            <v xml:space="preserve"> </v>
          </cell>
          <cell r="BM73" t="str">
            <v xml:space="preserve"> </v>
          </cell>
        </row>
        <row r="74">
          <cell r="B74" t="str">
            <v xml:space="preserve"> </v>
          </cell>
          <cell r="C74" t="str">
            <v xml:space="preserve"> </v>
          </cell>
          <cell r="D74" t="str">
            <v xml:space="preserve"> </v>
          </cell>
          <cell r="E74" t="str">
            <v xml:space="preserve"> </v>
          </cell>
          <cell r="V74" t="str">
            <v xml:space="preserve"> </v>
          </cell>
          <cell r="W74" t="str">
            <v xml:space="preserve"> </v>
          </cell>
          <cell r="Y74" t="str">
            <v xml:space="preserve"> </v>
          </cell>
          <cell r="AL74" t="str">
            <v xml:space="preserve"> </v>
          </cell>
          <cell r="AT74" t="str">
            <v xml:space="preserve"> </v>
          </cell>
          <cell r="AU74" t="str">
            <v xml:space="preserve"> </v>
          </cell>
          <cell r="AV74" t="str">
            <v xml:space="preserve"> </v>
          </cell>
          <cell r="BM74" t="str">
            <v xml:space="preserve"> </v>
          </cell>
        </row>
        <row r="75">
          <cell r="B75" t="str">
            <v xml:space="preserve"> </v>
          </cell>
          <cell r="C75" t="str">
            <v xml:space="preserve"> </v>
          </cell>
          <cell r="D75" t="str">
            <v xml:space="preserve"> </v>
          </cell>
          <cell r="E75" t="str">
            <v xml:space="preserve"> </v>
          </cell>
          <cell r="V75" t="str">
            <v xml:space="preserve"> </v>
          </cell>
          <cell r="W75" t="str">
            <v xml:space="preserve"> </v>
          </cell>
          <cell r="Y75" t="str">
            <v xml:space="preserve"> </v>
          </cell>
          <cell r="AL75" t="str">
            <v xml:space="preserve"> </v>
          </cell>
          <cell r="AT75" t="str">
            <v xml:space="preserve"> </v>
          </cell>
          <cell r="AU75" t="str">
            <v xml:space="preserve"> </v>
          </cell>
          <cell r="AV75" t="str">
            <v xml:space="preserve"> </v>
          </cell>
          <cell r="BM75" t="str">
            <v xml:space="preserve"> </v>
          </cell>
        </row>
        <row r="76">
          <cell r="B76" t="str">
            <v xml:space="preserve"> </v>
          </cell>
          <cell r="C76" t="str">
            <v xml:space="preserve"> </v>
          </cell>
          <cell r="D76" t="str">
            <v xml:space="preserve"> </v>
          </cell>
          <cell r="E76" t="str">
            <v xml:space="preserve"> </v>
          </cell>
          <cell r="V76" t="str">
            <v xml:space="preserve"> </v>
          </cell>
          <cell r="W76" t="str">
            <v xml:space="preserve"> </v>
          </cell>
          <cell r="Y76" t="str">
            <v xml:space="preserve"> </v>
          </cell>
          <cell r="AL76" t="str">
            <v xml:space="preserve"> </v>
          </cell>
          <cell r="AT76" t="str">
            <v xml:space="preserve"> </v>
          </cell>
          <cell r="AU76" t="str">
            <v xml:space="preserve"> </v>
          </cell>
          <cell r="AV76" t="str">
            <v xml:space="preserve"> </v>
          </cell>
          <cell r="BM76" t="str">
            <v xml:space="preserve"> </v>
          </cell>
        </row>
        <row r="77">
          <cell r="B77" t="str">
            <v xml:space="preserve"> </v>
          </cell>
          <cell r="C77" t="str">
            <v xml:space="preserve"> </v>
          </cell>
          <cell r="D77" t="str">
            <v xml:space="preserve"> </v>
          </cell>
          <cell r="E77" t="str">
            <v xml:space="preserve"> </v>
          </cell>
          <cell r="V77" t="str">
            <v xml:space="preserve"> </v>
          </cell>
          <cell r="W77" t="str">
            <v xml:space="preserve"> </v>
          </cell>
          <cell r="Y77" t="str">
            <v xml:space="preserve"> </v>
          </cell>
          <cell r="AL77" t="str">
            <v xml:space="preserve"> </v>
          </cell>
          <cell r="AT77" t="str">
            <v xml:space="preserve"> </v>
          </cell>
          <cell r="AU77" t="str">
            <v xml:space="preserve"> </v>
          </cell>
          <cell r="AV77" t="str">
            <v xml:space="preserve"> </v>
          </cell>
          <cell r="BM77" t="str">
            <v xml:space="preserve"> </v>
          </cell>
        </row>
        <row r="78">
          <cell r="B78" t="str">
            <v xml:space="preserve"> </v>
          </cell>
          <cell r="C78" t="str">
            <v xml:space="preserve"> </v>
          </cell>
          <cell r="D78" t="str">
            <v xml:space="preserve"> </v>
          </cell>
          <cell r="E78" t="str">
            <v xml:space="preserve"> </v>
          </cell>
          <cell r="V78" t="str">
            <v xml:space="preserve"> </v>
          </cell>
          <cell r="W78" t="str">
            <v xml:space="preserve"> </v>
          </cell>
          <cell r="Y78" t="str">
            <v xml:space="preserve"> </v>
          </cell>
          <cell r="AL78" t="str">
            <v xml:space="preserve"> </v>
          </cell>
          <cell r="AT78" t="str">
            <v xml:space="preserve"> </v>
          </cell>
          <cell r="AU78" t="str">
            <v xml:space="preserve"> </v>
          </cell>
          <cell r="AV78" t="str">
            <v xml:space="preserve"> </v>
          </cell>
          <cell r="BM78" t="str">
            <v xml:space="preserve"> </v>
          </cell>
        </row>
        <row r="79">
          <cell r="B79" t="str">
            <v xml:space="preserve"> </v>
          </cell>
          <cell r="C79" t="str">
            <v xml:space="preserve"> </v>
          </cell>
          <cell r="D79" t="str">
            <v xml:space="preserve"> </v>
          </cell>
          <cell r="E79" t="str">
            <v xml:space="preserve"> </v>
          </cell>
          <cell r="V79" t="str">
            <v xml:space="preserve"> </v>
          </cell>
          <cell r="W79" t="str">
            <v xml:space="preserve"> </v>
          </cell>
          <cell r="Y79" t="str">
            <v xml:space="preserve"> </v>
          </cell>
          <cell r="AL79" t="str">
            <v xml:space="preserve"> </v>
          </cell>
          <cell r="AT79" t="str">
            <v xml:space="preserve"> </v>
          </cell>
          <cell r="AU79" t="str">
            <v xml:space="preserve"> </v>
          </cell>
          <cell r="AV79" t="str">
            <v xml:space="preserve"> </v>
          </cell>
          <cell r="BM79" t="str">
            <v xml:space="preserve"> </v>
          </cell>
        </row>
        <row r="80">
          <cell r="B80" t="str">
            <v xml:space="preserve"> </v>
          </cell>
          <cell r="C80" t="str">
            <v xml:space="preserve"> </v>
          </cell>
          <cell r="D80" t="str">
            <v xml:space="preserve"> </v>
          </cell>
          <cell r="E80" t="str">
            <v xml:space="preserve"> </v>
          </cell>
          <cell r="V80" t="str">
            <v xml:space="preserve"> </v>
          </cell>
          <cell r="W80" t="str">
            <v xml:space="preserve"> </v>
          </cell>
          <cell r="Y80" t="str">
            <v xml:space="preserve"> </v>
          </cell>
          <cell r="AL80" t="str">
            <v xml:space="preserve"> </v>
          </cell>
          <cell r="AT80" t="str">
            <v xml:space="preserve"> </v>
          </cell>
          <cell r="AU80" t="str">
            <v xml:space="preserve"> </v>
          </cell>
          <cell r="AV80" t="str">
            <v xml:space="preserve"> </v>
          </cell>
          <cell r="BM80" t="str">
            <v xml:space="preserve"> </v>
          </cell>
        </row>
        <row r="81">
          <cell r="B81" t="str">
            <v xml:space="preserve"> </v>
          </cell>
          <cell r="C81" t="str">
            <v xml:space="preserve"> </v>
          </cell>
          <cell r="D81" t="str">
            <v xml:space="preserve"> </v>
          </cell>
          <cell r="E81" t="str">
            <v xml:space="preserve"> </v>
          </cell>
          <cell r="V81" t="str">
            <v xml:space="preserve"> </v>
          </cell>
          <cell r="W81" t="str">
            <v xml:space="preserve"> </v>
          </cell>
          <cell r="Y81" t="str">
            <v xml:space="preserve"> </v>
          </cell>
          <cell r="AL81" t="str">
            <v xml:space="preserve"> </v>
          </cell>
          <cell r="AT81" t="str">
            <v xml:space="preserve"> </v>
          </cell>
          <cell r="AU81" t="str">
            <v xml:space="preserve"> </v>
          </cell>
          <cell r="AV81" t="str">
            <v xml:space="preserve"> </v>
          </cell>
          <cell r="BM81" t="str">
            <v xml:space="preserve"> </v>
          </cell>
        </row>
        <row r="82">
          <cell r="B82" t="str">
            <v xml:space="preserve"> </v>
          </cell>
          <cell r="C82" t="str">
            <v xml:space="preserve"> </v>
          </cell>
          <cell r="D82" t="str">
            <v xml:space="preserve"> </v>
          </cell>
          <cell r="E82" t="str">
            <v xml:space="preserve"> </v>
          </cell>
          <cell r="V82" t="str">
            <v xml:space="preserve"> </v>
          </cell>
          <cell r="W82" t="str">
            <v xml:space="preserve"> </v>
          </cell>
          <cell r="Y82" t="str">
            <v xml:space="preserve"> </v>
          </cell>
          <cell r="AL82" t="str">
            <v xml:space="preserve"> </v>
          </cell>
          <cell r="AT82" t="str">
            <v xml:space="preserve"> </v>
          </cell>
          <cell r="AU82" t="str">
            <v xml:space="preserve"> </v>
          </cell>
          <cell r="AV82" t="str">
            <v xml:space="preserve"> </v>
          </cell>
          <cell r="BM82" t="str">
            <v xml:space="preserve"> </v>
          </cell>
        </row>
        <row r="83">
          <cell r="B83" t="str">
            <v xml:space="preserve"> </v>
          </cell>
          <cell r="C83" t="str">
            <v xml:space="preserve"> </v>
          </cell>
          <cell r="D83" t="str">
            <v xml:space="preserve"> </v>
          </cell>
          <cell r="E83" t="str">
            <v xml:space="preserve"> </v>
          </cell>
          <cell r="V83" t="str">
            <v xml:space="preserve"> </v>
          </cell>
          <cell r="W83" t="str">
            <v xml:space="preserve"> </v>
          </cell>
          <cell r="Y83" t="str">
            <v xml:space="preserve"> </v>
          </cell>
          <cell r="AL83" t="str">
            <v xml:space="preserve"> </v>
          </cell>
          <cell r="AT83" t="str">
            <v xml:space="preserve"> </v>
          </cell>
          <cell r="AU83" t="str">
            <v xml:space="preserve"> </v>
          </cell>
          <cell r="AV83" t="str">
            <v xml:space="preserve"> </v>
          </cell>
          <cell r="BM83" t="str">
            <v xml:space="preserve"> </v>
          </cell>
        </row>
        <row r="84">
          <cell r="B84" t="str">
            <v xml:space="preserve"> </v>
          </cell>
          <cell r="C84" t="str">
            <v xml:space="preserve"> </v>
          </cell>
          <cell r="D84" t="str">
            <v xml:space="preserve"> </v>
          </cell>
          <cell r="E84" t="str">
            <v xml:space="preserve"> </v>
          </cell>
          <cell r="V84" t="str">
            <v xml:space="preserve"> </v>
          </cell>
          <cell r="W84" t="str">
            <v xml:space="preserve"> </v>
          </cell>
          <cell r="Y84" t="str">
            <v xml:space="preserve"> </v>
          </cell>
          <cell r="AL84" t="str">
            <v xml:space="preserve"> </v>
          </cell>
          <cell r="AT84" t="str">
            <v xml:space="preserve"> </v>
          </cell>
          <cell r="AU84" t="str">
            <v xml:space="preserve"> </v>
          </cell>
          <cell r="AV84" t="str">
            <v xml:space="preserve"> </v>
          </cell>
          <cell r="BM84" t="str">
            <v xml:space="preserve"> </v>
          </cell>
        </row>
        <row r="85">
          <cell r="B85" t="str">
            <v xml:space="preserve"> </v>
          </cell>
          <cell r="C85" t="str">
            <v xml:space="preserve"> </v>
          </cell>
          <cell r="D85" t="str">
            <v xml:space="preserve"> </v>
          </cell>
          <cell r="E85" t="str">
            <v xml:space="preserve"> </v>
          </cell>
          <cell r="V85" t="str">
            <v xml:space="preserve"> </v>
          </cell>
          <cell r="W85" t="str">
            <v xml:space="preserve"> </v>
          </cell>
          <cell r="Y85" t="str">
            <v xml:space="preserve"> </v>
          </cell>
          <cell r="AL85" t="str">
            <v xml:space="preserve"> </v>
          </cell>
          <cell r="AT85" t="str">
            <v xml:space="preserve"> </v>
          </cell>
          <cell r="AU85" t="str">
            <v xml:space="preserve"> </v>
          </cell>
          <cell r="AV85" t="str">
            <v xml:space="preserve"> </v>
          </cell>
          <cell r="BM85" t="str">
            <v xml:space="preserve"> </v>
          </cell>
        </row>
        <row r="86">
          <cell r="B86" t="str">
            <v xml:space="preserve"> </v>
          </cell>
          <cell r="C86" t="str">
            <v xml:space="preserve"> </v>
          </cell>
          <cell r="D86" t="str">
            <v xml:space="preserve"> </v>
          </cell>
          <cell r="E86" t="str">
            <v xml:space="preserve"> </v>
          </cell>
          <cell r="V86" t="str">
            <v xml:space="preserve"> </v>
          </cell>
          <cell r="W86" t="str">
            <v xml:space="preserve"> </v>
          </cell>
          <cell r="Y86" t="str">
            <v xml:space="preserve"> </v>
          </cell>
          <cell r="AL86" t="str">
            <v xml:space="preserve"> </v>
          </cell>
          <cell r="AT86" t="str">
            <v xml:space="preserve"> </v>
          </cell>
          <cell r="AU86" t="str">
            <v xml:space="preserve"> </v>
          </cell>
          <cell r="AV86" t="str">
            <v xml:space="preserve"> </v>
          </cell>
          <cell r="BM86" t="str">
            <v xml:space="preserve"> </v>
          </cell>
        </row>
        <row r="87">
          <cell r="B87" t="str">
            <v xml:space="preserve"> </v>
          </cell>
          <cell r="C87" t="str">
            <v xml:space="preserve"> </v>
          </cell>
          <cell r="D87" t="str">
            <v xml:space="preserve"> </v>
          </cell>
          <cell r="E87" t="str">
            <v xml:space="preserve"> </v>
          </cell>
          <cell r="V87" t="str">
            <v xml:space="preserve"> </v>
          </cell>
          <cell r="W87" t="str">
            <v xml:space="preserve"> </v>
          </cell>
          <cell r="Y87" t="str">
            <v xml:space="preserve"> </v>
          </cell>
          <cell r="AL87" t="str">
            <v xml:space="preserve"> </v>
          </cell>
          <cell r="AT87" t="str">
            <v xml:space="preserve"> </v>
          </cell>
          <cell r="AU87" t="str">
            <v xml:space="preserve"> </v>
          </cell>
          <cell r="AV87" t="str">
            <v xml:space="preserve"> </v>
          </cell>
          <cell r="BM87" t="str">
            <v xml:space="preserve"> </v>
          </cell>
        </row>
        <row r="88">
          <cell r="B88" t="str">
            <v xml:space="preserve"> </v>
          </cell>
          <cell r="C88" t="str">
            <v xml:space="preserve"> </v>
          </cell>
          <cell r="D88" t="str">
            <v xml:space="preserve"> </v>
          </cell>
          <cell r="E88" t="str">
            <v xml:space="preserve"> </v>
          </cell>
          <cell r="V88" t="str">
            <v xml:space="preserve"> </v>
          </cell>
          <cell r="W88" t="str">
            <v xml:space="preserve"> </v>
          </cell>
          <cell r="Y88" t="str">
            <v xml:space="preserve"> </v>
          </cell>
          <cell r="AL88" t="str">
            <v xml:space="preserve"> </v>
          </cell>
          <cell r="AT88" t="str">
            <v xml:space="preserve"> </v>
          </cell>
          <cell r="AU88" t="str">
            <v xml:space="preserve"> </v>
          </cell>
          <cell r="AV88" t="str">
            <v xml:space="preserve"> </v>
          </cell>
          <cell r="BM88" t="str">
            <v xml:space="preserve"> </v>
          </cell>
        </row>
        <row r="89">
          <cell r="B89" t="str">
            <v xml:space="preserve"> </v>
          </cell>
          <cell r="C89" t="str">
            <v xml:space="preserve"> </v>
          </cell>
          <cell r="D89" t="str">
            <v xml:space="preserve"> </v>
          </cell>
          <cell r="E89" t="str">
            <v xml:space="preserve"> </v>
          </cell>
          <cell r="V89" t="str">
            <v xml:space="preserve"> </v>
          </cell>
          <cell r="W89" t="str">
            <v xml:space="preserve"> </v>
          </cell>
          <cell r="Y89" t="str">
            <v xml:space="preserve"> </v>
          </cell>
          <cell r="AL89" t="str">
            <v xml:space="preserve"> </v>
          </cell>
          <cell r="AT89" t="str">
            <v xml:space="preserve"> </v>
          </cell>
          <cell r="AU89" t="str">
            <v xml:space="preserve"> </v>
          </cell>
          <cell r="AV89" t="str">
            <v xml:space="preserve"> </v>
          </cell>
          <cell r="BM89" t="str">
            <v xml:space="preserve"> </v>
          </cell>
        </row>
        <row r="90">
          <cell r="B90" t="str">
            <v xml:space="preserve"> </v>
          </cell>
          <cell r="C90" t="str">
            <v xml:space="preserve"> </v>
          </cell>
          <cell r="D90" t="str">
            <v xml:space="preserve"> </v>
          </cell>
          <cell r="E90" t="str">
            <v xml:space="preserve"> </v>
          </cell>
          <cell r="V90" t="str">
            <v xml:space="preserve"> </v>
          </cell>
          <cell r="W90" t="str">
            <v xml:space="preserve"> </v>
          </cell>
          <cell r="Y90" t="str">
            <v xml:space="preserve"> </v>
          </cell>
          <cell r="AL90" t="str">
            <v xml:space="preserve"> </v>
          </cell>
          <cell r="AT90" t="str">
            <v xml:space="preserve"> </v>
          </cell>
          <cell r="AU90" t="str">
            <v xml:space="preserve"> </v>
          </cell>
          <cell r="AV90" t="str">
            <v xml:space="preserve"> </v>
          </cell>
          <cell r="BM90" t="str">
            <v xml:space="preserve"> </v>
          </cell>
        </row>
        <row r="91">
          <cell r="B91" t="str">
            <v xml:space="preserve"> </v>
          </cell>
          <cell r="C91" t="str">
            <v xml:space="preserve"> </v>
          </cell>
          <cell r="D91" t="str">
            <v xml:space="preserve"> </v>
          </cell>
          <cell r="E91" t="str">
            <v xml:space="preserve"> </v>
          </cell>
          <cell r="V91" t="str">
            <v xml:space="preserve"> </v>
          </cell>
          <cell r="W91" t="str">
            <v xml:space="preserve"> </v>
          </cell>
          <cell r="Y91" t="str">
            <v xml:space="preserve"> </v>
          </cell>
          <cell r="AL91" t="str">
            <v xml:space="preserve"> </v>
          </cell>
          <cell r="AT91" t="str">
            <v xml:space="preserve"> </v>
          </cell>
          <cell r="AU91" t="str">
            <v xml:space="preserve"> </v>
          </cell>
          <cell r="AV91" t="str">
            <v xml:space="preserve"> </v>
          </cell>
          <cell r="BM91" t="str">
            <v xml:space="preserve"> </v>
          </cell>
        </row>
        <row r="92">
          <cell r="B92" t="str">
            <v xml:space="preserve"> </v>
          </cell>
          <cell r="C92" t="str">
            <v xml:space="preserve"> </v>
          </cell>
          <cell r="D92" t="str">
            <v xml:space="preserve"> </v>
          </cell>
          <cell r="E92" t="str">
            <v xml:space="preserve"> </v>
          </cell>
          <cell r="V92" t="str">
            <v xml:space="preserve"> </v>
          </cell>
          <cell r="W92" t="str">
            <v xml:space="preserve"> </v>
          </cell>
          <cell r="Y92" t="str">
            <v xml:space="preserve"> </v>
          </cell>
          <cell r="AL92" t="str">
            <v xml:space="preserve"> </v>
          </cell>
          <cell r="AT92" t="str">
            <v xml:space="preserve"> </v>
          </cell>
          <cell r="AU92" t="str">
            <v xml:space="preserve"> </v>
          </cell>
          <cell r="AV92" t="str">
            <v xml:space="preserve"> </v>
          </cell>
          <cell r="BM92" t="str">
            <v xml:space="preserve"> </v>
          </cell>
        </row>
        <row r="93">
          <cell r="B93" t="str">
            <v xml:space="preserve"> </v>
          </cell>
          <cell r="C93" t="str">
            <v xml:space="preserve"> </v>
          </cell>
          <cell r="D93" t="str">
            <v xml:space="preserve"> </v>
          </cell>
          <cell r="E93" t="str">
            <v xml:space="preserve"> </v>
          </cell>
          <cell r="V93" t="str">
            <v xml:space="preserve"> </v>
          </cell>
          <cell r="W93" t="str">
            <v xml:space="preserve"> </v>
          </cell>
          <cell r="Y93" t="str">
            <v xml:space="preserve"> </v>
          </cell>
          <cell r="AL93" t="str">
            <v xml:space="preserve"> </v>
          </cell>
          <cell r="AT93" t="str">
            <v xml:space="preserve"> </v>
          </cell>
          <cell r="AU93" t="str">
            <v xml:space="preserve"> </v>
          </cell>
          <cell r="AV93" t="str">
            <v xml:space="preserve"> </v>
          </cell>
          <cell r="BM93" t="str">
            <v xml:space="preserve"> </v>
          </cell>
        </row>
        <row r="94">
          <cell r="B94" t="str">
            <v xml:space="preserve"> </v>
          </cell>
          <cell r="C94" t="str">
            <v xml:space="preserve"> </v>
          </cell>
          <cell r="D94" t="str">
            <v xml:space="preserve"> </v>
          </cell>
          <cell r="E94" t="str">
            <v xml:space="preserve"> </v>
          </cell>
          <cell r="V94" t="str">
            <v xml:space="preserve"> </v>
          </cell>
          <cell r="W94" t="str">
            <v xml:space="preserve"> </v>
          </cell>
          <cell r="Y94" t="str">
            <v xml:space="preserve"> </v>
          </cell>
          <cell r="AL94" t="str">
            <v xml:space="preserve"> </v>
          </cell>
          <cell r="AT94" t="str">
            <v xml:space="preserve"> </v>
          </cell>
          <cell r="AU94" t="str">
            <v xml:space="preserve"> </v>
          </cell>
          <cell r="AV94" t="str">
            <v xml:space="preserve"> </v>
          </cell>
          <cell r="BM94" t="str">
            <v xml:space="preserve"> </v>
          </cell>
        </row>
        <row r="95">
          <cell r="B95" t="str">
            <v xml:space="preserve"> </v>
          </cell>
          <cell r="C95" t="str">
            <v xml:space="preserve"> </v>
          </cell>
          <cell r="D95" t="str">
            <v xml:space="preserve"> </v>
          </cell>
          <cell r="E95" t="str">
            <v xml:space="preserve"> </v>
          </cell>
          <cell r="V95" t="str">
            <v xml:space="preserve"> </v>
          </cell>
          <cell r="W95" t="str">
            <v xml:space="preserve"> </v>
          </cell>
          <cell r="Y95" t="str">
            <v xml:space="preserve"> </v>
          </cell>
          <cell r="AL95" t="str">
            <v xml:space="preserve"> </v>
          </cell>
          <cell r="AT95" t="str">
            <v xml:space="preserve"> </v>
          </cell>
          <cell r="AU95" t="str">
            <v xml:space="preserve"> </v>
          </cell>
          <cell r="AV95" t="str">
            <v xml:space="preserve"> </v>
          </cell>
          <cell r="BM95" t="str">
            <v xml:space="preserve"> </v>
          </cell>
        </row>
        <row r="96">
          <cell r="B96" t="str">
            <v xml:space="preserve"> </v>
          </cell>
          <cell r="C96" t="str">
            <v xml:space="preserve"> </v>
          </cell>
          <cell r="D96" t="str">
            <v xml:space="preserve"> </v>
          </cell>
          <cell r="E96" t="str">
            <v xml:space="preserve"> </v>
          </cell>
          <cell r="V96" t="str">
            <v xml:space="preserve"> </v>
          </cell>
          <cell r="W96" t="str">
            <v xml:space="preserve"> </v>
          </cell>
          <cell r="Y96" t="str">
            <v xml:space="preserve"> </v>
          </cell>
          <cell r="AL96" t="str">
            <v xml:space="preserve"> </v>
          </cell>
          <cell r="AT96" t="str">
            <v xml:space="preserve"> </v>
          </cell>
          <cell r="AU96" t="str">
            <v xml:space="preserve"> </v>
          </cell>
          <cell r="AV96" t="str">
            <v xml:space="preserve"> </v>
          </cell>
          <cell r="BM96" t="str">
            <v xml:space="preserve"> </v>
          </cell>
        </row>
        <row r="97">
          <cell r="B97" t="str">
            <v xml:space="preserve"> </v>
          </cell>
          <cell r="C97" t="str">
            <v xml:space="preserve"> </v>
          </cell>
          <cell r="D97" t="str">
            <v xml:space="preserve"> </v>
          </cell>
          <cell r="E97" t="str">
            <v xml:space="preserve"> </v>
          </cell>
          <cell r="V97" t="str">
            <v xml:space="preserve"> </v>
          </cell>
          <cell r="W97" t="str">
            <v xml:space="preserve"> </v>
          </cell>
          <cell r="Y97" t="str">
            <v xml:space="preserve"> </v>
          </cell>
          <cell r="AL97" t="str">
            <v xml:space="preserve"> </v>
          </cell>
          <cell r="AT97" t="str">
            <v xml:space="preserve"> </v>
          </cell>
          <cell r="AU97" t="str">
            <v xml:space="preserve"> </v>
          </cell>
          <cell r="AV97" t="str">
            <v xml:space="preserve"> </v>
          </cell>
          <cell r="BM97" t="str">
            <v xml:space="preserve"> </v>
          </cell>
        </row>
        <row r="98">
          <cell r="B98" t="str">
            <v xml:space="preserve"> </v>
          </cell>
          <cell r="C98" t="str">
            <v xml:space="preserve"> </v>
          </cell>
          <cell r="D98" t="str">
            <v xml:space="preserve"> </v>
          </cell>
          <cell r="E98" t="str">
            <v xml:space="preserve"> </v>
          </cell>
          <cell r="V98" t="str">
            <v xml:space="preserve"> </v>
          </cell>
          <cell r="W98" t="str">
            <v xml:space="preserve"> </v>
          </cell>
          <cell r="Y98" t="str">
            <v xml:space="preserve"> </v>
          </cell>
          <cell r="AL98" t="str">
            <v xml:space="preserve"> </v>
          </cell>
          <cell r="AT98" t="str">
            <v xml:space="preserve"> </v>
          </cell>
          <cell r="AU98" t="str">
            <v xml:space="preserve"> </v>
          </cell>
          <cell r="AV98" t="str">
            <v xml:space="preserve"> </v>
          </cell>
          <cell r="BM98" t="str">
            <v xml:space="preserve"> </v>
          </cell>
        </row>
        <row r="99">
          <cell r="B99" t="str">
            <v xml:space="preserve"> </v>
          </cell>
          <cell r="C99" t="str">
            <v xml:space="preserve"> </v>
          </cell>
          <cell r="D99" t="str">
            <v xml:space="preserve"> </v>
          </cell>
          <cell r="E99" t="str">
            <v xml:space="preserve"> </v>
          </cell>
          <cell r="V99" t="str">
            <v xml:space="preserve"> </v>
          </cell>
          <cell r="W99" t="str">
            <v xml:space="preserve"> </v>
          </cell>
          <cell r="Y99" t="str">
            <v xml:space="preserve"> </v>
          </cell>
          <cell r="AL99" t="str">
            <v xml:space="preserve"> </v>
          </cell>
          <cell r="AT99" t="str">
            <v xml:space="preserve"> </v>
          </cell>
          <cell r="AU99" t="str">
            <v xml:space="preserve"> </v>
          </cell>
          <cell r="AV99" t="str">
            <v xml:space="preserve"> </v>
          </cell>
          <cell r="BM99" t="str">
            <v xml:space="preserve"> </v>
          </cell>
        </row>
        <row r="100">
          <cell r="B100" t="str">
            <v xml:space="preserve"> </v>
          </cell>
          <cell r="C100" t="str">
            <v xml:space="preserve"> </v>
          </cell>
          <cell r="D100" t="str">
            <v xml:space="preserve"> </v>
          </cell>
          <cell r="E100" t="str">
            <v xml:space="preserve"> </v>
          </cell>
          <cell r="V100" t="str">
            <v xml:space="preserve"> </v>
          </cell>
          <cell r="W100" t="str">
            <v xml:space="preserve"> </v>
          </cell>
          <cell r="Y100" t="str">
            <v xml:space="preserve"> </v>
          </cell>
          <cell r="AL100" t="str">
            <v xml:space="preserve"> </v>
          </cell>
          <cell r="AT100" t="str">
            <v xml:space="preserve"> </v>
          </cell>
          <cell r="AU100" t="str">
            <v xml:space="preserve"> </v>
          </cell>
          <cell r="AV100" t="str">
            <v xml:space="preserve"> </v>
          </cell>
          <cell r="BM100" t="str">
            <v xml:space="preserve"> </v>
          </cell>
        </row>
        <row r="101">
          <cell r="B101" t="str">
            <v xml:space="preserve"> </v>
          </cell>
          <cell r="C101" t="str">
            <v xml:space="preserve"> </v>
          </cell>
          <cell r="D101" t="str">
            <v xml:space="preserve"> </v>
          </cell>
          <cell r="E101" t="str">
            <v xml:space="preserve"> </v>
          </cell>
          <cell r="V101" t="str">
            <v xml:space="preserve"> </v>
          </cell>
          <cell r="W101" t="str">
            <v xml:space="preserve"> </v>
          </cell>
          <cell r="Y101" t="str">
            <v xml:space="preserve"> </v>
          </cell>
          <cell r="AL101" t="str">
            <v xml:space="preserve"> </v>
          </cell>
          <cell r="AT101" t="str">
            <v xml:space="preserve"> </v>
          </cell>
          <cell r="AU101" t="str">
            <v xml:space="preserve"> </v>
          </cell>
          <cell r="AV101" t="str">
            <v xml:space="preserve"> </v>
          </cell>
          <cell r="BM101" t="str">
            <v xml:space="preserve"> </v>
          </cell>
        </row>
        <row r="102">
          <cell r="B102" t="str">
            <v xml:space="preserve"> </v>
          </cell>
          <cell r="C102" t="str">
            <v xml:space="preserve"> </v>
          </cell>
          <cell r="D102" t="str">
            <v xml:space="preserve"> </v>
          </cell>
          <cell r="E102" t="str">
            <v xml:space="preserve"> </v>
          </cell>
          <cell r="V102" t="str">
            <v xml:space="preserve"> </v>
          </cell>
          <cell r="W102" t="str">
            <v xml:space="preserve"> </v>
          </cell>
          <cell r="Y102" t="str">
            <v xml:space="preserve"> </v>
          </cell>
          <cell r="AL102" t="str">
            <v xml:space="preserve"> </v>
          </cell>
          <cell r="AT102" t="str">
            <v xml:space="preserve"> </v>
          </cell>
          <cell r="AU102" t="str">
            <v xml:space="preserve"> </v>
          </cell>
          <cell r="AV102" t="str">
            <v xml:space="preserve"> </v>
          </cell>
          <cell r="BM102" t="str">
            <v xml:space="preserve"> </v>
          </cell>
        </row>
        <row r="103">
          <cell r="B103" t="str">
            <v xml:space="preserve"> </v>
          </cell>
          <cell r="C103" t="str">
            <v xml:space="preserve"> </v>
          </cell>
          <cell r="D103" t="str">
            <v xml:space="preserve"> </v>
          </cell>
          <cell r="E103" t="str">
            <v xml:space="preserve"> </v>
          </cell>
          <cell r="V103" t="str">
            <v xml:space="preserve"> </v>
          </cell>
          <cell r="W103" t="str">
            <v xml:space="preserve"> </v>
          </cell>
          <cell r="Y103" t="str">
            <v xml:space="preserve"> </v>
          </cell>
          <cell r="AL103" t="str">
            <v xml:space="preserve"> </v>
          </cell>
          <cell r="AT103" t="str">
            <v xml:space="preserve"> </v>
          </cell>
          <cell r="AU103" t="str">
            <v xml:space="preserve"> </v>
          </cell>
          <cell r="AV103" t="str">
            <v xml:space="preserve"> </v>
          </cell>
          <cell r="BM103" t="str">
            <v xml:space="preserve"> </v>
          </cell>
        </row>
        <row r="104">
          <cell r="B104" t="str">
            <v xml:space="preserve"> </v>
          </cell>
          <cell r="C104" t="str">
            <v xml:space="preserve"> </v>
          </cell>
          <cell r="D104" t="str">
            <v xml:space="preserve"> </v>
          </cell>
          <cell r="E104" t="str">
            <v xml:space="preserve"> </v>
          </cell>
          <cell r="V104" t="str">
            <v xml:space="preserve"> </v>
          </cell>
          <cell r="W104" t="str">
            <v xml:space="preserve"> </v>
          </cell>
          <cell r="Y104" t="str">
            <v xml:space="preserve"> </v>
          </cell>
          <cell r="AL104" t="str">
            <v xml:space="preserve"> </v>
          </cell>
          <cell r="AT104" t="str">
            <v xml:space="preserve"> </v>
          </cell>
          <cell r="AU104" t="str">
            <v xml:space="preserve"> </v>
          </cell>
          <cell r="AV104" t="str">
            <v xml:space="preserve"> </v>
          </cell>
          <cell r="BM104" t="str">
            <v xml:space="preserve"> </v>
          </cell>
        </row>
        <row r="105">
          <cell r="B105" t="str">
            <v xml:space="preserve"> </v>
          </cell>
          <cell r="C105" t="str">
            <v xml:space="preserve"> </v>
          </cell>
          <cell r="D105" t="str">
            <v xml:space="preserve"> </v>
          </cell>
          <cell r="E105" t="str">
            <v xml:space="preserve"> </v>
          </cell>
          <cell r="V105" t="str">
            <v xml:space="preserve"> </v>
          </cell>
          <cell r="W105" t="str">
            <v xml:space="preserve"> </v>
          </cell>
          <cell r="Y105" t="str">
            <v xml:space="preserve"> </v>
          </cell>
          <cell r="AL105" t="str">
            <v xml:space="preserve"> </v>
          </cell>
          <cell r="AT105" t="str">
            <v xml:space="preserve"> </v>
          </cell>
          <cell r="AU105" t="str">
            <v xml:space="preserve"> </v>
          </cell>
          <cell r="AV105" t="str">
            <v xml:space="preserve"> </v>
          </cell>
          <cell r="BM105" t="str">
            <v xml:space="preserve"> </v>
          </cell>
        </row>
        <row r="106">
          <cell r="B106" t="str">
            <v xml:space="preserve"> </v>
          </cell>
          <cell r="C106" t="str">
            <v xml:space="preserve"> </v>
          </cell>
          <cell r="D106" t="str">
            <v xml:space="preserve"> </v>
          </cell>
          <cell r="E106" t="str">
            <v xml:space="preserve"> </v>
          </cell>
          <cell r="V106" t="str">
            <v xml:space="preserve"> </v>
          </cell>
          <cell r="W106" t="str">
            <v xml:space="preserve"> </v>
          </cell>
          <cell r="Y106" t="str">
            <v xml:space="preserve"> </v>
          </cell>
          <cell r="AL106" t="str">
            <v xml:space="preserve"> </v>
          </cell>
          <cell r="AT106" t="str">
            <v xml:space="preserve"> </v>
          </cell>
          <cell r="AU106" t="str">
            <v xml:space="preserve"> </v>
          </cell>
          <cell r="AV106" t="str">
            <v xml:space="preserve"> </v>
          </cell>
          <cell r="BM106" t="str">
            <v xml:space="preserve"> </v>
          </cell>
        </row>
        <row r="107">
          <cell r="B107" t="str">
            <v xml:space="preserve"> </v>
          </cell>
          <cell r="C107" t="str">
            <v xml:space="preserve"> </v>
          </cell>
          <cell r="D107" t="str">
            <v xml:space="preserve"> </v>
          </cell>
          <cell r="E107" t="str">
            <v xml:space="preserve"> </v>
          </cell>
          <cell r="V107" t="str">
            <v xml:space="preserve"> </v>
          </cell>
          <cell r="W107" t="str">
            <v xml:space="preserve"> </v>
          </cell>
          <cell r="Y107" t="str">
            <v xml:space="preserve"> </v>
          </cell>
          <cell r="AL107" t="str">
            <v xml:space="preserve"> </v>
          </cell>
          <cell r="AT107" t="str">
            <v xml:space="preserve"> </v>
          </cell>
          <cell r="AU107" t="str">
            <v xml:space="preserve"> </v>
          </cell>
          <cell r="AV107" t="str">
            <v xml:space="preserve"> </v>
          </cell>
          <cell r="BM107" t="str">
            <v xml:space="preserve"> </v>
          </cell>
        </row>
        <row r="108">
          <cell r="B108" t="str">
            <v xml:space="preserve"> </v>
          </cell>
          <cell r="C108" t="str">
            <v xml:space="preserve"> </v>
          </cell>
          <cell r="D108" t="str">
            <v xml:space="preserve"> </v>
          </cell>
          <cell r="E108" t="str">
            <v xml:space="preserve"> </v>
          </cell>
          <cell r="V108" t="str">
            <v xml:space="preserve"> </v>
          </cell>
          <cell r="W108" t="str">
            <v xml:space="preserve"> </v>
          </cell>
          <cell r="Y108" t="str">
            <v xml:space="preserve"> </v>
          </cell>
          <cell r="AL108" t="str">
            <v xml:space="preserve"> </v>
          </cell>
          <cell r="AT108" t="str">
            <v xml:space="preserve"> </v>
          </cell>
          <cell r="AU108" t="str">
            <v xml:space="preserve"> </v>
          </cell>
          <cell r="AV108" t="str">
            <v xml:space="preserve"> </v>
          </cell>
          <cell r="BM108" t="str">
            <v xml:space="preserve"> </v>
          </cell>
        </row>
        <row r="109">
          <cell r="B109" t="str">
            <v xml:space="preserve"> </v>
          </cell>
          <cell r="C109" t="str">
            <v xml:space="preserve"> </v>
          </cell>
          <cell r="D109" t="str">
            <v xml:space="preserve"> </v>
          </cell>
          <cell r="E109" t="str">
            <v xml:space="preserve"> </v>
          </cell>
          <cell r="V109" t="str">
            <v xml:space="preserve"> </v>
          </cell>
          <cell r="W109" t="str">
            <v xml:space="preserve"> </v>
          </cell>
          <cell r="Y109" t="str">
            <v xml:space="preserve"> </v>
          </cell>
          <cell r="AL109" t="str">
            <v xml:space="preserve"> </v>
          </cell>
          <cell r="AT109" t="str">
            <v xml:space="preserve"> </v>
          </cell>
          <cell r="AU109" t="str">
            <v xml:space="preserve"> </v>
          </cell>
          <cell r="AV109" t="str">
            <v xml:space="preserve"> </v>
          </cell>
          <cell r="BM109" t="str">
            <v xml:space="preserve"> </v>
          </cell>
        </row>
        <row r="110">
          <cell r="B110" t="str">
            <v xml:space="preserve"> </v>
          </cell>
          <cell r="C110" t="str">
            <v xml:space="preserve"> </v>
          </cell>
          <cell r="D110" t="str">
            <v xml:space="preserve"> </v>
          </cell>
          <cell r="E110" t="str">
            <v xml:space="preserve"> </v>
          </cell>
          <cell r="V110" t="str">
            <v xml:space="preserve"> </v>
          </cell>
          <cell r="W110" t="str">
            <v xml:space="preserve"> </v>
          </cell>
          <cell r="Y110" t="str">
            <v xml:space="preserve"> </v>
          </cell>
          <cell r="AL110" t="str">
            <v xml:space="preserve"> </v>
          </cell>
          <cell r="AT110" t="str">
            <v xml:space="preserve"> </v>
          </cell>
          <cell r="AU110" t="str">
            <v xml:space="preserve"> </v>
          </cell>
          <cell r="AV110" t="str">
            <v xml:space="preserve"> </v>
          </cell>
          <cell r="BM110" t="str">
            <v xml:space="preserve"> </v>
          </cell>
        </row>
        <row r="111">
          <cell r="B111" t="str">
            <v xml:space="preserve"> </v>
          </cell>
          <cell r="C111" t="str">
            <v xml:space="preserve"> </v>
          </cell>
          <cell r="D111" t="str">
            <v xml:space="preserve"> </v>
          </cell>
          <cell r="E111" t="str">
            <v xml:space="preserve"> </v>
          </cell>
          <cell r="V111" t="str">
            <v xml:space="preserve"> </v>
          </cell>
          <cell r="W111" t="str">
            <v xml:space="preserve"> </v>
          </cell>
          <cell r="Y111" t="str">
            <v xml:space="preserve"> </v>
          </cell>
          <cell r="AL111" t="str">
            <v xml:space="preserve"> </v>
          </cell>
          <cell r="AT111" t="str">
            <v xml:space="preserve"> </v>
          </cell>
          <cell r="AU111" t="str">
            <v xml:space="preserve"> </v>
          </cell>
          <cell r="AV111" t="str">
            <v xml:space="preserve"> </v>
          </cell>
          <cell r="BM111" t="str">
            <v xml:space="preserve"> </v>
          </cell>
        </row>
        <row r="112">
          <cell r="B112" t="str">
            <v xml:space="preserve"> </v>
          </cell>
          <cell r="C112" t="str">
            <v xml:space="preserve"> </v>
          </cell>
          <cell r="D112" t="str">
            <v xml:space="preserve"> </v>
          </cell>
          <cell r="E112" t="str">
            <v xml:space="preserve"> </v>
          </cell>
          <cell r="V112" t="str">
            <v xml:space="preserve"> </v>
          </cell>
          <cell r="W112" t="str">
            <v xml:space="preserve"> </v>
          </cell>
          <cell r="Y112" t="str">
            <v xml:space="preserve"> </v>
          </cell>
          <cell r="AL112" t="str">
            <v xml:space="preserve"> </v>
          </cell>
          <cell r="AT112" t="str">
            <v xml:space="preserve"> </v>
          </cell>
          <cell r="AU112" t="str">
            <v xml:space="preserve"> </v>
          </cell>
          <cell r="AV112" t="str">
            <v xml:space="preserve"> </v>
          </cell>
          <cell r="BM112" t="str">
            <v xml:space="preserve"> </v>
          </cell>
        </row>
        <row r="113">
          <cell r="B113" t="str">
            <v xml:space="preserve"> </v>
          </cell>
          <cell r="C113" t="str">
            <v xml:space="preserve"> </v>
          </cell>
          <cell r="D113" t="str">
            <v xml:space="preserve"> </v>
          </cell>
          <cell r="E113" t="str">
            <v xml:space="preserve"> </v>
          </cell>
          <cell r="V113" t="str">
            <v xml:space="preserve"> </v>
          </cell>
          <cell r="W113" t="str">
            <v xml:space="preserve"> </v>
          </cell>
          <cell r="Y113" t="str">
            <v xml:space="preserve"> </v>
          </cell>
          <cell r="AL113" t="str">
            <v xml:space="preserve"> </v>
          </cell>
          <cell r="AT113" t="str">
            <v xml:space="preserve"> </v>
          </cell>
          <cell r="AU113" t="str">
            <v xml:space="preserve"> </v>
          </cell>
          <cell r="AV113" t="str">
            <v xml:space="preserve"> </v>
          </cell>
          <cell r="BM113" t="str">
            <v xml:space="preserve"> </v>
          </cell>
        </row>
        <row r="114">
          <cell r="B114" t="str">
            <v xml:space="preserve"> </v>
          </cell>
          <cell r="C114" t="str">
            <v xml:space="preserve"> </v>
          </cell>
          <cell r="D114" t="str">
            <v xml:space="preserve"> </v>
          </cell>
          <cell r="E114" t="str">
            <v xml:space="preserve"> </v>
          </cell>
          <cell r="V114" t="str">
            <v xml:space="preserve"> </v>
          </cell>
          <cell r="W114" t="str">
            <v xml:space="preserve"> </v>
          </cell>
          <cell r="Y114" t="str">
            <v xml:space="preserve"> </v>
          </cell>
          <cell r="AL114" t="str">
            <v xml:space="preserve"> </v>
          </cell>
          <cell r="AT114" t="str">
            <v xml:space="preserve"> </v>
          </cell>
          <cell r="AU114" t="str">
            <v xml:space="preserve"> </v>
          </cell>
          <cell r="AV114" t="str">
            <v xml:space="preserve"> </v>
          </cell>
          <cell r="BM114" t="str">
            <v xml:space="preserve"> </v>
          </cell>
        </row>
        <row r="115">
          <cell r="B115" t="str">
            <v xml:space="preserve"> </v>
          </cell>
          <cell r="C115" t="str">
            <v xml:space="preserve"> </v>
          </cell>
          <cell r="D115" t="str">
            <v xml:space="preserve"> </v>
          </cell>
          <cell r="E115" t="str">
            <v xml:space="preserve"> </v>
          </cell>
          <cell r="V115" t="str">
            <v xml:space="preserve"> </v>
          </cell>
          <cell r="W115" t="str">
            <v xml:space="preserve"> </v>
          </cell>
          <cell r="Y115" t="str">
            <v xml:space="preserve"> </v>
          </cell>
          <cell r="AL115" t="str">
            <v xml:space="preserve"> </v>
          </cell>
          <cell r="AT115" t="str">
            <v xml:space="preserve"> </v>
          </cell>
          <cell r="AU115" t="str">
            <v xml:space="preserve"> </v>
          </cell>
          <cell r="AV115" t="str">
            <v xml:space="preserve"> </v>
          </cell>
          <cell r="BM115" t="str">
            <v xml:space="preserve"> </v>
          </cell>
        </row>
        <row r="116">
          <cell r="B116" t="str">
            <v xml:space="preserve"> </v>
          </cell>
          <cell r="C116" t="str">
            <v xml:space="preserve"> </v>
          </cell>
          <cell r="D116" t="str">
            <v xml:space="preserve"> </v>
          </cell>
          <cell r="E116" t="str">
            <v xml:space="preserve"> </v>
          </cell>
          <cell r="V116" t="str">
            <v xml:space="preserve"> </v>
          </cell>
          <cell r="W116" t="str">
            <v xml:space="preserve"> </v>
          </cell>
          <cell r="Y116" t="str">
            <v xml:space="preserve"> </v>
          </cell>
          <cell r="AL116" t="str">
            <v xml:space="preserve"> </v>
          </cell>
          <cell r="AT116" t="str">
            <v xml:space="preserve"> </v>
          </cell>
          <cell r="AU116" t="str">
            <v xml:space="preserve"> </v>
          </cell>
          <cell r="AV116" t="str">
            <v xml:space="preserve"> </v>
          </cell>
          <cell r="BM116" t="str">
            <v xml:space="preserve"> </v>
          </cell>
        </row>
        <row r="117">
          <cell r="B117" t="str">
            <v xml:space="preserve"> </v>
          </cell>
          <cell r="C117" t="str">
            <v xml:space="preserve"> </v>
          </cell>
          <cell r="D117" t="str">
            <v xml:space="preserve"> </v>
          </cell>
          <cell r="E117" t="str">
            <v xml:space="preserve"> </v>
          </cell>
          <cell r="V117" t="str">
            <v xml:space="preserve"> </v>
          </cell>
          <cell r="W117" t="str">
            <v xml:space="preserve"> </v>
          </cell>
          <cell r="Y117" t="str">
            <v xml:space="preserve"> </v>
          </cell>
          <cell r="AL117" t="str">
            <v xml:space="preserve"> </v>
          </cell>
          <cell r="AT117" t="str">
            <v xml:space="preserve"> </v>
          </cell>
          <cell r="AU117" t="str">
            <v xml:space="preserve"> </v>
          </cell>
          <cell r="AV117" t="str">
            <v xml:space="preserve"> </v>
          </cell>
          <cell r="BM117" t="str">
            <v xml:space="preserve"> </v>
          </cell>
        </row>
        <row r="118">
          <cell r="B118" t="str">
            <v xml:space="preserve"> </v>
          </cell>
          <cell r="C118" t="str">
            <v xml:space="preserve"> </v>
          </cell>
          <cell r="D118" t="str">
            <v xml:space="preserve"> </v>
          </cell>
          <cell r="E118" t="str">
            <v xml:space="preserve"> </v>
          </cell>
          <cell r="V118" t="str">
            <v xml:space="preserve"> </v>
          </cell>
          <cell r="W118" t="str">
            <v xml:space="preserve"> </v>
          </cell>
          <cell r="Y118" t="str">
            <v xml:space="preserve"> </v>
          </cell>
          <cell r="AL118" t="str">
            <v xml:space="preserve"> </v>
          </cell>
          <cell r="AT118" t="str">
            <v xml:space="preserve"> </v>
          </cell>
          <cell r="AU118" t="str">
            <v xml:space="preserve"> </v>
          </cell>
          <cell r="AV118" t="str">
            <v xml:space="preserve"> </v>
          </cell>
          <cell r="BM118" t="str">
            <v xml:space="preserve"> </v>
          </cell>
        </row>
        <row r="119">
          <cell r="B119" t="str">
            <v xml:space="preserve"> </v>
          </cell>
          <cell r="C119" t="str">
            <v xml:space="preserve"> </v>
          </cell>
          <cell r="D119" t="str">
            <v xml:space="preserve"> </v>
          </cell>
          <cell r="E119" t="str">
            <v xml:space="preserve"> </v>
          </cell>
          <cell r="V119" t="str">
            <v xml:space="preserve"> </v>
          </cell>
          <cell r="W119" t="str">
            <v xml:space="preserve"> </v>
          </cell>
          <cell r="Y119" t="str">
            <v xml:space="preserve"> </v>
          </cell>
          <cell r="AL119" t="str">
            <v xml:space="preserve"> </v>
          </cell>
          <cell r="AT119" t="str">
            <v xml:space="preserve"> </v>
          </cell>
          <cell r="AU119" t="str">
            <v xml:space="preserve"> </v>
          </cell>
          <cell r="AV119" t="str">
            <v xml:space="preserve"> </v>
          </cell>
          <cell r="BM119" t="str">
            <v xml:space="preserve"> </v>
          </cell>
        </row>
        <row r="120">
          <cell r="B120" t="str">
            <v xml:space="preserve"> </v>
          </cell>
          <cell r="C120" t="str">
            <v xml:space="preserve"> </v>
          </cell>
          <cell r="D120" t="str">
            <v xml:space="preserve"> </v>
          </cell>
          <cell r="E120" t="str">
            <v xml:space="preserve"> </v>
          </cell>
          <cell r="V120" t="str">
            <v xml:space="preserve"> </v>
          </cell>
          <cell r="W120" t="str">
            <v xml:space="preserve"> </v>
          </cell>
          <cell r="Y120" t="str">
            <v xml:space="preserve"> </v>
          </cell>
          <cell r="AL120" t="str">
            <v xml:space="preserve"> </v>
          </cell>
          <cell r="AT120" t="str">
            <v xml:space="preserve"> </v>
          </cell>
          <cell r="AU120" t="str">
            <v xml:space="preserve"> </v>
          </cell>
          <cell r="AV120" t="str">
            <v xml:space="preserve"> </v>
          </cell>
          <cell r="BM120" t="str">
            <v xml:space="preserve"> </v>
          </cell>
        </row>
        <row r="121">
          <cell r="B121" t="str">
            <v xml:space="preserve"> </v>
          </cell>
          <cell r="C121" t="str">
            <v xml:space="preserve"> </v>
          </cell>
          <cell r="D121" t="str">
            <v xml:space="preserve"> </v>
          </cell>
          <cell r="E121" t="str">
            <v xml:space="preserve"> </v>
          </cell>
          <cell r="V121" t="str">
            <v xml:space="preserve"> </v>
          </cell>
          <cell r="W121" t="str">
            <v xml:space="preserve"> </v>
          </cell>
          <cell r="Y121" t="str">
            <v xml:space="preserve"> </v>
          </cell>
          <cell r="AL121" t="str">
            <v xml:space="preserve"> </v>
          </cell>
          <cell r="AT121" t="str">
            <v xml:space="preserve"> </v>
          </cell>
          <cell r="AU121" t="str">
            <v xml:space="preserve"> </v>
          </cell>
          <cell r="AV121" t="str">
            <v xml:space="preserve"> </v>
          </cell>
          <cell r="BM121" t="str">
            <v xml:space="preserve"> </v>
          </cell>
        </row>
        <row r="122">
          <cell r="B122" t="str">
            <v xml:space="preserve"> </v>
          </cell>
          <cell r="C122" t="str">
            <v xml:space="preserve"> </v>
          </cell>
          <cell r="D122" t="str">
            <v xml:space="preserve"> </v>
          </cell>
          <cell r="E122" t="str">
            <v xml:space="preserve"> </v>
          </cell>
          <cell r="V122" t="str">
            <v xml:space="preserve"> </v>
          </cell>
          <cell r="W122" t="str">
            <v xml:space="preserve"> </v>
          </cell>
          <cell r="Y122" t="str">
            <v xml:space="preserve"> </v>
          </cell>
          <cell r="AL122" t="str">
            <v xml:space="preserve"> </v>
          </cell>
          <cell r="AT122" t="str">
            <v xml:space="preserve"> </v>
          </cell>
          <cell r="AU122" t="str">
            <v xml:space="preserve"> </v>
          </cell>
          <cell r="AV122" t="str">
            <v xml:space="preserve"> </v>
          </cell>
          <cell r="BM122" t="str">
            <v xml:space="preserve"> </v>
          </cell>
        </row>
        <row r="123">
          <cell r="B123" t="str">
            <v xml:space="preserve"> </v>
          </cell>
          <cell r="C123" t="str">
            <v xml:space="preserve"> </v>
          </cell>
          <cell r="D123" t="str">
            <v xml:space="preserve"> </v>
          </cell>
          <cell r="E123" t="str">
            <v xml:space="preserve"> </v>
          </cell>
          <cell r="V123" t="str">
            <v xml:space="preserve"> </v>
          </cell>
          <cell r="W123" t="str">
            <v xml:space="preserve"> </v>
          </cell>
          <cell r="Y123" t="str">
            <v xml:space="preserve"> </v>
          </cell>
          <cell r="AL123" t="str">
            <v xml:space="preserve"> </v>
          </cell>
          <cell r="AT123" t="str">
            <v xml:space="preserve"> </v>
          </cell>
          <cell r="AU123" t="str">
            <v xml:space="preserve"> </v>
          </cell>
          <cell r="AV123" t="str">
            <v xml:space="preserve"> </v>
          </cell>
          <cell r="BM123" t="str">
            <v xml:space="preserve"> </v>
          </cell>
        </row>
        <row r="124">
          <cell r="B124" t="str">
            <v xml:space="preserve"> </v>
          </cell>
          <cell r="C124" t="str">
            <v xml:space="preserve"> </v>
          </cell>
          <cell r="D124" t="str">
            <v xml:space="preserve"> </v>
          </cell>
          <cell r="E124" t="str">
            <v xml:space="preserve"> </v>
          </cell>
          <cell r="V124" t="str">
            <v xml:space="preserve"> </v>
          </cell>
          <cell r="W124" t="str">
            <v xml:space="preserve"> </v>
          </cell>
          <cell r="Y124" t="str">
            <v xml:space="preserve"> </v>
          </cell>
          <cell r="AL124" t="str">
            <v xml:space="preserve"> </v>
          </cell>
          <cell r="AT124" t="str">
            <v xml:space="preserve"> </v>
          </cell>
          <cell r="AU124" t="str">
            <v xml:space="preserve"> </v>
          </cell>
          <cell r="AV124" t="str">
            <v xml:space="preserve"> </v>
          </cell>
          <cell r="BM124" t="str">
            <v xml:space="preserve"> </v>
          </cell>
        </row>
        <row r="125">
          <cell r="B125" t="str">
            <v xml:space="preserve"> </v>
          </cell>
          <cell r="C125" t="str">
            <v xml:space="preserve"> </v>
          </cell>
          <cell r="D125" t="str">
            <v xml:space="preserve"> </v>
          </cell>
          <cell r="E125" t="str">
            <v xml:space="preserve"> </v>
          </cell>
          <cell r="V125" t="str">
            <v xml:space="preserve"> </v>
          </cell>
          <cell r="W125" t="str">
            <v xml:space="preserve"> </v>
          </cell>
          <cell r="Y125" t="str">
            <v xml:space="preserve"> </v>
          </cell>
          <cell r="AL125" t="str">
            <v xml:space="preserve"> </v>
          </cell>
          <cell r="AT125" t="str">
            <v xml:space="preserve"> </v>
          </cell>
          <cell r="AU125" t="str">
            <v xml:space="preserve"> </v>
          </cell>
          <cell r="AV125" t="str">
            <v xml:space="preserve"> </v>
          </cell>
          <cell r="BM125" t="str">
            <v xml:space="preserve"> </v>
          </cell>
        </row>
        <row r="126">
          <cell r="B126" t="str">
            <v xml:space="preserve"> </v>
          </cell>
          <cell r="C126" t="str">
            <v xml:space="preserve"> </v>
          </cell>
          <cell r="D126" t="str">
            <v xml:space="preserve"> </v>
          </cell>
          <cell r="E126" t="str">
            <v xml:space="preserve"> </v>
          </cell>
          <cell r="V126" t="str">
            <v xml:space="preserve"> </v>
          </cell>
          <cell r="W126" t="str">
            <v xml:space="preserve"> </v>
          </cell>
          <cell r="Y126" t="str">
            <v xml:space="preserve"> </v>
          </cell>
          <cell r="AL126" t="str">
            <v xml:space="preserve"> </v>
          </cell>
          <cell r="AT126" t="str">
            <v xml:space="preserve"> </v>
          </cell>
          <cell r="AU126" t="str">
            <v xml:space="preserve"> </v>
          </cell>
          <cell r="AV126" t="str">
            <v xml:space="preserve"> </v>
          </cell>
          <cell r="BM126" t="str">
            <v xml:space="preserve"> </v>
          </cell>
        </row>
        <row r="127">
          <cell r="B127" t="str">
            <v xml:space="preserve"> </v>
          </cell>
          <cell r="C127" t="str">
            <v xml:space="preserve"> </v>
          </cell>
          <cell r="D127" t="str">
            <v xml:space="preserve"> </v>
          </cell>
          <cell r="E127" t="str">
            <v xml:space="preserve"> </v>
          </cell>
          <cell r="V127" t="str">
            <v xml:space="preserve"> </v>
          </cell>
          <cell r="W127" t="str">
            <v xml:space="preserve"> </v>
          </cell>
          <cell r="Y127" t="str">
            <v xml:space="preserve"> </v>
          </cell>
          <cell r="AL127" t="str">
            <v xml:space="preserve"> </v>
          </cell>
          <cell r="AT127" t="str">
            <v xml:space="preserve"> </v>
          </cell>
          <cell r="AU127" t="str">
            <v xml:space="preserve"> </v>
          </cell>
          <cell r="AV127" t="str">
            <v xml:space="preserve"> </v>
          </cell>
          <cell r="BM127" t="str">
            <v xml:space="preserve"> </v>
          </cell>
        </row>
        <row r="128">
          <cell r="B128" t="str">
            <v xml:space="preserve"> </v>
          </cell>
          <cell r="C128" t="str">
            <v xml:space="preserve"> </v>
          </cell>
          <cell r="D128" t="str">
            <v xml:space="preserve"> </v>
          </cell>
          <cell r="E128" t="str">
            <v xml:space="preserve"> </v>
          </cell>
          <cell r="V128" t="str">
            <v xml:space="preserve"> </v>
          </cell>
          <cell r="W128" t="str">
            <v xml:space="preserve"> </v>
          </cell>
          <cell r="Y128" t="str">
            <v xml:space="preserve"> </v>
          </cell>
          <cell r="AL128" t="str">
            <v xml:space="preserve"> </v>
          </cell>
          <cell r="AT128" t="str">
            <v xml:space="preserve"> </v>
          </cell>
          <cell r="AU128" t="str">
            <v xml:space="preserve"> </v>
          </cell>
          <cell r="AV128" t="str">
            <v xml:space="preserve"> </v>
          </cell>
          <cell r="BM128" t="str">
            <v xml:space="preserve"> </v>
          </cell>
        </row>
        <row r="129">
          <cell r="B129" t="str">
            <v xml:space="preserve"> </v>
          </cell>
          <cell r="C129" t="str">
            <v xml:space="preserve"> </v>
          </cell>
          <cell r="D129" t="str">
            <v xml:space="preserve"> </v>
          </cell>
          <cell r="E129" t="str">
            <v xml:space="preserve"> </v>
          </cell>
          <cell r="V129" t="str">
            <v xml:space="preserve"> </v>
          </cell>
          <cell r="W129" t="str">
            <v xml:space="preserve"> </v>
          </cell>
          <cell r="Y129" t="str">
            <v xml:space="preserve"> </v>
          </cell>
          <cell r="AL129" t="str">
            <v xml:space="preserve"> </v>
          </cell>
          <cell r="AT129" t="str">
            <v xml:space="preserve"> </v>
          </cell>
          <cell r="AU129" t="str">
            <v xml:space="preserve"> </v>
          </cell>
          <cell r="AV129" t="str">
            <v xml:space="preserve"> </v>
          </cell>
          <cell r="BM129" t="str">
            <v xml:space="preserve"> </v>
          </cell>
        </row>
        <row r="130">
          <cell r="B130" t="str">
            <v xml:space="preserve"> </v>
          </cell>
          <cell r="C130" t="str">
            <v xml:space="preserve"> </v>
          </cell>
          <cell r="D130" t="str">
            <v xml:space="preserve"> </v>
          </cell>
          <cell r="E130" t="str">
            <v xml:space="preserve"> </v>
          </cell>
          <cell r="V130" t="str">
            <v xml:space="preserve"> </v>
          </cell>
          <cell r="W130" t="str">
            <v xml:space="preserve"> </v>
          </cell>
          <cell r="Y130" t="str">
            <v xml:space="preserve"> </v>
          </cell>
          <cell r="AL130" t="str">
            <v xml:space="preserve"> </v>
          </cell>
          <cell r="AT130" t="str">
            <v xml:space="preserve"> </v>
          </cell>
          <cell r="AU130" t="str">
            <v xml:space="preserve"> </v>
          </cell>
          <cell r="AV130" t="str">
            <v xml:space="preserve"> </v>
          </cell>
          <cell r="BM130" t="str">
            <v xml:space="preserve"> </v>
          </cell>
        </row>
        <row r="131">
          <cell r="B131" t="str">
            <v xml:space="preserve"> </v>
          </cell>
          <cell r="C131" t="str">
            <v xml:space="preserve"> </v>
          </cell>
          <cell r="D131" t="str">
            <v xml:space="preserve"> </v>
          </cell>
          <cell r="E131" t="str">
            <v xml:space="preserve"> </v>
          </cell>
          <cell r="V131" t="str">
            <v xml:space="preserve"> </v>
          </cell>
          <cell r="W131" t="str">
            <v xml:space="preserve"> </v>
          </cell>
          <cell r="Y131" t="str">
            <v xml:space="preserve"> </v>
          </cell>
          <cell r="AL131" t="str">
            <v xml:space="preserve"> </v>
          </cell>
          <cell r="AT131" t="str">
            <v xml:space="preserve"> </v>
          </cell>
          <cell r="AU131" t="str">
            <v xml:space="preserve"> </v>
          </cell>
          <cell r="AV131" t="str">
            <v xml:space="preserve"> </v>
          </cell>
          <cell r="BM131" t="str">
            <v xml:space="preserve"> </v>
          </cell>
        </row>
        <row r="132">
          <cell r="B132" t="str">
            <v xml:space="preserve"> </v>
          </cell>
          <cell r="C132" t="str">
            <v xml:space="preserve"> </v>
          </cell>
          <cell r="D132" t="str">
            <v xml:space="preserve"> </v>
          </cell>
          <cell r="E132" t="str">
            <v xml:space="preserve"> </v>
          </cell>
          <cell r="V132" t="str">
            <v xml:space="preserve"> </v>
          </cell>
          <cell r="W132" t="str">
            <v xml:space="preserve"> </v>
          </cell>
          <cell r="Y132" t="str">
            <v xml:space="preserve"> </v>
          </cell>
          <cell r="AL132" t="str">
            <v xml:space="preserve"> </v>
          </cell>
          <cell r="AT132" t="str">
            <v xml:space="preserve"> </v>
          </cell>
          <cell r="AU132" t="str">
            <v xml:space="preserve"> </v>
          </cell>
          <cell r="AV132" t="str">
            <v xml:space="preserve"> </v>
          </cell>
          <cell r="BM132" t="str">
            <v xml:space="preserve"> </v>
          </cell>
        </row>
        <row r="133">
          <cell r="B133" t="str">
            <v xml:space="preserve"> </v>
          </cell>
          <cell r="C133" t="str">
            <v xml:space="preserve"> </v>
          </cell>
          <cell r="D133" t="str">
            <v xml:space="preserve"> </v>
          </cell>
          <cell r="E133" t="str">
            <v xml:space="preserve"> </v>
          </cell>
          <cell r="V133" t="str">
            <v xml:space="preserve"> </v>
          </cell>
          <cell r="W133" t="str">
            <v xml:space="preserve"> </v>
          </cell>
          <cell r="Y133" t="str">
            <v xml:space="preserve"> </v>
          </cell>
          <cell r="AL133" t="str">
            <v xml:space="preserve"> </v>
          </cell>
          <cell r="AT133" t="str">
            <v xml:space="preserve"> </v>
          </cell>
          <cell r="AU133" t="str">
            <v xml:space="preserve"> </v>
          </cell>
          <cell r="AV133" t="str">
            <v xml:space="preserve"> </v>
          </cell>
          <cell r="BM133" t="str">
            <v xml:space="preserve"> </v>
          </cell>
        </row>
        <row r="134">
          <cell r="B134" t="str">
            <v xml:space="preserve"> </v>
          </cell>
          <cell r="C134" t="str">
            <v xml:space="preserve"> </v>
          </cell>
          <cell r="D134" t="str">
            <v xml:space="preserve"> </v>
          </cell>
          <cell r="E134" t="str">
            <v xml:space="preserve"> </v>
          </cell>
          <cell r="V134" t="str">
            <v xml:space="preserve"> </v>
          </cell>
          <cell r="W134" t="str">
            <v xml:space="preserve"> </v>
          </cell>
          <cell r="Y134" t="str">
            <v xml:space="preserve"> </v>
          </cell>
          <cell r="AL134" t="str">
            <v xml:space="preserve"> </v>
          </cell>
          <cell r="AT134" t="str">
            <v xml:space="preserve"> </v>
          </cell>
          <cell r="AU134" t="str">
            <v xml:space="preserve"> </v>
          </cell>
          <cell r="AV134" t="str">
            <v xml:space="preserve"> </v>
          </cell>
          <cell r="BM134" t="str">
            <v xml:space="preserve"> </v>
          </cell>
        </row>
        <row r="135">
          <cell r="B135" t="str">
            <v xml:space="preserve"> </v>
          </cell>
          <cell r="C135" t="str">
            <v xml:space="preserve"> </v>
          </cell>
          <cell r="D135" t="str">
            <v xml:space="preserve"> </v>
          </cell>
          <cell r="E135" t="str">
            <v xml:space="preserve"> </v>
          </cell>
          <cell r="V135" t="str">
            <v xml:space="preserve"> </v>
          </cell>
          <cell r="W135" t="str">
            <v xml:space="preserve"> </v>
          </cell>
          <cell r="Y135" t="str">
            <v xml:space="preserve"> </v>
          </cell>
          <cell r="AL135" t="str">
            <v xml:space="preserve"> </v>
          </cell>
          <cell r="AT135" t="str">
            <v xml:space="preserve"> </v>
          </cell>
          <cell r="AU135" t="str">
            <v xml:space="preserve"> </v>
          </cell>
          <cell r="AV135" t="str">
            <v xml:space="preserve"> </v>
          </cell>
          <cell r="BM135" t="str">
            <v xml:space="preserve"> </v>
          </cell>
        </row>
        <row r="136">
          <cell r="B136" t="str">
            <v xml:space="preserve"> </v>
          </cell>
          <cell r="C136" t="str">
            <v xml:space="preserve"> </v>
          </cell>
          <cell r="D136" t="str">
            <v xml:space="preserve"> </v>
          </cell>
          <cell r="E136" t="str">
            <v xml:space="preserve"> </v>
          </cell>
          <cell r="V136" t="str">
            <v xml:space="preserve"> </v>
          </cell>
          <cell r="W136" t="str">
            <v xml:space="preserve"> </v>
          </cell>
          <cell r="Y136" t="str">
            <v xml:space="preserve"> </v>
          </cell>
          <cell r="AL136" t="str">
            <v xml:space="preserve"> </v>
          </cell>
          <cell r="AT136" t="str">
            <v xml:space="preserve"> </v>
          </cell>
          <cell r="AU136" t="str">
            <v xml:space="preserve"> </v>
          </cell>
          <cell r="AV136" t="str">
            <v xml:space="preserve"> </v>
          </cell>
          <cell r="BM136" t="str">
            <v xml:space="preserve"> </v>
          </cell>
        </row>
        <row r="137">
          <cell r="B137" t="str">
            <v xml:space="preserve"> </v>
          </cell>
          <cell r="C137" t="str">
            <v xml:space="preserve"> </v>
          </cell>
          <cell r="D137" t="str">
            <v xml:space="preserve"> </v>
          </cell>
          <cell r="E137" t="str">
            <v xml:space="preserve"> </v>
          </cell>
          <cell r="V137" t="str">
            <v xml:space="preserve"> </v>
          </cell>
          <cell r="W137" t="str">
            <v xml:space="preserve"> </v>
          </cell>
          <cell r="Y137" t="str">
            <v xml:space="preserve"> </v>
          </cell>
          <cell r="AL137" t="str">
            <v xml:space="preserve"> </v>
          </cell>
          <cell r="AT137" t="str">
            <v xml:space="preserve"> </v>
          </cell>
          <cell r="AU137" t="str">
            <v xml:space="preserve"> </v>
          </cell>
          <cell r="AV137" t="str">
            <v xml:space="preserve"> </v>
          </cell>
          <cell r="BM137" t="str">
            <v xml:space="preserve"> </v>
          </cell>
        </row>
        <row r="138">
          <cell r="B138" t="str">
            <v xml:space="preserve"> </v>
          </cell>
          <cell r="C138" t="str">
            <v xml:space="preserve"> </v>
          </cell>
          <cell r="D138" t="str">
            <v xml:space="preserve"> </v>
          </cell>
          <cell r="E138" t="str">
            <v xml:space="preserve"> </v>
          </cell>
          <cell r="V138" t="str">
            <v xml:space="preserve"> </v>
          </cell>
          <cell r="W138" t="str">
            <v xml:space="preserve"> </v>
          </cell>
          <cell r="Y138" t="str">
            <v xml:space="preserve"> </v>
          </cell>
          <cell r="AL138" t="str">
            <v xml:space="preserve"> </v>
          </cell>
          <cell r="AT138" t="str">
            <v xml:space="preserve"> </v>
          </cell>
          <cell r="AU138" t="str">
            <v xml:space="preserve"> </v>
          </cell>
          <cell r="AV138" t="str">
            <v xml:space="preserve"> </v>
          </cell>
          <cell r="BM138" t="str">
            <v xml:space="preserve"> </v>
          </cell>
        </row>
        <row r="139">
          <cell r="B139" t="str">
            <v xml:space="preserve"> </v>
          </cell>
          <cell r="C139" t="str">
            <v xml:space="preserve"> </v>
          </cell>
          <cell r="D139" t="str">
            <v xml:space="preserve"> </v>
          </cell>
          <cell r="E139" t="str">
            <v xml:space="preserve"> </v>
          </cell>
          <cell r="V139" t="str">
            <v xml:space="preserve"> </v>
          </cell>
          <cell r="W139" t="str">
            <v xml:space="preserve"> </v>
          </cell>
          <cell r="Y139" t="str">
            <v xml:space="preserve"> </v>
          </cell>
          <cell r="AL139" t="str">
            <v xml:space="preserve"> </v>
          </cell>
          <cell r="AT139" t="str">
            <v xml:space="preserve"> </v>
          </cell>
          <cell r="AU139" t="str">
            <v xml:space="preserve"> </v>
          </cell>
          <cell r="AV139" t="str">
            <v xml:space="preserve"> </v>
          </cell>
          <cell r="BM139" t="str">
            <v xml:space="preserve"> </v>
          </cell>
        </row>
        <row r="140">
          <cell r="B140" t="str">
            <v xml:space="preserve"> </v>
          </cell>
          <cell r="C140" t="str">
            <v xml:space="preserve"> </v>
          </cell>
          <cell r="D140" t="str">
            <v xml:space="preserve"> </v>
          </cell>
          <cell r="E140" t="str">
            <v xml:space="preserve"> </v>
          </cell>
          <cell r="V140" t="str">
            <v xml:space="preserve"> </v>
          </cell>
          <cell r="W140" t="str">
            <v xml:space="preserve"> </v>
          </cell>
          <cell r="Y140" t="str">
            <v xml:space="preserve"> </v>
          </cell>
          <cell r="AL140" t="str">
            <v xml:space="preserve"> </v>
          </cell>
          <cell r="AT140" t="str">
            <v xml:space="preserve"> </v>
          </cell>
          <cell r="AU140" t="str">
            <v xml:space="preserve"> </v>
          </cell>
          <cell r="AV140" t="str">
            <v xml:space="preserve"> </v>
          </cell>
          <cell r="BM140" t="str">
            <v xml:space="preserve"> </v>
          </cell>
        </row>
        <row r="141">
          <cell r="B141" t="str">
            <v xml:space="preserve"> </v>
          </cell>
          <cell r="C141" t="str">
            <v xml:space="preserve"> </v>
          </cell>
          <cell r="D141" t="str">
            <v xml:space="preserve"> </v>
          </cell>
          <cell r="E141" t="str">
            <v xml:space="preserve"> </v>
          </cell>
          <cell r="V141" t="str">
            <v xml:space="preserve"> </v>
          </cell>
          <cell r="W141" t="str">
            <v xml:space="preserve"> </v>
          </cell>
          <cell r="Y141" t="str">
            <v xml:space="preserve"> </v>
          </cell>
          <cell r="AL141" t="str">
            <v xml:space="preserve"> </v>
          </cell>
          <cell r="AT141" t="str">
            <v xml:space="preserve"> </v>
          </cell>
          <cell r="AU141" t="str">
            <v xml:space="preserve"> </v>
          </cell>
          <cell r="AV141" t="str">
            <v xml:space="preserve"> </v>
          </cell>
          <cell r="BM141" t="str">
            <v xml:space="preserve"> </v>
          </cell>
        </row>
        <row r="142">
          <cell r="B142" t="str">
            <v xml:space="preserve"> </v>
          </cell>
          <cell r="C142" t="str">
            <v xml:space="preserve"> </v>
          </cell>
          <cell r="D142" t="str">
            <v xml:space="preserve"> </v>
          </cell>
          <cell r="E142" t="str">
            <v xml:space="preserve"> </v>
          </cell>
          <cell r="V142" t="str">
            <v xml:space="preserve"> </v>
          </cell>
          <cell r="W142" t="str">
            <v xml:space="preserve"> </v>
          </cell>
          <cell r="Y142" t="str">
            <v xml:space="preserve"> </v>
          </cell>
          <cell r="AL142" t="str">
            <v xml:space="preserve"> </v>
          </cell>
          <cell r="AT142" t="str">
            <v xml:space="preserve"> </v>
          </cell>
          <cell r="AU142" t="str">
            <v xml:space="preserve"> </v>
          </cell>
          <cell r="AV142" t="str">
            <v xml:space="preserve"> </v>
          </cell>
          <cell r="BM142" t="str">
            <v xml:space="preserve"> </v>
          </cell>
        </row>
        <row r="143">
          <cell r="B143" t="str">
            <v xml:space="preserve"> </v>
          </cell>
          <cell r="C143" t="str">
            <v xml:space="preserve"> </v>
          </cell>
          <cell r="D143" t="str">
            <v xml:space="preserve"> </v>
          </cell>
          <cell r="E143" t="str">
            <v xml:space="preserve"> </v>
          </cell>
          <cell r="V143" t="str">
            <v xml:space="preserve"> </v>
          </cell>
          <cell r="W143" t="str">
            <v xml:space="preserve"> </v>
          </cell>
          <cell r="Y143" t="str">
            <v xml:space="preserve"> </v>
          </cell>
          <cell r="AL143" t="str">
            <v xml:space="preserve"> </v>
          </cell>
          <cell r="AT143" t="str">
            <v xml:space="preserve"> </v>
          </cell>
          <cell r="AU143" t="str">
            <v xml:space="preserve"> </v>
          </cell>
          <cell r="AV143" t="str">
            <v xml:space="preserve"> </v>
          </cell>
          <cell r="BM143" t="str">
            <v xml:space="preserve"> </v>
          </cell>
        </row>
        <row r="144">
          <cell r="B144" t="str">
            <v xml:space="preserve"> </v>
          </cell>
          <cell r="C144" t="str">
            <v xml:space="preserve"> </v>
          </cell>
          <cell r="D144" t="str">
            <v xml:space="preserve"> </v>
          </cell>
          <cell r="E144" t="str">
            <v xml:space="preserve"> </v>
          </cell>
          <cell r="V144" t="str">
            <v xml:space="preserve"> </v>
          </cell>
          <cell r="W144" t="str">
            <v xml:space="preserve"> </v>
          </cell>
          <cell r="Y144" t="str">
            <v xml:space="preserve"> </v>
          </cell>
          <cell r="AL144" t="str">
            <v xml:space="preserve"> </v>
          </cell>
          <cell r="AT144" t="str">
            <v xml:space="preserve"> </v>
          </cell>
          <cell r="AU144" t="str">
            <v xml:space="preserve"> </v>
          </cell>
          <cell r="AV144" t="str">
            <v xml:space="preserve"> </v>
          </cell>
          <cell r="BM144" t="str">
            <v xml:space="preserve"> </v>
          </cell>
        </row>
        <row r="145">
          <cell r="B145" t="str">
            <v xml:space="preserve"> </v>
          </cell>
          <cell r="C145" t="str">
            <v xml:space="preserve"> </v>
          </cell>
          <cell r="D145" t="str">
            <v xml:space="preserve"> </v>
          </cell>
          <cell r="E145" t="str">
            <v xml:space="preserve"> </v>
          </cell>
          <cell r="V145" t="str">
            <v xml:space="preserve"> </v>
          </cell>
          <cell r="W145" t="str">
            <v xml:space="preserve"> </v>
          </cell>
          <cell r="Y145" t="str">
            <v xml:space="preserve"> </v>
          </cell>
          <cell r="AL145" t="str">
            <v xml:space="preserve"> </v>
          </cell>
          <cell r="AT145" t="str">
            <v xml:space="preserve"> </v>
          </cell>
          <cell r="AU145" t="str">
            <v xml:space="preserve"> </v>
          </cell>
          <cell r="AV145" t="str">
            <v xml:space="preserve"> </v>
          </cell>
          <cell r="BM145" t="str">
            <v xml:space="preserve"> </v>
          </cell>
        </row>
        <row r="146">
          <cell r="B146" t="str">
            <v xml:space="preserve"> </v>
          </cell>
          <cell r="C146" t="str">
            <v xml:space="preserve"> </v>
          </cell>
          <cell r="D146" t="str">
            <v xml:space="preserve"> </v>
          </cell>
          <cell r="E146" t="str">
            <v xml:space="preserve"> </v>
          </cell>
          <cell r="V146" t="str">
            <v xml:space="preserve"> </v>
          </cell>
          <cell r="W146" t="str">
            <v xml:space="preserve"> </v>
          </cell>
          <cell r="Y146" t="str">
            <v xml:space="preserve"> </v>
          </cell>
          <cell r="AL146" t="str">
            <v xml:space="preserve"> </v>
          </cell>
          <cell r="AT146" t="str">
            <v xml:space="preserve"> </v>
          </cell>
          <cell r="AU146" t="str">
            <v xml:space="preserve"> </v>
          </cell>
          <cell r="AV146" t="str">
            <v xml:space="preserve"> </v>
          </cell>
          <cell r="BM146" t="str">
            <v xml:space="preserve"> </v>
          </cell>
        </row>
        <row r="147">
          <cell r="B147" t="str">
            <v xml:space="preserve"> </v>
          </cell>
          <cell r="C147" t="str">
            <v xml:space="preserve"> </v>
          </cell>
          <cell r="D147" t="str">
            <v xml:space="preserve"> </v>
          </cell>
          <cell r="E147" t="str">
            <v xml:space="preserve"> </v>
          </cell>
          <cell r="V147" t="str">
            <v xml:space="preserve"> </v>
          </cell>
          <cell r="W147" t="str">
            <v xml:space="preserve"> </v>
          </cell>
          <cell r="Y147" t="str">
            <v xml:space="preserve"> </v>
          </cell>
          <cell r="AL147" t="str">
            <v xml:space="preserve"> </v>
          </cell>
          <cell r="AT147" t="str">
            <v xml:space="preserve"> </v>
          </cell>
          <cell r="AU147" t="str">
            <v xml:space="preserve"> </v>
          </cell>
          <cell r="AV147" t="str">
            <v xml:space="preserve"> </v>
          </cell>
          <cell r="BM147" t="str">
            <v xml:space="preserve"> </v>
          </cell>
        </row>
        <row r="148">
          <cell r="B148" t="str">
            <v xml:space="preserve"> </v>
          </cell>
          <cell r="C148" t="str">
            <v xml:space="preserve"> </v>
          </cell>
          <cell r="D148" t="str">
            <v xml:space="preserve"> </v>
          </cell>
          <cell r="E148" t="str">
            <v xml:space="preserve"> </v>
          </cell>
          <cell r="V148" t="str">
            <v xml:space="preserve"> </v>
          </cell>
          <cell r="W148" t="str">
            <v xml:space="preserve"> </v>
          </cell>
          <cell r="Y148" t="str">
            <v xml:space="preserve"> </v>
          </cell>
          <cell r="AL148" t="str">
            <v xml:space="preserve"> </v>
          </cell>
          <cell r="AT148" t="str">
            <v xml:space="preserve"> </v>
          </cell>
          <cell r="AU148" t="str">
            <v xml:space="preserve"> </v>
          </cell>
          <cell r="AV148" t="str">
            <v xml:space="preserve"> </v>
          </cell>
          <cell r="BM148" t="str">
            <v xml:space="preserve"> </v>
          </cell>
        </row>
        <row r="149">
          <cell r="B149" t="str">
            <v xml:space="preserve"> </v>
          </cell>
          <cell r="C149" t="str">
            <v xml:space="preserve"> </v>
          </cell>
          <cell r="D149" t="str">
            <v xml:space="preserve"> </v>
          </cell>
          <cell r="E149" t="str">
            <v xml:space="preserve"> </v>
          </cell>
          <cell r="V149" t="str">
            <v xml:space="preserve"> </v>
          </cell>
          <cell r="W149" t="str">
            <v xml:space="preserve"> </v>
          </cell>
          <cell r="Y149" t="str">
            <v xml:space="preserve"> </v>
          </cell>
          <cell r="AL149" t="str">
            <v xml:space="preserve"> </v>
          </cell>
          <cell r="AT149" t="str">
            <v xml:space="preserve"> </v>
          </cell>
          <cell r="AU149" t="str">
            <v xml:space="preserve"> </v>
          </cell>
          <cell r="AV149" t="str">
            <v xml:space="preserve"> </v>
          </cell>
          <cell r="BM149" t="str">
            <v xml:space="preserve"> </v>
          </cell>
        </row>
        <row r="150">
          <cell r="B150" t="str">
            <v xml:space="preserve"> </v>
          </cell>
          <cell r="C150" t="str">
            <v xml:space="preserve"> </v>
          </cell>
          <cell r="D150" t="str">
            <v xml:space="preserve"> </v>
          </cell>
          <cell r="E150" t="str">
            <v xml:space="preserve"> </v>
          </cell>
          <cell r="V150" t="str">
            <v xml:space="preserve"> </v>
          </cell>
          <cell r="W150" t="str">
            <v xml:space="preserve"> </v>
          </cell>
          <cell r="Y150" t="str">
            <v xml:space="preserve"> </v>
          </cell>
          <cell r="AL150" t="str">
            <v xml:space="preserve"> </v>
          </cell>
          <cell r="AT150" t="str">
            <v xml:space="preserve"> </v>
          </cell>
          <cell r="AU150" t="str">
            <v xml:space="preserve"> </v>
          </cell>
          <cell r="AV150" t="str">
            <v xml:space="preserve"> </v>
          </cell>
          <cell r="BM150" t="str">
            <v xml:space="preserve"> </v>
          </cell>
        </row>
        <row r="151">
          <cell r="B151" t="str">
            <v xml:space="preserve"> </v>
          </cell>
          <cell r="C151" t="str">
            <v xml:space="preserve"> </v>
          </cell>
          <cell r="D151" t="str">
            <v xml:space="preserve"> </v>
          </cell>
          <cell r="E151" t="str">
            <v xml:space="preserve"> </v>
          </cell>
          <cell r="V151" t="str">
            <v xml:space="preserve"> </v>
          </cell>
          <cell r="W151" t="str">
            <v xml:space="preserve"> </v>
          </cell>
          <cell r="Y151" t="str">
            <v xml:space="preserve"> </v>
          </cell>
          <cell r="AL151" t="str">
            <v xml:space="preserve"> </v>
          </cell>
          <cell r="AT151" t="str">
            <v xml:space="preserve"> </v>
          </cell>
          <cell r="AU151" t="str">
            <v xml:space="preserve"> </v>
          </cell>
          <cell r="AV151" t="str">
            <v xml:space="preserve"> </v>
          </cell>
          <cell r="BM151" t="str">
            <v xml:space="preserve"> </v>
          </cell>
        </row>
        <row r="152">
          <cell r="B152" t="str">
            <v xml:space="preserve"> </v>
          </cell>
          <cell r="C152" t="str">
            <v xml:space="preserve"> </v>
          </cell>
          <cell r="D152" t="str">
            <v xml:space="preserve"> </v>
          </cell>
          <cell r="E152" t="str">
            <v xml:space="preserve"> </v>
          </cell>
          <cell r="V152" t="str">
            <v xml:space="preserve"> </v>
          </cell>
          <cell r="W152" t="str">
            <v xml:space="preserve"> </v>
          </cell>
          <cell r="Y152" t="str">
            <v xml:space="preserve"> </v>
          </cell>
          <cell r="AL152" t="str">
            <v xml:space="preserve"> </v>
          </cell>
          <cell r="AT152" t="str">
            <v xml:space="preserve"> </v>
          </cell>
          <cell r="AU152" t="str">
            <v xml:space="preserve"> </v>
          </cell>
          <cell r="AV152" t="str">
            <v xml:space="preserve"> </v>
          </cell>
          <cell r="BM152" t="str">
            <v xml:space="preserve"> </v>
          </cell>
        </row>
        <row r="153">
          <cell r="B153" t="str">
            <v xml:space="preserve"> </v>
          </cell>
          <cell r="C153" t="str">
            <v xml:space="preserve"> </v>
          </cell>
          <cell r="D153" t="str">
            <v xml:space="preserve"> </v>
          </cell>
          <cell r="E153" t="str">
            <v xml:space="preserve"> </v>
          </cell>
          <cell r="V153" t="str">
            <v xml:space="preserve"> </v>
          </cell>
          <cell r="W153" t="str">
            <v xml:space="preserve"> </v>
          </cell>
          <cell r="Y153" t="str">
            <v xml:space="preserve"> </v>
          </cell>
          <cell r="AL153" t="str">
            <v xml:space="preserve"> </v>
          </cell>
          <cell r="AT153" t="str">
            <v xml:space="preserve"> </v>
          </cell>
          <cell r="AU153" t="str">
            <v xml:space="preserve"> </v>
          </cell>
          <cell r="AV153" t="str">
            <v xml:space="preserve"> </v>
          </cell>
          <cell r="BM153" t="str">
            <v xml:space="preserve"> </v>
          </cell>
        </row>
        <row r="154">
          <cell r="B154" t="str">
            <v xml:space="preserve"> </v>
          </cell>
          <cell r="C154" t="str">
            <v xml:space="preserve"> </v>
          </cell>
          <cell r="D154" t="str">
            <v xml:space="preserve"> </v>
          </cell>
          <cell r="E154" t="str">
            <v xml:space="preserve"> </v>
          </cell>
          <cell r="V154" t="str">
            <v xml:space="preserve"> </v>
          </cell>
          <cell r="W154" t="str">
            <v xml:space="preserve"> </v>
          </cell>
          <cell r="Y154" t="str">
            <v xml:space="preserve"> </v>
          </cell>
          <cell r="AL154" t="str">
            <v xml:space="preserve"> </v>
          </cell>
          <cell r="AT154" t="str">
            <v xml:space="preserve"> </v>
          </cell>
          <cell r="AU154" t="str">
            <v xml:space="preserve"> </v>
          </cell>
          <cell r="AV154" t="str">
            <v xml:space="preserve"> </v>
          </cell>
          <cell r="BM154" t="str">
            <v xml:space="preserve"> </v>
          </cell>
        </row>
        <row r="155">
          <cell r="B155" t="str">
            <v xml:space="preserve"> </v>
          </cell>
          <cell r="C155" t="str">
            <v xml:space="preserve"> </v>
          </cell>
          <cell r="D155" t="str">
            <v xml:space="preserve"> </v>
          </cell>
          <cell r="E155" t="str">
            <v xml:space="preserve"> </v>
          </cell>
          <cell r="V155" t="str">
            <v xml:space="preserve"> </v>
          </cell>
          <cell r="W155" t="str">
            <v xml:space="preserve"> </v>
          </cell>
          <cell r="Y155" t="str">
            <v xml:space="preserve"> </v>
          </cell>
          <cell r="AL155" t="str">
            <v xml:space="preserve"> </v>
          </cell>
          <cell r="AT155" t="str">
            <v xml:space="preserve"> </v>
          </cell>
          <cell r="AU155" t="str">
            <v xml:space="preserve"> </v>
          </cell>
          <cell r="AV155" t="str">
            <v xml:space="preserve"> </v>
          </cell>
          <cell r="BM155" t="str">
            <v xml:space="preserve"> </v>
          </cell>
        </row>
        <row r="156">
          <cell r="B156" t="str">
            <v xml:space="preserve"> </v>
          </cell>
          <cell r="C156" t="str">
            <v xml:space="preserve"> </v>
          </cell>
          <cell r="D156" t="str">
            <v xml:space="preserve"> </v>
          </cell>
          <cell r="E156" t="str">
            <v xml:space="preserve"> </v>
          </cell>
          <cell r="V156" t="str">
            <v xml:space="preserve"> </v>
          </cell>
          <cell r="W156" t="str">
            <v xml:space="preserve"> </v>
          </cell>
          <cell r="Y156" t="str">
            <v xml:space="preserve"> </v>
          </cell>
          <cell r="AL156" t="str">
            <v xml:space="preserve"> </v>
          </cell>
          <cell r="AT156" t="str">
            <v xml:space="preserve"> </v>
          </cell>
          <cell r="AU156" t="str">
            <v xml:space="preserve"> </v>
          </cell>
          <cell r="AV156" t="str">
            <v xml:space="preserve"> </v>
          </cell>
          <cell r="BM156" t="str">
            <v xml:space="preserve"> </v>
          </cell>
        </row>
        <row r="157">
          <cell r="B157" t="str">
            <v xml:space="preserve"> </v>
          </cell>
          <cell r="C157" t="str">
            <v xml:space="preserve"> </v>
          </cell>
          <cell r="D157" t="str">
            <v xml:space="preserve"> </v>
          </cell>
          <cell r="E157" t="str">
            <v xml:space="preserve"> </v>
          </cell>
          <cell r="V157" t="str">
            <v xml:space="preserve"> </v>
          </cell>
          <cell r="W157" t="str">
            <v xml:space="preserve"> </v>
          </cell>
          <cell r="Y157" t="str">
            <v xml:space="preserve"> </v>
          </cell>
          <cell r="AL157" t="str">
            <v xml:space="preserve"> </v>
          </cell>
          <cell r="AT157" t="str">
            <v xml:space="preserve"> </v>
          </cell>
          <cell r="AU157" t="str">
            <v xml:space="preserve"> </v>
          </cell>
          <cell r="AV157" t="str">
            <v xml:space="preserve"> </v>
          </cell>
          <cell r="BM157" t="str">
            <v xml:space="preserve"> </v>
          </cell>
        </row>
        <row r="158">
          <cell r="B158" t="str">
            <v xml:space="preserve"> </v>
          </cell>
          <cell r="C158" t="str">
            <v xml:space="preserve"> </v>
          </cell>
          <cell r="D158" t="str">
            <v xml:space="preserve"> </v>
          </cell>
          <cell r="E158" t="str">
            <v xml:space="preserve"> </v>
          </cell>
          <cell r="V158" t="str">
            <v xml:space="preserve"> </v>
          </cell>
          <cell r="W158" t="str">
            <v xml:space="preserve"> </v>
          </cell>
          <cell r="Y158" t="str">
            <v xml:space="preserve"> </v>
          </cell>
          <cell r="AL158" t="str">
            <v xml:space="preserve"> </v>
          </cell>
          <cell r="AT158" t="str">
            <v xml:space="preserve"> </v>
          </cell>
          <cell r="AU158" t="str">
            <v xml:space="preserve"> </v>
          </cell>
          <cell r="AV158" t="str">
            <v xml:space="preserve"> </v>
          </cell>
          <cell r="BM158" t="str">
            <v xml:space="preserve"> </v>
          </cell>
        </row>
        <row r="159">
          <cell r="B159" t="str">
            <v xml:space="preserve"> </v>
          </cell>
          <cell r="C159" t="str">
            <v xml:space="preserve"> </v>
          </cell>
          <cell r="D159" t="str">
            <v xml:space="preserve"> </v>
          </cell>
          <cell r="E159" t="str">
            <v xml:space="preserve"> </v>
          </cell>
          <cell r="V159" t="str">
            <v xml:space="preserve"> </v>
          </cell>
          <cell r="W159" t="str">
            <v xml:space="preserve"> </v>
          </cell>
          <cell r="Y159" t="str">
            <v xml:space="preserve"> </v>
          </cell>
          <cell r="AL159" t="str">
            <v xml:space="preserve"> </v>
          </cell>
          <cell r="AT159" t="str">
            <v xml:space="preserve"> </v>
          </cell>
          <cell r="AU159" t="str">
            <v xml:space="preserve"> </v>
          </cell>
          <cell r="AV159" t="str">
            <v xml:space="preserve"> </v>
          </cell>
          <cell r="BM159" t="str">
            <v xml:space="preserve"> </v>
          </cell>
        </row>
        <row r="160">
          <cell r="B160" t="str">
            <v xml:space="preserve"> </v>
          </cell>
          <cell r="C160" t="str">
            <v xml:space="preserve"> </v>
          </cell>
          <cell r="D160" t="str">
            <v xml:space="preserve"> </v>
          </cell>
          <cell r="E160" t="str">
            <v xml:space="preserve"> </v>
          </cell>
          <cell r="V160" t="str">
            <v xml:space="preserve"> </v>
          </cell>
          <cell r="W160" t="str">
            <v xml:space="preserve"> </v>
          </cell>
          <cell r="Y160" t="str">
            <v xml:space="preserve"> </v>
          </cell>
          <cell r="AL160" t="str">
            <v xml:space="preserve"> </v>
          </cell>
          <cell r="AT160" t="str">
            <v xml:space="preserve"> </v>
          </cell>
          <cell r="AU160" t="str">
            <v xml:space="preserve"> </v>
          </cell>
          <cell r="AV160" t="str">
            <v xml:space="preserve"> </v>
          </cell>
          <cell r="BM160" t="str">
            <v xml:space="preserve"> </v>
          </cell>
        </row>
        <row r="161">
          <cell r="B161" t="str">
            <v xml:space="preserve"> </v>
          </cell>
          <cell r="C161" t="str">
            <v xml:space="preserve"> </v>
          </cell>
          <cell r="D161" t="str">
            <v xml:space="preserve"> </v>
          </cell>
          <cell r="E161" t="str">
            <v xml:space="preserve"> </v>
          </cell>
          <cell r="V161" t="str">
            <v xml:space="preserve"> </v>
          </cell>
          <cell r="W161" t="str">
            <v xml:space="preserve"> </v>
          </cell>
          <cell r="Y161" t="str">
            <v xml:space="preserve"> </v>
          </cell>
          <cell r="AL161" t="str">
            <v xml:space="preserve"> </v>
          </cell>
          <cell r="AT161" t="str">
            <v xml:space="preserve"> </v>
          </cell>
          <cell r="AU161" t="str">
            <v xml:space="preserve"> </v>
          </cell>
          <cell r="AV161" t="str">
            <v xml:space="preserve"> </v>
          </cell>
          <cell r="BM161" t="str">
            <v xml:space="preserve"> </v>
          </cell>
        </row>
        <row r="162">
          <cell r="B162" t="str">
            <v xml:space="preserve"> </v>
          </cell>
          <cell r="C162" t="str">
            <v xml:space="preserve"> </v>
          </cell>
          <cell r="D162" t="str">
            <v xml:space="preserve"> </v>
          </cell>
          <cell r="E162" t="str">
            <v xml:space="preserve"> </v>
          </cell>
          <cell r="V162" t="str">
            <v xml:space="preserve"> </v>
          </cell>
          <cell r="W162" t="str">
            <v xml:space="preserve"> </v>
          </cell>
          <cell r="Y162" t="str">
            <v xml:space="preserve"> </v>
          </cell>
          <cell r="AL162" t="str">
            <v xml:space="preserve"> </v>
          </cell>
          <cell r="AT162" t="str">
            <v xml:space="preserve"> </v>
          </cell>
          <cell r="AU162" t="str">
            <v xml:space="preserve"> </v>
          </cell>
          <cell r="AV162" t="str">
            <v xml:space="preserve"> </v>
          </cell>
          <cell r="BM162" t="str">
            <v xml:space="preserve"> </v>
          </cell>
        </row>
        <row r="163">
          <cell r="B163" t="str">
            <v xml:space="preserve"> </v>
          </cell>
          <cell r="C163" t="str">
            <v xml:space="preserve"> </v>
          </cell>
          <cell r="D163" t="str">
            <v xml:space="preserve"> </v>
          </cell>
          <cell r="E163" t="str">
            <v xml:space="preserve"> </v>
          </cell>
          <cell r="V163" t="str">
            <v xml:space="preserve"> </v>
          </cell>
          <cell r="W163" t="str">
            <v xml:space="preserve"> </v>
          </cell>
          <cell r="Y163" t="str">
            <v xml:space="preserve"> </v>
          </cell>
          <cell r="AL163" t="str">
            <v xml:space="preserve"> </v>
          </cell>
          <cell r="AT163" t="str">
            <v xml:space="preserve"> </v>
          </cell>
          <cell r="AU163" t="str">
            <v xml:space="preserve"> </v>
          </cell>
          <cell r="AV163" t="str">
            <v xml:space="preserve"> </v>
          </cell>
          <cell r="BM163" t="str">
            <v xml:space="preserve"> </v>
          </cell>
        </row>
        <row r="164">
          <cell r="B164" t="str">
            <v xml:space="preserve"> </v>
          </cell>
          <cell r="C164" t="str">
            <v xml:space="preserve"> </v>
          </cell>
          <cell r="D164" t="str">
            <v xml:space="preserve"> </v>
          </cell>
          <cell r="E164" t="str">
            <v xml:space="preserve"> </v>
          </cell>
          <cell r="V164" t="str">
            <v xml:space="preserve"> </v>
          </cell>
          <cell r="W164" t="str">
            <v xml:space="preserve"> </v>
          </cell>
          <cell r="Y164" t="str">
            <v xml:space="preserve"> </v>
          </cell>
          <cell r="AL164" t="str">
            <v xml:space="preserve"> </v>
          </cell>
          <cell r="AT164" t="str">
            <v xml:space="preserve"> </v>
          </cell>
          <cell r="AU164" t="str">
            <v xml:space="preserve"> </v>
          </cell>
          <cell r="AV164" t="str">
            <v xml:space="preserve"> </v>
          </cell>
          <cell r="BM164" t="str">
            <v xml:space="preserve"> </v>
          </cell>
        </row>
        <row r="165">
          <cell r="B165" t="str">
            <v xml:space="preserve"> </v>
          </cell>
          <cell r="C165" t="str">
            <v xml:space="preserve"> </v>
          </cell>
          <cell r="D165" t="str">
            <v xml:space="preserve"> </v>
          </cell>
          <cell r="E165" t="str">
            <v xml:space="preserve"> </v>
          </cell>
          <cell r="V165" t="str">
            <v xml:space="preserve"> </v>
          </cell>
          <cell r="W165" t="str">
            <v xml:space="preserve"> </v>
          </cell>
          <cell r="Y165" t="str">
            <v xml:space="preserve"> </v>
          </cell>
          <cell r="AL165" t="str">
            <v xml:space="preserve"> </v>
          </cell>
          <cell r="AT165" t="str">
            <v xml:space="preserve"> </v>
          </cell>
          <cell r="AU165" t="str">
            <v xml:space="preserve"> </v>
          </cell>
          <cell r="AV165" t="str">
            <v xml:space="preserve"> </v>
          </cell>
          <cell r="BM165" t="str">
            <v xml:space="preserve"> </v>
          </cell>
        </row>
        <row r="166">
          <cell r="B166" t="str">
            <v xml:space="preserve"> </v>
          </cell>
          <cell r="C166" t="str">
            <v xml:space="preserve"> </v>
          </cell>
          <cell r="D166" t="str">
            <v xml:space="preserve"> </v>
          </cell>
          <cell r="E166" t="str">
            <v xml:space="preserve"> </v>
          </cell>
          <cell r="V166" t="str">
            <v xml:space="preserve"> </v>
          </cell>
          <cell r="W166" t="str">
            <v xml:space="preserve"> </v>
          </cell>
          <cell r="Y166" t="str">
            <v xml:space="preserve"> </v>
          </cell>
          <cell r="AL166" t="str">
            <v xml:space="preserve"> </v>
          </cell>
          <cell r="AT166" t="str">
            <v xml:space="preserve"> </v>
          </cell>
          <cell r="AU166" t="str">
            <v xml:space="preserve"> </v>
          </cell>
          <cell r="AV166" t="str">
            <v xml:space="preserve"> </v>
          </cell>
          <cell r="BM166" t="str">
            <v xml:space="preserve"> </v>
          </cell>
        </row>
        <row r="167">
          <cell r="B167" t="str">
            <v xml:space="preserve"> </v>
          </cell>
          <cell r="C167" t="str">
            <v xml:space="preserve"> </v>
          </cell>
          <cell r="D167" t="str">
            <v xml:space="preserve"> </v>
          </cell>
          <cell r="E167" t="str">
            <v xml:space="preserve"> </v>
          </cell>
          <cell r="V167" t="str">
            <v xml:space="preserve"> </v>
          </cell>
          <cell r="W167" t="str">
            <v xml:space="preserve"> </v>
          </cell>
          <cell r="Y167" t="str">
            <v xml:space="preserve"> </v>
          </cell>
          <cell r="AL167" t="str">
            <v xml:space="preserve"> </v>
          </cell>
          <cell r="AT167" t="str">
            <v xml:space="preserve"> </v>
          </cell>
          <cell r="AU167" t="str">
            <v xml:space="preserve"> </v>
          </cell>
          <cell r="AV167" t="str">
            <v xml:space="preserve"> </v>
          </cell>
          <cell r="BM167" t="str">
            <v xml:space="preserve"> </v>
          </cell>
        </row>
        <row r="168">
          <cell r="B168" t="str">
            <v xml:space="preserve"> </v>
          </cell>
          <cell r="C168" t="str">
            <v xml:space="preserve"> </v>
          </cell>
          <cell r="D168" t="str">
            <v xml:space="preserve"> </v>
          </cell>
          <cell r="E168" t="str">
            <v xml:space="preserve"> </v>
          </cell>
          <cell r="V168" t="str">
            <v xml:space="preserve"> </v>
          </cell>
          <cell r="W168" t="str">
            <v xml:space="preserve"> </v>
          </cell>
          <cell r="Y168" t="str">
            <v xml:space="preserve"> </v>
          </cell>
          <cell r="AL168" t="str">
            <v xml:space="preserve"> </v>
          </cell>
          <cell r="AT168" t="str">
            <v xml:space="preserve"> </v>
          </cell>
          <cell r="AU168" t="str">
            <v xml:space="preserve"> </v>
          </cell>
          <cell r="AV168" t="str">
            <v xml:space="preserve"> </v>
          </cell>
          <cell r="BM168" t="str">
            <v xml:space="preserve"> </v>
          </cell>
        </row>
        <row r="169">
          <cell r="B169" t="str">
            <v xml:space="preserve"> </v>
          </cell>
          <cell r="C169" t="str">
            <v xml:space="preserve"> </v>
          </cell>
          <cell r="D169" t="str">
            <v xml:space="preserve"> </v>
          </cell>
          <cell r="E169" t="str">
            <v xml:space="preserve"> </v>
          </cell>
          <cell r="V169" t="str">
            <v xml:space="preserve"> </v>
          </cell>
          <cell r="W169" t="str">
            <v xml:space="preserve"> </v>
          </cell>
          <cell r="Y169" t="str">
            <v xml:space="preserve"> </v>
          </cell>
          <cell r="AL169" t="str">
            <v xml:space="preserve"> </v>
          </cell>
          <cell r="AT169" t="str">
            <v xml:space="preserve"> </v>
          </cell>
          <cell r="AU169" t="str">
            <v xml:space="preserve"> </v>
          </cell>
          <cell r="AV169" t="str">
            <v xml:space="preserve"> </v>
          </cell>
          <cell r="BM169" t="str">
            <v xml:space="preserve"> </v>
          </cell>
        </row>
        <row r="170">
          <cell r="B170" t="str">
            <v xml:space="preserve"> </v>
          </cell>
          <cell r="C170" t="str">
            <v xml:space="preserve"> </v>
          </cell>
          <cell r="D170" t="str">
            <v xml:space="preserve"> </v>
          </cell>
          <cell r="E170" t="str">
            <v xml:space="preserve"> </v>
          </cell>
          <cell r="V170" t="str">
            <v xml:space="preserve"> </v>
          </cell>
          <cell r="W170" t="str">
            <v xml:space="preserve"> </v>
          </cell>
          <cell r="Y170" t="str">
            <v xml:space="preserve"> </v>
          </cell>
          <cell r="AL170" t="str">
            <v xml:space="preserve"> </v>
          </cell>
          <cell r="AT170" t="str">
            <v xml:space="preserve"> </v>
          </cell>
          <cell r="AU170" t="str">
            <v xml:space="preserve"> </v>
          </cell>
          <cell r="AV170" t="str">
            <v xml:space="preserve"> </v>
          </cell>
          <cell r="BM170" t="str">
            <v xml:space="preserve"> </v>
          </cell>
        </row>
        <row r="171">
          <cell r="B171" t="str">
            <v xml:space="preserve"> </v>
          </cell>
          <cell r="C171" t="str">
            <v xml:space="preserve"> </v>
          </cell>
          <cell r="D171" t="str">
            <v xml:space="preserve"> </v>
          </cell>
          <cell r="E171" t="str">
            <v xml:space="preserve"> </v>
          </cell>
          <cell r="V171" t="str">
            <v xml:space="preserve"> </v>
          </cell>
          <cell r="W171" t="str">
            <v xml:space="preserve"> </v>
          </cell>
          <cell r="Y171" t="str">
            <v xml:space="preserve"> </v>
          </cell>
          <cell r="AL171" t="str">
            <v xml:space="preserve"> </v>
          </cell>
          <cell r="AT171" t="str">
            <v xml:space="preserve"> </v>
          </cell>
          <cell r="AU171" t="str">
            <v xml:space="preserve"> </v>
          </cell>
          <cell r="AV171" t="str">
            <v xml:space="preserve"> </v>
          </cell>
          <cell r="BM171" t="str">
            <v xml:space="preserve"> </v>
          </cell>
        </row>
        <row r="172">
          <cell r="B172" t="str">
            <v xml:space="preserve"> </v>
          </cell>
          <cell r="C172" t="str">
            <v xml:space="preserve"> </v>
          </cell>
          <cell r="D172" t="str">
            <v xml:space="preserve"> </v>
          </cell>
          <cell r="E172" t="str">
            <v xml:space="preserve"> </v>
          </cell>
          <cell r="V172" t="str">
            <v xml:space="preserve"> </v>
          </cell>
          <cell r="W172" t="str">
            <v xml:space="preserve"> </v>
          </cell>
          <cell r="Y172" t="str">
            <v xml:space="preserve"> </v>
          </cell>
          <cell r="AL172" t="str">
            <v xml:space="preserve"> </v>
          </cell>
          <cell r="AT172" t="str">
            <v xml:space="preserve"> </v>
          </cell>
          <cell r="AU172" t="str">
            <v xml:space="preserve"> </v>
          </cell>
          <cell r="AV172" t="str">
            <v xml:space="preserve"> </v>
          </cell>
          <cell r="BM172" t="str">
            <v xml:space="preserve"> </v>
          </cell>
        </row>
        <row r="173">
          <cell r="B173" t="str">
            <v xml:space="preserve"> </v>
          </cell>
          <cell r="C173" t="str">
            <v xml:space="preserve"> </v>
          </cell>
          <cell r="D173" t="str">
            <v xml:space="preserve"> </v>
          </cell>
          <cell r="E173" t="str">
            <v xml:space="preserve"> </v>
          </cell>
          <cell r="V173" t="str">
            <v xml:space="preserve"> </v>
          </cell>
          <cell r="W173" t="str">
            <v xml:space="preserve"> </v>
          </cell>
          <cell r="Y173" t="str">
            <v xml:space="preserve"> </v>
          </cell>
          <cell r="AL173" t="str">
            <v xml:space="preserve"> </v>
          </cell>
          <cell r="AT173" t="str">
            <v xml:space="preserve"> </v>
          </cell>
          <cell r="AU173" t="str">
            <v xml:space="preserve"> </v>
          </cell>
          <cell r="AV173" t="str">
            <v xml:space="preserve"> </v>
          </cell>
          <cell r="BM173" t="str">
            <v xml:space="preserve"> </v>
          </cell>
        </row>
        <row r="174">
          <cell r="B174" t="str">
            <v xml:space="preserve"> </v>
          </cell>
          <cell r="C174" t="str">
            <v xml:space="preserve"> </v>
          </cell>
          <cell r="D174" t="str">
            <v xml:space="preserve"> </v>
          </cell>
          <cell r="E174" t="str">
            <v xml:space="preserve"> </v>
          </cell>
          <cell r="V174" t="str">
            <v xml:space="preserve"> </v>
          </cell>
          <cell r="W174" t="str">
            <v xml:space="preserve"> </v>
          </cell>
          <cell r="Y174" t="str">
            <v xml:space="preserve"> </v>
          </cell>
          <cell r="AL174" t="str">
            <v xml:space="preserve"> </v>
          </cell>
          <cell r="AT174" t="str">
            <v xml:space="preserve"> </v>
          </cell>
          <cell r="AU174" t="str">
            <v xml:space="preserve"> </v>
          </cell>
          <cell r="AV174" t="str">
            <v xml:space="preserve"> </v>
          </cell>
          <cell r="BM174" t="str">
            <v xml:space="preserve"> </v>
          </cell>
        </row>
        <row r="175">
          <cell r="B175" t="str">
            <v xml:space="preserve"> </v>
          </cell>
          <cell r="C175" t="str">
            <v xml:space="preserve"> </v>
          </cell>
          <cell r="D175" t="str">
            <v xml:space="preserve"> </v>
          </cell>
          <cell r="E175" t="str">
            <v xml:space="preserve"> </v>
          </cell>
          <cell r="V175" t="str">
            <v xml:space="preserve"> </v>
          </cell>
          <cell r="W175" t="str">
            <v xml:space="preserve"> </v>
          </cell>
          <cell r="Y175" t="str">
            <v xml:space="preserve"> </v>
          </cell>
          <cell r="AL175" t="str">
            <v xml:space="preserve"> </v>
          </cell>
          <cell r="AT175" t="str">
            <v xml:space="preserve"> </v>
          </cell>
          <cell r="AU175" t="str">
            <v xml:space="preserve"> </v>
          </cell>
          <cell r="AV175" t="str">
            <v xml:space="preserve"> </v>
          </cell>
          <cell r="BM175" t="str">
            <v xml:space="preserve"> </v>
          </cell>
        </row>
        <row r="176">
          <cell r="B176" t="str">
            <v xml:space="preserve"> </v>
          </cell>
          <cell r="C176" t="str">
            <v xml:space="preserve"> </v>
          </cell>
          <cell r="D176" t="str">
            <v xml:space="preserve"> </v>
          </cell>
          <cell r="E176" t="str">
            <v xml:space="preserve"> </v>
          </cell>
          <cell r="V176" t="str">
            <v xml:space="preserve"> </v>
          </cell>
          <cell r="W176" t="str">
            <v xml:space="preserve"> </v>
          </cell>
          <cell r="Y176" t="str">
            <v xml:space="preserve"> </v>
          </cell>
          <cell r="AL176" t="str">
            <v xml:space="preserve"> </v>
          </cell>
          <cell r="AT176" t="str">
            <v xml:space="preserve"> </v>
          </cell>
          <cell r="AU176" t="str">
            <v xml:space="preserve"> </v>
          </cell>
          <cell r="AV176" t="str">
            <v xml:space="preserve"> </v>
          </cell>
          <cell r="BM176" t="str">
            <v xml:space="preserve"> </v>
          </cell>
        </row>
        <row r="177">
          <cell r="B177" t="str">
            <v xml:space="preserve"> </v>
          </cell>
          <cell r="C177" t="str">
            <v xml:space="preserve"> </v>
          </cell>
          <cell r="D177" t="str">
            <v xml:space="preserve"> </v>
          </cell>
          <cell r="E177" t="str">
            <v xml:space="preserve"> </v>
          </cell>
          <cell r="V177" t="str">
            <v xml:space="preserve"> </v>
          </cell>
          <cell r="W177" t="str">
            <v xml:space="preserve"> </v>
          </cell>
          <cell r="Y177" t="str">
            <v xml:space="preserve"> </v>
          </cell>
          <cell r="AL177" t="str">
            <v xml:space="preserve"> </v>
          </cell>
          <cell r="AT177" t="str">
            <v xml:space="preserve"> </v>
          </cell>
          <cell r="AU177" t="str">
            <v xml:space="preserve"> </v>
          </cell>
          <cell r="AV177" t="str">
            <v xml:space="preserve"> </v>
          </cell>
          <cell r="BM177" t="str">
            <v xml:space="preserve"> </v>
          </cell>
        </row>
        <row r="178">
          <cell r="B178" t="str">
            <v xml:space="preserve"> </v>
          </cell>
          <cell r="C178" t="str">
            <v xml:space="preserve"> </v>
          </cell>
          <cell r="D178" t="str">
            <v xml:space="preserve"> </v>
          </cell>
          <cell r="E178" t="str">
            <v xml:space="preserve"> </v>
          </cell>
          <cell r="V178" t="str">
            <v xml:space="preserve"> </v>
          </cell>
          <cell r="W178" t="str">
            <v xml:space="preserve"> </v>
          </cell>
          <cell r="Y178" t="str">
            <v xml:space="preserve"> </v>
          </cell>
          <cell r="AL178" t="str">
            <v xml:space="preserve"> </v>
          </cell>
          <cell r="AT178" t="str">
            <v xml:space="preserve"> </v>
          </cell>
          <cell r="AU178" t="str">
            <v xml:space="preserve"> </v>
          </cell>
          <cell r="AV178" t="str">
            <v xml:space="preserve"> </v>
          </cell>
          <cell r="BM178" t="str">
            <v xml:space="preserve"> </v>
          </cell>
        </row>
        <row r="179">
          <cell r="B179" t="str">
            <v xml:space="preserve"> </v>
          </cell>
          <cell r="C179" t="str">
            <v xml:space="preserve"> </v>
          </cell>
          <cell r="D179" t="str">
            <v xml:space="preserve"> </v>
          </cell>
          <cell r="E179" t="str">
            <v xml:space="preserve"> </v>
          </cell>
          <cell r="V179" t="str">
            <v xml:space="preserve"> </v>
          </cell>
          <cell r="W179" t="str">
            <v xml:space="preserve"> </v>
          </cell>
          <cell r="Y179" t="str">
            <v xml:space="preserve"> </v>
          </cell>
          <cell r="AL179" t="str">
            <v xml:space="preserve"> </v>
          </cell>
          <cell r="AT179" t="str">
            <v xml:space="preserve"> </v>
          </cell>
          <cell r="AU179" t="str">
            <v xml:space="preserve"> </v>
          </cell>
          <cell r="AV179" t="str">
            <v xml:space="preserve"> </v>
          </cell>
          <cell r="BM179" t="str">
            <v xml:space="preserve"> </v>
          </cell>
        </row>
        <row r="180">
          <cell r="B180" t="str">
            <v xml:space="preserve"> </v>
          </cell>
          <cell r="C180" t="str">
            <v xml:space="preserve"> </v>
          </cell>
          <cell r="D180" t="str">
            <v xml:space="preserve"> </v>
          </cell>
          <cell r="E180" t="str">
            <v xml:space="preserve"> </v>
          </cell>
          <cell r="V180" t="str">
            <v xml:space="preserve"> </v>
          </cell>
          <cell r="W180" t="str">
            <v xml:space="preserve"> </v>
          </cell>
          <cell r="Y180" t="str">
            <v xml:space="preserve"> </v>
          </cell>
          <cell r="AL180" t="str">
            <v xml:space="preserve"> </v>
          </cell>
          <cell r="AT180" t="str">
            <v xml:space="preserve"> </v>
          </cell>
          <cell r="AU180" t="str">
            <v xml:space="preserve"> </v>
          </cell>
          <cell r="AV180" t="str">
            <v xml:space="preserve"> </v>
          </cell>
          <cell r="BM180" t="str">
            <v xml:space="preserve"> </v>
          </cell>
        </row>
        <row r="181">
          <cell r="B181" t="str">
            <v xml:space="preserve"> </v>
          </cell>
          <cell r="C181" t="str">
            <v xml:space="preserve"> </v>
          </cell>
          <cell r="D181" t="str">
            <v xml:space="preserve"> </v>
          </cell>
          <cell r="E181" t="str">
            <v xml:space="preserve"> </v>
          </cell>
          <cell r="V181" t="str">
            <v xml:space="preserve"> </v>
          </cell>
          <cell r="W181" t="str">
            <v xml:space="preserve"> </v>
          </cell>
          <cell r="Y181" t="str">
            <v xml:space="preserve"> </v>
          </cell>
          <cell r="AL181" t="str">
            <v xml:space="preserve"> </v>
          </cell>
          <cell r="AT181" t="str">
            <v xml:space="preserve"> </v>
          </cell>
          <cell r="AU181" t="str">
            <v xml:space="preserve"> </v>
          </cell>
          <cell r="AV181" t="str">
            <v xml:space="preserve"> </v>
          </cell>
          <cell r="BM181" t="str">
            <v xml:space="preserve"> </v>
          </cell>
        </row>
        <row r="182">
          <cell r="B182" t="str">
            <v xml:space="preserve"> </v>
          </cell>
          <cell r="C182" t="str">
            <v xml:space="preserve"> </v>
          </cell>
          <cell r="D182" t="str">
            <v xml:space="preserve"> </v>
          </cell>
          <cell r="E182" t="str">
            <v xml:space="preserve"> </v>
          </cell>
          <cell r="V182" t="str">
            <v xml:space="preserve"> </v>
          </cell>
          <cell r="W182" t="str">
            <v xml:space="preserve"> </v>
          </cell>
          <cell r="Y182" t="str">
            <v xml:space="preserve"> </v>
          </cell>
          <cell r="AL182" t="str">
            <v xml:space="preserve"> </v>
          </cell>
          <cell r="AT182" t="str">
            <v xml:space="preserve"> </v>
          </cell>
          <cell r="AU182" t="str">
            <v xml:space="preserve"> </v>
          </cell>
          <cell r="AV182" t="str">
            <v xml:space="preserve"> </v>
          </cell>
          <cell r="BM182" t="str">
            <v xml:space="preserve"> </v>
          </cell>
        </row>
        <row r="183">
          <cell r="B183" t="str">
            <v xml:space="preserve"> </v>
          </cell>
          <cell r="C183" t="str">
            <v xml:space="preserve"> </v>
          </cell>
          <cell r="D183" t="str">
            <v xml:space="preserve"> </v>
          </cell>
          <cell r="E183" t="str">
            <v xml:space="preserve"> </v>
          </cell>
          <cell r="V183" t="str">
            <v xml:space="preserve"> </v>
          </cell>
          <cell r="W183" t="str">
            <v xml:space="preserve"> </v>
          </cell>
          <cell r="Y183" t="str">
            <v xml:space="preserve"> </v>
          </cell>
          <cell r="AL183" t="str">
            <v xml:space="preserve"> </v>
          </cell>
          <cell r="AT183" t="str">
            <v xml:space="preserve"> </v>
          </cell>
          <cell r="AU183" t="str">
            <v xml:space="preserve"> </v>
          </cell>
          <cell r="AV183" t="str">
            <v xml:space="preserve"> </v>
          </cell>
          <cell r="BM183" t="str">
            <v xml:space="preserve"> </v>
          </cell>
        </row>
        <row r="184">
          <cell r="B184" t="str">
            <v xml:space="preserve"> </v>
          </cell>
          <cell r="C184" t="str">
            <v xml:space="preserve"> </v>
          </cell>
          <cell r="D184" t="str">
            <v xml:space="preserve"> </v>
          </cell>
          <cell r="E184" t="str">
            <v xml:space="preserve"> </v>
          </cell>
          <cell r="V184" t="str">
            <v xml:space="preserve"> </v>
          </cell>
          <cell r="W184" t="str">
            <v xml:space="preserve"> </v>
          </cell>
          <cell r="Y184" t="str">
            <v xml:space="preserve"> </v>
          </cell>
          <cell r="AL184" t="str">
            <v xml:space="preserve"> </v>
          </cell>
          <cell r="AT184" t="str">
            <v xml:space="preserve"> </v>
          </cell>
          <cell r="AU184" t="str">
            <v xml:space="preserve"> </v>
          </cell>
          <cell r="AV184" t="str">
            <v xml:space="preserve"> </v>
          </cell>
          <cell r="BM184" t="str">
            <v xml:space="preserve"> </v>
          </cell>
        </row>
        <row r="185">
          <cell r="B185" t="str">
            <v xml:space="preserve"> </v>
          </cell>
          <cell r="C185" t="str">
            <v xml:space="preserve"> </v>
          </cell>
          <cell r="D185" t="str">
            <v xml:space="preserve"> </v>
          </cell>
          <cell r="E185" t="str">
            <v xml:space="preserve"> </v>
          </cell>
          <cell r="V185" t="str">
            <v xml:space="preserve"> </v>
          </cell>
          <cell r="W185" t="str">
            <v xml:space="preserve"> </v>
          </cell>
          <cell r="Y185" t="str">
            <v xml:space="preserve"> </v>
          </cell>
          <cell r="AL185" t="str">
            <v xml:space="preserve"> </v>
          </cell>
          <cell r="AT185" t="str">
            <v xml:space="preserve"> </v>
          </cell>
          <cell r="AU185" t="str">
            <v xml:space="preserve"> </v>
          </cell>
          <cell r="AV185" t="str">
            <v xml:space="preserve"> </v>
          </cell>
          <cell r="BM185" t="str">
            <v xml:space="preserve"> </v>
          </cell>
        </row>
        <row r="186">
          <cell r="B186" t="str">
            <v xml:space="preserve"> </v>
          </cell>
          <cell r="C186" t="str">
            <v xml:space="preserve"> </v>
          </cell>
          <cell r="D186" t="str">
            <v xml:space="preserve"> </v>
          </cell>
          <cell r="E186" t="str">
            <v xml:space="preserve"> </v>
          </cell>
          <cell r="V186" t="str">
            <v xml:space="preserve"> </v>
          </cell>
          <cell r="W186" t="str">
            <v xml:space="preserve"> </v>
          </cell>
          <cell r="Y186" t="str">
            <v xml:space="preserve"> </v>
          </cell>
          <cell r="AL186" t="str">
            <v xml:space="preserve"> </v>
          </cell>
          <cell r="AT186" t="str">
            <v xml:space="preserve"> </v>
          </cell>
          <cell r="AU186" t="str">
            <v xml:space="preserve"> </v>
          </cell>
          <cell r="AV186" t="str">
            <v xml:space="preserve"> </v>
          </cell>
          <cell r="BM186" t="str">
            <v xml:space="preserve"> </v>
          </cell>
        </row>
        <row r="187">
          <cell r="B187" t="str">
            <v xml:space="preserve"> </v>
          </cell>
          <cell r="C187" t="str">
            <v xml:space="preserve"> </v>
          </cell>
          <cell r="D187" t="str">
            <v xml:space="preserve"> </v>
          </cell>
          <cell r="E187" t="str">
            <v xml:space="preserve"> </v>
          </cell>
          <cell r="V187" t="str">
            <v xml:space="preserve"> </v>
          </cell>
          <cell r="W187" t="str">
            <v xml:space="preserve"> </v>
          </cell>
          <cell r="Y187" t="str">
            <v xml:space="preserve"> </v>
          </cell>
          <cell r="AL187" t="str">
            <v xml:space="preserve"> </v>
          </cell>
          <cell r="AT187" t="str">
            <v xml:space="preserve"> </v>
          </cell>
          <cell r="AU187" t="str">
            <v xml:space="preserve"> </v>
          </cell>
          <cell r="AV187" t="str">
            <v xml:space="preserve"> </v>
          </cell>
          <cell r="BM187" t="str">
            <v xml:space="preserve"> </v>
          </cell>
        </row>
        <row r="188">
          <cell r="B188" t="str">
            <v xml:space="preserve"> </v>
          </cell>
          <cell r="C188" t="str">
            <v xml:space="preserve"> </v>
          </cell>
          <cell r="D188" t="str">
            <v xml:space="preserve"> </v>
          </cell>
          <cell r="E188" t="str">
            <v xml:space="preserve"> </v>
          </cell>
          <cell r="V188" t="str">
            <v xml:space="preserve"> </v>
          </cell>
          <cell r="W188" t="str">
            <v xml:space="preserve"> </v>
          </cell>
          <cell r="Y188" t="str">
            <v xml:space="preserve"> </v>
          </cell>
          <cell r="AL188" t="str">
            <v xml:space="preserve"> </v>
          </cell>
          <cell r="AT188" t="str">
            <v xml:space="preserve"> </v>
          </cell>
          <cell r="AU188" t="str">
            <v xml:space="preserve"> </v>
          </cell>
          <cell r="AV188" t="str">
            <v xml:space="preserve"> </v>
          </cell>
          <cell r="BM188" t="str">
            <v xml:space="preserve"> </v>
          </cell>
        </row>
        <row r="189">
          <cell r="B189" t="str">
            <v xml:space="preserve"> </v>
          </cell>
          <cell r="C189" t="str">
            <v xml:space="preserve"> </v>
          </cell>
          <cell r="D189" t="str">
            <v xml:space="preserve"> </v>
          </cell>
          <cell r="E189" t="str">
            <v xml:space="preserve"> </v>
          </cell>
          <cell r="V189" t="str">
            <v xml:space="preserve"> </v>
          </cell>
          <cell r="W189" t="str">
            <v xml:space="preserve"> </v>
          </cell>
          <cell r="Y189" t="str">
            <v xml:space="preserve"> </v>
          </cell>
          <cell r="AL189" t="str">
            <v xml:space="preserve"> </v>
          </cell>
          <cell r="AT189" t="str">
            <v xml:space="preserve"> </v>
          </cell>
          <cell r="AU189" t="str">
            <v xml:space="preserve"> </v>
          </cell>
          <cell r="AV189" t="str">
            <v xml:space="preserve"> </v>
          </cell>
          <cell r="BM189" t="str">
            <v xml:space="preserve"> </v>
          </cell>
        </row>
        <row r="190">
          <cell r="B190" t="str">
            <v xml:space="preserve"> </v>
          </cell>
          <cell r="C190" t="str">
            <v xml:space="preserve"> </v>
          </cell>
          <cell r="D190" t="str">
            <v xml:space="preserve"> </v>
          </cell>
          <cell r="E190" t="str">
            <v xml:space="preserve"> </v>
          </cell>
          <cell r="V190" t="str">
            <v xml:space="preserve"> </v>
          </cell>
          <cell r="W190" t="str">
            <v xml:space="preserve"> </v>
          </cell>
          <cell r="Y190" t="str">
            <v xml:space="preserve"> </v>
          </cell>
          <cell r="AL190" t="str">
            <v xml:space="preserve"> </v>
          </cell>
          <cell r="AT190" t="str">
            <v xml:space="preserve"> </v>
          </cell>
          <cell r="AU190" t="str">
            <v xml:space="preserve"> </v>
          </cell>
          <cell r="AV190" t="str">
            <v xml:space="preserve"> </v>
          </cell>
          <cell r="BM190" t="str">
            <v xml:space="preserve"> </v>
          </cell>
        </row>
        <row r="191">
          <cell r="B191" t="str">
            <v xml:space="preserve"> </v>
          </cell>
          <cell r="C191" t="str">
            <v xml:space="preserve"> </v>
          </cell>
          <cell r="D191" t="str">
            <v xml:space="preserve"> </v>
          </cell>
          <cell r="E191" t="str">
            <v xml:space="preserve"> </v>
          </cell>
          <cell r="V191" t="str">
            <v xml:space="preserve"> </v>
          </cell>
          <cell r="W191" t="str">
            <v xml:space="preserve"> </v>
          </cell>
          <cell r="Y191" t="str">
            <v xml:space="preserve"> </v>
          </cell>
          <cell r="AL191" t="str">
            <v xml:space="preserve"> </v>
          </cell>
          <cell r="AT191" t="str">
            <v xml:space="preserve"> </v>
          </cell>
          <cell r="AU191" t="str">
            <v xml:space="preserve"> </v>
          </cell>
          <cell r="AV191" t="str">
            <v xml:space="preserve"> </v>
          </cell>
          <cell r="BM191" t="str">
            <v xml:space="preserve"> </v>
          </cell>
        </row>
        <row r="192">
          <cell r="B192" t="str">
            <v xml:space="preserve"> </v>
          </cell>
          <cell r="C192" t="str">
            <v xml:space="preserve"> </v>
          </cell>
          <cell r="D192" t="str">
            <v xml:space="preserve"> </v>
          </cell>
          <cell r="E192" t="str">
            <v xml:space="preserve"> </v>
          </cell>
          <cell r="V192" t="str">
            <v xml:space="preserve"> </v>
          </cell>
          <cell r="W192" t="str">
            <v xml:space="preserve"> </v>
          </cell>
          <cell r="Y192" t="str">
            <v xml:space="preserve"> </v>
          </cell>
          <cell r="AL192" t="str">
            <v xml:space="preserve"> </v>
          </cell>
          <cell r="AT192" t="str">
            <v xml:space="preserve"> </v>
          </cell>
          <cell r="AU192" t="str">
            <v xml:space="preserve"> </v>
          </cell>
          <cell r="AV192" t="str">
            <v xml:space="preserve"> </v>
          </cell>
          <cell r="BM192" t="str">
            <v xml:space="preserve"> </v>
          </cell>
        </row>
        <row r="193">
          <cell r="B193" t="str">
            <v xml:space="preserve"> </v>
          </cell>
          <cell r="C193" t="str">
            <v xml:space="preserve"> </v>
          </cell>
          <cell r="D193" t="str">
            <v xml:space="preserve"> </v>
          </cell>
          <cell r="E193" t="str">
            <v xml:space="preserve"> </v>
          </cell>
          <cell r="V193" t="str">
            <v xml:space="preserve"> </v>
          </cell>
          <cell r="W193" t="str">
            <v xml:space="preserve"> </v>
          </cell>
          <cell r="Y193" t="str">
            <v xml:space="preserve"> </v>
          </cell>
          <cell r="AL193" t="str">
            <v xml:space="preserve"> </v>
          </cell>
          <cell r="AT193" t="str">
            <v xml:space="preserve"> </v>
          </cell>
          <cell r="AU193" t="str">
            <v xml:space="preserve"> </v>
          </cell>
          <cell r="AV193" t="str">
            <v xml:space="preserve"> </v>
          </cell>
          <cell r="BM193" t="str">
            <v xml:space="preserve"> </v>
          </cell>
        </row>
        <row r="194">
          <cell r="B194" t="str">
            <v xml:space="preserve"> </v>
          </cell>
          <cell r="C194" t="str">
            <v xml:space="preserve"> </v>
          </cell>
          <cell r="D194" t="str">
            <v xml:space="preserve"> </v>
          </cell>
          <cell r="E194" t="str">
            <v xml:space="preserve"> </v>
          </cell>
          <cell r="V194" t="str">
            <v xml:space="preserve"> </v>
          </cell>
          <cell r="W194" t="str">
            <v xml:space="preserve"> </v>
          </cell>
          <cell r="Y194" t="str">
            <v xml:space="preserve"> </v>
          </cell>
          <cell r="AL194" t="str">
            <v xml:space="preserve"> </v>
          </cell>
          <cell r="AT194" t="str">
            <v xml:space="preserve"> </v>
          </cell>
          <cell r="AU194" t="str">
            <v xml:space="preserve"> </v>
          </cell>
          <cell r="AV194" t="str">
            <v xml:space="preserve"> </v>
          </cell>
          <cell r="BM194" t="str">
            <v xml:space="preserve"> </v>
          </cell>
        </row>
        <row r="195">
          <cell r="B195" t="str">
            <v xml:space="preserve"> </v>
          </cell>
          <cell r="C195" t="str">
            <v xml:space="preserve"> </v>
          </cell>
          <cell r="D195" t="str">
            <v xml:space="preserve"> </v>
          </cell>
          <cell r="E195" t="str">
            <v xml:space="preserve"> </v>
          </cell>
          <cell r="V195" t="str">
            <v xml:space="preserve"> </v>
          </cell>
          <cell r="W195" t="str">
            <v xml:space="preserve"> </v>
          </cell>
          <cell r="Y195" t="str">
            <v xml:space="preserve"> </v>
          </cell>
          <cell r="AL195" t="str">
            <v xml:space="preserve"> </v>
          </cell>
          <cell r="AT195" t="str">
            <v xml:space="preserve"> </v>
          </cell>
          <cell r="AU195" t="str">
            <v xml:space="preserve"> </v>
          </cell>
          <cell r="AV195" t="str">
            <v xml:space="preserve"> </v>
          </cell>
          <cell r="BM195" t="str">
            <v xml:space="preserve"> </v>
          </cell>
        </row>
        <row r="196">
          <cell r="B196" t="str">
            <v xml:space="preserve"> </v>
          </cell>
          <cell r="C196" t="str">
            <v xml:space="preserve"> </v>
          </cell>
          <cell r="D196" t="str">
            <v xml:space="preserve"> </v>
          </cell>
          <cell r="E196" t="str">
            <v xml:space="preserve"> </v>
          </cell>
          <cell r="V196" t="str">
            <v xml:space="preserve"> </v>
          </cell>
          <cell r="W196" t="str">
            <v xml:space="preserve"> </v>
          </cell>
          <cell r="Y196" t="str">
            <v xml:space="preserve"> </v>
          </cell>
          <cell r="AL196" t="str">
            <v xml:space="preserve"> </v>
          </cell>
          <cell r="AT196" t="str">
            <v xml:space="preserve"> </v>
          </cell>
          <cell r="AU196" t="str">
            <v xml:space="preserve"> </v>
          </cell>
          <cell r="AV196" t="str">
            <v xml:space="preserve"> </v>
          </cell>
          <cell r="BM196" t="str">
            <v xml:space="preserve"> </v>
          </cell>
        </row>
        <row r="197">
          <cell r="B197" t="str">
            <v xml:space="preserve"> </v>
          </cell>
          <cell r="C197" t="str">
            <v xml:space="preserve"> </v>
          </cell>
          <cell r="D197" t="str">
            <v xml:space="preserve"> </v>
          </cell>
          <cell r="E197" t="str">
            <v xml:space="preserve"> </v>
          </cell>
          <cell r="V197" t="str">
            <v xml:space="preserve"> </v>
          </cell>
          <cell r="W197" t="str">
            <v xml:space="preserve"> </v>
          </cell>
          <cell r="Y197" t="str">
            <v xml:space="preserve"> </v>
          </cell>
          <cell r="AL197" t="str">
            <v xml:space="preserve"> </v>
          </cell>
          <cell r="AT197" t="str">
            <v xml:space="preserve"> </v>
          </cell>
          <cell r="AU197" t="str">
            <v xml:space="preserve"> </v>
          </cell>
          <cell r="AV197" t="str">
            <v xml:space="preserve"> </v>
          </cell>
          <cell r="BM197" t="str">
            <v xml:space="preserve"> </v>
          </cell>
        </row>
        <row r="198">
          <cell r="B198" t="str">
            <v xml:space="preserve"> </v>
          </cell>
          <cell r="C198" t="str">
            <v xml:space="preserve"> </v>
          </cell>
          <cell r="D198" t="str">
            <v xml:space="preserve"> </v>
          </cell>
          <cell r="E198" t="str">
            <v xml:space="preserve"> </v>
          </cell>
          <cell r="V198" t="str">
            <v xml:space="preserve"> </v>
          </cell>
          <cell r="W198" t="str">
            <v xml:space="preserve"> </v>
          </cell>
          <cell r="Y198" t="str">
            <v xml:space="preserve"> </v>
          </cell>
          <cell r="AL198" t="str">
            <v xml:space="preserve"> </v>
          </cell>
          <cell r="AT198" t="str">
            <v xml:space="preserve"> </v>
          </cell>
          <cell r="AU198" t="str">
            <v xml:space="preserve"> </v>
          </cell>
          <cell r="AV198" t="str">
            <v xml:space="preserve"> </v>
          </cell>
          <cell r="BM198" t="str">
            <v xml:space="preserve"> </v>
          </cell>
        </row>
        <row r="199">
          <cell r="B199" t="str">
            <v xml:space="preserve"> </v>
          </cell>
          <cell r="C199" t="str">
            <v xml:space="preserve"> </v>
          </cell>
          <cell r="D199" t="str">
            <v xml:space="preserve"> </v>
          </cell>
          <cell r="E199" t="str">
            <v xml:space="preserve"> </v>
          </cell>
          <cell r="V199" t="str">
            <v xml:space="preserve"> </v>
          </cell>
          <cell r="W199" t="str">
            <v xml:space="preserve"> </v>
          </cell>
          <cell r="Y199" t="str">
            <v xml:space="preserve"> </v>
          </cell>
          <cell r="AL199" t="str">
            <v xml:space="preserve"> </v>
          </cell>
          <cell r="AT199" t="str">
            <v xml:space="preserve"> </v>
          </cell>
          <cell r="AU199" t="str">
            <v xml:space="preserve"> </v>
          </cell>
          <cell r="AV199" t="str">
            <v xml:space="preserve"> </v>
          </cell>
          <cell r="BM199" t="str">
            <v xml:space="preserve"> </v>
          </cell>
        </row>
        <row r="200">
          <cell r="B200" t="str">
            <v xml:space="preserve"> </v>
          </cell>
          <cell r="C200" t="str">
            <v xml:space="preserve"> </v>
          </cell>
          <cell r="D200" t="str">
            <v xml:space="preserve"> </v>
          </cell>
          <cell r="E200" t="str">
            <v xml:space="preserve"> </v>
          </cell>
          <cell r="V200" t="str">
            <v xml:space="preserve"> </v>
          </cell>
          <cell r="W200" t="str">
            <v xml:space="preserve"> </v>
          </cell>
          <cell r="Y200" t="str">
            <v xml:space="preserve"> </v>
          </cell>
          <cell r="AL200" t="str">
            <v xml:space="preserve"> </v>
          </cell>
          <cell r="AT200" t="str">
            <v xml:space="preserve"> </v>
          </cell>
          <cell r="AU200" t="str">
            <v xml:space="preserve"> </v>
          </cell>
          <cell r="AV200" t="str">
            <v xml:space="preserve"> </v>
          </cell>
          <cell r="BM200" t="str">
            <v xml:space="preserve"> </v>
          </cell>
        </row>
        <row r="201">
          <cell r="B201" t="str">
            <v xml:space="preserve"> </v>
          </cell>
          <cell r="C201" t="str">
            <v xml:space="preserve"> </v>
          </cell>
          <cell r="D201" t="str">
            <v xml:space="preserve"> </v>
          </cell>
          <cell r="E201" t="str">
            <v xml:space="preserve"> </v>
          </cell>
          <cell r="V201" t="str">
            <v xml:space="preserve"> </v>
          </cell>
          <cell r="W201" t="str">
            <v xml:space="preserve"> </v>
          </cell>
          <cell r="Y201" t="str">
            <v xml:space="preserve"> </v>
          </cell>
          <cell r="AL201" t="str">
            <v xml:space="preserve"> </v>
          </cell>
          <cell r="AT201" t="str">
            <v xml:space="preserve"> </v>
          </cell>
          <cell r="AU201" t="str">
            <v xml:space="preserve"> </v>
          </cell>
          <cell r="AV201" t="str">
            <v xml:space="preserve"> </v>
          </cell>
          <cell r="BM201" t="str">
            <v xml:space="preserve"> </v>
          </cell>
        </row>
        <row r="202">
          <cell r="B202" t="str">
            <v xml:space="preserve"> </v>
          </cell>
          <cell r="C202" t="str">
            <v xml:space="preserve"> </v>
          </cell>
          <cell r="D202" t="str">
            <v xml:space="preserve"> </v>
          </cell>
          <cell r="E202" t="str">
            <v xml:space="preserve"> </v>
          </cell>
          <cell r="V202" t="str">
            <v xml:space="preserve"> </v>
          </cell>
          <cell r="W202" t="str">
            <v xml:space="preserve"> </v>
          </cell>
          <cell r="Y202" t="str">
            <v xml:space="preserve"> </v>
          </cell>
          <cell r="AL202" t="str">
            <v xml:space="preserve"> </v>
          </cell>
          <cell r="AT202" t="str">
            <v xml:space="preserve"> </v>
          </cell>
          <cell r="AU202" t="str">
            <v xml:space="preserve"> </v>
          </cell>
          <cell r="AV202" t="str">
            <v xml:space="preserve"> </v>
          </cell>
          <cell r="BM202" t="str">
            <v xml:space="preserve"> </v>
          </cell>
        </row>
        <row r="203">
          <cell r="B203" t="str">
            <v xml:space="preserve"> </v>
          </cell>
          <cell r="C203" t="str">
            <v xml:space="preserve"> </v>
          </cell>
          <cell r="D203" t="str">
            <v xml:space="preserve"> </v>
          </cell>
          <cell r="E203" t="str">
            <v xml:space="preserve"> </v>
          </cell>
          <cell r="V203" t="str">
            <v xml:space="preserve"> </v>
          </cell>
          <cell r="W203" t="str">
            <v xml:space="preserve"> </v>
          </cell>
          <cell r="Y203" t="str">
            <v xml:space="preserve"> </v>
          </cell>
          <cell r="AL203" t="str">
            <v xml:space="preserve"> </v>
          </cell>
          <cell r="AT203" t="str">
            <v xml:space="preserve"> </v>
          </cell>
          <cell r="AU203" t="str">
            <v xml:space="preserve"> </v>
          </cell>
          <cell r="AV203" t="str">
            <v xml:space="preserve"> </v>
          </cell>
          <cell r="BM203" t="str">
            <v xml:space="preserve"> </v>
          </cell>
        </row>
        <row r="204">
          <cell r="B204" t="str">
            <v xml:space="preserve"> </v>
          </cell>
          <cell r="C204" t="str">
            <v xml:space="preserve"> </v>
          </cell>
          <cell r="D204" t="str">
            <v xml:space="preserve"> </v>
          </cell>
          <cell r="E204" t="str">
            <v xml:space="preserve"> </v>
          </cell>
          <cell r="V204" t="str">
            <v xml:space="preserve"> </v>
          </cell>
          <cell r="W204" t="str">
            <v xml:space="preserve"> </v>
          </cell>
          <cell r="Y204" t="str">
            <v xml:space="preserve"> </v>
          </cell>
          <cell r="AL204" t="str">
            <v xml:space="preserve"> </v>
          </cell>
          <cell r="AT204" t="str">
            <v xml:space="preserve"> </v>
          </cell>
          <cell r="AU204" t="str">
            <v xml:space="preserve"> </v>
          </cell>
          <cell r="AV204" t="str">
            <v xml:space="preserve"> </v>
          </cell>
          <cell r="BM204" t="str">
            <v xml:space="preserve"> </v>
          </cell>
        </row>
        <row r="205">
          <cell r="B205" t="str">
            <v xml:space="preserve"> </v>
          </cell>
          <cell r="C205" t="str">
            <v xml:space="preserve"> </v>
          </cell>
          <cell r="D205" t="str">
            <v xml:space="preserve"> </v>
          </cell>
          <cell r="E205" t="str">
            <v xml:space="preserve"> </v>
          </cell>
          <cell r="V205" t="str">
            <v xml:space="preserve"> </v>
          </cell>
          <cell r="W205" t="str">
            <v xml:space="preserve"> </v>
          </cell>
          <cell r="Y205" t="str">
            <v xml:space="preserve"> </v>
          </cell>
          <cell r="AL205" t="str">
            <v xml:space="preserve"> </v>
          </cell>
          <cell r="AT205" t="str">
            <v xml:space="preserve"> </v>
          </cell>
          <cell r="AU205" t="str">
            <v xml:space="preserve"> </v>
          </cell>
          <cell r="AV205" t="str">
            <v xml:space="preserve"> </v>
          </cell>
          <cell r="BM205" t="str">
            <v xml:space="preserve"> </v>
          </cell>
        </row>
        <row r="206">
          <cell r="B206" t="str">
            <v xml:space="preserve"> </v>
          </cell>
          <cell r="C206" t="str">
            <v xml:space="preserve"> </v>
          </cell>
          <cell r="D206" t="str">
            <v xml:space="preserve"> </v>
          </cell>
          <cell r="E206" t="str">
            <v xml:space="preserve"> </v>
          </cell>
          <cell r="V206" t="str">
            <v xml:space="preserve"> </v>
          </cell>
          <cell r="W206" t="str">
            <v xml:space="preserve"> </v>
          </cell>
          <cell r="Y206" t="str">
            <v xml:space="preserve"> </v>
          </cell>
          <cell r="AL206" t="str">
            <v xml:space="preserve"> </v>
          </cell>
          <cell r="AT206" t="str">
            <v xml:space="preserve"> </v>
          </cell>
          <cell r="AU206" t="str">
            <v xml:space="preserve"> </v>
          </cell>
          <cell r="AV206" t="str">
            <v xml:space="preserve"> </v>
          </cell>
          <cell r="BM206" t="str">
            <v xml:space="preserve"> </v>
          </cell>
        </row>
        <row r="207">
          <cell r="B207" t="str">
            <v xml:space="preserve"> </v>
          </cell>
          <cell r="C207" t="str">
            <v xml:space="preserve"> </v>
          </cell>
          <cell r="D207" t="str">
            <v xml:space="preserve"> </v>
          </cell>
          <cell r="E207" t="str">
            <v xml:space="preserve"> </v>
          </cell>
          <cell r="V207" t="str">
            <v xml:space="preserve"> </v>
          </cell>
          <cell r="W207" t="str">
            <v xml:space="preserve"> </v>
          </cell>
          <cell r="Y207" t="str">
            <v xml:space="preserve"> </v>
          </cell>
          <cell r="AL207" t="str">
            <v xml:space="preserve"> </v>
          </cell>
          <cell r="AT207" t="str">
            <v xml:space="preserve"> </v>
          </cell>
          <cell r="AU207" t="str">
            <v xml:space="preserve"> </v>
          </cell>
          <cell r="AV207" t="str">
            <v xml:space="preserve"> </v>
          </cell>
          <cell r="BM207" t="str">
            <v xml:space="preserve"> </v>
          </cell>
        </row>
        <row r="208">
          <cell r="B208" t="str">
            <v xml:space="preserve"> </v>
          </cell>
          <cell r="C208" t="str">
            <v xml:space="preserve"> </v>
          </cell>
          <cell r="D208" t="str">
            <v xml:space="preserve"> </v>
          </cell>
          <cell r="E208" t="str">
            <v xml:space="preserve"> </v>
          </cell>
          <cell r="V208" t="str">
            <v xml:space="preserve"> </v>
          </cell>
          <cell r="W208" t="str">
            <v xml:space="preserve"> </v>
          </cell>
          <cell r="Y208" t="str">
            <v xml:space="preserve"> </v>
          </cell>
          <cell r="AL208" t="str">
            <v xml:space="preserve"> </v>
          </cell>
          <cell r="AT208" t="str">
            <v xml:space="preserve"> </v>
          </cell>
          <cell r="AU208" t="str">
            <v xml:space="preserve"> </v>
          </cell>
          <cell r="AV208" t="str">
            <v xml:space="preserve"> </v>
          </cell>
          <cell r="BM208" t="str">
            <v xml:space="preserve"> </v>
          </cell>
        </row>
        <row r="209">
          <cell r="B209" t="str">
            <v xml:space="preserve"> </v>
          </cell>
          <cell r="C209" t="str">
            <v xml:space="preserve"> </v>
          </cell>
          <cell r="D209" t="str">
            <v xml:space="preserve"> </v>
          </cell>
          <cell r="E209" t="str">
            <v xml:space="preserve"> </v>
          </cell>
          <cell r="V209" t="str">
            <v xml:space="preserve"> </v>
          </cell>
          <cell r="W209" t="str">
            <v xml:space="preserve"> </v>
          </cell>
          <cell r="Y209" t="str">
            <v xml:space="preserve"> </v>
          </cell>
          <cell r="AL209" t="str">
            <v xml:space="preserve"> </v>
          </cell>
          <cell r="AT209" t="str">
            <v xml:space="preserve"> </v>
          </cell>
          <cell r="AU209" t="str">
            <v xml:space="preserve"> </v>
          </cell>
          <cell r="AV209" t="str">
            <v xml:space="preserve"> </v>
          </cell>
          <cell r="BM209" t="str">
            <v xml:space="preserve"> </v>
          </cell>
        </row>
        <row r="210">
          <cell r="B210" t="str">
            <v xml:space="preserve"> </v>
          </cell>
          <cell r="C210" t="str">
            <v xml:space="preserve"> </v>
          </cell>
          <cell r="D210" t="str">
            <v xml:space="preserve"> </v>
          </cell>
          <cell r="E210" t="str">
            <v xml:space="preserve"> </v>
          </cell>
          <cell r="V210" t="str">
            <v xml:space="preserve"> </v>
          </cell>
          <cell r="W210" t="str">
            <v xml:space="preserve"> </v>
          </cell>
          <cell r="Y210" t="str">
            <v xml:space="preserve"> </v>
          </cell>
          <cell r="AL210" t="str">
            <v xml:space="preserve"> </v>
          </cell>
          <cell r="AT210" t="str">
            <v xml:space="preserve"> </v>
          </cell>
          <cell r="AU210" t="str">
            <v xml:space="preserve"> </v>
          </cell>
          <cell r="AV210" t="str">
            <v xml:space="preserve"> </v>
          </cell>
          <cell r="BM210" t="str">
            <v xml:space="preserve"> </v>
          </cell>
        </row>
        <row r="211">
          <cell r="B211" t="str">
            <v xml:space="preserve"> </v>
          </cell>
          <cell r="C211" t="str">
            <v xml:space="preserve"> </v>
          </cell>
          <cell r="D211" t="str">
            <v xml:space="preserve"> </v>
          </cell>
          <cell r="E211" t="str">
            <v xml:space="preserve"> </v>
          </cell>
          <cell r="V211" t="str">
            <v xml:space="preserve"> </v>
          </cell>
          <cell r="W211" t="str">
            <v xml:space="preserve"> </v>
          </cell>
          <cell r="Y211" t="str">
            <v xml:space="preserve"> </v>
          </cell>
          <cell r="AL211" t="str">
            <v xml:space="preserve"> </v>
          </cell>
          <cell r="AT211" t="str">
            <v xml:space="preserve"> </v>
          </cell>
          <cell r="AU211" t="str">
            <v xml:space="preserve"> </v>
          </cell>
          <cell r="AV211" t="str">
            <v xml:space="preserve"> </v>
          </cell>
          <cell r="BM211" t="str">
            <v xml:space="preserve"> </v>
          </cell>
        </row>
        <row r="212">
          <cell r="B212" t="str">
            <v xml:space="preserve"> </v>
          </cell>
          <cell r="C212" t="str">
            <v xml:space="preserve"> </v>
          </cell>
          <cell r="D212" t="str">
            <v xml:space="preserve"> </v>
          </cell>
          <cell r="E212" t="str">
            <v xml:space="preserve"> </v>
          </cell>
          <cell r="V212" t="str">
            <v xml:space="preserve"> </v>
          </cell>
          <cell r="W212" t="str">
            <v xml:space="preserve"> </v>
          </cell>
          <cell r="Y212" t="str">
            <v xml:space="preserve"> </v>
          </cell>
          <cell r="AL212" t="str">
            <v xml:space="preserve"> </v>
          </cell>
          <cell r="AT212" t="str">
            <v xml:space="preserve"> </v>
          </cell>
          <cell r="AU212" t="str">
            <v xml:space="preserve"> </v>
          </cell>
          <cell r="AV212" t="str">
            <v xml:space="preserve"> </v>
          </cell>
          <cell r="BM212" t="str">
            <v xml:space="preserve"> </v>
          </cell>
        </row>
        <row r="213">
          <cell r="B213" t="str">
            <v xml:space="preserve"> </v>
          </cell>
          <cell r="C213" t="str">
            <v xml:space="preserve"> </v>
          </cell>
          <cell r="D213" t="str">
            <v xml:space="preserve"> </v>
          </cell>
          <cell r="E213" t="str">
            <v xml:space="preserve"> </v>
          </cell>
          <cell r="V213" t="str">
            <v xml:space="preserve"> </v>
          </cell>
          <cell r="W213" t="str">
            <v xml:space="preserve"> </v>
          </cell>
          <cell r="Y213" t="str">
            <v xml:space="preserve"> </v>
          </cell>
          <cell r="AL213" t="str">
            <v xml:space="preserve"> </v>
          </cell>
          <cell r="AT213" t="str">
            <v xml:space="preserve"> </v>
          </cell>
          <cell r="AU213" t="str">
            <v xml:space="preserve"> </v>
          </cell>
          <cell r="AV213" t="str">
            <v xml:space="preserve"> </v>
          </cell>
          <cell r="BM213" t="str">
            <v xml:space="preserve"> </v>
          </cell>
        </row>
        <row r="214">
          <cell r="B214" t="str">
            <v xml:space="preserve"> </v>
          </cell>
          <cell r="C214" t="str">
            <v xml:space="preserve"> </v>
          </cell>
          <cell r="D214" t="str">
            <v xml:space="preserve"> </v>
          </cell>
          <cell r="E214" t="str">
            <v xml:space="preserve"> </v>
          </cell>
          <cell r="V214" t="str">
            <v xml:space="preserve"> </v>
          </cell>
          <cell r="W214" t="str">
            <v xml:space="preserve"> </v>
          </cell>
          <cell r="Y214" t="str">
            <v xml:space="preserve"> </v>
          </cell>
          <cell r="AL214" t="str">
            <v xml:space="preserve"> </v>
          </cell>
          <cell r="AT214" t="str">
            <v xml:space="preserve"> </v>
          </cell>
          <cell r="AU214" t="str">
            <v xml:space="preserve"> </v>
          </cell>
          <cell r="AV214" t="str">
            <v xml:space="preserve"> </v>
          </cell>
          <cell r="BM214" t="str">
            <v xml:space="preserve"> </v>
          </cell>
        </row>
        <row r="215">
          <cell r="B215" t="str">
            <v xml:space="preserve"> </v>
          </cell>
          <cell r="C215" t="str">
            <v xml:space="preserve"> </v>
          </cell>
          <cell r="D215" t="str">
            <v xml:space="preserve"> </v>
          </cell>
          <cell r="E215" t="str">
            <v xml:space="preserve"> </v>
          </cell>
          <cell r="V215" t="str">
            <v xml:space="preserve"> </v>
          </cell>
          <cell r="W215" t="str">
            <v xml:space="preserve"> </v>
          </cell>
          <cell r="Y215" t="str">
            <v xml:space="preserve"> </v>
          </cell>
          <cell r="AL215" t="str">
            <v xml:space="preserve"> </v>
          </cell>
          <cell r="AT215" t="str">
            <v xml:space="preserve"> </v>
          </cell>
          <cell r="AU215" t="str">
            <v xml:space="preserve"> </v>
          </cell>
          <cell r="AV215" t="str">
            <v xml:space="preserve"> </v>
          </cell>
          <cell r="BM215" t="str">
            <v xml:space="preserve"> </v>
          </cell>
        </row>
        <row r="216">
          <cell r="B216" t="str">
            <v xml:space="preserve"> </v>
          </cell>
          <cell r="C216" t="str">
            <v xml:space="preserve"> </v>
          </cell>
          <cell r="D216" t="str">
            <v xml:space="preserve"> </v>
          </cell>
          <cell r="E216" t="str">
            <v xml:space="preserve"> </v>
          </cell>
          <cell r="V216" t="str">
            <v xml:space="preserve"> </v>
          </cell>
          <cell r="W216" t="str">
            <v xml:space="preserve"> </v>
          </cell>
          <cell r="Y216" t="str">
            <v xml:space="preserve"> </v>
          </cell>
          <cell r="AL216" t="str">
            <v xml:space="preserve"> </v>
          </cell>
          <cell r="AT216" t="str">
            <v xml:space="preserve"> </v>
          </cell>
          <cell r="AU216" t="str">
            <v xml:space="preserve"> </v>
          </cell>
          <cell r="AV216" t="str">
            <v xml:space="preserve"> </v>
          </cell>
          <cell r="BM216" t="str">
            <v xml:space="preserve"> </v>
          </cell>
        </row>
        <row r="217">
          <cell r="B217" t="str">
            <v xml:space="preserve"> </v>
          </cell>
          <cell r="C217" t="str">
            <v xml:space="preserve"> </v>
          </cell>
          <cell r="D217" t="str">
            <v xml:space="preserve"> </v>
          </cell>
          <cell r="E217" t="str">
            <v xml:space="preserve"> </v>
          </cell>
          <cell r="V217" t="str">
            <v xml:space="preserve"> </v>
          </cell>
          <cell r="W217" t="str">
            <v xml:space="preserve"> </v>
          </cell>
          <cell r="Y217" t="str">
            <v xml:space="preserve"> </v>
          </cell>
          <cell r="AL217" t="str">
            <v xml:space="preserve"> </v>
          </cell>
          <cell r="AT217" t="str">
            <v xml:space="preserve"> </v>
          </cell>
          <cell r="AU217" t="str">
            <v xml:space="preserve"> </v>
          </cell>
          <cell r="AV217" t="str">
            <v xml:space="preserve"> </v>
          </cell>
          <cell r="BM217" t="str">
            <v xml:space="preserve"> </v>
          </cell>
        </row>
        <row r="218">
          <cell r="B218" t="str">
            <v xml:space="preserve"> </v>
          </cell>
          <cell r="C218" t="str">
            <v xml:space="preserve"> </v>
          </cell>
          <cell r="D218" t="str">
            <v xml:space="preserve"> </v>
          </cell>
          <cell r="E218" t="str">
            <v xml:space="preserve"> </v>
          </cell>
          <cell r="V218" t="str">
            <v xml:space="preserve"> </v>
          </cell>
          <cell r="W218" t="str">
            <v xml:space="preserve"> </v>
          </cell>
          <cell r="Y218" t="str">
            <v xml:space="preserve"> </v>
          </cell>
          <cell r="AL218" t="str">
            <v xml:space="preserve"> </v>
          </cell>
          <cell r="AT218" t="str">
            <v xml:space="preserve"> </v>
          </cell>
          <cell r="AU218" t="str">
            <v xml:space="preserve"> </v>
          </cell>
          <cell r="AV218" t="str">
            <v xml:space="preserve"> </v>
          </cell>
          <cell r="BM218" t="str">
            <v xml:space="preserve"> </v>
          </cell>
        </row>
        <row r="219">
          <cell r="B219" t="str">
            <v xml:space="preserve"> </v>
          </cell>
          <cell r="C219" t="str">
            <v xml:space="preserve"> </v>
          </cell>
          <cell r="D219" t="str">
            <v xml:space="preserve"> </v>
          </cell>
          <cell r="E219" t="str">
            <v xml:space="preserve"> </v>
          </cell>
          <cell r="V219" t="str">
            <v xml:space="preserve"> </v>
          </cell>
          <cell r="W219" t="str">
            <v xml:space="preserve"> </v>
          </cell>
          <cell r="Y219" t="str">
            <v xml:space="preserve"> </v>
          </cell>
          <cell r="AL219" t="str">
            <v xml:space="preserve"> </v>
          </cell>
          <cell r="AT219" t="str">
            <v xml:space="preserve"> </v>
          </cell>
          <cell r="AU219" t="str">
            <v xml:space="preserve"> </v>
          </cell>
          <cell r="AV219" t="str">
            <v xml:space="preserve"> </v>
          </cell>
          <cell r="BM219" t="str">
            <v xml:space="preserve"> </v>
          </cell>
        </row>
        <row r="220">
          <cell r="B220" t="str">
            <v xml:space="preserve"> </v>
          </cell>
          <cell r="C220" t="str">
            <v xml:space="preserve"> </v>
          </cell>
          <cell r="D220" t="str">
            <v xml:space="preserve"> </v>
          </cell>
          <cell r="E220" t="str">
            <v xml:space="preserve"> </v>
          </cell>
          <cell r="V220" t="str">
            <v xml:space="preserve"> </v>
          </cell>
          <cell r="W220" t="str">
            <v xml:space="preserve"> </v>
          </cell>
          <cell r="Y220" t="str">
            <v xml:space="preserve"> </v>
          </cell>
          <cell r="AL220" t="str">
            <v xml:space="preserve"> </v>
          </cell>
          <cell r="AT220" t="str">
            <v xml:space="preserve"> </v>
          </cell>
          <cell r="AU220" t="str">
            <v xml:space="preserve"> </v>
          </cell>
          <cell r="AV220" t="str">
            <v xml:space="preserve"> </v>
          </cell>
          <cell r="BM220" t="str">
            <v xml:space="preserve"> </v>
          </cell>
        </row>
        <row r="221">
          <cell r="B221" t="str">
            <v xml:space="preserve"> </v>
          </cell>
          <cell r="C221" t="str">
            <v xml:space="preserve"> </v>
          </cell>
          <cell r="D221" t="str">
            <v xml:space="preserve"> </v>
          </cell>
          <cell r="E221" t="str">
            <v xml:space="preserve"> </v>
          </cell>
          <cell r="V221" t="str">
            <v xml:space="preserve"> </v>
          </cell>
          <cell r="W221" t="str">
            <v xml:space="preserve"> </v>
          </cell>
          <cell r="Y221" t="str">
            <v xml:space="preserve"> </v>
          </cell>
          <cell r="AL221" t="str">
            <v xml:space="preserve"> </v>
          </cell>
          <cell r="AT221" t="str">
            <v xml:space="preserve"> </v>
          </cell>
          <cell r="AU221" t="str">
            <v xml:space="preserve"> </v>
          </cell>
          <cell r="AV221" t="str">
            <v xml:space="preserve"> </v>
          </cell>
          <cell r="BM221" t="str">
            <v xml:space="preserve"> </v>
          </cell>
        </row>
        <row r="222">
          <cell r="B222" t="str">
            <v xml:space="preserve"> </v>
          </cell>
          <cell r="C222" t="str">
            <v xml:space="preserve"> </v>
          </cell>
          <cell r="D222" t="str">
            <v xml:space="preserve"> </v>
          </cell>
          <cell r="E222" t="str">
            <v xml:space="preserve"> </v>
          </cell>
          <cell r="V222" t="str">
            <v xml:space="preserve"> </v>
          </cell>
          <cell r="W222" t="str">
            <v xml:space="preserve"> </v>
          </cell>
          <cell r="Y222" t="str">
            <v xml:space="preserve"> </v>
          </cell>
          <cell r="AL222" t="str">
            <v xml:space="preserve"> </v>
          </cell>
          <cell r="AT222" t="str">
            <v xml:space="preserve"> </v>
          </cell>
          <cell r="AU222" t="str">
            <v xml:space="preserve"> </v>
          </cell>
          <cell r="AV222" t="str">
            <v xml:space="preserve"> </v>
          </cell>
          <cell r="BM222" t="str">
            <v xml:space="preserve"> </v>
          </cell>
        </row>
        <row r="223">
          <cell r="B223" t="str">
            <v xml:space="preserve"> </v>
          </cell>
          <cell r="C223" t="str">
            <v xml:space="preserve"> </v>
          </cell>
          <cell r="D223" t="str">
            <v xml:space="preserve"> </v>
          </cell>
          <cell r="E223" t="str">
            <v xml:space="preserve"> </v>
          </cell>
          <cell r="V223" t="str">
            <v xml:space="preserve"> </v>
          </cell>
          <cell r="W223" t="str">
            <v xml:space="preserve"> </v>
          </cell>
          <cell r="Y223" t="str">
            <v xml:space="preserve"> </v>
          </cell>
          <cell r="AL223" t="str">
            <v xml:space="preserve"> </v>
          </cell>
          <cell r="AT223" t="str">
            <v xml:space="preserve"> </v>
          </cell>
          <cell r="AU223" t="str">
            <v xml:space="preserve"> </v>
          </cell>
          <cell r="AV223" t="str">
            <v xml:space="preserve"> </v>
          </cell>
          <cell r="BM223" t="str">
            <v xml:space="preserve"> </v>
          </cell>
        </row>
        <row r="224">
          <cell r="B224" t="str">
            <v xml:space="preserve"> </v>
          </cell>
          <cell r="C224" t="str">
            <v xml:space="preserve"> </v>
          </cell>
          <cell r="D224" t="str">
            <v xml:space="preserve"> </v>
          </cell>
          <cell r="E224" t="str">
            <v xml:space="preserve"> </v>
          </cell>
          <cell r="V224" t="str">
            <v xml:space="preserve"> </v>
          </cell>
          <cell r="W224" t="str">
            <v xml:space="preserve"> </v>
          </cell>
          <cell r="Y224" t="str">
            <v xml:space="preserve"> </v>
          </cell>
          <cell r="AL224" t="str">
            <v xml:space="preserve"> </v>
          </cell>
          <cell r="AT224" t="str">
            <v xml:space="preserve"> </v>
          </cell>
          <cell r="AU224" t="str">
            <v xml:space="preserve"> </v>
          </cell>
          <cell r="AV224" t="str">
            <v xml:space="preserve"> </v>
          </cell>
          <cell r="BM224" t="str">
            <v xml:space="preserve"> </v>
          </cell>
        </row>
        <row r="225">
          <cell r="B225" t="str">
            <v xml:space="preserve"> </v>
          </cell>
          <cell r="C225" t="str">
            <v xml:space="preserve"> </v>
          </cell>
          <cell r="D225" t="str">
            <v xml:space="preserve"> </v>
          </cell>
          <cell r="E225" t="str">
            <v xml:space="preserve"> </v>
          </cell>
          <cell r="V225" t="str">
            <v xml:space="preserve"> </v>
          </cell>
          <cell r="W225" t="str">
            <v xml:space="preserve"> </v>
          </cell>
          <cell r="Y225" t="str">
            <v xml:space="preserve"> </v>
          </cell>
          <cell r="AL225" t="str">
            <v xml:space="preserve"> </v>
          </cell>
          <cell r="AT225" t="str">
            <v xml:space="preserve"> </v>
          </cell>
          <cell r="AU225" t="str">
            <v xml:space="preserve"> </v>
          </cell>
          <cell r="AV225" t="str">
            <v xml:space="preserve"> </v>
          </cell>
          <cell r="BM225" t="str">
            <v xml:space="preserve"> </v>
          </cell>
        </row>
        <row r="226">
          <cell r="B226" t="str">
            <v xml:space="preserve"> </v>
          </cell>
          <cell r="C226" t="str">
            <v xml:space="preserve"> </v>
          </cell>
          <cell r="D226" t="str">
            <v xml:space="preserve"> </v>
          </cell>
          <cell r="E226" t="str">
            <v xml:space="preserve"> </v>
          </cell>
          <cell r="V226" t="str">
            <v xml:space="preserve"> </v>
          </cell>
          <cell r="W226" t="str">
            <v xml:space="preserve"> </v>
          </cell>
          <cell r="Y226" t="str">
            <v xml:space="preserve"> </v>
          </cell>
          <cell r="AL226" t="str">
            <v xml:space="preserve"> </v>
          </cell>
          <cell r="AT226" t="str">
            <v xml:space="preserve"> </v>
          </cell>
          <cell r="AU226" t="str">
            <v xml:space="preserve"> </v>
          </cell>
          <cell r="AV226" t="str">
            <v xml:space="preserve"> </v>
          </cell>
          <cell r="BM226" t="str">
            <v xml:space="preserve"> </v>
          </cell>
        </row>
        <row r="227">
          <cell r="B227" t="str">
            <v xml:space="preserve"> </v>
          </cell>
          <cell r="C227" t="str">
            <v xml:space="preserve"> </v>
          </cell>
          <cell r="D227" t="str">
            <v xml:space="preserve"> </v>
          </cell>
          <cell r="E227" t="str">
            <v xml:space="preserve"> </v>
          </cell>
          <cell r="V227" t="str">
            <v xml:space="preserve"> </v>
          </cell>
          <cell r="W227" t="str">
            <v xml:space="preserve"> </v>
          </cell>
          <cell r="Y227" t="str">
            <v xml:space="preserve"> </v>
          </cell>
          <cell r="AL227" t="str">
            <v xml:space="preserve"> </v>
          </cell>
          <cell r="AT227" t="str">
            <v xml:space="preserve"> </v>
          </cell>
          <cell r="AU227" t="str">
            <v xml:space="preserve"> </v>
          </cell>
          <cell r="AV227" t="str">
            <v xml:space="preserve"> </v>
          </cell>
          <cell r="BM227" t="str">
            <v xml:space="preserve"> </v>
          </cell>
        </row>
        <row r="228">
          <cell r="B228" t="str">
            <v xml:space="preserve"> </v>
          </cell>
          <cell r="C228" t="str">
            <v xml:space="preserve"> </v>
          </cell>
          <cell r="D228" t="str">
            <v xml:space="preserve"> </v>
          </cell>
          <cell r="E228" t="str">
            <v xml:space="preserve"> </v>
          </cell>
          <cell r="V228" t="str">
            <v xml:space="preserve"> </v>
          </cell>
          <cell r="W228" t="str">
            <v xml:space="preserve"> </v>
          </cell>
          <cell r="Y228" t="str">
            <v xml:space="preserve"> </v>
          </cell>
          <cell r="AL228" t="str">
            <v xml:space="preserve"> </v>
          </cell>
          <cell r="AT228" t="str">
            <v xml:space="preserve"> </v>
          </cell>
          <cell r="AU228" t="str">
            <v xml:space="preserve"> </v>
          </cell>
          <cell r="AV228" t="str">
            <v xml:space="preserve"> </v>
          </cell>
          <cell r="BM228" t="str">
            <v xml:space="preserve"> </v>
          </cell>
        </row>
        <row r="229">
          <cell r="B229" t="str">
            <v xml:space="preserve"> </v>
          </cell>
          <cell r="C229" t="str">
            <v xml:space="preserve"> </v>
          </cell>
          <cell r="D229" t="str">
            <v xml:space="preserve"> </v>
          </cell>
          <cell r="E229" t="str">
            <v xml:space="preserve"> </v>
          </cell>
          <cell r="V229" t="str">
            <v xml:space="preserve"> </v>
          </cell>
          <cell r="W229" t="str">
            <v xml:space="preserve"> </v>
          </cell>
          <cell r="Y229" t="str">
            <v xml:space="preserve"> </v>
          </cell>
          <cell r="AL229" t="str">
            <v xml:space="preserve"> </v>
          </cell>
          <cell r="AT229" t="str">
            <v xml:space="preserve"> </v>
          </cell>
          <cell r="AU229" t="str">
            <v xml:space="preserve"> </v>
          </cell>
          <cell r="AV229" t="str">
            <v xml:space="preserve"> </v>
          </cell>
          <cell r="BM229" t="str">
            <v xml:space="preserve"> </v>
          </cell>
        </row>
        <row r="230">
          <cell r="B230" t="str">
            <v xml:space="preserve"> </v>
          </cell>
          <cell r="C230" t="str">
            <v xml:space="preserve"> </v>
          </cell>
          <cell r="D230" t="str">
            <v xml:space="preserve"> </v>
          </cell>
          <cell r="E230" t="str">
            <v xml:space="preserve"> </v>
          </cell>
          <cell r="V230" t="str">
            <v xml:space="preserve"> </v>
          </cell>
          <cell r="W230" t="str">
            <v xml:space="preserve"> </v>
          </cell>
          <cell r="Y230" t="str">
            <v xml:space="preserve"> </v>
          </cell>
          <cell r="AL230" t="str">
            <v xml:space="preserve"> </v>
          </cell>
          <cell r="AT230" t="str">
            <v xml:space="preserve"> </v>
          </cell>
          <cell r="AU230" t="str">
            <v xml:space="preserve"> </v>
          </cell>
          <cell r="AV230" t="str">
            <v xml:space="preserve"> </v>
          </cell>
          <cell r="BM230" t="str">
            <v xml:space="preserve"> </v>
          </cell>
        </row>
        <row r="231">
          <cell r="B231" t="str">
            <v xml:space="preserve"> </v>
          </cell>
          <cell r="C231" t="str">
            <v xml:space="preserve"> </v>
          </cell>
          <cell r="D231" t="str">
            <v xml:space="preserve"> </v>
          </cell>
          <cell r="E231" t="str">
            <v xml:space="preserve"> </v>
          </cell>
          <cell r="V231" t="str">
            <v xml:space="preserve"> </v>
          </cell>
          <cell r="W231" t="str">
            <v xml:space="preserve"> </v>
          </cell>
          <cell r="Y231" t="str">
            <v xml:space="preserve"> </v>
          </cell>
          <cell r="AL231" t="str">
            <v xml:space="preserve"> </v>
          </cell>
          <cell r="AT231" t="str">
            <v xml:space="preserve"> </v>
          </cell>
          <cell r="AU231" t="str">
            <v xml:space="preserve"> </v>
          </cell>
          <cell r="AV231" t="str">
            <v xml:space="preserve"> </v>
          </cell>
          <cell r="BM231" t="str">
            <v xml:space="preserve"> </v>
          </cell>
        </row>
        <row r="232">
          <cell r="B232" t="str">
            <v xml:space="preserve"> </v>
          </cell>
          <cell r="C232" t="str">
            <v xml:space="preserve"> </v>
          </cell>
          <cell r="D232" t="str">
            <v xml:space="preserve"> </v>
          </cell>
          <cell r="E232" t="str">
            <v xml:space="preserve"> </v>
          </cell>
          <cell r="V232" t="str">
            <v xml:space="preserve"> </v>
          </cell>
          <cell r="W232" t="str">
            <v xml:space="preserve"> </v>
          </cell>
          <cell r="Y232" t="str">
            <v xml:space="preserve"> </v>
          </cell>
          <cell r="AL232" t="str">
            <v xml:space="preserve"> </v>
          </cell>
          <cell r="AT232" t="str">
            <v xml:space="preserve"> </v>
          </cell>
          <cell r="AU232" t="str">
            <v xml:space="preserve"> </v>
          </cell>
          <cell r="AV232" t="str">
            <v xml:space="preserve"> </v>
          </cell>
          <cell r="BM232" t="str">
            <v xml:space="preserve"> </v>
          </cell>
        </row>
        <row r="233">
          <cell r="B233" t="str">
            <v xml:space="preserve"> </v>
          </cell>
          <cell r="C233" t="str">
            <v xml:space="preserve"> </v>
          </cell>
          <cell r="D233" t="str">
            <v xml:space="preserve"> </v>
          </cell>
          <cell r="E233" t="str">
            <v xml:space="preserve"> </v>
          </cell>
          <cell r="V233" t="str">
            <v xml:space="preserve"> </v>
          </cell>
          <cell r="W233" t="str">
            <v xml:space="preserve"> </v>
          </cell>
          <cell r="Y233" t="str">
            <v xml:space="preserve"> </v>
          </cell>
          <cell r="AL233" t="str">
            <v xml:space="preserve"> </v>
          </cell>
          <cell r="AT233" t="str">
            <v xml:space="preserve"> </v>
          </cell>
          <cell r="AU233" t="str">
            <v xml:space="preserve"> </v>
          </cell>
          <cell r="AV233" t="str">
            <v xml:space="preserve"> </v>
          </cell>
          <cell r="BM233" t="str">
            <v xml:space="preserve"> </v>
          </cell>
        </row>
        <row r="234">
          <cell r="B234" t="str">
            <v xml:space="preserve"> </v>
          </cell>
          <cell r="C234" t="str">
            <v xml:space="preserve"> </v>
          </cell>
          <cell r="D234" t="str">
            <v xml:space="preserve"> </v>
          </cell>
          <cell r="E234" t="str">
            <v xml:space="preserve"> </v>
          </cell>
          <cell r="V234" t="str">
            <v xml:space="preserve"> </v>
          </cell>
          <cell r="W234" t="str">
            <v xml:space="preserve"> </v>
          </cell>
          <cell r="Y234" t="str">
            <v xml:space="preserve"> </v>
          </cell>
          <cell r="AL234" t="str">
            <v xml:space="preserve"> </v>
          </cell>
          <cell r="AT234" t="str">
            <v xml:space="preserve"> </v>
          </cell>
          <cell r="AU234" t="str">
            <v xml:space="preserve"> </v>
          </cell>
          <cell r="AV234" t="str">
            <v xml:space="preserve"> </v>
          </cell>
          <cell r="BM234" t="str">
            <v xml:space="preserve"> </v>
          </cell>
        </row>
        <row r="235">
          <cell r="B235" t="str">
            <v xml:space="preserve"> </v>
          </cell>
          <cell r="C235" t="str">
            <v xml:space="preserve"> </v>
          </cell>
          <cell r="D235" t="str">
            <v xml:space="preserve"> </v>
          </cell>
          <cell r="E235" t="str">
            <v xml:space="preserve"> </v>
          </cell>
          <cell r="V235" t="str">
            <v xml:space="preserve"> </v>
          </cell>
          <cell r="W235" t="str">
            <v xml:space="preserve"> </v>
          </cell>
          <cell r="Y235" t="str">
            <v xml:space="preserve"> </v>
          </cell>
          <cell r="AL235" t="str">
            <v xml:space="preserve"> </v>
          </cell>
          <cell r="AT235" t="str">
            <v xml:space="preserve"> </v>
          </cell>
          <cell r="AU235" t="str">
            <v xml:space="preserve"> </v>
          </cell>
          <cell r="AV235" t="str">
            <v xml:space="preserve"> </v>
          </cell>
          <cell r="BM235" t="str">
            <v xml:space="preserve"> </v>
          </cell>
        </row>
        <row r="236">
          <cell r="B236" t="str">
            <v xml:space="preserve"> </v>
          </cell>
          <cell r="C236" t="str">
            <v xml:space="preserve"> </v>
          </cell>
          <cell r="D236" t="str">
            <v xml:space="preserve"> </v>
          </cell>
          <cell r="E236" t="str">
            <v xml:space="preserve"> </v>
          </cell>
          <cell r="V236" t="str">
            <v xml:space="preserve"> </v>
          </cell>
          <cell r="W236" t="str">
            <v xml:space="preserve"> </v>
          </cell>
          <cell r="Y236" t="str">
            <v xml:space="preserve"> </v>
          </cell>
          <cell r="AL236" t="str">
            <v xml:space="preserve"> </v>
          </cell>
          <cell r="AT236" t="str">
            <v xml:space="preserve"> </v>
          </cell>
          <cell r="AU236" t="str">
            <v xml:space="preserve"> </v>
          </cell>
          <cell r="AV236" t="str">
            <v xml:space="preserve"> </v>
          </cell>
          <cell r="BM236" t="str">
            <v xml:space="preserve"> </v>
          </cell>
        </row>
        <row r="237">
          <cell r="B237" t="str">
            <v xml:space="preserve"> </v>
          </cell>
          <cell r="C237" t="str">
            <v xml:space="preserve"> </v>
          </cell>
          <cell r="D237" t="str">
            <v xml:space="preserve"> </v>
          </cell>
          <cell r="E237" t="str">
            <v xml:space="preserve"> </v>
          </cell>
          <cell r="V237" t="str">
            <v xml:space="preserve"> </v>
          </cell>
          <cell r="W237" t="str">
            <v xml:space="preserve"> </v>
          </cell>
          <cell r="Y237" t="str">
            <v xml:space="preserve"> </v>
          </cell>
          <cell r="AL237" t="str">
            <v xml:space="preserve"> </v>
          </cell>
          <cell r="AT237" t="str">
            <v xml:space="preserve"> </v>
          </cell>
          <cell r="AU237" t="str">
            <v xml:space="preserve"> </v>
          </cell>
          <cell r="AV237" t="str">
            <v xml:space="preserve"> </v>
          </cell>
          <cell r="BM237" t="str">
            <v xml:space="preserve"> </v>
          </cell>
        </row>
        <row r="238">
          <cell r="B238" t="str">
            <v xml:space="preserve"> </v>
          </cell>
          <cell r="C238" t="str">
            <v xml:space="preserve"> </v>
          </cell>
          <cell r="D238" t="str">
            <v xml:space="preserve"> </v>
          </cell>
          <cell r="E238" t="str">
            <v xml:space="preserve"> </v>
          </cell>
          <cell r="V238" t="str">
            <v xml:space="preserve"> </v>
          </cell>
          <cell r="W238" t="str">
            <v xml:space="preserve"> </v>
          </cell>
          <cell r="Y238" t="str">
            <v xml:space="preserve"> </v>
          </cell>
          <cell r="AL238" t="str">
            <v xml:space="preserve"> </v>
          </cell>
          <cell r="AT238" t="str">
            <v xml:space="preserve"> </v>
          </cell>
          <cell r="AU238" t="str">
            <v xml:space="preserve"> </v>
          </cell>
          <cell r="AV238" t="str">
            <v xml:space="preserve"> </v>
          </cell>
          <cell r="BM238" t="str">
            <v xml:space="preserve"> </v>
          </cell>
        </row>
        <row r="239">
          <cell r="B239" t="str">
            <v xml:space="preserve"> </v>
          </cell>
          <cell r="C239" t="str">
            <v xml:space="preserve"> </v>
          </cell>
          <cell r="D239" t="str">
            <v xml:space="preserve"> </v>
          </cell>
          <cell r="E239" t="str">
            <v xml:space="preserve"> </v>
          </cell>
          <cell r="V239" t="str">
            <v xml:space="preserve"> </v>
          </cell>
          <cell r="W239" t="str">
            <v xml:space="preserve"> </v>
          </cell>
          <cell r="Y239" t="str">
            <v xml:space="preserve"> </v>
          </cell>
          <cell r="AL239" t="str">
            <v xml:space="preserve"> </v>
          </cell>
          <cell r="AT239" t="str">
            <v xml:space="preserve"> </v>
          </cell>
          <cell r="AU239" t="str">
            <v xml:space="preserve"> </v>
          </cell>
          <cell r="AV239" t="str">
            <v xml:space="preserve"> </v>
          </cell>
          <cell r="BM239" t="str">
            <v xml:space="preserve"> </v>
          </cell>
        </row>
        <row r="240">
          <cell r="B240" t="str">
            <v xml:space="preserve"> </v>
          </cell>
          <cell r="C240" t="str">
            <v xml:space="preserve"> </v>
          </cell>
          <cell r="D240" t="str">
            <v xml:space="preserve"> </v>
          </cell>
          <cell r="E240" t="str">
            <v xml:space="preserve"> </v>
          </cell>
          <cell r="V240" t="str">
            <v xml:space="preserve"> </v>
          </cell>
          <cell r="W240" t="str">
            <v xml:space="preserve"> </v>
          </cell>
          <cell r="Y240" t="str">
            <v xml:space="preserve"> </v>
          </cell>
          <cell r="AL240" t="str">
            <v xml:space="preserve"> </v>
          </cell>
          <cell r="AT240" t="str">
            <v xml:space="preserve"> </v>
          </cell>
          <cell r="AU240" t="str">
            <v xml:space="preserve"> </v>
          </cell>
          <cell r="AV240" t="str">
            <v xml:space="preserve"> </v>
          </cell>
          <cell r="BM240" t="str">
            <v xml:space="preserve"> </v>
          </cell>
        </row>
        <row r="241">
          <cell r="B241" t="str">
            <v xml:space="preserve"> </v>
          </cell>
          <cell r="C241" t="str">
            <v xml:space="preserve"> </v>
          </cell>
          <cell r="D241" t="str">
            <v xml:space="preserve"> </v>
          </cell>
          <cell r="E241" t="str">
            <v xml:space="preserve"> </v>
          </cell>
          <cell r="V241" t="str">
            <v xml:space="preserve"> </v>
          </cell>
          <cell r="W241" t="str">
            <v xml:space="preserve"> </v>
          </cell>
          <cell r="Y241" t="str">
            <v xml:space="preserve"> </v>
          </cell>
          <cell r="AL241" t="str">
            <v xml:space="preserve"> </v>
          </cell>
          <cell r="AT241" t="str">
            <v xml:space="preserve"> </v>
          </cell>
          <cell r="AU241" t="str">
            <v xml:space="preserve"> </v>
          </cell>
          <cell r="AV241" t="str">
            <v xml:space="preserve"> </v>
          </cell>
          <cell r="BM241" t="str">
            <v xml:space="preserve"> </v>
          </cell>
        </row>
        <row r="242">
          <cell r="B242" t="str">
            <v xml:space="preserve"> </v>
          </cell>
          <cell r="C242" t="str">
            <v xml:space="preserve"> </v>
          </cell>
          <cell r="D242" t="str">
            <v xml:space="preserve"> </v>
          </cell>
          <cell r="E242" t="str">
            <v xml:space="preserve"> </v>
          </cell>
          <cell r="V242" t="str">
            <v xml:space="preserve"> </v>
          </cell>
          <cell r="W242" t="str">
            <v xml:space="preserve"> </v>
          </cell>
          <cell r="Y242" t="str">
            <v xml:space="preserve"> </v>
          </cell>
          <cell r="AL242" t="str">
            <v xml:space="preserve"> </v>
          </cell>
          <cell r="AT242" t="str">
            <v xml:space="preserve"> </v>
          </cell>
          <cell r="AU242" t="str">
            <v xml:space="preserve"> </v>
          </cell>
          <cell r="AV242" t="str">
            <v xml:space="preserve"> </v>
          </cell>
          <cell r="BM242" t="str">
            <v xml:space="preserve"> </v>
          </cell>
        </row>
        <row r="243">
          <cell r="B243" t="str">
            <v xml:space="preserve"> </v>
          </cell>
          <cell r="C243" t="str">
            <v xml:space="preserve"> </v>
          </cell>
          <cell r="D243" t="str">
            <v xml:space="preserve"> </v>
          </cell>
          <cell r="E243" t="str">
            <v xml:space="preserve"> </v>
          </cell>
          <cell r="V243" t="str">
            <v xml:space="preserve"> </v>
          </cell>
          <cell r="W243" t="str">
            <v xml:space="preserve"> </v>
          </cell>
          <cell r="Y243" t="str">
            <v xml:space="preserve"> </v>
          </cell>
          <cell r="AL243" t="str">
            <v xml:space="preserve"> </v>
          </cell>
          <cell r="AT243" t="str">
            <v xml:space="preserve"> </v>
          </cell>
          <cell r="AU243" t="str">
            <v xml:space="preserve"> </v>
          </cell>
          <cell r="AV243" t="str">
            <v xml:space="preserve"> </v>
          </cell>
          <cell r="BM243" t="str">
            <v xml:space="preserve"> </v>
          </cell>
        </row>
        <row r="244">
          <cell r="B244" t="str">
            <v xml:space="preserve"> </v>
          </cell>
          <cell r="C244" t="str">
            <v xml:space="preserve"> </v>
          </cell>
          <cell r="D244" t="str">
            <v xml:space="preserve"> </v>
          </cell>
          <cell r="E244" t="str">
            <v xml:space="preserve"> </v>
          </cell>
          <cell r="V244" t="str">
            <v xml:space="preserve"> </v>
          </cell>
          <cell r="W244" t="str">
            <v xml:space="preserve"> </v>
          </cell>
          <cell r="Y244" t="str">
            <v xml:space="preserve"> </v>
          </cell>
          <cell r="AL244" t="str">
            <v xml:space="preserve"> </v>
          </cell>
          <cell r="AT244" t="str">
            <v xml:space="preserve"> </v>
          </cell>
          <cell r="AU244" t="str">
            <v xml:space="preserve"> </v>
          </cell>
          <cell r="AV244" t="str">
            <v xml:space="preserve"> </v>
          </cell>
          <cell r="BM244" t="str">
            <v xml:space="preserve"> </v>
          </cell>
        </row>
        <row r="245">
          <cell r="B245" t="str">
            <v xml:space="preserve"> </v>
          </cell>
          <cell r="C245" t="str">
            <v xml:space="preserve"> </v>
          </cell>
          <cell r="D245" t="str">
            <v xml:space="preserve"> </v>
          </cell>
          <cell r="E245" t="str">
            <v xml:space="preserve"> </v>
          </cell>
          <cell r="V245" t="str">
            <v xml:space="preserve"> </v>
          </cell>
          <cell r="W245" t="str">
            <v xml:space="preserve"> </v>
          </cell>
          <cell r="Y245" t="str">
            <v xml:space="preserve"> </v>
          </cell>
          <cell r="AL245" t="str">
            <v xml:space="preserve"> </v>
          </cell>
          <cell r="AT245" t="str">
            <v xml:space="preserve"> </v>
          </cell>
          <cell r="AU245" t="str">
            <v xml:space="preserve"> </v>
          </cell>
          <cell r="AV245" t="str">
            <v xml:space="preserve"> </v>
          </cell>
          <cell r="BM245" t="str">
            <v xml:space="preserve"> </v>
          </cell>
        </row>
        <row r="246">
          <cell r="B246" t="str">
            <v xml:space="preserve"> </v>
          </cell>
          <cell r="C246" t="str">
            <v xml:space="preserve"> </v>
          </cell>
          <cell r="D246" t="str">
            <v xml:space="preserve"> </v>
          </cell>
          <cell r="E246" t="str">
            <v xml:space="preserve"> </v>
          </cell>
          <cell r="V246" t="str">
            <v xml:space="preserve"> </v>
          </cell>
          <cell r="W246" t="str">
            <v xml:space="preserve"> </v>
          </cell>
          <cell r="Y246" t="str">
            <v xml:space="preserve"> </v>
          </cell>
          <cell r="AL246" t="str">
            <v xml:space="preserve"> </v>
          </cell>
          <cell r="AT246" t="str">
            <v xml:space="preserve"> </v>
          </cell>
          <cell r="AU246" t="str">
            <v xml:space="preserve"> </v>
          </cell>
          <cell r="AV246" t="str">
            <v xml:space="preserve"> </v>
          </cell>
          <cell r="BM246" t="str">
            <v xml:space="preserve"> </v>
          </cell>
        </row>
        <row r="247">
          <cell r="B247" t="str">
            <v xml:space="preserve"> </v>
          </cell>
          <cell r="C247" t="str">
            <v xml:space="preserve"> </v>
          </cell>
          <cell r="D247" t="str">
            <v xml:space="preserve"> </v>
          </cell>
          <cell r="E247" t="str">
            <v xml:space="preserve"> </v>
          </cell>
          <cell r="V247" t="str">
            <v xml:space="preserve"> </v>
          </cell>
          <cell r="W247" t="str">
            <v xml:space="preserve"> </v>
          </cell>
          <cell r="Y247" t="str">
            <v xml:space="preserve"> </v>
          </cell>
          <cell r="AL247" t="str">
            <v xml:space="preserve"> </v>
          </cell>
          <cell r="AT247" t="str">
            <v xml:space="preserve"> </v>
          </cell>
          <cell r="AU247" t="str">
            <v xml:space="preserve"> </v>
          </cell>
          <cell r="AV247" t="str">
            <v xml:space="preserve"> </v>
          </cell>
          <cell r="BM247" t="str">
            <v xml:space="preserve"> </v>
          </cell>
        </row>
        <row r="248">
          <cell r="B248" t="str">
            <v xml:space="preserve"> </v>
          </cell>
          <cell r="C248" t="str">
            <v xml:space="preserve"> </v>
          </cell>
          <cell r="D248" t="str">
            <v xml:space="preserve"> </v>
          </cell>
          <cell r="E248" t="str">
            <v xml:space="preserve"> </v>
          </cell>
          <cell r="V248" t="str">
            <v xml:space="preserve"> </v>
          </cell>
          <cell r="W248" t="str">
            <v xml:space="preserve"> </v>
          </cell>
          <cell r="Y248" t="str">
            <v xml:space="preserve"> </v>
          </cell>
          <cell r="AL248" t="str">
            <v xml:space="preserve"> </v>
          </cell>
          <cell r="AT248" t="str">
            <v xml:space="preserve"> </v>
          </cell>
          <cell r="AU248" t="str">
            <v xml:space="preserve"> </v>
          </cell>
          <cell r="AV248" t="str">
            <v xml:space="preserve"> </v>
          </cell>
          <cell r="BM248" t="str">
            <v xml:space="preserve"> </v>
          </cell>
        </row>
        <row r="249">
          <cell r="B249" t="str">
            <v xml:space="preserve"> </v>
          </cell>
          <cell r="C249" t="str">
            <v xml:space="preserve"> </v>
          </cell>
          <cell r="D249" t="str">
            <v xml:space="preserve"> </v>
          </cell>
          <cell r="E249" t="str">
            <v xml:space="preserve"> </v>
          </cell>
          <cell r="V249" t="str">
            <v xml:space="preserve"> </v>
          </cell>
          <cell r="W249" t="str">
            <v xml:space="preserve"> </v>
          </cell>
          <cell r="Y249" t="str">
            <v xml:space="preserve"> </v>
          </cell>
          <cell r="AL249" t="str">
            <v xml:space="preserve"> </v>
          </cell>
          <cell r="AT249" t="str">
            <v xml:space="preserve"> </v>
          </cell>
          <cell r="AU249" t="str">
            <v xml:space="preserve"> </v>
          </cell>
          <cell r="AV249" t="str">
            <v xml:space="preserve"> </v>
          </cell>
          <cell r="BM249" t="str">
            <v xml:space="preserve"> </v>
          </cell>
        </row>
        <row r="250">
          <cell r="B250" t="str">
            <v xml:space="preserve"> </v>
          </cell>
          <cell r="C250" t="str">
            <v xml:space="preserve"> </v>
          </cell>
          <cell r="D250" t="str">
            <v xml:space="preserve"> </v>
          </cell>
          <cell r="E250" t="str">
            <v xml:space="preserve"> </v>
          </cell>
          <cell r="V250" t="str">
            <v xml:space="preserve"> </v>
          </cell>
          <cell r="W250" t="str">
            <v xml:space="preserve"> </v>
          </cell>
          <cell r="Y250" t="str">
            <v xml:space="preserve"> </v>
          </cell>
          <cell r="AL250" t="str">
            <v xml:space="preserve"> </v>
          </cell>
          <cell r="AT250" t="str">
            <v xml:space="preserve"> </v>
          </cell>
          <cell r="AU250" t="str">
            <v xml:space="preserve"> </v>
          </cell>
          <cell r="AV250" t="str">
            <v xml:space="preserve"> </v>
          </cell>
          <cell r="BM250" t="str">
            <v xml:space="preserve"> </v>
          </cell>
        </row>
        <row r="251">
          <cell r="B251" t="str">
            <v xml:space="preserve"> </v>
          </cell>
          <cell r="C251" t="str">
            <v xml:space="preserve"> </v>
          </cell>
          <cell r="D251" t="str">
            <v xml:space="preserve"> </v>
          </cell>
          <cell r="E251" t="str">
            <v xml:space="preserve"> </v>
          </cell>
          <cell r="V251" t="str">
            <v xml:space="preserve"> </v>
          </cell>
          <cell r="W251" t="str">
            <v xml:space="preserve"> </v>
          </cell>
          <cell r="Y251" t="str">
            <v xml:space="preserve"> </v>
          </cell>
          <cell r="AL251" t="str">
            <v xml:space="preserve"> </v>
          </cell>
          <cell r="AT251" t="str">
            <v xml:space="preserve"> </v>
          </cell>
          <cell r="AU251" t="str">
            <v xml:space="preserve"> </v>
          </cell>
          <cell r="AV251" t="str">
            <v xml:space="preserve"> </v>
          </cell>
          <cell r="BM251" t="str">
            <v xml:space="preserve"> </v>
          </cell>
        </row>
        <row r="252">
          <cell r="B252" t="str">
            <v xml:space="preserve"> </v>
          </cell>
          <cell r="C252" t="str">
            <v xml:space="preserve"> </v>
          </cell>
          <cell r="D252" t="str">
            <v xml:space="preserve"> </v>
          </cell>
          <cell r="E252" t="str">
            <v xml:space="preserve"> </v>
          </cell>
          <cell r="V252" t="str">
            <v xml:space="preserve"> </v>
          </cell>
          <cell r="W252" t="str">
            <v xml:space="preserve"> </v>
          </cell>
          <cell r="Y252" t="str">
            <v xml:space="preserve"> </v>
          </cell>
          <cell r="AL252" t="str">
            <v xml:space="preserve"> </v>
          </cell>
          <cell r="AT252" t="str">
            <v xml:space="preserve"> </v>
          </cell>
          <cell r="AU252" t="str">
            <v xml:space="preserve"> </v>
          </cell>
          <cell r="AV252" t="str">
            <v xml:space="preserve"> </v>
          </cell>
          <cell r="BM252" t="str">
            <v xml:space="preserve"> </v>
          </cell>
        </row>
        <row r="253">
          <cell r="B253" t="str">
            <v xml:space="preserve"> </v>
          </cell>
          <cell r="C253" t="str">
            <v xml:space="preserve"> </v>
          </cell>
          <cell r="D253" t="str">
            <v xml:space="preserve"> </v>
          </cell>
          <cell r="E253" t="str">
            <v xml:space="preserve"> </v>
          </cell>
          <cell r="V253" t="str">
            <v xml:space="preserve"> </v>
          </cell>
          <cell r="W253" t="str">
            <v xml:space="preserve"> </v>
          </cell>
          <cell r="Y253" t="str">
            <v xml:space="preserve"> </v>
          </cell>
          <cell r="AL253" t="str">
            <v xml:space="preserve"> </v>
          </cell>
          <cell r="AT253" t="str">
            <v xml:space="preserve"> </v>
          </cell>
          <cell r="AU253" t="str">
            <v xml:space="preserve"> </v>
          </cell>
          <cell r="AV253" t="str">
            <v xml:space="preserve"> </v>
          </cell>
          <cell r="BM253" t="str">
            <v xml:space="preserve"> </v>
          </cell>
        </row>
        <row r="254">
          <cell r="B254" t="str">
            <v xml:space="preserve"> </v>
          </cell>
          <cell r="C254" t="str">
            <v xml:space="preserve"> </v>
          </cell>
          <cell r="D254" t="str">
            <v xml:space="preserve"> </v>
          </cell>
          <cell r="E254" t="str">
            <v xml:space="preserve"> </v>
          </cell>
          <cell r="V254" t="str">
            <v xml:space="preserve"> </v>
          </cell>
          <cell r="W254" t="str">
            <v xml:space="preserve"> </v>
          </cell>
          <cell r="Y254" t="str">
            <v xml:space="preserve"> </v>
          </cell>
          <cell r="AL254" t="str">
            <v xml:space="preserve"> </v>
          </cell>
          <cell r="AT254" t="str">
            <v xml:space="preserve"> </v>
          </cell>
          <cell r="AU254" t="str">
            <v xml:space="preserve"> </v>
          </cell>
          <cell r="AV254" t="str">
            <v xml:space="preserve"> </v>
          </cell>
          <cell r="BM254" t="str">
            <v xml:space="preserve"> </v>
          </cell>
        </row>
        <row r="255">
          <cell r="B255" t="str">
            <v xml:space="preserve"> </v>
          </cell>
          <cell r="C255" t="str">
            <v xml:space="preserve"> </v>
          </cell>
          <cell r="D255" t="str">
            <v xml:space="preserve"> </v>
          </cell>
          <cell r="E255" t="str">
            <v xml:space="preserve"> </v>
          </cell>
          <cell r="V255" t="str">
            <v xml:space="preserve"> </v>
          </cell>
          <cell r="W255" t="str">
            <v xml:space="preserve"> </v>
          </cell>
          <cell r="Y255" t="str">
            <v xml:space="preserve"> </v>
          </cell>
          <cell r="AL255" t="str">
            <v xml:space="preserve"> </v>
          </cell>
          <cell r="AT255" t="str">
            <v xml:space="preserve"> </v>
          </cell>
          <cell r="AU255" t="str">
            <v xml:space="preserve"> </v>
          </cell>
          <cell r="AV255" t="str">
            <v xml:space="preserve"> </v>
          </cell>
          <cell r="BM255" t="str">
            <v xml:space="preserve"> </v>
          </cell>
        </row>
        <row r="256">
          <cell r="B256" t="str">
            <v xml:space="preserve"> </v>
          </cell>
          <cell r="C256" t="str">
            <v xml:space="preserve"> </v>
          </cell>
          <cell r="D256" t="str">
            <v xml:space="preserve"> </v>
          </cell>
          <cell r="E256" t="str">
            <v xml:space="preserve"> </v>
          </cell>
          <cell r="V256" t="str">
            <v xml:space="preserve"> </v>
          </cell>
          <cell r="W256" t="str">
            <v xml:space="preserve"> </v>
          </cell>
          <cell r="Y256" t="str">
            <v xml:space="preserve"> </v>
          </cell>
          <cell r="AL256" t="str">
            <v xml:space="preserve"> </v>
          </cell>
          <cell r="AT256" t="str">
            <v xml:space="preserve"> </v>
          </cell>
          <cell r="AU256" t="str">
            <v xml:space="preserve"> </v>
          </cell>
          <cell r="AV256" t="str">
            <v xml:space="preserve"> </v>
          </cell>
          <cell r="BM256" t="str">
            <v xml:space="preserve"> </v>
          </cell>
        </row>
        <row r="257">
          <cell r="B257" t="str">
            <v xml:space="preserve"> </v>
          </cell>
          <cell r="C257" t="str">
            <v xml:space="preserve"> </v>
          </cell>
          <cell r="D257" t="str">
            <v xml:space="preserve"> </v>
          </cell>
          <cell r="E257" t="str">
            <v xml:space="preserve"> </v>
          </cell>
          <cell r="V257" t="str">
            <v xml:space="preserve"> </v>
          </cell>
          <cell r="W257" t="str">
            <v xml:space="preserve"> </v>
          </cell>
          <cell r="Y257" t="str">
            <v xml:space="preserve"> </v>
          </cell>
          <cell r="AL257" t="str">
            <v xml:space="preserve"> </v>
          </cell>
          <cell r="AT257" t="str">
            <v xml:space="preserve"> </v>
          </cell>
          <cell r="AU257" t="str">
            <v xml:space="preserve"> </v>
          </cell>
          <cell r="AV257" t="str">
            <v xml:space="preserve"> </v>
          </cell>
          <cell r="BM257" t="str">
            <v xml:space="preserve"> </v>
          </cell>
        </row>
        <row r="258">
          <cell r="B258" t="str">
            <v xml:space="preserve"> </v>
          </cell>
          <cell r="C258" t="str">
            <v xml:space="preserve"> </v>
          </cell>
          <cell r="D258" t="str">
            <v xml:space="preserve"> </v>
          </cell>
          <cell r="E258" t="str">
            <v xml:space="preserve"> </v>
          </cell>
          <cell r="V258" t="str">
            <v xml:space="preserve"> </v>
          </cell>
          <cell r="W258" t="str">
            <v xml:space="preserve"> </v>
          </cell>
          <cell r="Y258" t="str">
            <v xml:space="preserve"> </v>
          </cell>
          <cell r="AL258" t="str">
            <v xml:space="preserve"> </v>
          </cell>
          <cell r="AT258" t="str">
            <v xml:space="preserve"> </v>
          </cell>
          <cell r="AU258" t="str">
            <v xml:space="preserve"> </v>
          </cell>
          <cell r="AV258" t="str">
            <v xml:space="preserve"> </v>
          </cell>
          <cell r="BM258" t="str">
            <v xml:space="preserve"> </v>
          </cell>
        </row>
        <row r="259">
          <cell r="B259" t="str">
            <v xml:space="preserve"> </v>
          </cell>
          <cell r="C259" t="str">
            <v xml:space="preserve"> </v>
          </cell>
          <cell r="D259" t="str">
            <v xml:space="preserve"> </v>
          </cell>
          <cell r="E259" t="str">
            <v xml:space="preserve"> </v>
          </cell>
          <cell r="V259" t="str">
            <v xml:space="preserve"> </v>
          </cell>
          <cell r="W259" t="str">
            <v xml:space="preserve"> </v>
          </cell>
          <cell r="Y259" t="str">
            <v xml:space="preserve"> </v>
          </cell>
          <cell r="AL259" t="str">
            <v xml:space="preserve"> </v>
          </cell>
          <cell r="AT259" t="str">
            <v xml:space="preserve"> </v>
          </cell>
          <cell r="AU259" t="str">
            <v xml:space="preserve"> </v>
          </cell>
          <cell r="AV259" t="str">
            <v xml:space="preserve"> </v>
          </cell>
          <cell r="BM259" t="str">
            <v xml:space="preserve"> </v>
          </cell>
        </row>
        <row r="260">
          <cell r="B260" t="str">
            <v xml:space="preserve"> </v>
          </cell>
          <cell r="C260" t="str">
            <v xml:space="preserve"> </v>
          </cell>
          <cell r="D260" t="str">
            <v xml:space="preserve"> </v>
          </cell>
          <cell r="E260" t="str">
            <v xml:space="preserve"> </v>
          </cell>
          <cell r="V260" t="str">
            <v xml:space="preserve"> </v>
          </cell>
          <cell r="W260" t="str">
            <v xml:space="preserve"> </v>
          </cell>
          <cell r="Y260" t="str">
            <v xml:space="preserve"> </v>
          </cell>
          <cell r="AL260" t="str">
            <v xml:space="preserve"> </v>
          </cell>
          <cell r="AT260" t="str">
            <v xml:space="preserve"> </v>
          </cell>
          <cell r="AU260" t="str">
            <v xml:space="preserve"> </v>
          </cell>
          <cell r="AV260" t="str">
            <v xml:space="preserve"> </v>
          </cell>
          <cell r="BM260" t="str">
            <v xml:space="preserve"> </v>
          </cell>
        </row>
        <row r="261">
          <cell r="B261" t="str">
            <v xml:space="preserve"> </v>
          </cell>
          <cell r="C261" t="str">
            <v xml:space="preserve"> </v>
          </cell>
          <cell r="D261" t="str">
            <v xml:space="preserve"> </v>
          </cell>
          <cell r="E261" t="str">
            <v xml:space="preserve"> </v>
          </cell>
          <cell r="V261" t="str">
            <v xml:space="preserve"> </v>
          </cell>
          <cell r="W261" t="str">
            <v xml:space="preserve"> </v>
          </cell>
          <cell r="Y261" t="str">
            <v xml:space="preserve"> </v>
          </cell>
          <cell r="AL261" t="str">
            <v xml:space="preserve"> </v>
          </cell>
          <cell r="AT261" t="str">
            <v xml:space="preserve"> </v>
          </cell>
          <cell r="AU261" t="str">
            <v xml:space="preserve"> </v>
          </cell>
          <cell r="AV261" t="str">
            <v xml:space="preserve"> </v>
          </cell>
          <cell r="BM261" t="str">
            <v xml:space="preserve"> </v>
          </cell>
        </row>
        <row r="262">
          <cell r="B262" t="str">
            <v xml:space="preserve"> </v>
          </cell>
          <cell r="C262" t="str">
            <v xml:space="preserve"> </v>
          </cell>
          <cell r="D262" t="str">
            <v xml:space="preserve"> </v>
          </cell>
          <cell r="E262" t="str">
            <v xml:space="preserve"> </v>
          </cell>
          <cell r="V262" t="str">
            <v xml:space="preserve"> </v>
          </cell>
          <cell r="W262" t="str">
            <v xml:space="preserve"> </v>
          </cell>
          <cell r="Y262" t="str">
            <v xml:space="preserve"> </v>
          </cell>
          <cell r="AL262" t="str">
            <v xml:space="preserve"> </v>
          </cell>
          <cell r="AT262" t="str">
            <v xml:space="preserve"> </v>
          </cell>
          <cell r="AU262" t="str">
            <v xml:space="preserve"> </v>
          </cell>
          <cell r="AV262" t="str">
            <v xml:space="preserve"> </v>
          </cell>
          <cell r="BM262" t="str">
            <v xml:space="preserve"> </v>
          </cell>
        </row>
        <row r="263">
          <cell r="B263" t="str">
            <v xml:space="preserve"> </v>
          </cell>
          <cell r="C263" t="str">
            <v xml:space="preserve"> </v>
          </cell>
          <cell r="D263" t="str">
            <v xml:space="preserve"> </v>
          </cell>
          <cell r="E263" t="str">
            <v xml:space="preserve"> </v>
          </cell>
          <cell r="V263" t="str">
            <v xml:space="preserve"> </v>
          </cell>
          <cell r="W263" t="str">
            <v xml:space="preserve"> </v>
          </cell>
          <cell r="Y263" t="str">
            <v xml:space="preserve"> </v>
          </cell>
          <cell r="AL263" t="str">
            <v xml:space="preserve"> </v>
          </cell>
          <cell r="AT263" t="str">
            <v xml:space="preserve"> </v>
          </cell>
          <cell r="AU263" t="str">
            <v xml:space="preserve"> </v>
          </cell>
          <cell r="AV263" t="str">
            <v xml:space="preserve"> </v>
          </cell>
          <cell r="BM263" t="str">
            <v xml:space="preserve"> </v>
          </cell>
        </row>
        <row r="264">
          <cell r="B264" t="str">
            <v xml:space="preserve"> </v>
          </cell>
          <cell r="C264" t="str">
            <v xml:space="preserve"> </v>
          </cell>
          <cell r="D264" t="str">
            <v xml:space="preserve"> </v>
          </cell>
          <cell r="E264" t="str">
            <v xml:space="preserve"> </v>
          </cell>
          <cell r="V264" t="str">
            <v xml:space="preserve"> </v>
          </cell>
          <cell r="W264" t="str">
            <v xml:space="preserve"> </v>
          </cell>
          <cell r="Y264" t="str">
            <v xml:space="preserve"> </v>
          </cell>
          <cell r="AL264" t="str">
            <v xml:space="preserve"> </v>
          </cell>
          <cell r="AT264" t="str">
            <v xml:space="preserve"> </v>
          </cell>
          <cell r="AU264" t="str">
            <v xml:space="preserve"> </v>
          </cell>
          <cell r="AV264" t="str">
            <v xml:space="preserve"> </v>
          </cell>
          <cell r="BM264" t="str">
            <v xml:space="preserve"> </v>
          </cell>
        </row>
        <row r="265">
          <cell r="B265" t="str">
            <v xml:space="preserve"> </v>
          </cell>
          <cell r="C265" t="str">
            <v xml:space="preserve"> </v>
          </cell>
          <cell r="D265" t="str">
            <v xml:space="preserve"> </v>
          </cell>
          <cell r="E265" t="str">
            <v xml:space="preserve"> </v>
          </cell>
          <cell r="V265" t="str">
            <v xml:space="preserve"> </v>
          </cell>
          <cell r="W265" t="str">
            <v xml:space="preserve"> </v>
          </cell>
          <cell r="Y265" t="str">
            <v xml:space="preserve"> </v>
          </cell>
          <cell r="AL265" t="str">
            <v xml:space="preserve"> </v>
          </cell>
          <cell r="AT265" t="str">
            <v xml:space="preserve"> </v>
          </cell>
          <cell r="AU265" t="str">
            <v xml:space="preserve"> </v>
          </cell>
          <cell r="AV265" t="str">
            <v xml:space="preserve"> </v>
          </cell>
          <cell r="BM265" t="str">
            <v xml:space="preserve"> </v>
          </cell>
        </row>
        <row r="266">
          <cell r="B266" t="str">
            <v xml:space="preserve"> </v>
          </cell>
          <cell r="C266" t="str">
            <v xml:space="preserve"> </v>
          </cell>
          <cell r="D266" t="str">
            <v xml:space="preserve"> </v>
          </cell>
          <cell r="E266" t="str">
            <v xml:space="preserve"> </v>
          </cell>
          <cell r="V266" t="str">
            <v xml:space="preserve"> </v>
          </cell>
          <cell r="W266" t="str">
            <v xml:space="preserve"> </v>
          </cell>
          <cell r="Y266" t="str">
            <v xml:space="preserve"> </v>
          </cell>
          <cell r="AL266" t="str">
            <v xml:space="preserve"> </v>
          </cell>
          <cell r="AT266" t="str">
            <v xml:space="preserve"> </v>
          </cell>
          <cell r="AU266" t="str">
            <v xml:space="preserve"> </v>
          </cell>
          <cell r="AV266" t="str">
            <v xml:space="preserve"> </v>
          </cell>
          <cell r="BM266" t="str">
            <v xml:space="preserve"> </v>
          </cell>
        </row>
        <row r="267">
          <cell r="B267" t="str">
            <v xml:space="preserve"> </v>
          </cell>
          <cell r="C267" t="str">
            <v xml:space="preserve"> </v>
          </cell>
          <cell r="D267" t="str">
            <v xml:space="preserve"> </v>
          </cell>
          <cell r="E267" t="str">
            <v xml:space="preserve"> </v>
          </cell>
          <cell r="V267" t="str">
            <v xml:space="preserve"> </v>
          </cell>
          <cell r="W267" t="str">
            <v xml:space="preserve"> </v>
          </cell>
          <cell r="Y267" t="str">
            <v xml:space="preserve"> </v>
          </cell>
          <cell r="AL267" t="str">
            <v xml:space="preserve"> </v>
          </cell>
          <cell r="AT267" t="str">
            <v xml:space="preserve"> </v>
          </cell>
          <cell r="AU267" t="str">
            <v xml:space="preserve"> </v>
          </cell>
          <cell r="AV267" t="str">
            <v xml:space="preserve"> </v>
          </cell>
          <cell r="BM267" t="str">
            <v xml:space="preserve"> </v>
          </cell>
        </row>
        <row r="268">
          <cell r="B268" t="str">
            <v xml:space="preserve"> </v>
          </cell>
          <cell r="C268" t="str">
            <v xml:space="preserve"> </v>
          </cell>
          <cell r="D268" t="str">
            <v xml:space="preserve"> </v>
          </cell>
          <cell r="E268" t="str">
            <v xml:space="preserve"> </v>
          </cell>
          <cell r="V268" t="str">
            <v xml:space="preserve"> </v>
          </cell>
          <cell r="W268" t="str">
            <v xml:space="preserve"> </v>
          </cell>
          <cell r="Y268" t="str">
            <v xml:space="preserve"> </v>
          </cell>
          <cell r="AL268" t="str">
            <v xml:space="preserve"> </v>
          </cell>
          <cell r="AT268" t="str">
            <v xml:space="preserve"> </v>
          </cell>
          <cell r="AU268" t="str">
            <v xml:space="preserve"> </v>
          </cell>
          <cell r="AV268" t="str">
            <v xml:space="preserve"> </v>
          </cell>
          <cell r="BM268" t="str">
            <v xml:space="preserve"> </v>
          </cell>
        </row>
        <row r="269">
          <cell r="B269" t="str">
            <v xml:space="preserve"> </v>
          </cell>
          <cell r="C269" t="str">
            <v xml:space="preserve"> </v>
          </cell>
          <cell r="D269" t="str">
            <v xml:space="preserve"> </v>
          </cell>
          <cell r="E269" t="str">
            <v xml:space="preserve"> </v>
          </cell>
          <cell r="V269" t="str">
            <v xml:space="preserve"> </v>
          </cell>
          <cell r="W269" t="str">
            <v xml:space="preserve"> </v>
          </cell>
          <cell r="Y269" t="str">
            <v xml:space="preserve"> </v>
          </cell>
          <cell r="AL269" t="str">
            <v xml:space="preserve"> </v>
          </cell>
          <cell r="AT269" t="str">
            <v xml:space="preserve"> </v>
          </cell>
          <cell r="AU269" t="str">
            <v xml:space="preserve"> </v>
          </cell>
          <cell r="AV269" t="str">
            <v xml:space="preserve"> </v>
          </cell>
          <cell r="BM269" t="str">
            <v xml:space="preserve"> </v>
          </cell>
        </row>
        <row r="270">
          <cell r="B270" t="str">
            <v xml:space="preserve"> </v>
          </cell>
          <cell r="C270" t="str">
            <v xml:space="preserve"> </v>
          </cell>
          <cell r="D270" t="str">
            <v xml:space="preserve"> </v>
          </cell>
          <cell r="E270" t="str">
            <v xml:space="preserve"> </v>
          </cell>
          <cell r="V270" t="str">
            <v xml:space="preserve"> </v>
          </cell>
          <cell r="W270" t="str">
            <v xml:space="preserve"> </v>
          </cell>
          <cell r="Y270" t="str">
            <v xml:space="preserve"> </v>
          </cell>
          <cell r="AL270" t="str">
            <v xml:space="preserve"> </v>
          </cell>
          <cell r="AT270" t="str">
            <v xml:space="preserve"> </v>
          </cell>
          <cell r="AU270" t="str">
            <v xml:space="preserve"> </v>
          </cell>
          <cell r="AV270" t="str">
            <v xml:space="preserve"> </v>
          </cell>
          <cell r="BM270" t="str">
            <v xml:space="preserve"> </v>
          </cell>
        </row>
        <row r="271">
          <cell r="B271" t="str">
            <v xml:space="preserve"> </v>
          </cell>
          <cell r="C271" t="str">
            <v xml:space="preserve"> </v>
          </cell>
          <cell r="D271" t="str">
            <v xml:space="preserve"> </v>
          </cell>
          <cell r="E271" t="str">
            <v xml:space="preserve"> </v>
          </cell>
          <cell r="V271" t="str">
            <v xml:space="preserve"> </v>
          </cell>
          <cell r="W271" t="str">
            <v xml:space="preserve"> </v>
          </cell>
          <cell r="Y271" t="str">
            <v xml:space="preserve"> </v>
          </cell>
          <cell r="AL271" t="str">
            <v xml:space="preserve"> </v>
          </cell>
          <cell r="AT271" t="str">
            <v xml:space="preserve"> </v>
          </cell>
          <cell r="AU271" t="str">
            <v xml:space="preserve"> </v>
          </cell>
          <cell r="AV271" t="str">
            <v xml:space="preserve"> </v>
          </cell>
          <cell r="BM271" t="str">
            <v xml:space="preserve"> </v>
          </cell>
        </row>
        <row r="272">
          <cell r="B272" t="str">
            <v xml:space="preserve"> </v>
          </cell>
          <cell r="C272" t="str">
            <v xml:space="preserve"> </v>
          </cell>
          <cell r="D272" t="str">
            <v xml:space="preserve"> </v>
          </cell>
          <cell r="E272" t="str">
            <v xml:space="preserve"> </v>
          </cell>
          <cell r="V272" t="str">
            <v xml:space="preserve"> </v>
          </cell>
          <cell r="W272" t="str">
            <v xml:space="preserve"> </v>
          </cell>
          <cell r="Y272" t="str">
            <v xml:space="preserve"> </v>
          </cell>
          <cell r="AL272" t="str">
            <v xml:space="preserve"> </v>
          </cell>
          <cell r="AT272" t="str">
            <v xml:space="preserve"> </v>
          </cell>
          <cell r="AU272" t="str">
            <v xml:space="preserve"> </v>
          </cell>
          <cell r="AV272" t="str">
            <v xml:space="preserve"> </v>
          </cell>
          <cell r="BM272" t="str">
            <v xml:space="preserve"> </v>
          </cell>
        </row>
        <row r="273">
          <cell r="B273" t="str">
            <v xml:space="preserve"> </v>
          </cell>
          <cell r="C273" t="str">
            <v xml:space="preserve"> </v>
          </cell>
          <cell r="D273" t="str">
            <v xml:space="preserve"> </v>
          </cell>
          <cell r="E273" t="str">
            <v xml:space="preserve"> </v>
          </cell>
          <cell r="V273" t="str">
            <v xml:space="preserve"> </v>
          </cell>
          <cell r="W273" t="str">
            <v xml:space="preserve"> </v>
          </cell>
          <cell r="Y273" t="str">
            <v xml:space="preserve"> </v>
          </cell>
          <cell r="AL273" t="str">
            <v xml:space="preserve"> </v>
          </cell>
          <cell r="AT273" t="str">
            <v xml:space="preserve"> </v>
          </cell>
          <cell r="AU273" t="str">
            <v xml:space="preserve"> </v>
          </cell>
          <cell r="AV273" t="str">
            <v xml:space="preserve"> </v>
          </cell>
          <cell r="BM273" t="str">
            <v xml:space="preserve"> </v>
          </cell>
        </row>
        <row r="274">
          <cell r="B274" t="str">
            <v xml:space="preserve"> </v>
          </cell>
          <cell r="C274" t="str">
            <v xml:space="preserve"> </v>
          </cell>
          <cell r="D274" t="str">
            <v xml:space="preserve"> </v>
          </cell>
          <cell r="E274" t="str">
            <v xml:space="preserve"> </v>
          </cell>
          <cell r="V274" t="str">
            <v xml:space="preserve"> </v>
          </cell>
          <cell r="W274" t="str">
            <v xml:space="preserve"> </v>
          </cell>
          <cell r="Y274" t="str">
            <v xml:space="preserve"> </v>
          </cell>
          <cell r="AL274" t="str">
            <v xml:space="preserve"> </v>
          </cell>
          <cell r="AT274" t="str">
            <v xml:space="preserve"> </v>
          </cell>
          <cell r="AU274" t="str">
            <v xml:space="preserve"> </v>
          </cell>
          <cell r="AV274" t="str">
            <v xml:space="preserve"> </v>
          </cell>
          <cell r="BM274" t="str">
            <v xml:space="preserve"> </v>
          </cell>
        </row>
        <row r="275">
          <cell r="B275" t="str">
            <v xml:space="preserve"> </v>
          </cell>
          <cell r="C275" t="str">
            <v xml:space="preserve"> </v>
          </cell>
          <cell r="D275" t="str">
            <v xml:space="preserve"> </v>
          </cell>
          <cell r="E275" t="str">
            <v xml:space="preserve"> </v>
          </cell>
          <cell r="V275" t="str">
            <v xml:space="preserve"> </v>
          </cell>
          <cell r="W275" t="str">
            <v xml:space="preserve"> </v>
          </cell>
          <cell r="Y275" t="str">
            <v xml:space="preserve"> </v>
          </cell>
          <cell r="AL275" t="str">
            <v xml:space="preserve"> </v>
          </cell>
          <cell r="AT275" t="str">
            <v xml:space="preserve"> </v>
          </cell>
          <cell r="AU275" t="str">
            <v xml:space="preserve"> </v>
          </cell>
          <cell r="AV275" t="str">
            <v xml:space="preserve"> </v>
          </cell>
          <cell r="BM275" t="str">
            <v xml:space="preserve"> </v>
          </cell>
        </row>
        <row r="276">
          <cell r="B276" t="str">
            <v xml:space="preserve"> </v>
          </cell>
          <cell r="C276" t="str">
            <v xml:space="preserve"> </v>
          </cell>
          <cell r="D276" t="str">
            <v xml:space="preserve"> </v>
          </cell>
          <cell r="E276" t="str">
            <v xml:space="preserve"> </v>
          </cell>
          <cell r="V276" t="str">
            <v xml:space="preserve"> </v>
          </cell>
          <cell r="W276" t="str">
            <v xml:space="preserve"> </v>
          </cell>
          <cell r="Y276" t="str">
            <v xml:space="preserve"> </v>
          </cell>
          <cell r="AL276" t="str">
            <v xml:space="preserve"> </v>
          </cell>
          <cell r="AT276" t="str">
            <v xml:space="preserve"> </v>
          </cell>
          <cell r="AU276" t="str">
            <v xml:space="preserve"> </v>
          </cell>
          <cell r="AV276" t="str">
            <v xml:space="preserve"> </v>
          </cell>
          <cell r="BM276" t="str">
            <v xml:space="preserve"> </v>
          </cell>
        </row>
        <row r="277">
          <cell r="B277" t="str">
            <v xml:space="preserve"> </v>
          </cell>
          <cell r="C277" t="str">
            <v xml:space="preserve"> </v>
          </cell>
          <cell r="D277" t="str">
            <v xml:space="preserve"> </v>
          </cell>
          <cell r="E277" t="str">
            <v xml:space="preserve"> </v>
          </cell>
          <cell r="V277" t="str">
            <v xml:space="preserve"> </v>
          </cell>
          <cell r="W277" t="str">
            <v xml:space="preserve"> </v>
          </cell>
          <cell r="Y277" t="str">
            <v xml:space="preserve"> </v>
          </cell>
          <cell r="AL277" t="str">
            <v xml:space="preserve"> </v>
          </cell>
          <cell r="AT277" t="str">
            <v xml:space="preserve"> </v>
          </cell>
          <cell r="AU277" t="str">
            <v xml:space="preserve"> </v>
          </cell>
          <cell r="AV277" t="str">
            <v xml:space="preserve"> </v>
          </cell>
          <cell r="BM277" t="str">
            <v xml:space="preserve"> </v>
          </cell>
        </row>
        <row r="278">
          <cell r="B278" t="str">
            <v xml:space="preserve"> </v>
          </cell>
          <cell r="C278" t="str">
            <v xml:space="preserve"> </v>
          </cell>
          <cell r="D278" t="str">
            <v xml:space="preserve"> </v>
          </cell>
          <cell r="E278" t="str">
            <v xml:space="preserve"> </v>
          </cell>
          <cell r="V278" t="str">
            <v xml:space="preserve"> </v>
          </cell>
          <cell r="W278" t="str">
            <v xml:space="preserve"> </v>
          </cell>
          <cell r="Y278" t="str">
            <v xml:space="preserve"> </v>
          </cell>
          <cell r="AL278" t="str">
            <v xml:space="preserve"> </v>
          </cell>
          <cell r="AT278" t="str">
            <v xml:space="preserve"> </v>
          </cell>
          <cell r="AU278" t="str">
            <v xml:space="preserve"> </v>
          </cell>
          <cell r="AV278" t="str">
            <v xml:space="preserve"> </v>
          </cell>
          <cell r="BM278" t="str">
            <v xml:space="preserve"> </v>
          </cell>
        </row>
        <row r="279">
          <cell r="B279" t="str">
            <v xml:space="preserve"> </v>
          </cell>
          <cell r="C279" t="str">
            <v xml:space="preserve"> </v>
          </cell>
          <cell r="D279" t="str">
            <v xml:space="preserve"> </v>
          </cell>
          <cell r="E279" t="str">
            <v xml:space="preserve"> </v>
          </cell>
          <cell r="V279" t="str">
            <v xml:space="preserve"> </v>
          </cell>
          <cell r="W279" t="str">
            <v xml:space="preserve"> </v>
          </cell>
          <cell r="Y279" t="str">
            <v xml:space="preserve"> </v>
          </cell>
          <cell r="AL279" t="str">
            <v xml:space="preserve"> </v>
          </cell>
          <cell r="AT279" t="str">
            <v xml:space="preserve"> </v>
          </cell>
          <cell r="AU279" t="str">
            <v xml:space="preserve"> </v>
          </cell>
          <cell r="AV279" t="str">
            <v xml:space="preserve"> </v>
          </cell>
          <cell r="BM279" t="str">
            <v xml:space="preserve"> </v>
          </cell>
        </row>
        <row r="280">
          <cell r="B280" t="str">
            <v xml:space="preserve"> </v>
          </cell>
          <cell r="C280" t="str">
            <v xml:space="preserve"> </v>
          </cell>
          <cell r="D280" t="str">
            <v xml:space="preserve"> </v>
          </cell>
          <cell r="E280" t="str">
            <v xml:space="preserve"> </v>
          </cell>
          <cell r="V280" t="str">
            <v xml:space="preserve"> </v>
          </cell>
          <cell r="W280" t="str">
            <v xml:space="preserve"> </v>
          </cell>
          <cell r="Y280" t="str">
            <v xml:space="preserve"> </v>
          </cell>
          <cell r="AL280" t="str">
            <v xml:space="preserve"> </v>
          </cell>
          <cell r="AT280" t="str">
            <v xml:space="preserve"> </v>
          </cell>
          <cell r="AU280" t="str">
            <v xml:space="preserve"> </v>
          </cell>
          <cell r="AV280" t="str">
            <v xml:space="preserve"> </v>
          </cell>
          <cell r="BM280" t="str">
            <v xml:space="preserve"> </v>
          </cell>
        </row>
        <row r="281">
          <cell r="B281" t="str">
            <v xml:space="preserve"> </v>
          </cell>
          <cell r="C281" t="str">
            <v xml:space="preserve"> </v>
          </cell>
          <cell r="D281" t="str">
            <v xml:space="preserve"> </v>
          </cell>
          <cell r="E281" t="str">
            <v xml:space="preserve"> </v>
          </cell>
          <cell r="V281" t="str">
            <v xml:space="preserve"> </v>
          </cell>
          <cell r="W281" t="str">
            <v xml:space="preserve"> </v>
          </cell>
          <cell r="Y281" t="str">
            <v xml:space="preserve"> </v>
          </cell>
          <cell r="AL281" t="str">
            <v xml:space="preserve"> </v>
          </cell>
          <cell r="AT281" t="str">
            <v xml:space="preserve"> </v>
          </cell>
          <cell r="AU281" t="str">
            <v xml:space="preserve"> </v>
          </cell>
          <cell r="AV281" t="str">
            <v xml:space="preserve"> </v>
          </cell>
          <cell r="BM281" t="str">
            <v xml:space="preserve"> </v>
          </cell>
        </row>
        <row r="282">
          <cell r="B282" t="str">
            <v xml:space="preserve"> </v>
          </cell>
          <cell r="C282" t="str">
            <v xml:space="preserve"> </v>
          </cell>
          <cell r="D282" t="str">
            <v xml:space="preserve"> </v>
          </cell>
          <cell r="E282" t="str">
            <v xml:space="preserve"> </v>
          </cell>
          <cell r="V282" t="str">
            <v xml:space="preserve"> </v>
          </cell>
          <cell r="W282" t="str">
            <v xml:space="preserve"> </v>
          </cell>
          <cell r="Y282" t="str">
            <v xml:space="preserve"> </v>
          </cell>
          <cell r="AL282" t="str">
            <v xml:space="preserve"> </v>
          </cell>
          <cell r="AT282" t="str">
            <v xml:space="preserve"> </v>
          </cell>
          <cell r="AU282" t="str">
            <v xml:space="preserve"> </v>
          </cell>
          <cell r="AV282" t="str">
            <v xml:space="preserve"> </v>
          </cell>
          <cell r="BM282" t="str">
            <v xml:space="preserve"> </v>
          </cell>
        </row>
        <row r="283">
          <cell r="B283" t="str">
            <v xml:space="preserve"> </v>
          </cell>
          <cell r="C283" t="str">
            <v xml:space="preserve"> </v>
          </cell>
          <cell r="D283" t="str">
            <v xml:space="preserve"> </v>
          </cell>
          <cell r="E283" t="str">
            <v xml:space="preserve"> </v>
          </cell>
          <cell r="V283" t="str">
            <v xml:space="preserve"> </v>
          </cell>
          <cell r="W283" t="str">
            <v xml:space="preserve"> </v>
          </cell>
          <cell r="Y283" t="str">
            <v xml:space="preserve"> </v>
          </cell>
          <cell r="AL283" t="str">
            <v xml:space="preserve"> </v>
          </cell>
          <cell r="AT283" t="str">
            <v xml:space="preserve"> </v>
          </cell>
          <cell r="AU283" t="str">
            <v xml:space="preserve"> </v>
          </cell>
          <cell r="AV283" t="str">
            <v xml:space="preserve"> </v>
          </cell>
          <cell r="BM283" t="str">
            <v xml:space="preserve"> </v>
          </cell>
        </row>
        <row r="284">
          <cell r="B284" t="str">
            <v xml:space="preserve"> </v>
          </cell>
          <cell r="C284" t="str">
            <v xml:space="preserve"> </v>
          </cell>
          <cell r="D284" t="str">
            <v xml:space="preserve"> </v>
          </cell>
          <cell r="E284" t="str">
            <v xml:space="preserve"> </v>
          </cell>
          <cell r="V284" t="str">
            <v xml:space="preserve"> </v>
          </cell>
          <cell r="W284" t="str">
            <v xml:space="preserve"> </v>
          </cell>
          <cell r="Y284" t="str">
            <v xml:space="preserve"> </v>
          </cell>
          <cell r="AL284" t="str">
            <v xml:space="preserve"> </v>
          </cell>
          <cell r="AT284" t="str">
            <v xml:space="preserve"> </v>
          </cell>
          <cell r="AU284" t="str">
            <v xml:space="preserve"> </v>
          </cell>
          <cell r="AV284" t="str">
            <v xml:space="preserve"> </v>
          </cell>
          <cell r="BM284" t="str">
            <v xml:space="preserve"> </v>
          </cell>
        </row>
        <row r="285">
          <cell r="B285" t="str">
            <v xml:space="preserve"> </v>
          </cell>
          <cell r="C285" t="str">
            <v xml:space="preserve"> </v>
          </cell>
          <cell r="D285" t="str">
            <v xml:space="preserve"> </v>
          </cell>
          <cell r="E285" t="str">
            <v xml:space="preserve"> </v>
          </cell>
          <cell r="V285" t="str">
            <v xml:space="preserve"> </v>
          </cell>
          <cell r="W285" t="str">
            <v xml:space="preserve"> </v>
          </cell>
          <cell r="Y285" t="str">
            <v xml:space="preserve"> </v>
          </cell>
          <cell r="AL285" t="str">
            <v xml:space="preserve"> </v>
          </cell>
          <cell r="AT285" t="str">
            <v xml:space="preserve"> </v>
          </cell>
          <cell r="AU285" t="str">
            <v xml:space="preserve"> </v>
          </cell>
          <cell r="AV285" t="str">
            <v xml:space="preserve"> </v>
          </cell>
          <cell r="BM285" t="str">
            <v xml:space="preserve"> </v>
          </cell>
        </row>
        <row r="286">
          <cell r="B286" t="str">
            <v xml:space="preserve"> </v>
          </cell>
          <cell r="C286" t="str">
            <v xml:space="preserve"> </v>
          </cell>
          <cell r="D286" t="str">
            <v xml:space="preserve"> </v>
          </cell>
          <cell r="E286" t="str">
            <v xml:space="preserve"> </v>
          </cell>
          <cell r="V286" t="str">
            <v xml:space="preserve"> </v>
          </cell>
          <cell r="W286" t="str">
            <v xml:space="preserve"> </v>
          </cell>
          <cell r="Y286" t="str">
            <v xml:space="preserve"> </v>
          </cell>
          <cell r="AL286" t="str">
            <v xml:space="preserve"> </v>
          </cell>
          <cell r="AT286" t="str">
            <v xml:space="preserve"> </v>
          </cell>
          <cell r="AU286" t="str">
            <v xml:space="preserve"> </v>
          </cell>
          <cell r="AV286" t="str">
            <v xml:space="preserve"> </v>
          </cell>
          <cell r="BM286" t="str">
            <v xml:space="preserve"> </v>
          </cell>
        </row>
        <row r="287">
          <cell r="B287" t="str">
            <v xml:space="preserve"> </v>
          </cell>
          <cell r="C287" t="str">
            <v xml:space="preserve"> </v>
          </cell>
          <cell r="D287" t="str">
            <v xml:space="preserve"> </v>
          </cell>
          <cell r="E287" t="str">
            <v xml:space="preserve"> </v>
          </cell>
          <cell r="V287" t="str">
            <v xml:space="preserve"> </v>
          </cell>
          <cell r="W287" t="str">
            <v xml:space="preserve"> </v>
          </cell>
          <cell r="Y287" t="str">
            <v xml:space="preserve"> </v>
          </cell>
          <cell r="AL287" t="str">
            <v xml:space="preserve"> </v>
          </cell>
          <cell r="AT287" t="str">
            <v xml:space="preserve"> </v>
          </cell>
          <cell r="AU287" t="str">
            <v xml:space="preserve"> </v>
          </cell>
          <cell r="AV287" t="str">
            <v xml:space="preserve"> </v>
          </cell>
          <cell r="BM287" t="str">
            <v xml:space="preserve"> </v>
          </cell>
        </row>
        <row r="288">
          <cell r="B288" t="str">
            <v xml:space="preserve"> </v>
          </cell>
          <cell r="C288" t="str">
            <v xml:space="preserve"> </v>
          </cell>
          <cell r="D288" t="str">
            <v xml:space="preserve"> </v>
          </cell>
          <cell r="E288" t="str">
            <v xml:space="preserve"> </v>
          </cell>
          <cell r="V288" t="str">
            <v xml:space="preserve"> </v>
          </cell>
          <cell r="W288" t="str">
            <v xml:space="preserve"> </v>
          </cell>
          <cell r="Y288" t="str">
            <v xml:space="preserve"> </v>
          </cell>
          <cell r="AL288" t="str">
            <v xml:space="preserve"> </v>
          </cell>
          <cell r="AT288" t="str">
            <v xml:space="preserve"> </v>
          </cell>
          <cell r="AU288" t="str">
            <v xml:space="preserve"> </v>
          </cell>
          <cell r="AV288" t="str">
            <v xml:space="preserve"> </v>
          </cell>
          <cell r="BM288" t="str">
            <v xml:space="preserve"> </v>
          </cell>
        </row>
        <row r="289">
          <cell r="B289" t="str">
            <v xml:space="preserve"> </v>
          </cell>
          <cell r="C289" t="str">
            <v xml:space="preserve"> </v>
          </cell>
          <cell r="D289" t="str">
            <v xml:space="preserve"> </v>
          </cell>
          <cell r="E289" t="str">
            <v xml:space="preserve"> </v>
          </cell>
          <cell r="V289" t="str">
            <v xml:space="preserve"> </v>
          </cell>
          <cell r="W289" t="str">
            <v xml:space="preserve"> </v>
          </cell>
          <cell r="Y289" t="str">
            <v xml:space="preserve"> </v>
          </cell>
          <cell r="AL289" t="str">
            <v xml:space="preserve"> </v>
          </cell>
          <cell r="AT289" t="str">
            <v xml:space="preserve"> </v>
          </cell>
          <cell r="AU289" t="str">
            <v xml:space="preserve"> </v>
          </cell>
          <cell r="AV289" t="str">
            <v xml:space="preserve"> </v>
          </cell>
          <cell r="BM289" t="str">
            <v xml:space="preserve"> </v>
          </cell>
        </row>
        <row r="290">
          <cell r="B290" t="str">
            <v xml:space="preserve"> </v>
          </cell>
          <cell r="C290" t="str">
            <v xml:space="preserve"> </v>
          </cell>
          <cell r="D290" t="str">
            <v xml:space="preserve"> </v>
          </cell>
          <cell r="E290" t="str">
            <v xml:space="preserve"> </v>
          </cell>
          <cell r="V290" t="str">
            <v xml:space="preserve"> </v>
          </cell>
          <cell r="W290" t="str">
            <v xml:space="preserve"> </v>
          </cell>
          <cell r="Y290" t="str">
            <v xml:space="preserve"> </v>
          </cell>
          <cell r="AL290" t="str">
            <v xml:space="preserve"> </v>
          </cell>
          <cell r="AT290" t="str">
            <v xml:space="preserve"> </v>
          </cell>
          <cell r="AU290" t="str">
            <v xml:space="preserve"> </v>
          </cell>
          <cell r="AV290" t="str">
            <v xml:space="preserve"> </v>
          </cell>
          <cell r="BM290" t="str">
            <v xml:space="preserve"> </v>
          </cell>
        </row>
        <row r="291">
          <cell r="B291" t="str">
            <v xml:space="preserve"> </v>
          </cell>
          <cell r="C291" t="str">
            <v xml:space="preserve"> </v>
          </cell>
          <cell r="D291" t="str">
            <v xml:space="preserve"> </v>
          </cell>
          <cell r="E291" t="str">
            <v xml:space="preserve"> </v>
          </cell>
          <cell r="V291" t="str">
            <v xml:space="preserve"> </v>
          </cell>
          <cell r="W291" t="str">
            <v xml:space="preserve"> </v>
          </cell>
          <cell r="Y291" t="str">
            <v xml:space="preserve"> </v>
          </cell>
          <cell r="AL291" t="str">
            <v xml:space="preserve"> </v>
          </cell>
          <cell r="AT291" t="str">
            <v xml:space="preserve"> </v>
          </cell>
          <cell r="AU291" t="str">
            <v xml:space="preserve"> </v>
          </cell>
          <cell r="AV291" t="str">
            <v xml:space="preserve"> </v>
          </cell>
          <cell r="BM291" t="str">
            <v xml:space="preserve"> </v>
          </cell>
        </row>
        <row r="292">
          <cell r="B292" t="str">
            <v xml:space="preserve"> </v>
          </cell>
          <cell r="C292" t="str">
            <v xml:space="preserve"> </v>
          </cell>
          <cell r="D292" t="str">
            <v xml:space="preserve"> </v>
          </cell>
          <cell r="E292" t="str">
            <v xml:space="preserve"> </v>
          </cell>
          <cell r="V292" t="str">
            <v xml:space="preserve"> </v>
          </cell>
          <cell r="W292" t="str">
            <v xml:space="preserve"> </v>
          </cell>
          <cell r="Y292" t="str">
            <v xml:space="preserve"> </v>
          </cell>
          <cell r="AL292" t="str">
            <v xml:space="preserve"> </v>
          </cell>
          <cell r="AT292" t="str">
            <v xml:space="preserve"> </v>
          </cell>
          <cell r="AU292" t="str">
            <v xml:space="preserve"> </v>
          </cell>
          <cell r="AV292" t="str">
            <v xml:space="preserve"> </v>
          </cell>
          <cell r="BM292" t="str">
            <v xml:space="preserve"> </v>
          </cell>
        </row>
        <row r="293">
          <cell r="B293" t="str">
            <v xml:space="preserve"> </v>
          </cell>
          <cell r="C293" t="str">
            <v xml:space="preserve"> </v>
          </cell>
          <cell r="D293" t="str">
            <v xml:space="preserve"> </v>
          </cell>
          <cell r="E293" t="str">
            <v xml:space="preserve"> </v>
          </cell>
          <cell r="V293" t="str">
            <v xml:space="preserve"> </v>
          </cell>
          <cell r="W293" t="str">
            <v xml:space="preserve"> </v>
          </cell>
          <cell r="Y293" t="str">
            <v xml:space="preserve"> </v>
          </cell>
          <cell r="AL293" t="str">
            <v xml:space="preserve"> </v>
          </cell>
          <cell r="AT293" t="str">
            <v xml:space="preserve"> </v>
          </cell>
          <cell r="AU293" t="str">
            <v xml:space="preserve"> </v>
          </cell>
          <cell r="AV293" t="str">
            <v xml:space="preserve"> </v>
          </cell>
          <cell r="BM293" t="str">
            <v xml:space="preserve"> </v>
          </cell>
        </row>
        <row r="294">
          <cell r="B294" t="str">
            <v xml:space="preserve"> </v>
          </cell>
          <cell r="C294" t="str">
            <v xml:space="preserve"> </v>
          </cell>
          <cell r="D294" t="str">
            <v xml:space="preserve"> </v>
          </cell>
          <cell r="E294" t="str">
            <v xml:space="preserve"> </v>
          </cell>
          <cell r="V294" t="str">
            <v xml:space="preserve"> </v>
          </cell>
          <cell r="W294" t="str">
            <v xml:space="preserve"> </v>
          </cell>
          <cell r="Y294" t="str">
            <v xml:space="preserve"> </v>
          </cell>
          <cell r="AL294" t="str">
            <v xml:space="preserve"> </v>
          </cell>
          <cell r="AT294" t="str">
            <v xml:space="preserve"> </v>
          </cell>
          <cell r="AU294" t="str">
            <v xml:space="preserve"> </v>
          </cell>
          <cell r="AV294" t="str">
            <v xml:space="preserve"> </v>
          </cell>
          <cell r="BM294" t="str">
            <v xml:space="preserve"> </v>
          </cell>
        </row>
        <row r="295">
          <cell r="B295" t="str">
            <v xml:space="preserve"> </v>
          </cell>
          <cell r="C295" t="str">
            <v xml:space="preserve"> </v>
          </cell>
          <cell r="D295" t="str">
            <v xml:space="preserve"> </v>
          </cell>
          <cell r="E295" t="str">
            <v xml:space="preserve"> </v>
          </cell>
          <cell r="V295" t="str">
            <v xml:space="preserve"> </v>
          </cell>
          <cell r="W295" t="str">
            <v xml:space="preserve"> </v>
          </cell>
          <cell r="Y295" t="str">
            <v xml:space="preserve"> </v>
          </cell>
          <cell r="AL295" t="str">
            <v xml:space="preserve"> </v>
          </cell>
          <cell r="AT295" t="str">
            <v xml:space="preserve"> </v>
          </cell>
          <cell r="AU295" t="str">
            <v xml:space="preserve"> </v>
          </cell>
          <cell r="AV295" t="str">
            <v xml:space="preserve"> </v>
          </cell>
          <cell r="BM295" t="str">
            <v xml:space="preserve"> </v>
          </cell>
        </row>
        <row r="296">
          <cell r="B296" t="str">
            <v xml:space="preserve"> </v>
          </cell>
          <cell r="C296" t="str">
            <v xml:space="preserve"> </v>
          </cell>
          <cell r="D296" t="str">
            <v xml:space="preserve"> </v>
          </cell>
          <cell r="E296" t="str">
            <v xml:space="preserve"> </v>
          </cell>
          <cell r="V296" t="str">
            <v xml:space="preserve"> </v>
          </cell>
          <cell r="W296" t="str">
            <v xml:space="preserve"> </v>
          </cell>
          <cell r="Y296" t="str">
            <v xml:space="preserve"> </v>
          </cell>
          <cell r="AL296" t="str">
            <v xml:space="preserve"> </v>
          </cell>
          <cell r="AT296" t="str">
            <v xml:space="preserve"> </v>
          </cell>
          <cell r="AU296" t="str">
            <v xml:space="preserve"> </v>
          </cell>
          <cell r="AV296" t="str">
            <v xml:space="preserve"> </v>
          </cell>
          <cell r="BM296" t="str">
            <v xml:space="preserve"> </v>
          </cell>
        </row>
        <row r="297">
          <cell r="B297" t="str">
            <v xml:space="preserve"> </v>
          </cell>
          <cell r="C297" t="str">
            <v xml:space="preserve"> </v>
          </cell>
          <cell r="D297" t="str">
            <v xml:space="preserve"> </v>
          </cell>
          <cell r="E297" t="str">
            <v xml:space="preserve"> </v>
          </cell>
          <cell r="V297" t="str">
            <v xml:space="preserve"> </v>
          </cell>
          <cell r="W297" t="str">
            <v xml:space="preserve"> </v>
          </cell>
          <cell r="Y297" t="str">
            <v xml:space="preserve"> </v>
          </cell>
          <cell r="AL297" t="str">
            <v xml:space="preserve"> </v>
          </cell>
          <cell r="AT297" t="str">
            <v xml:space="preserve"> </v>
          </cell>
          <cell r="AU297" t="str">
            <v xml:space="preserve"> </v>
          </cell>
          <cell r="AV297" t="str">
            <v xml:space="preserve"> </v>
          </cell>
          <cell r="BM297" t="str">
            <v xml:space="preserve"> </v>
          </cell>
        </row>
        <row r="298">
          <cell r="B298" t="str">
            <v xml:space="preserve"> </v>
          </cell>
          <cell r="C298" t="str">
            <v xml:space="preserve"> </v>
          </cell>
          <cell r="D298" t="str">
            <v xml:space="preserve"> </v>
          </cell>
          <cell r="E298" t="str">
            <v xml:space="preserve"> </v>
          </cell>
          <cell r="V298" t="str">
            <v xml:space="preserve"> </v>
          </cell>
          <cell r="W298" t="str">
            <v xml:space="preserve"> </v>
          </cell>
          <cell r="Y298" t="str">
            <v xml:space="preserve"> </v>
          </cell>
          <cell r="AL298" t="str">
            <v xml:space="preserve"> </v>
          </cell>
          <cell r="AT298" t="str">
            <v xml:space="preserve"> </v>
          </cell>
          <cell r="AU298" t="str">
            <v xml:space="preserve"> </v>
          </cell>
          <cell r="AV298" t="str">
            <v xml:space="preserve"> </v>
          </cell>
          <cell r="BM298" t="str">
            <v xml:space="preserve"> </v>
          </cell>
        </row>
        <row r="299">
          <cell r="B299" t="str">
            <v xml:space="preserve"> </v>
          </cell>
          <cell r="C299" t="str">
            <v xml:space="preserve"> </v>
          </cell>
          <cell r="D299" t="str">
            <v xml:space="preserve"> </v>
          </cell>
          <cell r="E299" t="str">
            <v xml:space="preserve"> </v>
          </cell>
          <cell r="V299" t="str">
            <v xml:space="preserve"> </v>
          </cell>
          <cell r="W299" t="str">
            <v xml:space="preserve"> </v>
          </cell>
          <cell r="Y299" t="str">
            <v xml:space="preserve"> </v>
          </cell>
          <cell r="AL299" t="str">
            <v xml:space="preserve"> </v>
          </cell>
          <cell r="AT299" t="str">
            <v xml:space="preserve"> </v>
          </cell>
          <cell r="AU299" t="str">
            <v xml:space="preserve"> </v>
          </cell>
          <cell r="AV299" t="str">
            <v xml:space="preserve"> </v>
          </cell>
          <cell r="BM299" t="str">
            <v xml:space="preserve"> </v>
          </cell>
        </row>
        <row r="300">
          <cell r="B300" t="str">
            <v xml:space="preserve"> </v>
          </cell>
          <cell r="C300" t="str">
            <v xml:space="preserve"> </v>
          </cell>
          <cell r="D300" t="str">
            <v xml:space="preserve"> </v>
          </cell>
          <cell r="E300" t="str">
            <v xml:space="preserve"> </v>
          </cell>
          <cell r="V300" t="str">
            <v xml:space="preserve"> </v>
          </cell>
          <cell r="W300" t="str">
            <v xml:space="preserve"> </v>
          </cell>
          <cell r="Y300" t="str">
            <v xml:space="preserve"> </v>
          </cell>
          <cell r="AL300" t="str">
            <v xml:space="preserve"> </v>
          </cell>
          <cell r="AT300" t="str">
            <v xml:space="preserve"> </v>
          </cell>
          <cell r="AU300" t="str">
            <v xml:space="preserve"> </v>
          </cell>
          <cell r="AV300" t="str">
            <v xml:space="preserve"> </v>
          </cell>
          <cell r="BM300" t="str">
            <v xml:space="preserve"> </v>
          </cell>
        </row>
        <row r="301">
          <cell r="B301" t="str">
            <v xml:space="preserve"> </v>
          </cell>
          <cell r="C301" t="str">
            <v xml:space="preserve"> </v>
          </cell>
          <cell r="D301" t="str">
            <v xml:space="preserve"> </v>
          </cell>
          <cell r="E301" t="str">
            <v xml:space="preserve"> </v>
          </cell>
          <cell r="V301" t="str">
            <v xml:space="preserve"> </v>
          </cell>
          <cell r="W301" t="str">
            <v xml:space="preserve"> </v>
          </cell>
          <cell r="Y301" t="str">
            <v xml:space="preserve"> </v>
          </cell>
          <cell r="AL301" t="str">
            <v xml:space="preserve"> </v>
          </cell>
          <cell r="AT301" t="str">
            <v xml:space="preserve"> </v>
          </cell>
          <cell r="AU301" t="str">
            <v xml:space="preserve"> </v>
          </cell>
          <cell r="AV301" t="str">
            <v xml:space="preserve"> </v>
          </cell>
          <cell r="BM301" t="str">
            <v xml:space="preserve"> </v>
          </cell>
        </row>
        <row r="302">
          <cell r="B302" t="str">
            <v xml:space="preserve"> </v>
          </cell>
          <cell r="C302" t="str">
            <v xml:space="preserve"> </v>
          </cell>
          <cell r="D302" t="str">
            <v xml:space="preserve"> </v>
          </cell>
          <cell r="E302" t="str">
            <v xml:space="preserve"> </v>
          </cell>
          <cell r="V302" t="str">
            <v xml:space="preserve"> </v>
          </cell>
          <cell r="W302" t="str">
            <v xml:space="preserve"> </v>
          </cell>
          <cell r="Y302" t="str">
            <v xml:space="preserve"> </v>
          </cell>
          <cell r="AL302" t="str">
            <v xml:space="preserve"> </v>
          </cell>
          <cell r="AT302" t="str">
            <v xml:space="preserve"> </v>
          </cell>
          <cell r="AU302" t="str">
            <v xml:space="preserve"> </v>
          </cell>
          <cell r="AV302" t="str">
            <v xml:space="preserve"> </v>
          </cell>
          <cell r="BM302" t="str">
            <v xml:space="preserve"> </v>
          </cell>
        </row>
        <row r="303">
          <cell r="B303" t="str">
            <v xml:space="preserve"> </v>
          </cell>
          <cell r="C303" t="str">
            <v xml:space="preserve"> </v>
          </cell>
          <cell r="D303" t="str">
            <v xml:space="preserve"> </v>
          </cell>
          <cell r="E303" t="str">
            <v xml:space="preserve"> </v>
          </cell>
          <cell r="V303" t="str">
            <v xml:space="preserve"> </v>
          </cell>
          <cell r="W303" t="str">
            <v xml:space="preserve"> </v>
          </cell>
          <cell r="Y303" t="str">
            <v xml:space="preserve"> </v>
          </cell>
          <cell r="AL303" t="str">
            <v xml:space="preserve"> </v>
          </cell>
          <cell r="AT303" t="str">
            <v xml:space="preserve"> </v>
          </cell>
          <cell r="AU303" t="str">
            <v xml:space="preserve"> </v>
          </cell>
          <cell r="AV303" t="str">
            <v xml:space="preserve"> </v>
          </cell>
          <cell r="BM303" t="str">
            <v xml:space="preserve"> </v>
          </cell>
        </row>
        <row r="304">
          <cell r="B304" t="str">
            <v xml:space="preserve"> </v>
          </cell>
          <cell r="C304" t="str">
            <v xml:space="preserve"> </v>
          </cell>
          <cell r="D304" t="str">
            <v xml:space="preserve"> </v>
          </cell>
          <cell r="E304" t="str">
            <v xml:space="preserve"> </v>
          </cell>
          <cell r="V304" t="str">
            <v xml:space="preserve"> </v>
          </cell>
          <cell r="W304" t="str">
            <v xml:space="preserve"> </v>
          </cell>
          <cell r="Y304" t="str">
            <v xml:space="preserve"> </v>
          </cell>
          <cell r="AL304" t="str">
            <v xml:space="preserve"> </v>
          </cell>
          <cell r="AT304" t="str">
            <v xml:space="preserve"> </v>
          </cell>
          <cell r="AU304" t="str">
            <v xml:space="preserve"> </v>
          </cell>
          <cell r="AV304" t="str">
            <v xml:space="preserve"> </v>
          </cell>
          <cell r="BM304" t="str">
            <v xml:space="preserve"> </v>
          </cell>
        </row>
        <row r="305">
          <cell r="B305" t="str">
            <v xml:space="preserve"> </v>
          </cell>
          <cell r="C305" t="str">
            <v xml:space="preserve"> </v>
          </cell>
          <cell r="D305" t="str">
            <v xml:space="preserve"> </v>
          </cell>
          <cell r="E305" t="str">
            <v xml:space="preserve"> </v>
          </cell>
          <cell r="V305" t="str">
            <v xml:space="preserve"> </v>
          </cell>
          <cell r="W305" t="str">
            <v xml:space="preserve"> </v>
          </cell>
          <cell r="Y305" t="str">
            <v xml:space="preserve"> </v>
          </cell>
          <cell r="AL305" t="str">
            <v xml:space="preserve"> </v>
          </cell>
          <cell r="AT305" t="str">
            <v xml:space="preserve"> </v>
          </cell>
          <cell r="AU305" t="str">
            <v xml:space="preserve"> </v>
          </cell>
          <cell r="AV305" t="str">
            <v xml:space="preserve"> </v>
          </cell>
          <cell r="BM305" t="str">
            <v xml:space="preserve"> </v>
          </cell>
        </row>
      </sheetData>
      <sheetData sheetId="1">
        <row r="3">
          <cell r="B3" t="str">
            <v>Funcional -Construcción</v>
          </cell>
          <cell r="G3" t="str">
            <v>Barracuda</v>
          </cell>
        </row>
        <row r="4">
          <cell r="G4" t="str">
            <v>Isismaweb</v>
          </cell>
        </row>
        <row r="5">
          <cell r="G5" t="str">
            <v>Coco</v>
          </cell>
        </row>
        <row r="6">
          <cell r="G6" t="str">
            <v>Capgemini</v>
          </cell>
        </row>
        <row r="7">
          <cell r="G7" t="str">
            <v>Kanaryo</v>
          </cell>
        </row>
        <row r="8">
          <cell r="G8" t="str">
            <v>Comfama</v>
          </cell>
        </row>
        <row r="9">
          <cell r="G9" t="str">
            <v>Process On-Line</v>
          </cell>
        </row>
        <row r="10">
          <cell r="G10" t="str">
            <v>HyR</v>
          </cell>
        </row>
        <row r="11">
          <cell r="G11" t="str">
            <v>Infofactor</v>
          </cell>
        </row>
        <row r="12">
          <cell r="G12" t="str">
            <v>Ingeneo</v>
          </cell>
        </row>
      </sheetData>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Bugs"/>
      <sheetName val="HcoDesfases"/>
      <sheetName val="Listas"/>
      <sheetName val="Indicadores"/>
      <sheetName val="1TP"/>
      <sheetName val="2THD"/>
      <sheetName val="3TD"/>
      <sheetName val="4TM"/>
      <sheetName val="OKR"/>
      <sheetName val="Graficas Panorama"/>
      <sheetName val="Graficas Desfase"/>
      <sheetName val="5Necesidades"/>
      <sheetName val="SAP"/>
      <sheetName val="IND"/>
    </sheetNames>
    <sheetDataSet>
      <sheetData sheetId="0">
        <row r="13">
          <cell r="Q13" t="str">
            <v>Información de la prueba</v>
          </cell>
        </row>
      </sheetData>
      <sheetData sheetId="1" refreshError="1"/>
      <sheetData sheetId="2"/>
      <sheetData sheetId="3">
        <row r="3">
          <cell r="B3" t="str">
            <v>Requerimiento</v>
          </cell>
          <cell r="J3" t="str">
            <v>Barracuda</v>
          </cell>
        </row>
        <row r="4">
          <cell r="J4" t="str">
            <v>Coco</v>
          </cell>
        </row>
        <row r="5">
          <cell r="J5" t="str">
            <v>Capgemini</v>
          </cell>
        </row>
        <row r="6">
          <cell r="J6" t="str">
            <v>Kanaryo</v>
          </cell>
        </row>
        <row r="7">
          <cell r="J7" t="str">
            <v>Comfama</v>
          </cell>
        </row>
        <row r="8">
          <cell r="J8" t="str">
            <v>Process On-Line</v>
          </cell>
        </row>
        <row r="9">
          <cell r="J9" t="str">
            <v>HyR</v>
          </cell>
        </row>
        <row r="10">
          <cell r="J10" t="str">
            <v>Infofactor</v>
          </cell>
        </row>
        <row r="11">
          <cell r="J11" t="str">
            <v>Ingeneo</v>
          </cell>
        </row>
        <row r="12">
          <cell r="J12" t="str">
            <v>KEYRUS</v>
          </cell>
        </row>
        <row r="13">
          <cell r="J13" t="str">
            <v>Microcolsa</v>
          </cell>
        </row>
        <row r="14">
          <cell r="J14" t="str">
            <v>Savios</v>
          </cell>
        </row>
        <row r="15">
          <cell r="J15" t="str">
            <v>MVM</v>
          </cell>
        </row>
        <row r="17">
          <cell r="J17" t="str">
            <v>Net W</v>
          </cell>
        </row>
        <row r="18">
          <cell r="J18" t="str">
            <v>Pragma</v>
          </cell>
        </row>
        <row r="19">
          <cell r="J19" t="str">
            <v>ITS</v>
          </cell>
        </row>
        <row r="20">
          <cell r="J20" t="str">
            <v>Projection Core</v>
          </cell>
        </row>
        <row r="21">
          <cell r="J21" t="str">
            <v>Qdata</v>
          </cell>
        </row>
        <row r="22">
          <cell r="J22" t="str">
            <v>Selecta</v>
          </cell>
        </row>
        <row r="23">
          <cell r="J23" t="str">
            <v>SYSCON</v>
          </cell>
        </row>
        <row r="24">
          <cell r="J24" t="str">
            <v>Celula de desarrolllo CRISALIDA</v>
          </cell>
        </row>
        <row r="25">
          <cell r="J25" t="str">
            <v>Perceptio</v>
          </cell>
        </row>
        <row r="26">
          <cell r="J26" t="str">
            <v>Negozia</v>
          </cell>
        </row>
        <row r="27">
          <cell r="J27" t="str">
            <v>Altima</v>
          </cell>
        </row>
        <row r="28">
          <cell r="J28" t="str">
            <v>Q10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ED1F25-4641-4471-B815-D43E1887B274}" name="Tabla1" displayName="Tabla1" ref="A3:G9" totalsRowShown="0" headerRowDxfId="0" dataDxfId="1" headerRowBorderDxfId="10" tableBorderDxfId="11" totalsRowBorderDxfId="9">
  <autoFilter ref="A3:G9" xr:uid="{44662873-CC3D-4FBC-B501-5062D70E4B07}"/>
  <tableColumns count="7">
    <tableColumn id="1" xr3:uid="{5D15D083-CDD4-4536-AA90-8F2117CFBA9F}" name="Id Caso de prueba" dataDxfId="8"/>
    <tableColumn id="2" xr3:uid="{08878C3F-C69C-450F-B254-EB77F4FA510C}" name="Nombre del caso de prueba" dataDxfId="7"/>
    <tableColumn id="3" xr3:uid="{397470BD-2CF3-4FF9-AD8B-103BC7EFFE7F}" name="Descripción del caso de prueba" dataDxfId="6"/>
    <tableColumn id="4" xr3:uid="{1828A381-33D3-4EA6-B181-76686BD72238}" name="Condiciones de Inicio" dataDxfId="5"/>
    <tableColumn id="5" xr3:uid="{A1F2FBAF-FBC0-463B-BB80-6060DF58B24E}" name="Set de datos" dataDxfId="4"/>
    <tableColumn id="6" xr3:uid="{CD2D2BC5-5C68-441E-8331-55BE86E021D2}" name="Pasos" dataDxfId="3"/>
    <tableColumn id="7" xr3:uid="{FC27FDD9-AA57-4445-95FC-51757BDDEC48}" name="Resultado esperad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97AA96-8318-492B-A428-61CFB050C959}" name="FactorA19" displayName="FactorA19" ref="C16:F54" totalsRowShown="0" headerRowDxfId="127" dataDxfId="125" totalsRowDxfId="123" headerRowBorderDxfId="126" tableBorderDxfId="124">
  <sortState xmlns:xlrd2="http://schemas.microsoft.com/office/spreadsheetml/2017/richdata2" ref="C17:F54">
    <sortCondition ref="C17:C54"/>
  </sortState>
  <tableColumns count="4">
    <tableColumn id="1" xr3:uid="{248EA583-1096-4AC0-BA7A-25D2FB991CD2}" name="Causales de Desfase " dataDxfId="122"/>
    <tableColumn id="2" xr3:uid="{8509BB48-2BFF-4C1A-AFCA-851184C94660}" name="% FA Estimado" dataDxfId="121" totalsRowDxfId="120"/>
    <tableColumn id="3" xr3:uid="{0B421183-8172-450A-8CC6-8AA96A130DEC}" name="Horas Estimadas (hr)" dataDxfId="119" totalsRowDxfId="118">
      <calculatedColumnFormula>IF(D17=0," ",IF(ROUNDUP(($D$11*D17),1)&gt;0,ROUNDUP(($D$11*D17),1)," "))</calculatedColumnFormula>
    </tableColumn>
    <tableColumn id="4" xr3:uid="{B632D890-5311-4B88-8FBC-AA2157B1CC60}" name="Horas Reales  (hr)" dataDxfId="117" totalsRowDxfId="116">
      <calculatedColumnFormula>IF(SUMIFS(Desfases!$F$13:$F$225,Desfases!$C$13:$C$225,C17)&lt;&gt;0,SUMIFS(Desfases!$F$13:$F$225,Desfases!$C$13:$C$225,C17)," ")</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83654-E22E-4F08-B64B-3B237C39C582}" name="TiemposD" displayName="TiemposD" ref="B35:G186" totalsRowShown="0" headerRowDxfId="115" dataDxfId="113" headerRowBorderDxfId="114" tableBorderDxfId="112">
  <tableColumns count="6">
    <tableColumn id="1" xr3:uid="{7FCFB9E7-A6A7-40B2-B016-72A2126E3B84}" name="Fecha_x000a_(dd-mm-aaaa)" dataDxfId="111"/>
    <tableColumn id="13" xr3:uid="{9DFD3737-BF31-4F3A-8BFD-69EC241D9EF3}" name="Planeación" dataDxfId="110">
      <calculatedColumnFormula>IF(SUM(C37:C187)=0," ",SUM(C37:C187))</calculatedColumnFormula>
    </tableColumn>
    <tableColumn id="14" xr3:uid="{D069D72A-9E51-4E09-96DC-FCD536FA68D2}" name="Diseño" dataDxfId="109">
      <calculatedColumnFormula>IF(SUM(D37:D187)=0," ",SUM(D37:D187))</calculatedColumnFormula>
    </tableColumn>
    <tableColumn id="15" xr3:uid="{68371961-A59B-4406-B880-9BD58A7B3F8D}" name="Ejecución " dataDxfId="108">
      <calculatedColumnFormula>IF(SUM(E37:E187)=0,0,SUM(E37:E187))</calculatedColumnFormula>
    </tableColumn>
    <tableColumn id="16" xr3:uid="{ED4C6CDC-887A-4C02-A66B-8E73C944534A}" name="Entrega y Seguimiento" dataDxfId="107">
      <calculatedColumnFormula>IF(SUM(F37:F187)=0," ",SUM(F37:F187))</calculatedColumnFormula>
    </tableColumn>
    <tableColumn id="17" xr3:uid="{B2CA3D79-7089-41C2-BD82-03DB3B739122}" name="Total" dataDxfId="106">
      <calculatedColumnFormula>SUM(G37:G188)</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EAA58D7-261E-4119-9762-A432CDAB1839}" name="DesfasesR" displayName="DesfasesR" ref="B12:G225" totalsRowShown="0" headerRowDxfId="105" dataDxfId="104" tableBorderDxfId="103">
  <tableColumns count="6">
    <tableColumn id="1" xr3:uid="{28AD4952-131D-4D94-AF23-AAC4D1240DC0}" name="Fecha (dd-mm-aaaa)" dataDxfId="102"/>
    <tableColumn id="2" xr3:uid="{B704EF90-651D-4802-8B4F-1DBAC990CE99}" name="Causal Desfase" dataDxfId="101"/>
    <tableColumn id="3" xr3:uid="{11DFE80E-E9CE-4B5E-93B2-3E355B6F178A}" name="Responsable" dataDxfId="100">
      <calculatedColumnFormula>IF((LEFT(C13,2)="PR"),"Proveedor Desarrollo",IF((LEFT(C13,2)="CH"),"Choucair",IF((LEFT(C13,2)="CL"),"Cliente"," ")))</calculatedColumnFormula>
    </tableColumn>
    <tableColumn id="4" xr3:uid="{83ED9398-11AB-407E-B240-AA7FD0211606}" name="Etapa " dataDxfId="99"/>
    <tableColumn id="5" xr3:uid="{8F06AAD2-ED4D-43DB-9FA5-1DF78D12BD12}" name="Hora Desfase (hr)" dataDxfId="98"/>
    <tableColumn id="6" xr3:uid="{06364E25-2634-4CF8-824E-D40DBAE0C299}" name="Descripción Desfase" dataDxfId="9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D0EF7E4-616D-4530-8ED8-C478506B5479}" name="TablaD" displayName="TablaD" ref="B27:C65" totalsRowShown="0">
  <autoFilter ref="B27:C65" xr:uid="{4D0EF7E4-616D-4530-8ED8-C478506B5479}">
    <filterColumn colId="1">
      <customFilters>
        <customFilter operator="greaterThan" val="0"/>
      </customFilters>
    </filterColumn>
  </autoFilter>
  <tableColumns count="2">
    <tableColumn id="1" xr3:uid="{110102C9-8F3A-4A9F-A766-002A085BA5A4}" name="Desfases"/>
    <tableColumn id="2" xr3:uid="{8B6BC909-4316-4BEB-9CBA-476FBEC8F0B1}" name="Horas" dataDxfId="96">
      <calculatedColumnFormula>IF(SUMIFS(DesfasesR[Hora Desfase (hr)],DesfasesR[Causal Desfase],B28)=0,0,SUMIFS(DesfasesR[Hora Desfase (hr)],DesfasesR[Causal Desfase],B28))</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76FCE5D-F6A3-4AEA-8C66-D24843BD702C}" name="REstado" displayName="REstado" ref="B85:C93" totalsRowShown="0">
  <autoFilter ref="B85:C93" xr:uid="{C76FCE5D-F6A3-4AEA-8C66-D24843BD702C}">
    <filterColumn colId="1">
      <customFilters>
        <customFilter operator="greaterThan" val="0"/>
      </customFilters>
    </filterColumn>
  </autoFilter>
  <tableColumns count="2">
    <tableColumn id="1" xr3:uid="{5D21B205-3608-495E-B055-3733D768CB9E}" name="Estado CH"/>
    <tableColumn id="2" xr3:uid="{E2A3134F-BE3F-4F59-B58D-D10A372B2AD1}" name="Total" dataDxfId="95">
      <calculatedColumnFormula>IF(COUNTIFS(Bugs[Estado],B86)=0,0,COUNTIFS(Bugs[Estado],B86))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0015982-012D-4C91-944A-5A25C027A57E}" name="RCategoria" displayName="RCategoria" ref="B111:C122" totalsRowShown="0">
  <autoFilter ref="B111:C122" xr:uid="{50015982-012D-4C91-944A-5A25C027A57E}">
    <filterColumn colId="1">
      <customFilters>
        <customFilter operator="greaterThan" val="0"/>
      </customFilters>
    </filterColumn>
  </autoFilter>
  <tableColumns count="2">
    <tableColumn id="1" xr3:uid="{8AC93D0B-E19A-46CF-9C5D-EFE68F95E722}" name="Naturaleza" dataDxfId="94">
      <calculatedColumnFormula>Listas!G3</calculatedColumnFormula>
    </tableColumn>
    <tableColumn id="2" xr3:uid="{7D755366-E550-4736-A27F-C2550E5D8620}" name="Total" dataDxfId="93">
      <calculatedColumnFormula>IF(COUNTIFS(Bugs[Naturaleza],B112)=0,0,COUNTIFS(Bugs[Naturaleza],B112))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3A2EB51-4E3F-4183-8D00-2F6BE9E77994}" name="Bugs" displayName="Bugs" ref="B13:T316" totalsRowShown="0" headerRowDxfId="92" dataDxfId="90" headerRowBorderDxfId="91" tableBorderDxfId="89" totalsRowBorderDxfId="88">
  <tableColumns count="19">
    <tableColumn id="1" xr3:uid="{00000000-0010-0000-0300-000001000000}" name="ID Bug" dataDxfId="87"/>
    <tableColumn id="2" xr3:uid="{00000000-0010-0000-0300-000002000000}" name="Sprint" dataDxfId="86">
      <calculatedColumnFormula>IFERROR(IF(ISBLANK(Bugs[[#This Row],[ID Bug]])," ",'Inf. Proyecto'!$D$17)," ")</calculatedColumnFormula>
    </tableColumn>
    <tableColumn id="3" xr3:uid="{00000000-0010-0000-0300-000003000000}" name="HU" dataDxfId="85"/>
    <tableColumn id="16" xr3:uid="{7BE06FAB-EC03-42F8-A0C0-DD474637E7EE}" name="ID Caso de prueba  (Opcional)" dataDxfId="84"/>
    <tableColumn id="20" xr3:uid="{00000000-0010-0000-0300-000014000000}" name="Codigo Caso Prueba (Opcional)" dataDxfId="83">
      <calculatedColumnFormula>IF(Bugs[[#This Row],[HU]]=0," ",IF(Bugs[[#This Row],[ID Caso de prueba  (Opcional)]]=0," ",CONCATENATE("HU",Bugs[[#This Row],[HU]]," - ",Bugs[[#This Row],[ID Caso de prueba  (Opcional)]])))</calculatedColumnFormula>
    </tableColumn>
    <tableColumn id="23" xr3:uid="{00000000-0010-0000-0300-000017000000}" name="Título Bug" dataDxfId="82"/>
    <tableColumn id="4" xr3:uid="{00000000-0010-0000-0300-000004000000}" name="Fecha creación _x000a_(dd-mm-aaaa)" dataDxfId="81"/>
    <tableColumn id="5" xr3:uid="{00000000-0010-0000-0300-000005000000}" name="Fecha solución _x000a_(dd-mm-aaaa)" dataDxfId="80"/>
    <tableColumn id="6" xr3:uid="{00000000-0010-0000-0300-000006000000}" name="Fase de inyección" dataDxfId="79"/>
    <tableColumn id="7" xr3:uid="{00000000-0010-0000-0300-000007000000}" name="Tipo de producto" dataDxfId="78"/>
    <tableColumn id="8" xr3:uid="{00000000-0010-0000-0300-000008000000}" name="Tipo" dataDxfId="77"/>
    <tableColumn id="14" xr3:uid="{00000000-0010-0000-0300-00000E000000}" name="Estado" dataDxfId="76"/>
    <tableColumn id="9" xr3:uid="{00000000-0010-0000-0300-000009000000}" name="Naturaleza" dataDxfId="75"/>
    <tableColumn id="11" xr3:uid="{00000000-0010-0000-0300-00000B000000}" name="Impacto" dataDxfId="74"/>
    <tableColumn id="13" xr3:uid="{00000000-0010-0000-0300-00000D000000}" name="Prioridad" dataDxfId="73"/>
    <tableColumn id="15" xr3:uid="{00000000-0010-0000-0300-00000F000000}" name="Responsable de inyección" dataDxfId="72"/>
    <tableColumn id="17" xr3:uid="{00000000-0010-0000-0300-000011000000}" name="Asignado a" dataDxfId="71"/>
    <tableColumn id="18" xr3:uid="{00000000-0010-0000-0300-000012000000}" name="Creado por" dataDxfId="70"/>
    <tableColumn id="19" xr3:uid="{00000000-0010-0000-0300-000013000000}" name="# Reabiertos" dataDxfId="6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9C72DF5-AB81-4A13-B0B4-DA411CB2C2A9}" name="TGenerales" displayName="TGenerales" ref="B15:E20" totalsRowShown="0" headerRowDxfId="68">
  <autoFilter ref="B15:E20" xr:uid="{F9C72DF5-AB81-4A13-B0B4-DA411CB2C2A9}"/>
  <tableColumns count="4">
    <tableColumn id="1" xr3:uid="{D776E740-9C6B-4AA7-8635-48EF8614DF4B}" name="Etapa"/>
    <tableColumn id="2" xr3:uid="{F0265C37-C789-474C-A1F9-06273BDF839F}" name="Tiempo Estimado (hr)" dataDxfId="67">
      <calculatedColumnFormula>Seguimiento!D21</calculatedColumnFormula>
    </tableColumn>
    <tableColumn id="3" xr3:uid="{DD5EFDF9-C602-4B3E-9A8A-F04845672202}" name="Tiempo Real Invertido (hr)" dataDxfId="66">
      <calculatedColumnFormula>Seguimiento!F21</calculatedColumnFormula>
    </tableColumn>
    <tableColumn id="4" xr3:uid="{B2BFC88F-8A25-40D5-9603-CAA83448680A}" name="Total Horas Desfase (hr)" dataDxfId="65">
      <calculatedColumnFormula>Seguimiento!G21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C16B0-0831-43B4-AD43-718AD2AC135A}" name="PAvanceE" displayName="PAvanceE" ref="B44:D48" totalsRowShown="0" tableBorderDxfId="64">
  <autoFilter ref="B44:D48" xr:uid="{2F0C16B0-0831-43B4-AD43-718AD2AC135A}"/>
  <tableColumns count="3">
    <tableColumn id="1" xr3:uid="{44D702C9-40F1-4E40-A07D-1E5442BBD9C6}" name="Etapa" dataDxfId="63"/>
    <tableColumn id="2" xr3:uid="{605B66AB-9A90-4607-9F6F-52537C620E74}" name="% Avance Esperado" dataDxfId="62">
      <calculatedColumnFormula>Seguimiento!H21</calculatedColumnFormula>
    </tableColumn>
    <tableColumn id="3" xr3:uid="{D4BA7A3F-1F01-479B-A69B-9C00F4349C9E}" name="AE" dataDxfId="61" dataCellStyle="Porcentaje">
      <calculatedColumnFormula>100%-Seguimiento!H21</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43E7221-4480-4431-AEAC-E0A4741146D2}" name="PAvanceR" displayName="PAvanceR" ref="B65:D69" totalsRowShown="0" tableBorderDxfId="60">
  <autoFilter ref="B65:D69" xr:uid="{343E7221-4480-4431-AEAC-E0A4741146D2}"/>
  <tableColumns count="3">
    <tableColumn id="1" xr3:uid="{0E874AD9-0669-491E-BBEB-05A6DD1DC2E9}" name="Etapa"/>
    <tableColumn id="2" xr3:uid="{E20EE335-B87F-4087-B53E-5F5FC94048CD}" name="% Avance Real" dataDxfId="59">
      <calculatedColumnFormula>Seguimiento!I21</calculatedColumnFormula>
    </tableColumn>
    <tableColumn id="3" xr3:uid="{57C722E4-6B13-4F41-87D2-992827499164}" name="AR" dataDxfId="58">
      <calculatedColumnFormula>100%-Seguimiento!I21</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B65475-AA27-4ADE-A0CE-CD0F0F40F194}" name="DesfasesE" displayName="DesfasesE" ref="B170:C174" totalsRowShown="0" headerRowDxfId="57" dataDxfId="56">
  <autoFilter ref="B170:C174" xr:uid="{C1B65475-AA27-4ADE-A0CE-CD0F0F40F194}"/>
  <tableColumns count="2">
    <tableColumn id="1" xr3:uid="{73CE9AEB-4BBF-45EE-9453-241278DDBB75}" name="Etapa" dataDxfId="55"/>
    <tableColumn id="2" xr3:uid="{4101B90A-C20E-4C15-824E-0784ECFDD743}" name="Hora Desfase  (hr)" dataDxfId="54">
      <calculatedColumnFormula>Seguimiento!G21</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4F2FEE5-46DB-4CFF-A000-A799276033D1}" name="RTipo" displayName="RTipo" ref="B85:C89" totalsRowShown="0">
  <autoFilter ref="B85:C89" xr:uid="{54F2FEE5-46DB-4CFF-A000-A799276033D1}"/>
  <tableColumns count="2">
    <tableColumn id="1" xr3:uid="{B71B22B2-106A-4B4A-AAF1-5167A7990717}" name="Tipo"/>
    <tableColumn id="2" xr3:uid="{83BD0F0C-31C3-4FEF-BD3C-CEFD93672BCF}" name="Total" dataDxfId="53">
      <calculatedColumnFormula>IF(COUNTIFS(Bugs[Tipo],B86)=0,0,COUNTIFS(Bugs[Tipo],B86))</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C608399-471B-42EA-B654-F3E47F430F2C}" name="RSeveridad" displayName="RSeveridad" ref="B104:C108" totalsRowShown="0">
  <autoFilter ref="B104:C108" xr:uid="{AC608399-471B-42EA-B654-F3E47F430F2C}"/>
  <tableColumns count="2">
    <tableColumn id="1" xr3:uid="{F8D98808-490B-403C-87CF-6F48D842E9E7}" name="Impacto"/>
    <tableColumn id="2" xr3:uid="{4475E1B1-784A-453F-BE6E-97ABCFD1C669}" name="Total" dataDxfId="52">
      <calculatedColumnFormula>IF(COUNTIFS(Bugs[Impacto],B105)=0,0,COUNTIFS(Bugs[Impacto],B105))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C6D1D2C-E81F-4734-AF45-826FDD1A43E8}" name="Tabla19" displayName="Tabla19" ref="B202:C206" totalsRowCount="1" headerRowDxfId="51" headerRowBorderDxfId="50" tableBorderDxfId="49">
  <autoFilter ref="B202:C205" xr:uid="{FC6D1D2C-E81F-4734-AF45-826FDD1A43E8}"/>
  <tableColumns count="2">
    <tableColumn id="1" xr3:uid="{BD3F22F0-8969-4F5B-851E-27B1FEA93A8E}" name="Responsable" totalsRowLabel="TOTAL GENERAL" totalsRowDxfId="48"/>
    <tableColumn id="2" xr3:uid="{211AD779-759C-438A-9DC1-41889F025D61}" name="Horas" totalsRowFunction="custom" dataDxfId="47" totalsRowDxfId="46">
      <calculatedColumnFormula>IF(SUMIFS(DesfasesR[Hora Desfase (hr)],DesfasesR[Responsable],B203)=0,0,SUMIFS(DesfasesR[Hora Desfase (hr)],DesfasesR[Responsable],B203))</calculatedColumnFormula>
      <totalsRowFormula>SUMIF(Tabla19[Horas],"&gt;0")</totalsRow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B3DFAAD-D1A9-4019-B1B9-7C72F164DF0F}" name="TiemposG" displayName="TiemposG" ref="B223:M227" totalsRowShown="0" headerRowDxfId="45" tableBorderDxfId="44">
  <autoFilter ref="B223:M227" xr:uid="{8B3DFAAD-D1A9-4019-B1B9-7C72F164DF0F}"/>
  <tableColumns count="12">
    <tableColumn id="1" xr3:uid="{F1E9950E-3785-4481-A917-B897B0A34C5D}" name="Peso">
      <calculatedColumnFormula>Seguimiento!B21</calculatedColumnFormula>
    </tableColumn>
    <tableColumn id="2" xr3:uid="{C80E3C47-D65B-4BC8-A95D-16BBE144D16C}" name="Etapa">
      <calculatedColumnFormula>Seguimiento!C21</calculatedColumnFormula>
    </tableColumn>
    <tableColumn id="3" xr3:uid="{4629B86B-BB1E-4A1C-AB46-6BCD45D925C1}" name="Tiempo Estimado (hr)">
      <calculatedColumnFormula>Seguimiento!D21</calculatedColumnFormula>
    </tableColumn>
    <tableColumn id="4" xr3:uid="{6D7999C9-99DE-47C2-8F88-6756B85287BD}" name="Tiempo Estimado más Probable (hr)">
      <calculatedColumnFormula>Seguimiento!E21</calculatedColumnFormula>
    </tableColumn>
    <tableColumn id="5" xr3:uid="{273C7F73-AF6B-4A50-8CC7-6F408C07F980}" name="Tiempo Real Invertido (hr)">
      <calculatedColumnFormula>Seguimiento!F21</calculatedColumnFormula>
    </tableColumn>
    <tableColumn id="6" xr3:uid="{69EBD144-C118-4651-9E89-03ACF2AA5A67}" name="Total Horas Desfase (hr)">
      <calculatedColumnFormula>Seguimiento!G21</calculatedColumnFormula>
    </tableColumn>
    <tableColumn id="7" xr3:uid="{AD778E3C-03C9-484C-ADDF-956D029E1620}" name="% Avance Esperado">
      <calculatedColumnFormula>Seguimiento!H21</calculatedColumnFormula>
    </tableColumn>
    <tableColumn id="8" xr3:uid="{13191D39-0A49-4B0A-AFDA-B7AB663B83AA}" name="% Avance Real">
      <calculatedColumnFormula>Seguimiento!I21</calculatedColumnFormula>
    </tableColumn>
    <tableColumn id="9" xr3:uid="{ACDA384B-E2D9-4441-A41E-4F51D984DB20}" name="Fecha Planeada Inicio (dd-mm-aaaa)">
      <calculatedColumnFormula>Seguimiento!J21</calculatedColumnFormula>
    </tableColumn>
    <tableColumn id="10" xr3:uid="{05E5B176-8EE4-416D-8BFD-AC84D8E622C3}" name="Fecha Planeada Fin (dd-mm-aaaa)">
      <calculatedColumnFormula>Seguimiento!K21</calculatedColumnFormula>
    </tableColumn>
    <tableColumn id="11" xr3:uid="{F2D5ABB0-DC02-4D6F-B1A1-1BE13A372D2D}" name="AE">
      <calculatedColumnFormula>100%-TD!$H224</calculatedColumnFormula>
    </tableColumn>
    <tableColumn id="12" xr3:uid="{AA82F06F-748E-4189-AFF3-54D919E25996}" name="AR">
      <calculatedColumnFormula>100%-TD!$I224</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7E2E5D-F4EB-4AE7-99C2-5F07DAD6AE52}" name="RReabiertos" displayName="RReabiertos" ref="B127:D131" totalsRowShown="0" headerRowBorderDxfId="43" tableBorderDxfId="42">
  <autoFilter ref="B127:D131" xr:uid="{ED7E2E5D-F4EB-4AE7-99C2-5F07DAD6AE52}"/>
  <tableColumns count="3">
    <tableColumn id="1" xr3:uid="{39945E5C-76C3-4B47-B257-B1C48D6CF1E2}" name="Tipo"/>
    <tableColumn id="2" xr3:uid="{DC18D352-C0E3-428E-A5CB-2AB65A789C34}" name="Total por Tipo" dataDxfId="41">
      <calculatedColumnFormula>IF(COUNTIFS(Bugs[Tipo],B128)=0,0,COUNTIFS(Bugs[Tipo],B128))</calculatedColumnFormula>
    </tableColumn>
    <tableColumn id="3" xr3:uid="{E0492E60-A48B-430F-8CDB-BBBF4250D52D}" name="Total Reabiertos" dataDxfId="40">
      <calculatedColumnFormula>COUNTIFS(Bugs[Tipo],RReabiertos[[#This Row],[Tipo]],Bugs['# Reabiertos],"&gt;0")</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FCDFAED-E7D3-4609-AA3D-F6B2B11CFE66}" name="Etapa" displayName="Etapa" ref="C2:C6" totalsRowShown="0" headerRowDxfId="39" dataDxfId="37" headerRowBorderDxfId="38" tableBorderDxfId="36" totalsRowBorderDxfId="35">
  <autoFilter ref="C2:C6" xr:uid="{CFCDFAED-E7D3-4609-AA3D-F6B2B11CFE66}"/>
  <tableColumns count="1">
    <tableColumn id="1" xr3:uid="{E60B6621-82D3-47CB-9BA3-89BC46A685E3}" name="Etapa Prueba"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68D3D0B-16F6-4F94-9C26-9BB468076300}" name="Tabla8" displayName="Tabla8" ref="B2:B40" totalsRowShown="0" headerRowDxfId="33" dataDxfId="31" headerRowBorderDxfId="32" tableBorderDxfId="30" totalsRowBorderDxfId="29">
  <autoFilter ref="B2:B40" xr:uid="{668D3D0B-16F6-4F94-9C26-9BB468076300}"/>
  <tableColumns count="1">
    <tableColumn id="1" xr3:uid="{3FB6AC32-D38C-42E2-8954-0D7B948BFDD1}" name="Desfases" dataDxfId="2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AF8F5A-D545-41A0-89DD-BA796B7402F2}" name="Tabla2" displayName="Tabla2" ref="D2:D4" totalsRowShown="0" headerRowDxfId="27" dataDxfId="25" headerRowBorderDxfId="26" tableBorderDxfId="24">
  <autoFilter ref="D2:D4" xr:uid="{C5AF8F5A-D545-41A0-89DD-BA796B7402F2}"/>
  <tableColumns count="1">
    <tableColumn id="1" xr3:uid="{75AA4570-CC89-4BB9-82F4-98D72E8A7C09}" name="Si/No" dataDxfId="23"/>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s://operacion.choucairtesting.com/academy/my/" TargetMode="External"/><Relationship Id="rId1" Type="http://schemas.openxmlformats.org/officeDocument/2006/relationships/hyperlink" Target="https://operacion.choucairtesting.com/academy/my/"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9.bin"/><Relationship Id="rId4" Type="http://schemas.openxmlformats.org/officeDocument/2006/relationships/table" Target="../tables/table2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6.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12.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wiki.choucairtesting.com/wiki/index.php/Workflow_issue_nivel_sistema" TargetMode="External"/><Relationship Id="rId1" Type="http://schemas.openxmlformats.org/officeDocument/2006/relationships/hyperlink" Target="https://wiki.choucairtesting.com/wiki/index.php/Hallazgo" TargetMode="External"/><Relationship Id="rId4" Type="http://schemas.openxmlformats.org/officeDocument/2006/relationships/drawing" Target="../drawings/drawing2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B78CE-984B-41BC-A2D5-C10383852AFD}">
  <sheetPr codeName="Hoja1">
    <tabColor rgb="FF875EBC"/>
  </sheetPr>
  <dimension ref="A1:K1013"/>
  <sheetViews>
    <sheetView showGridLines="0" topLeftCell="A99" zoomScale="80" zoomScaleNormal="80" workbookViewId="0">
      <selection activeCell="B62" sqref="B62"/>
    </sheetView>
  </sheetViews>
  <sheetFormatPr baseColWidth="10" defaultColWidth="0" defaultRowHeight="14.25" zeroHeight="1" x14ac:dyDescent="0.2"/>
  <cols>
    <col min="1" max="1" width="5" style="13" customWidth="1"/>
    <col min="2" max="2" width="21.42578125" style="12" customWidth="1"/>
    <col min="3" max="3" width="19.28515625" style="13" customWidth="1"/>
    <col min="4" max="4" width="27" style="13" customWidth="1"/>
    <col min="5" max="5" width="42.85546875" style="13" customWidth="1"/>
    <col min="6" max="6" width="32.28515625" style="13" customWidth="1"/>
    <col min="7" max="7" width="30.5703125" style="13" customWidth="1"/>
    <col min="8" max="8" width="25.85546875" style="13" customWidth="1"/>
    <col min="9" max="9" width="12" style="13" customWidth="1"/>
    <col min="10" max="11" width="0" style="13" hidden="1" customWidth="1"/>
    <col min="12" max="16384" width="12" style="13" hidden="1"/>
  </cols>
  <sheetData>
    <row r="1" spans="1:11" x14ac:dyDescent="0.2"/>
    <row r="2" spans="1:11" x14ac:dyDescent="0.2"/>
    <row r="3" spans="1:11" x14ac:dyDescent="0.2"/>
    <row r="4" spans="1:11" x14ac:dyDescent="0.2"/>
    <row r="5" spans="1:11" x14ac:dyDescent="0.2">
      <c r="C5" s="14"/>
      <c r="D5" s="14"/>
      <c r="E5" s="14"/>
      <c r="F5" s="14"/>
      <c r="G5" s="15"/>
    </row>
    <row r="6" spans="1:11" ht="14.25" customHeight="1" x14ac:dyDescent="0.2"/>
    <row r="7" spans="1:11" ht="14.25" customHeight="1" x14ac:dyDescent="0.2"/>
    <row r="8" spans="1:11" ht="15" x14ac:dyDescent="0.25">
      <c r="A8"/>
      <c r="B8" s="24"/>
      <c r="C8" s="25"/>
      <c r="D8"/>
      <c r="E8"/>
      <c r="F8"/>
      <c r="G8"/>
      <c r="H8"/>
      <c r="I8"/>
      <c r="J8"/>
      <c r="K8"/>
    </row>
    <row r="9" spans="1:11" ht="26.25" customHeight="1" x14ac:dyDescent="0.25">
      <c r="A9"/>
      <c r="C9" s="27"/>
      <c r="D9" s="27"/>
      <c r="E9" s="27"/>
      <c r="F9" s="27"/>
      <c r="G9" s="27"/>
      <c r="H9" s="27"/>
      <c r="I9" s="27"/>
      <c r="J9"/>
      <c r="K9"/>
    </row>
    <row r="10" spans="1:11" ht="15" x14ac:dyDescent="0.25">
      <c r="A10"/>
      <c r="C10" s="27"/>
      <c r="D10" s="27"/>
      <c r="E10" s="27"/>
      <c r="F10" s="27"/>
      <c r="G10" s="27"/>
      <c r="H10" s="27"/>
      <c r="I10" s="27"/>
      <c r="J10"/>
      <c r="K10"/>
    </row>
    <row r="11" spans="1:11" ht="15" x14ac:dyDescent="0.25">
      <c r="A11"/>
      <c r="B11" s="24"/>
      <c r="C11" s="25"/>
      <c r="D11"/>
      <c r="E11"/>
      <c r="F11"/>
      <c r="G11"/>
      <c r="H11"/>
      <c r="I11"/>
      <c r="J11"/>
      <c r="K11"/>
    </row>
    <row r="12" spans="1:11" ht="18" customHeight="1" x14ac:dyDescent="0.25">
      <c r="A12"/>
      <c r="B12" s="368" t="s">
        <v>285</v>
      </c>
      <c r="C12" s="369"/>
      <c r="D12" s="141"/>
      <c r="E12" s="141"/>
      <c r="F12" s="141"/>
      <c r="G12" s="141"/>
      <c r="H12" s="141"/>
      <c r="I12"/>
      <c r="J12"/>
      <c r="K12"/>
    </row>
    <row r="13" spans="1:11" ht="15" x14ac:dyDescent="0.25">
      <c r="A13"/>
      <c r="B13" s="385"/>
      <c r="C13" s="385"/>
      <c r="D13"/>
      <c r="E13"/>
      <c r="F13"/>
      <c r="G13"/>
      <c r="H13"/>
      <c r="I13"/>
      <c r="J13"/>
      <c r="K13"/>
    </row>
    <row r="14" spans="1:11" x14ac:dyDescent="0.2"/>
    <row r="15" spans="1:11" ht="18" customHeight="1" x14ac:dyDescent="0.25">
      <c r="A15"/>
      <c r="B15" s="349" t="s">
        <v>33</v>
      </c>
      <c r="C15" s="350"/>
      <c r="D15" s="390" t="s">
        <v>579</v>
      </c>
      <c r="E15" s="390"/>
      <c r="F15" s="390"/>
      <c r="G15" s="390"/>
      <c r="H15" s="390"/>
      <c r="I15" s="27"/>
      <c r="J15" s="27"/>
      <c r="K15"/>
    </row>
    <row r="16" spans="1:11" ht="18" customHeight="1" x14ac:dyDescent="0.25">
      <c r="A16"/>
      <c r="B16" s="351" t="s">
        <v>232</v>
      </c>
      <c r="C16" s="352"/>
      <c r="D16" s="390" t="s">
        <v>580</v>
      </c>
      <c r="E16" s="390"/>
      <c r="F16" s="390"/>
      <c r="G16" s="390"/>
      <c r="H16" s="390"/>
      <c r="I16" s="27"/>
      <c r="J16" s="27"/>
      <c r="K16"/>
    </row>
    <row r="17" spans="1:11" ht="18" customHeight="1" x14ac:dyDescent="0.25">
      <c r="A17"/>
      <c r="B17" s="380" t="s">
        <v>487</v>
      </c>
      <c r="C17" s="381"/>
      <c r="D17" s="391">
        <v>1</v>
      </c>
      <c r="E17" s="391"/>
      <c r="F17" s="391"/>
      <c r="G17" s="391"/>
      <c r="H17" s="391"/>
      <c r="K17"/>
    </row>
    <row r="18" spans="1:11" ht="38.25" customHeight="1" x14ac:dyDescent="0.25">
      <c r="A18"/>
      <c r="B18" s="386" t="s">
        <v>335</v>
      </c>
      <c r="C18" s="387"/>
      <c r="D18" s="353">
        <f>Seguimiento!J21</f>
        <v>0</v>
      </c>
      <c r="E18" s="353"/>
      <c r="F18" s="353"/>
      <c r="G18" s="353"/>
      <c r="H18" s="353"/>
      <c r="I18" s="27"/>
      <c r="K18"/>
    </row>
    <row r="19" spans="1:11" ht="18" customHeight="1" x14ac:dyDescent="0.25">
      <c r="A19"/>
      <c r="B19" s="387" t="s">
        <v>327</v>
      </c>
      <c r="C19" s="389"/>
      <c r="D19" s="353">
        <f>Seguimiento!K24</f>
        <v>0</v>
      </c>
      <c r="E19" s="353"/>
      <c r="F19" s="353"/>
      <c r="G19" s="353"/>
      <c r="H19" s="353"/>
      <c r="I19" s="27"/>
      <c r="K19"/>
    </row>
    <row r="20" spans="1:11" ht="18" customHeight="1" x14ac:dyDescent="0.25">
      <c r="A20" s="30" t="str">
        <f>CONCATENATE(B20,": ",D20)</f>
        <v xml:space="preserve">Product Owner: </v>
      </c>
      <c r="B20" s="388" t="s">
        <v>37</v>
      </c>
      <c r="C20" s="387"/>
      <c r="D20" s="354"/>
      <c r="E20" s="354"/>
      <c r="F20" s="354"/>
      <c r="G20" s="354"/>
      <c r="H20" s="354"/>
      <c r="J20" s="27"/>
      <c r="K20"/>
    </row>
    <row r="21" spans="1:11" ht="18" customHeight="1" x14ac:dyDescent="0.25">
      <c r="A21" s="30" t="str">
        <f>CONCATENATE(B21,": ",D21)</f>
        <v xml:space="preserve">Scrum Master: </v>
      </c>
      <c r="B21" s="388" t="s">
        <v>38</v>
      </c>
      <c r="C21" s="387"/>
      <c r="D21" s="354"/>
      <c r="E21" s="354"/>
      <c r="F21" s="354"/>
      <c r="G21" s="354"/>
      <c r="H21" s="354"/>
      <c r="I21" s="27"/>
      <c r="J21"/>
      <c r="K21"/>
    </row>
    <row r="22" spans="1:11" ht="18" customHeight="1" x14ac:dyDescent="0.25">
      <c r="A22" s="30" t="str">
        <f>CONCATENATE(B22,": ",D22)</f>
        <v xml:space="preserve">Tester: </v>
      </c>
      <c r="B22" s="382" t="s">
        <v>39</v>
      </c>
      <c r="C22" s="383"/>
      <c r="D22" s="354"/>
      <c r="E22" s="354"/>
      <c r="F22" s="354"/>
      <c r="G22" s="354"/>
      <c r="H22" s="354"/>
      <c r="I22" s="27"/>
      <c r="K22"/>
    </row>
    <row r="23" spans="1:11" ht="18" customHeight="1" x14ac:dyDescent="0.25">
      <c r="A23" s="30"/>
      <c r="B23" s="382" t="s">
        <v>434</v>
      </c>
      <c r="C23" s="383"/>
      <c r="D23" s="384">
        <v>3</v>
      </c>
      <c r="E23" s="384"/>
      <c r="F23" s="384"/>
      <c r="G23" s="384"/>
      <c r="H23" s="384"/>
      <c r="I23" s="27"/>
      <c r="K23"/>
    </row>
    <row r="24" spans="1:11" ht="15" x14ac:dyDescent="0.25">
      <c r="A24" s="30"/>
      <c r="B24" s="27"/>
      <c r="C24" s="27"/>
      <c r="D24" s="27"/>
      <c r="E24" s="27"/>
      <c r="F24" s="27"/>
      <c r="G24" s="27"/>
      <c r="H24" s="27"/>
      <c r="I24" s="27"/>
      <c r="J24" s="27"/>
      <c r="K24"/>
    </row>
    <row r="25" spans="1:11" ht="14.25" customHeight="1" x14ac:dyDescent="0.25">
      <c r="A25"/>
      <c r="B25" s="28"/>
      <c r="C25" s="29"/>
      <c r="D25" s="27"/>
      <c r="E25" s="27"/>
      <c r="F25" s="27"/>
      <c r="G25" s="27"/>
      <c r="H25" s="27"/>
      <c r="I25" s="27"/>
      <c r="J25" s="27"/>
      <c r="K25"/>
    </row>
    <row r="26" spans="1:11" ht="18" customHeight="1" x14ac:dyDescent="0.25">
      <c r="A26"/>
      <c r="B26" s="364" t="s">
        <v>286</v>
      </c>
      <c r="C26" s="365"/>
      <c r="D26" s="141"/>
      <c r="E26" s="141"/>
      <c r="F26" s="141"/>
      <c r="G26" s="141"/>
      <c r="H26" s="141"/>
      <c r="I26" s="27"/>
      <c r="J26" s="27"/>
      <c r="K26"/>
    </row>
    <row r="27" spans="1:11" ht="14.25" customHeight="1" x14ac:dyDescent="0.25">
      <c r="A27"/>
      <c r="B27" s="28"/>
      <c r="C27" s="29"/>
      <c r="D27" s="27"/>
      <c r="E27" s="27"/>
      <c r="F27" s="27"/>
      <c r="G27" s="27"/>
      <c r="H27" s="27"/>
      <c r="I27" s="27"/>
      <c r="J27" s="27"/>
      <c r="K27"/>
    </row>
    <row r="28" spans="1:11" ht="14.25" customHeight="1" x14ac:dyDescent="0.25">
      <c r="A28"/>
      <c r="B28" s="355" t="s">
        <v>659</v>
      </c>
      <c r="C28" s="370"/>
      <c r="D28" s="370"/>
      <c r="E28" s="370"/>
      <c r="F28" s="370"/>
      <c r="G28" s="370"/>
      <c r="H28" s="371"/>
      <c r="I28" s="27"/>
      <c r="J28" s="27"/>
      <c r="K28"/>
    </row>
    <row r="29" spans="1:11" ht="14.25" customHeight="1" x14ac:dyDescent="0.25">
      <c r="A29"/>
      <c r="B29" s="372"/>
      <c r="C29" s="373"/>
      <c r="D29" s="373"/>
      <c r="E29" s="373"/>
      <c r="F29" s="373"/>
      <c r="G29" s="373"/>
      <c r="H29" s="374"/>
      <c r="I29" s="27"/>
      <c r="J29" s="27"/>
      <c r="K29"/>
    </row>
    <row r="30" spans="1:11" ht="14.25" customHeight="1" x14ac:dyDescent="0.25">
      <c r="A30"/>
      <c r="B30" s="372"/>
      <c r="C30" s="373"/>
      <c r="D30" s="373"/>
      <c r="E30" s="373"/>
      <c r="F30" s="373"/>
      <c r="G30" s="373"/>
      <c r="H30" s="374"/>
      <c r="I30" s="27"/>
      <c r="J30" s="27"/>
      <c r="K30"/>
    </row>
    <row r="31" spans="1:11" ht="14.25" customHeight="1" x14ac:dyDescent="0.25">
      <c r="A31"/>
      <c r="B31" s="372"/>
      <c r="C31" s="373"/>
      <c r="D31" s="373"/>
      <c r="E31" s="373"/>
      <c r="F31" s="373"/>
      <c r="G31" s="373"/>
      <c r="H31" s="374"/>
      <c r="I31" s="27"/>
      <c r="J31" s="27"/>
      <c r="K31"/>
    </row>
    <row r="32" spans="1:11" ht="14.25" customHeight="1" x14ac:dyDescent="0.25">
      <c r="A32"/>
      <c r="B32" s="372"/>
      <c r="C32" s="373"/>
      <c r="D32" s="373"/>
      <c r="E32" s="373"/>
      <c r="F32" s="373"/>
      <c r="G32" s="373"/>
      <c r="H32" s="374"/>
      <c r="I32" s="27"/>
      <c r="J32" s="27"/>
      <c r="K32"/>
    </row>
    <row r="33" spans="1:11" ht="14.25" customHeight="1" x14ac:dyDescent="0.25">
      <c r="A33"/>
      <c r="B33" s="372"/>
      <c r="C33" s="373"/>
      <c r="D33" s="373"/>
      <c r="E33" s="373"/>
      <c r="F33" s="373"/>
      <c r="G33" s="373"/>
      <c r="H33" s="374"/>
      <c r="I33" s="27"/>
      <c r="J33" s="27"/>
      <c r="K33"/>
    </row>
    <row r="34" spans="1:11" ht="14.25" customHeight="1" x14ac:dyDescent="0.25">
      <c r="A34"/>
      <c r="B34" s="372"/>
      <c r="C34" s="373"/>
      <c r="D34" s="373"/>
      <c r="E34" s="373"/>
      <c r="F34" s="373"/>
      <c r="G34" s="373"/>
      <c r="H34" s="374"/>
      <c r="I34" s="27"/>
      <c r="J34" s="27"/>
      <c r="K34"/>
    </row>
    <row r="35" spans="1:11" ht="14.25" customHeight="1" x14ac:dyDescent="0.25">
      <c r="A35"/>
      <c r="B35" s="372"/>
      <c r="C35" s="373"/>
      <c r="D35" s="373"/>
      <c r="E35" s="373"/>
      <c r="F35" s="373"/>
      <c r="G35" s="373"/>
      <c r="H35" s="374"/>
      <c r="I35" s="27"/>
      <c r="J35" s="27"/>
      <c r="K35"/>
    </row>
    <row r="36" spans="1:11" ht="14.25" customHeight="1" x14ac:dyDescent="0.25">
      <c r="A36"/>
      <c r="B36" s="372"/>
      <c r="C36" s="373"/>
      <c r="D36" s="373"/>
      <c r="E36" s="373"/>
      <c r="F36" s="373"/>
      <c r="G36" s="373"/>
      <c r="H36" s="374"/>
      <c r="I36" s="27"/>
      <c r="J36" s="27"/>
      <c r="K36"/>
    </row>
    <row r="37" spans="1:11" ht="14.25" customHeight="1" x14ac:dyDescent="0.25">
      <c r="A37"/>
      <c r="B37" s="372"/>
      <c r="C37" s="373"/>
      <c r="D37" s="373"/>
      <c r="E37" s="373"/>
      <c r="F37" s="373"/>
      <c r="G37" s="373"/>
      <c r="H37" s="374"/>
      <c r="I37" s="27"/>
      <c r="J37" s="27"/>
      <c r="K37"/>
    </row>
    <row r="38" spans="1:11" ht="14.25" customHeight="1" x14ac:dyDescent="0.25">
      <c r="A38"/>
      <c r="B38" s="375"/>
      <c r="C38" s="376"/>
      <c r="D38" s="376"/>
      <c r="E38" s="376"/>
      <c r="F38" s="376"/>
      <c r="G38" s="376"/>
      <c r="H38" s="377"/>
      <c r="I38" s="27"/>
      <c r="J38" s="27"/>
      <c r="K38"/>
    </row>
    <row r="39" spans="1:11" ht="14.25" customHeight="1" x14ac:dyDescent="0.25">
      <c r="A39"/>
      <c r="B39" s="28"/>
      <c r="C39" s="29"/>
      <c r="D39" s="27"/>
      <c r="E39" s="27"/>
      <c r="F39" s="27"/>
      <c r="G39" s="27"/>
      <c r="H39" s="27"/>
      <c r="I39" s="27"/>
      <c r="J39" s="27"/>
      <c r="K39"/>
    </row>
    <row r="40" spans="1:11" ht="18" customHeight="1" x14ac:dyDescent="0.25">
      <c r="A40"/>
      <c r="B40" s="378" t="s">
        <v>287</v>
      </c>
      <c r="C40" s="379"/>
      <c r="D40" s="141"/>
      <c r="E40" s="141"/>
      <c r="F40" s="141"/>
      <c r="G40" s="141"/>
      <c r="H40" s="141"/>
      <c r="I40" s="27"/>
      <c r="J40" s="27"/>
      <c r="K40"/>
    </row>
    <row r="41" spans="1:11" ht="14.25" customHeight="1" x14ac:dyDescent="0.25">
      <c r="A41"/>
      <c r="B41" s="28"/>
      <c r="C41" s="29"/>
      <c r="D41" s="27"/>
      <c r="E41" s="27"/>
      <c r="F41" s="27"/>
      <c r="G41" s="27"/>
      <c r="H41" s="27"/>
      <c r="I41" s="27"/>
      <c r="J41" s="27"/>
      <c r="K41"/>
    </row>
    <row r="42" spans="1:11" ht="14.25" customHeight="1" x14ac:dyDescent="0.25">
      <c r="A42"/>
      <c r="B42" s="355" t="s">
        <v>581</v>
      </c>
      <c r="C42" s="356"/>
      <c r="D42" s="356"/>
      <c r="E42" s="356"/>
      <c r="F42" s="356"/>
      <c r="G42" s="356"/>
      <c r="H42" s="357"/>
      <c r="I42" s="27"/>
      <c r="J42" s="27"/>
      <c r="K42"/>
    </row>
    <row r="43" spans="1:11" ht="14.25" customHeight="1" x14ac:dyDescent="0.25">
      <c r="A43"/>
      <c r="B43" s="358"/>
      <c r="C43" s="359"/>
      <c r="D43" s="359"/>
      <c r="E43" s="359"/>
      <c r="F43" s="359"/>
      <c r="G43" s="359"/>
      <c r="H43" s="360"/>
      <c r="I43" s="27"/>
      <c r="J43" s="27"/>
      <c r="K43"/>
    </row>
    <row r="44" spans="1:11" ht="14.25" customHeight="1" x14ac:dyDescent="0.25">
      <c r="A44"/>
      <c r="B44" s="358"/>
      <c r="C44" s="359"/>
      <c r="D44" s="359"/>
      <c r="E44" s="359"/>
      <c r="F44" s="359"/>
      <c r="G44" s="359"/>
      <c r="H44" s="360"/>
      <c r="I44" s="27"/>
      <c r="J44" s="27"/>
      <c r="K44"/>
    </row>
    <row r="45" spans="1:11" ht="14.25" customHeight="1" x14ac:dyDescent="0.25">
      <c r="A45"/>
      <c r="B45" s="358"/>
      <c r="C45" s="359"/>
      <c r="D45" s="359"/>
      <c r="E45" s="359"/>
      <c r="F45" s="359"/>
      <c r="G45" s="359"/>
      <c r="H45" s="360"/>
      <c r="I45" s="27"/>
      <c r="J45" s="27"/>
      <c r="K45"/>
    </row>
    <row r="46" spans="1:11" ht="14.25" customHeight="1" x14ac:dyDescent="0.25">
      <c r="A46"/>
      <c r="B46" s="358"/>
      <c r="C46" s="359"/>
      <c r="D46" s="359"/>
      <c r="E46" s="359"/>
      <c r="F46" s="359"/>
      <c r="G46" s="359"/>
      <c r="H46" s="360"/>
      <c r="I46" s="27"/>
      <c r="J46" s="27"/>
      <c r="K46"/>
    </row>
    <row r="47" spans="1:11" ht="14.25" customHeight="1" x14ac:dyDescent="0.25">
      <c r="A47"/>
      <c r="B47" s="361"/>
      <c r="C47" s="362"/>
      <c r="D47" s="362"/>
      <c r="E47" s="362"/>
      <c r="F47" s="362"/>
      <c r="G47" s="362"/>
      <c r="H47" s="363"/>
      <c r="I47" s="27"/>
      <c r="J47" s="27"/>
      <c r="K47"/>
    </row>
    <row r="48" spans="1:11" ht="14.25" customHeight="1" x14ac:dyDescent="0.25">
      <c r="A48"/>
      <c r="B48" s="28"/>
      <c r="C48" s="29"/>
      <c r="D48" s="27"/>
      <c r="E48" s="27"/>
      <c r="F48" s="27"/>
      <c r="G48" s="27"/>
      <c r="H48" s="27"/>
      <c r="I48" s="27"/>
      <c r="J48" s="27"/>
      <c r="K48"/>
    </row>
    <row r="49" spans="1:11" ht="18" customHeight="1" x14ac:dyDescent="0.25">
      <c r="A49"/>
      <c r="B49" s="364" t="s">
        <v>294</v>
      </c>
      <c r="C49" s="365"/>
      <c r="D49" s="141"/>
      <c r="E49" s="141"/>
      <c r="F49" s="141"/>
      <c r="G49" s="141"/>
      <c r="H49" s="141"/>
      <c r="I49" s="27"/>
      <c r="J49" s="27"/>
      <c r="K49"/>
    </row>
    <row r="50" spans="1:11" ht="14.25" customHeight="1" x14ac:dyDescent="0.25">
      <c r="A50"/>
      <c r="B50" s="28"/>
      <c r="C50" s="29"/>
      <c r="D50" s="27"/>
      <c r="E50" s="27"/>
      <c r="F50" s="27"/>
      <c r="G50" s="27"/>
      <c r="H50" s="27"/>
      <c r="I50" s="27"/>
      <c r="J50" s="27"/>
      <c r="K50"/>
    </row>
    <row r="51" spans="1:11" ht="14.25" customHeight="1" x14ac:dyDescent="0.25">
      <c r="A51"/>
      <c r="B51" s="355" t="s">
        <v>660</v>
      </c>
      <c r="C51" s="356"/>
      <c r="D51" s="356"/>
      <c r="E51" s="356"/>
      <c r="F51" s="356"/>
      <c r="G51" s="356"/>
      <c r="H51" s="357"/>
      <c r="I51" s="27"/>
      <c r="J51" s="27"/>
      <c r="K51"/>
    </row>
    <row r="52" spans="1:11" ht="14.25" customHeight="1" x14ac:dyDescent="0.25">
      <c r="A52"/>
      <c r="B52" s="358"/>
      <c r="C52" s="359"/>
      <c r="D52" s="359"/>
      <c r="E52" s="359"/>
      <c r="F52" s="359"/>
      <c r="G52" s="359"/>
      <c r="H52" s="360"/>
      <c r="I52" s="27"/>
      <c r="J52" s="27"/>
      <c r="K52"/>
    </row>
    <row r="53" spans="1:11" ht="14.25" customHeight="1" x14ac:dyDescent="0.25">
      <c r="A53"/>
      <c r="B53" s="358"/>
      <c r="C53" s="359"/>
      <c r="D53" s="359"/>
      <c r="E53" s="359"/>
      <c r="F53" s="359"/>
      <c r="G53" s="359"/>
      <c r="H53" s="360"/>
      <c r="I53" s="27"/>
      <c r="J53" s="27"/>
      <c r="K53"/>
    </row>
    <row r="54" spans="1:11" ht="14.25" customHeight="1" x14ac:dyDescent="0.25">
      <c r="A54"/>
      <c r="B54" s="358"/>
      <c r="C54" s="359"/>
      <c r="D54" s="359"/>
      <c r="E54" s="359"/>
      <c r="F54" s="359"/>
      <c r="G54" s="359"/>
      <c r="H54" s="360"/>
      <c r="I54" s="27"/>
      <c r="J54" s="27"/>
      <c r="K54"/>
    </row>
    <row r="55" spans="1:11" ht="14.25" customHeight="1" x14ac:dyDescent="0.25">
      <c r="A55"/>
      <c r="B55" s="358"/>
      <c r="C55" s="359"/>
      <c r="D55" s="359"/>
      <c r="E55" s="359"/>
      <c r="F55" s="359"/>
      <c r="G55" s="359"/>
      <c r="H55" s="360"/>
      <c r="I55" s="27"/>
      <c r="J55" s="27"/>
      <c r="K55"/>
    </row>
    <row r="56" spans="1:11" ht="14.25" customHeight="1" x14ac:dyDescent="0.25">
      <c r="A56"/>
      <c r="B56" s="358"/>
      <c r="C56" s="359"/>
      <c r="D56" s="359"/>
      <c r="E56" s="359"/>
      <c r="F56" s="359"/>
      <c r="G56" s="359"/>
      <c r="H56" s="360"/>
      <c r="I56" s="27"/>
      <c r="J56" s="27"/>
      <c r="K56"/>
    </row>
    <row r="57" spans="1:11" ht="14.25" customHeight="1" x14ac:dyDescent="0.25">
      <c r="A57"/>
      <c r="B57" s="358"/>
      <c r="C57" s="359"/>
      <c r="D57" s="359"/>
      <c r="E57" s="359"/>
      <c r="F57" s="359"/>
      <c r="G57" s="359"/>
      <c r="H57" s="360"/>
      <c r="I57" s="27"/>
      <c r="J57" s="27"/>
      <c r="K57"/>
    </row>
    <row r="58" spans="1:11" ht="14.25" customHeight="1" x14ac:dyDescent="0.25">
      <c r="A58"/>
      <c r="B58" s="358"/>
      <c r="C58" s="359"/>
      <c r="D58" s="359"/>
      <c r="E58" s="359"/>
      <c r="F58" s="359"/>
      <c r="G58" s="359"/>
      <c r="H58" s="360"/>
      <c r="I58" s="27"/>
      <c r="J58" s="27"/>
      <c r="K58"/>
    </row>
    <row r="59" spans="1:11" ht="14.25" customHeight="1" x14ac:dyDescent="0.25">
      <c r="A59"/>
      <c r="B59" s="358"/>
      <c r="C59" s="359"/>
      <c r="D59" s="359"/>
      <c r="E59" s="359"/>
      <c r="F59" s="359"/>
      <c r="G59" s="359"/>
      <c r="H59" s="360"/>
      <c r="I59" s="27"/>
      <c r="J59" s="27"/>
      <c r="K59"/>
    </row>
    <row r="60" spans="1:11" ht="14.25" customHeight="1" x14ac:dyDescent="0.25">
      <c r="A60"/>
      <c r="B60" s="358"/>
      <c r="C60" s="359"/>
      <c r="D60" s="359"/>
      <c r="E60" s="359"/>
      <c r="F60" s="359"/>
      <c r="G60" s="359"/>
      <c r="H60" s="360"/>
      <c r="I60" s="27"/>
      <c r="J60" s="27"/>
      <c r="K60"/>
    </row>
    <row r="61" spans="1:11" ht="14.25" customHeight="1" x14ac:dyDescent="0.25">
      <c r="A61"/>
      <c r="B61" s="361"/>
      <c r="C61" s="362"/>
      <c r="D61" s="362"/>
      <c r="E61" s="362"/>
      <c r="F61" s="362"/>
      <c r="G61" s="362"/>
      <c r="H61" s="363"/>
      <c r="I61" s="27"/>
      <c r="J61" s="27"/>
      <c r="K61"/>
    </row>
    <row r="62" spans="1:11" ht="14.25" customHeight="1" x14ac:dyDescent="0.25">
      <c r="A62"/>
      <c r="B62" s="28"/>
      <c r="C62" s="29"/>
      <c r="D62" s="27"/>
      <c r="E62" s="27"/>
      <c r="F62" s="27"/>
      <c r="G62" s="27"/>
      <c r="H62" s="27"/>
      <c r="I62" s="27"/>
      <c r="J62" s="27"/>
      <c r="K62"/>
    </row>
    <row r="63" spans="1:11" ht="18" customHeight="1" x14ac:dyDescent="0.25">
      <c r="A63"/>
      <c r="B63" s="364" t="s">
        <v>288</v>
      </c>
      <c r="C63" s="365"/>
      <c r="D63" s="141"/>
      <c r="E63" s="141"/>
      <c r="F63" s="141"/>
      <c r="G63" s="141"/>
      <c r="H63" s="141"/>
      <c r="I63" s="27"/>
      <c r="J63" s="27"/>
      <c r="K63"/>
    </row>
    <row r="64" spans="1:11" ht="14.25" customHeight="1" x14ac:dyDescent="0.25">
      <c r="A64"/>
      <c r="B64" s="28"/>
      <c r="C64" s="29"/>
      <c r="D64" s="27"/>
      <c r="E64" s="27"/>
      <c r="F64" s="27"/>
      <c r="G64" s="27"/>
      <c r="H64" s="27"/>
      <c r="I64" s="27"/>
      <c r="J64" s="27"/>
      <c r="K64"/>
    </row>
    <row r="65" spans="1:11" ht="14.25" customHeight="1" x14ac:dyDescent="0.25">
      <c r="A65"/>
      <c r="B65" s="355" t="s">
        <v>582</v>
      </c>
      <c r="C65" s="370"/>
      <c r="D65" s="370"/>
      <c r="E65" s="370"/>
      <c r="F65" s="370"/>
      <c r="G65" s="370"/>
      <c r="H65" s="371"/>
      <c r="I65" s="27"/>
      <c r="J65" s="27"/>
      <c r="K65"/>
    </row>
    <row r="66" spans="1:11" ht="14.25" customHeight="1" x14ac:dyDescent="0.25">
      <c r="A66"/>
      <c r="B66" s="372"/>
      <c r="C66" s="373"/>
      <c r="D66" s="373"/>
      <c r="E66" s="373"/>
      <c r="F66" s="373"/>
      <c r="G66" s="373"/>
      <c r="H66" s="374"/>
      <c r="I66" s="27"/>
      <c r="J66" s="27"/>
      <c r="K66"/>
    </row>
    <row r="67" spans="1:11" ht="14.25" customHeight="1" x14ac:dyDescent="0.25">
      <c r="A67"/>
      <c r="B67" s="372"/>
      <c r="C67" s="373"/>
      <c r="D67" s="373"/>
      <c r="E67" s="373"/>
      <c r="F67" s="373"/>
      <c r="G67" s="373"/>
      <c r="H67" s="374"/>
      <c r="I67" s="27"/>
      <c r="J67" s="27"/>
      <c r="K67"/>
    </row>
    <row r="68" spans="1:11" ht="14.25" customHeight="1" x14ac:dyDescent="0.25">
      <c r="A68"/>
      <c r="B68" s="372"/>
      <c r="C68" s="373"/>
      <c r="D68" s="373"/>
      <c r="E68" s="373"/>
      <c r="F68" s="373"/>
      <c r="G68" s="373"/>
      <c r="H68" s="374"/>
      <c r="I68" s="27"/>
      <c r="J68" s="27"/>
      <c r="K68"/>
    </row>
    <row r="69" spans="1:11" ht="14.25" customHeight="1" x14ac:dyDescent="0.25">
      <c r="A69"/>
      <c r="B69" s="372"/>
      <c r="C69" s="373"/>
      <c r="D69" s="373"/>
      <c r="E69" s="373"/>
      <c r="F69" s="373"/>
      <c r="G69" s="373"/>
      <c r="H69" s="374"/>
      <c r="I69" s="27"/>
      <c r="J69" s="27"/>
      <c r="K69"/>
    </row>
    <row r="70" spans="1:11" ht="14.25" customHeight="1" x14ac:dyDescent="0.25">
      <c r="A70"/>
      <c r="B70" s="372"/>
      <c r="C70" s="373"/>
      <c r="D70" s="373"/>
      <c r="E70" s="373"/>
      <c r="F70" s="373"/>
      <c r="G70" s="373"/>
      <c r="H70" s="374"/>
      <c r="I70" s="27"/>
      <c r="J70" s="27"/>
      <c r="K70"/>
    </row>
    <row r="71" spans="1:11" ht="14.25" customHeight="1" x14ac:dyDescent="0.25">
      <c r="A71"/>
      <c r="B71" s="372"/>
      <c r="C71" s="373"/>
      <c r="D71" s="373"/>
      <c r="E71" s="373"/>
      <c r="F71" s="373"/>
      <c r="G71" s="373"/>
      <c r="H71" s="374"/>
      <c r="I71" s="27"/>
      <c r="J71" s="27"/>
      <c r="K71"/>
    </row>
    <row r="72" spans="1:11" ht="14.25" customHeight="1" x14ac:dyDescent="0.25">
      <c r="A72"/>
      <c r="B72" s="372"/>
      <c r="C72" s="373"/>
      <c r="D72" s="373"/>
      <c r="E72" s="373"/>
      <c r="F72" s="373"/>
      <c r="G72" s="373"/>
      <c r="H72" s="374"/>
      <c r="I72" s="27"/>
      <c r="J72" s="27"/>
      <c r="K72"/>
    </row>
    <row r="73" spans="1:11" ht="14.25" customHeight="1" x14ac:dyDescent="0.25">
      <c r="A73"/>
      <c r="B73" s="372"/>
      <c r="C73" s="373"/>
      <c r="D73" s="373"/>
      <c r="E73" s="373"/>
      <c r="F73" s="373"/>
      <c r="G73" s="373"/>
      <c r="H73" s="374"/>
      <c r="I73" s="27"/>
      <c r="J73" s="27"/>
      <c r="K73"/>
    </row>
    <row r="74" spans="1:11" ht="14.25" customHeight="1" x14ac:dyDescent="0.25">
      <c r="A74"/>
      <c r="B74" s="372"/>
      <c r="C74" s="373"/>
      <c r="D74" s="373"/>
      <c r="E74" s="373"/>
      <c r="F74" s="373"/>
      <c r="G74" s="373"/>
      <c r="H74" s="374"/>
      <c r="I74" s="27"/>
      <c r="J74" s="27"/>
      <c r="K74"/>
    </row>
    <row r="75" spans="1:11" ht="14.25" customHeight="1" x14ac:dyDescent="0.25">
      <c r="A75"/>
      <c r="B75" s="375"/>
      <c r="C75" s="376"/>
      <c r="D75" s="376"/>
      <c r="E75" s="376"/>
      <c r="F75" s="376"/>
      <c r="G75" s="376"/>
      <c r="H75" s="377"/>
      <c r="I75" s="27"/>
      <c r="J75" s="27"/>
      <c r="K75"/>
    </row>
    <row r="76" spans="1:11" ht="14.25" customHeight="1" x14ac:dyDescent="0.25">
      <c r="A76"/>
      <c r="B76" s="28"/>
      <c r="C76" s="28"/>
      <c r="D76" s="29"/>
      <c r="E76" s="27"/>
      <c r="F76" s="27"/>
      <c r="G76" s="27"/>
      <c r="H76" s="27"/>
      <c r="I76" s="27"/>
      <c r="J76" s="27"/>
      <c r="K76"/>
    </row>
    <row r="77" spans="1:11" ht="35.25" customHeight="1" x14ac:dyDescent="0.25">
      <c r="A77"/>
      <c r="B77" s="392" t="s">
        <v>235</v>
      </c>
      <c r="C77" s="393"/>
      <c r="D77" s="396" t="s">
        <v>236</v>
      </c>
      <c r="E77" s="396"/>
      <c r="F77" s="396"/>
      <c r="G77" s="396"/>
      <c r="H77" s="396"/>
      <c r="I77" s="27"/>
      <c r="J77" s="27"/>
      <c r="K77"/>
    </row>
    <row r="78" spans="1:11" ht="32.25" customHeight="1" x14ac:dyDescent="0.25">
      <c r="A78"/>
      <c r="B78" s="394" t="s">
        <v>237</v>
      </c>
      <c r="C78" s="395"/>
      <c r="D78" s="396" t="s">
        <v>238</v>
      </c>
      <c r="E78" s="396"/>
      <c r="F78" s="396"/>
      <c r="G78" s="396"/>
      <c r="H78" s="396"/>
      <c r="I78" s="27"/>
      <c r="J78" s="27"/>
      <c r="K78"/>
    </row>
    <row r="79" spans="1:11" ht="15" x14ac:dyDescent="0.25">
      <c r="A79"/>
      <c r="B79"/>
      <c r="C79"/>
      <c r="D79"/>
      <c r="E79"/>
      <c r="F79"/>
      <c r="G79"/>
      <c r="H79" s="27"/>
      <c r="I79" s="27"/>
      <c r="J79" s="27"/>
      <c r="K79"/>
    </row>
    <row r="80" spans="1:11" ht="18" customHeight="1" x14ac:dyDescent="0.25">
      <c r="A80"/>
      <c r="B80" s="364" t="s">
        <v>251</v>
      </c>
      <c r="C80" s="365"/>
      <c r="D80" s="141"/>
      <c r="E80" s="141"/>
      <c r="F80" s="141"/>
      <c r="G80" s="141"/>
      <c r="H80" s="141"/>
      <c r="I80" s="27"/>
      <c r="J80" s="27"/>
      <c r="K80"/>
    </row>
    <row r="81" spans="1:11" ht="14.25" customHeight="1" x14ac:dyDescent="0.25">
      <c r="A81"/>
      <c r="B81" s="27"/>
      <c r="C81" s="27"/>
      <c r="D81" s="27"/>
      <c r="E81" s="27"/>
      <c r="F81" s="27"/>
      <c r="G81" s="27"/>
      <c r="H81" s="27"/>
      <c r="I81" s="27"/>
      <c r="J81" s="27"/>
      <c r="K81"/>
    </row>
    <row r="82" spans="1:11" ht="25.5" customHeight="1" x14ac:dyDescent="0.25">
      <c r="A82"/>
      <c r="B82" s="397" t="s">
        <v>239</v>
      </c>
      <c r="C82" s="398"/>
      <c r="D82" s="142" t="s">
        <v>235</v>
      </c>
      <c r="E82" s="142" t="s">
        <v>237</v>
      </c>
      <c r="F82" s="169" t="s">
        <v>240</v>
      </c>
      <c r="G82" s="399" t="s">
        <v>241</v>
      </c>
      <c r="H82" s="399"/>
      <c r="I82" s="27"/>
      <c r="J82" s="27"/>
      <c r="K82"/>
    </row>
    <row r="83" spans="1:11" ht="37.5" customHeight="1" x14ac:dyDescent="0.25">
      <c r="A83"/>
      <c r="B83" s="366" t="s">
        <v>588</v>
      </c>
      <c r="C83" s="367"/>
      <c r="D83" s="87">
        <v>3</v>
      </c>
      <c r="E83" s="87">
        <v>2</v>
      </c>
      <c r="F83" s="168">
        <f t="shared" ref="F83:F88" si="0">IF(D83*E83&gt;0,D83*E83," ")</f>
        <v>6</v>
      </c>
      <c r="G83" s="396" t="s">
        <v>587</v>
      </c>
      <c r="H83" s="396"/>
      <c r="I83" s="27"/>
      <c r="J83" s="27"/>
      <c r="K83"/>
    </row>
    <row r="84" spans="1:11" ht="36.75" customHeight="1" x14ac:dyDescent="0.2">
      <c r="B84" s="366" t="s">
        <v>583</v>
      </c>
      <c r="C84" s="367"/>
      <c r="D84" s="87">
        <v>3</v>
      </c>
      <c r="E84" s="87">
        <v>2</v>
      </c>
      <c r="F84" s="168">
        <f t="shared" si="0"/>
        <v>6</v>
      </c>
      <c r="G84" s="396" t="s">
        <v>589</v>
      </c>
      <c r="H84" s="396"/>
    </row>
    <row r="85" spans="1:11" ht="34.5" customHeight="1" x14ac:dyDescent="0.2">
      <c r="B85" s="366" t="s">
        <v>584</v>
      </c>
      <c r="C85" s="367"/>
      <c r="D85" s="88">
        <v>3</v>
      </c>
      <c r="E85" s="87">
        <v>1</v>
      </c>
      <c r="F85" s="168">
        <f t="shared" si="0"/>
        <v>3</v>
      </c>
      <c r="G85" s="396" t="s">
        <v>586</v>
      </c>
      <c r="H85" s="396"/>
    </row>
    <row r="86" spans="1:11" ht="35.25" customHeight="1" x14ac:dyDescent="0.2">
      <c r="B86" s="366" t="s">
        <v>585</v>
      </c>
      <c r="C86" s="367"/>
      <c r="D86" s="88">
        <v>3</v>
      </c>
      <c r="E86" s="87">
        <v>1</v>
      </c>
      <c r="F86" s="168">
        <f t="shared" si="0"/>
        <v>3</v>
      </c>
      <c r="G86" s="396" t="s">
        <v>590</v>
      </c>
      <c r="H86" s="396"/>
    </row>
    <row r="87" spans="1:11" x14ac:dyDescent="0.2">
      <c r="B87" s="366"/>
      <c r="C87" s="367"/>
      <c r="D87" s="87"/>
      <c r="E87" s="87"/>
      <c r="F87" s="168" t="str">
        <f t="shared" si="0"/>
        <v xml:space="preserve"> </v>
      </c>
      <c r="G87" s="396"/>
      <c r="H87" s="396"/>
    </row>
    <row r="88" spans="1:11" x14ac:dyDescent="0.2">
      <c r="B88" s="366"/>
      <c r="C88" s="367"/>
      <c r="D88" s="89"/>
      <c r="E88" s="89"/>
      <c r="F88" s="168" t="str">
        <f t="shared" si="0"/>
        <v xml:space="preserve"> </v>
      </c>
      <c r="G88" s="396"/>
      <c r="H88" s="396"/>
    </row>
    <row r="89" spans="1:11" ht="15" x14ac:dyDescent="0.25">
      <c r="B89" s="90"/>
      <c r="C89" s="90"/>
      <c r="D89"/>
      <c r="E89" s="91" t="s">
        <v>242</v>
      </c>
      <c r="F89" s="92">
        <f>IFERROR(AVERAGE(F83:F88),"")</f>
        <v>4.5</v>
      </c>
      <c r="G89"/>
    </row>
    <row r="90" spans="1:11" ht="15" x14ac:dyDescent="0.25">
      <c r="B90"/>
      <c r="C90"/>
      <c r="D90"/>
      <c r="E90"/>
      <c r="F90"/>
      <c r="G90"/>
    </row>
    <row r="91" spans="1:11" ht="18" customHeight="1" x14ac:dyDescent="0.25">
      <c r="A91"/>
      <c r="B91" s="364" t="s">
        <v>290</v>
      </c>
      <c r="C91" s="365"/>
      <c r="D91" s="141"/>
      <c r="E91" s="141"/>
      <c r="F91" s="141"/>
      <c r="G91" s="141"/>
      <c r="H91" s="141"/>
      <c r="I91" s="27"/>
      <c r="J91" s="27"/>
      <c r="K91"/>
    </row>
    <row r="92" spans="1:11" ht="15" x14ac:dyDescent="0.2">
      <c r="B92" s="144"/>
      <c r="C92" s="144"/>
      <c r="D92" s="144"/>
      <c r="E92" s="144"/>
      <c r="F92" s="144"/>
      <c r="G92" s="144"/>
    </row>
    <row r="93" spans="1:11" ht="25.5" customHeight="1" x14ac:dyDescent="0.2">
      <c r="B93" s="397" t="s">
        <v>239</v>
      </c>
      <c r="C93" s="398"/>
      <c r="D93" s="142" t="s">
        <v>235</v>
      </c>
      <c r="E93" s="142" t="s">
        <v>243</v>
      </c>
      <c r="F93" s="169" t="s">
        <v>240</v>
      </c>
      <c r="G93" s="399" t="s">
        <v>241</v>
      </c>
      <c r="H93" s="399"/>
    </row>
    <row r="94" spans="1:11" x14ac:dyDescent="0.2">
      <c r="B94" s="366" t="s">
        <v>591</v>
      </c>
      <c r="C94" s="367"/>
      <c r="D94" s="87">
        <v>3</v>
      </c>
      <c r="E94" s="87">
        <v>2</v>
      </c>
      <c r="F94" s="168">
        <f>IF(D94*E94&gt;0,D94*E94," ")</f>
        <v>6</v>
      </c>
      <c r="G94" s="396"/>
      <c r="H94" s="396"/>
    </row>
    <row r="95" spans="1:11" ht="29.25" customHeight="1" x14ac:dyDescent="0.2">
      <c r="B95" s="366" t="s">
        <v>592</v>
      </c>
      <c r="C95" s="367"/>
      <c r="D95" s="87">
        <v>3</v>
      </c>
      <c r="E95" s="87">
        <v>1</v>
      </c>
      <c r="F95" s="168">
        <f t="shared" ref="F95:F99" si="1">IF(D95*E95&gt;0,D95*E95," ")</f>
        <v>3</v>
      </c>
      <c r="G95" s="400" t="s">
        <v>595</v>
      </c>
      <c r="H95" s="401"/>
    </row>
    <row r="96" spans="1:11" ht="28.5" customHeight="1" x14ac:dyDescent="0.2">
      <c r="B96" s="366" t="s">
        <v>593</v>
      </c>
      <c r="C96" s="367"/>
      <c r="D96" s="87">
        <v>3</v>
      </c>
      <c r="E96" s="87">
        <v>1</v>
      </c>
      <c r="F96" s="168">
        <f t="shared" si="1"/>
        <v>3</v>
      </c>
      <c r="G96" s="400" t="s">
        <v>595</v>
      </c>
      <c r="H96" s="401"/>
    </row>
    <row r="97" spans="2:9" ht="33" customHeight="1" x14ac:dyDescent="0.2">
      <c r="B97" s="366" t="s">
        <v>594</v>
      </c>
      <c r="C97" s="367"/>
      <c r="D97" s="93">
        <v>3</v>
      </c>
      <c r="E97" s="93">
        <v>1</v>
      </c>
      <c r="F97" s="168">
        <f t="shared" si="1"/>
        <v>3</v>
      </c>
      <c r="G97" s="400" t="s">
        <v>595</v>
      </c>
      <c r="H97" s="401"/>
    </row>
    <row r="98" spans="2:9" x14ac:dyDescent="0.2">
      <c r="B98" s="366"/>
      <c r="C98" s="367"/>
      <c r="D98" s="87"/>
      <c r="E98" s="87"/>
      <c r="F98" s="168" t="str">
        <f t="shared" si="1"/>
        <v xml:space="preserve"> </v>
      </c>
      <c r="G98" s="396"/>
      <c r="H98" s="396"/>
    </row>
    <row r="99" spans="2:9" x14ac:dyDescent="0.2">
      <c r="B99" s="366"/>
      <c r="C99" s="367"/>
      <c r="D99" s="89"/>
      <c r="E99" s="89"/>
      <c r="F99" s="168" t="str">
        <f t="shared" si="1"/>
        <v xml:space="preserve"> </v>
      </c>
      <c r="G99" s="396"/>
      <c r="H99" s="396"/>
    </row>
    <row r="100" spans="2:9" ht="15" x14ac:dyDescent="0.25">
      <c r="B100"/>
      <c r="C100"/>
      <c r="D100"/>
      <c r="E100" s="91" t="s">
        <v>242</v>
      </c>
      <c r="F100" s="170">
        <f>IFERROR(AVERAGE(F94:F99),"")</f>
        <v>3.75</v>
      </c>
      <c r="G100"/>
    </row>
    <row r="101" spans="2:9" ht="15" thickBot="1" x14ac:dyDescent="0.25">
      <c r="G101" s="18"/>
    </row>
    <row r="102" spans="2:9" ht="15" x14ac:dyDescent="0.2">
      <c r="B102" s="502" t="s">
        <v>604</v>
      </c>
      <c r="C102" s="503"/>
      <c r="D102" s="503"/>
      <c r="E102" s="503"/>
      <c r="F102" s="503"/>
      <c r="G102" s="503"/>
      <c r="H102" s="503"/>
      <c r="I102" s="504"/>
    </row>
    <row r="103" spans="2:9" ht="15" x14ac:dyDescent="0.2">
      <c r="B103" s="505"/>
      <c r="C103" s="506" t="s">
        <v>605</v>
      </c>
      <c r="D103" s="506"/>
      <c r="E103" s="506"/>
      <c r="F103" s="507" t="s">
        <v>606</v>
      </c>
      <c r="G103" s="507" t="s">
        <v>607</v>
      </c>
      <c r="H103" s="507" t="s">
        <v>608</v>
      </c>
      <c r="I103" s="508"/>
    </row>
    <row r="104" spans="2:9" ht="36.75" customHeight="1" x14ac:dyDescent="0.2">
      <c r="B104" s="509" t="s">
        <v>609</v>
      </c>
      <c r="C104" s="510" t="s">
        <v>615</v>
      </c>
      <c r="D104" s="511"/>
      <c r="E104" s="511"/>
      <c r="F104" s="512" t="s">
        <v>610</v>
      </c>
      <c r="G104" s="512"/>
      <c r="H104" s="512"/>
      <c r="I104" s="508"/>
    </row>
    <row r="105" spans="2:9" x14ac:dyDescent="0.2">
      <c r="B105" s="509"/>
      <c r="C105" s="511"/>
      <c r="D105" s="511"/>
      <c r="E105" s="511"/>
      <c r="F105" s="512"/>
      <c r="G105" s="512"/>
      <c r="H105" s="512"/>
      <c r="I105" s="508"/>
    </row>
    <row r="106" spans="2:9" x14ac:dyDescent="0.2">
      <c r="B106" s="509" t="s">
        <v>611</v>
      </c>
      <c r="C106" s="513" t="s">
        <v>612</v>
      </c>
      <c r="D106" s="514"/>
      <c r="E106" s="514"/>
      <c r="F106" s="512"/>
      <c r="G106" s="512" t="s">
        <v>610</v>
      </c>
      <c r="H106" s="512"/>
      <c r="I106" s="508"/>
    </row>
    <row r="107" spans="2:9" ht="35.25" customHeight="1" x14ac:dyDescent="0.2">
      <c r="B107" s="509"/>
      <c r="C107" s="514"/>
      <c r="D107" s="514"/>
      <c r="E107" s="514"/>
      <c r="F107" s="512"/>
      <c r="G107" s="512"/>
      <c r="H107" s="512"/>
      <c r="I107" s="508"/>
    </row>
    <row r="108" spans="2:9" x14ac:dyDescent="0.2">
      <c r="B108" s="509" t="s">
        <v>613</v>
      </c>
      <c r="C108" s="511" t="s">
        <v>614</v>
      </c>
      <c r="D108" s="511"/>
      <c r="E108" s="511"/>
      <c r="F108" s="512" t="s">
        <v>610</v>
      </c>
      <c r="G108" s="512"/>
      <c r="H108" s="512"/>
      <c r="I108" s="508"/>
    </row>
    <row r="109" spans="2:9" ht="35.25" customHeight="1" x14ac:dyDescent="0.2">
      <c r="B109" s="509"/>
      <c r="C109" s="511"/>
      <c r="D109" s="511"/>
      <c r="E109" s="511"/>
      <c r="F109" s="512"/>
      <c r="G109" s="512"/>
      <c r="H109" s="512"/>
      <c r="I109" s="508"/>
    </row>
    <row r="110" spans="2:9" ht="15.75" thickBot="1" x14ac:dyDescent="0.25">
      <c r="B110" s="515"/>
      <c r="C110" s="516"/>
      <c r="D110" s="516"/>
      <c r="E110" s="516"/>
      <c r="F110" s="516"/>
      <c r="G110" s="516"/>
      <c r="H110" s="516"/>
      <c r="I110" s="517"/>
    </row>
    <row r="111" spans="2:9" x14ac:dyDescent="0.2">
      <c r="G111" s="18"/>
    </row>
    <row r="112" spans="2:9" x14ac:dyDescent="0.2">
      <c r="G112" s="18"/>
    </row>
    <row r="113" spans="1:11" x14ac:dyDescent="0.2">
      <c r="G113" s="18"/>
    </row>
    <row r="114" spans="1:11" x14ac:dyDescent="0.2">
      <c r="G114" s="18"/>
    </row>
    <row r="115" spans="1:11" x14ac:dyDescent="0.2">
      <c r="G115" s="18"/>
    </row>
    <row r="116" spans="1:11" x14ac:dyDescent="0.2">
      <c r="G116" s="18"/>
    </row>
    <row r="117" spans="1:11" x14ac:dyDescent="0.2">
      <c r="G117" s="18"/>
    </row>
    <row r="118" spans="1:11" x14ac:dyDescent="0.2">
      <c r="G118" s="18"/>
    </row>
    <row r="119" spans="1:11" x14ac:dyDescent="0.2">
      <c r="G119" s="18"/>
    </row>
    <row r="120" spans="1:11" x14ac:dyDescent="0.2">
      <c r="G120" s="18"/>
    </row>
    <row r="121" spans="1:11" x14ac:dyDescent="0.2">
      <c r="G121" s="18"/>
    </row>
    <row r="122" spans="1:11" ht="18" customHeight="1" x14ac:dyDescent="0.25">
      <c r="A122"/>
      <c r="B122" s="364" t="s">
        <v>291</v>
      </c>
      <c r="C122" s="365"/>
      <c r="D122" s="141"/>
      <c r="E122" s="141"/>
      <c r="F122" s="141"/>
      <c r="G122" s="141"/>
      <c r="H122" s="141"/>
      <c r="I122" s="27"/>
      <c r="J122" s="27"/>
      <c r="K122"/>
    </row>
    <row r="123" spans="1:11" x14ac:dyDescent="0.2">
      <c r="B123" s="22"/>
      <c r="C123" s="18"/>
      <c r="D123" s="18"/>
      <c r="E123" s="18"/>
      <c r="F123" s="18"/>
      <c r="G123" s="18"/>
    </row>
    <row r="124" spans="1:11" ht="24" customHeight="1" x14ac:dyDescent="0.2">
      <c r="B124" s="171" t="s">
        <v>292</v>
      </c>
      <c r="C124" s="404" t="s">
        <v>289</v>
      </c>
      <c r="D124" s="405"/>
      <c r="E124" s="402" t="s">
        <v>293</v>
      </c>
      <c r="F124" s="402"/>
      <c r="G124" s="402"/>
      <c r="H124" s="402"/>
    </row>
    <row r="125" spans="1:11" x14ac:dyDescent="0.2">
      <c r="B125" s="172">
        <f>IFERROR(IF(ISBLANK(C125)," ",1)," ")</f>
        <v>1</v>
      </c>
      <c r="C125" s="406" t="s">
        <v>596</v>
      </c>
      <c r="D125" s="407"/>
      <c r="E125" s="403" t="s">
        <v>599</v>
      </c>
      <c r="F125" s="403"/>
      <c r="G125" s="403"/>
      <c r="H125" s="403"/>
    </row>
    <row r="126" spans="1:11" x14ac:dyDescent="0.2">
      <c r="B126" s="172">
        <f>IFERROR(IF(ISBLANK(C126)," ",B125+1)," ")</f>
        <v>2</v>
      </c>
      <c r="C126" s="406" t="s">
        <v>597</v>
      </c>
      <c r="D126" s="407"/>
      <c r="E126" s="403" t="s">
        <v>600</v>
      </c>
      <c r="F126" s="403"/>
      <c r="G126" s="403"/>
      <c r="H126" s="403"/>
    </row>
    <row r="127" spans="1:11" x14ac:dyDescent="0.2">
      <c r="B127" s="172">
        <f t="shared" ref="B127:B129" si="2">IFERROR(IF(ISBLANK(C127)," ",B126+1)," ")</f>
        <v>3</v>
      </c>
      <c r="C127" s="406" t="s">
        <v>598</v>
      </c>
      <c r="D127" s="407"/>
      <c r="E127" s="403" t="s">
        <v>601</v>
      </c>
      <c r="F127" s="403"/>
      <c r="G127" s="403"/>
      <c r="H127" s="403"/>
    </row>
    <row r="128" spans="1:11" x14ac:dyDescent="0.2">
      <c r="B128" s="172" t="str">
        <f t="shared" si="2"/>
        <v xml:space="preserve"> </v>
      </c>
      <c r="C128" s="406"/>
      <c r="D128" s="407"/>
      <c r="E128" s="403"/>
      <c r="F128" s="403"/>
      <c r="G128" s="403"/>
      <c r="H128" s="403"/>
    </row>
    <row r="129" spans="2:8" x14ac:dyDescent="0.2">
      <c r="B129" s="172" t="str">
        <f t="shared" si="2"/>
        <v xml:space="preserve"> </v>
      </c>
      <c r="C129" s="406"/>
      <c r="D129" s="407"/>
      <c r="E129" s="403"/>
      <c r="F129" s="403"/>
      <c r="G129" s="403"/>
      <c r="H129" s="403"/>
    </row>
    <row r="130" spans="2:8" hidden="1" x14ac:dyDescent="0.2">
      <c r="B130" s="7"/>
      <c r="C130" s="1"/>
      <c r="D130" s="1"/>
      <c r="E130" s="1"/>
      <c r="F130" s="1"/>
      <c r="G130" s="1"/>
    </row>
    <row r="131" spans="2:8" hidden="1" x14ac:dyDescent="0.2">
      <c r="B131" s="7"/>
      <c r="C131" s="1"/>
      <c r="D131" s="1"/>
      <c r="E131" s="1"/>
      <c r="F131" s="1"/>
      <c r="G131" s="1"/>
    </row>
    <row r="132" spans="2:8" hidden="1" x14ac:dyDescent="0.2">
      <c r="B132" s="7"/>
      <c r="C132" s="1"/>
      <c r="D132" s="1"/>
      <c r="E132" s="1"/>
      <c r="F132" s="1"/>
      <c r="G132" s="1"/>
    </row>
    <row r="133" spans="2:8" hidden="1" x14ac:dyDescent="0.2">
      <c r="B133" s="7"/>
      <c r="C133" s="1"/>
      <c r="D133" s="1"/>
      <c r="E133" s="1"/>
      <c r="F133" s="1"/>
      <c r="G133" s="1"/>
    </row>
    <row r="134" spans="2:8" hidden="1" x14ac:dyDescent="0.2">
      <c r="B134" s="7"/>
      <c r="C134" s="1"/>
      <c r="D134" s="1"/>
      <c r="E134" s="1"/>
      <c r="F134" s="1"/>
      <c r="G134" s="1"/>
    </row>
    <row r="135" spans="2:8" hidden="1" x14ac:dyDescent="0.2">
      <c r="B135" s="7"/>
      <c r="C135" s="1"/>
      <c r="D135" s="1"/>
      <c r="E135" s="1"/>
      <c r="F135" s="1"/>
      <c r="G135" s="1"/>
    </row>
    <row r="136" spans="2:8" hidden="1" x14ac:dyDescent="0.2">
      <c r="B136" s="7"/>
      <c r="C136" s="1"/>
      <c r="D136" s="1"/>
      <c r="E136" s="1"/>
      <c r="F136" s="1"/>
      <c r="G136" s="1"/>
    </row>
    <row r="137" spans="2:8" hidden="1" x14ac:dyDescent="0.2">
      <c r="B137" s="7"/>
      <c r="C137" s="1"/>
      <c r="D137" s="1"/>
      <c r="E137" s="1"/>
      <c r="F137" s="1"/>
      <c r="G137" s="1"/>
    </row>
    <row r="138" spans="2:8" x14ac:dyDescent="0.2"/>
    <row r="139" spans="2:8" x14ac:dyDescent="0.2"/>
    <row r="140" spans="2:8" x14ac:dyDescent="0.2"/>
    <row r="141" spans="2:8" x14ac:dyDescent="0.2"/>
    <row r="142" spans="2:8" x14ac:dyDescent="0.2"/>
    <row r="143" spans="2:8" x14ac:dyDescent="0.2"/>
    <row r="144" spans="2:8"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row r="324" x14ac:dyDescent="0.2"/>
    <row r="325" x14ac:dyDescent="0.2"/>
    <row r="326" x14ac:dyDescent="0.2"/>
    <row r="327" x14ac:dyDescent="0.2"/>
    <row r="328" x14ac:dyDescent="0.2"/>
    <row r="329" x14ac:dyDescent="0.2"/>
    <row r="330" x14ac:dyDescent="0.2"/>
    <row r="331" x14ac:dyDescent="0.2"/>
    <row r="332" x14ac:dyDescent="0.2"/>
    <row r="333" x14ac:dyDescent="0.2"/>
    <row r="334" x14ac:dyDescent="0.2"/>
    <row r="335" x14ac:dyDescent="0.2"/>
    <row r="336" x14ac:dyDescent="0.2"/>
    <row r="337" x14ac:dyDescent="0.2"/>
    <row r="338" x14ac:dyDescent="0.2"/>
    <row r="339" x14ac:dyDescent="0.2"/>
    <row r="340" x14ac:dyDescent="0.2"/>
    <row r="341" x14ac:dyDescent="0.2"/>
    <row r="342" x14ac:dyDescent="0.2"/>
    <row r="343" x14ac:dyDescent="0.2"/>
    <row r="344" x14ac:dyDescent="0.2"/>
    <row r="345" x14ac:dyDescent="0.2"/>
    <row r="346" x14ac:dyDescent="0.2"/>
    <row r="347" x14ac:dyDescent="0.2"/>
    <row r="348" x14ac:dyDescent="0.2"/>
    <row r="349" x14ac:dyDescent="0.2"/>
    <row r="350" x14ac:dyDescent="0.2"/>
    <row r="351" x14ac:dyDescent="0.2"/>
    <row r="352" x14ac:dyDescent="0.2"/>
    <row r="353" x14ac:dyDescent="0.2"/>
    <row r="354" x14ac:dyDescent="0.2"/>
    <row r="355" x14ac:dyDescent="0.2"/>
    <row r="356" x14ac:dyDescent="0.2"/>
    <row r="357" x14ac:dyDescent="0.2"/>
    <row r="358" x14ac:dyDescent="0.2"/>
    <row r="359" x14ac:dyDescent="0.2"/>
    <row r="360" x14ac:dyDescent="0.2"/>
    <row r="361" x14ac:dyDescent="0.2"/>
    <row r="362" x14ac:dyDescent="0.2"/>
    <row r="363" x14ac:dyDescent="0.2"/>
    <row r="364" x14ac:dyDescent="0.2"/>
    <row r="365" x14ac:dyDescent="0.2"/>
    <row r="366" x14ac:dyDescent="0.2"/>
    <row r="367" x14ac:dyDescent="0.2"/>
    <row r="368" x14ac:dyDescent="0.2"/>
    <row r="369" x14ac:dyDescent="0.2"/>
    <row r="370" x14ac:dyDescent="0.2"/>
    <row r="371" x14ac:dyDescent="0.2"/>
    <row r="372" x14ac:dyDescent="0.2"/>
    <row r="373" x14ac:dyDescent="0.2"/>
    <row r="374" x14ac:dyDescent="0.2"/>
    <row r="375" x14ac:dyDescent="0.2"/>
    <row r="376" x14ac:dyDescent="0.2"/>
    <row r="377" x14ac:dyDescent="0.2"/>
    <row r="378" x14ac:dyDescent="0.2"/>
    <row r="379" x14ac:dyDescent="0.2"/>
    <row r="380" x14ac:dyDescent="0.2"/>
    <row r="381" x14ac:dyDescent="0.2"/>
    <row r="382" x14ac:dyDescent="0.2"/>
    <row r="383" x14ac:dyDescent="0.2"/>
    <row r="384" x14ac:dyDescent="0.2"/>
    <row r="385" x14ac:dyDescent="0.2"/>
    <row r="386" x14ac:dyDescent="0.2"/>
    <row r="387" x14ac:dyDescent="0.2"/>
    <row r="388" x14ac:dyDescent="0.2"/>
    <row r="389" x14ac:dyDescent="0.2"/>
    <row r="390" x14ac:dyDescent="0.2"/>
    <row r="391" x14ac:dyDescent="0.2"/>
    <row r="392" x14ac:dyDescent="0.2"/>
    <row r="393" x14ac:dyDescent="0.2"/>
    <row r="394" x14ac:dyDescent="0.2"/>
    <row r="395" x14ac:dyDescent="0.2"/>
    <row r="396" x14ac:dyDescent="0.2"/>
    <row r="397" x14ac:dyDescent="0.2"/>
    <row r="398" x14ac:dyDescent="0.2"/>
    <row r="399" x14ac:dyDescent="0.2"/>
    <row r="400" x14ac:dyDescent="0.2"/>
    <row r="401" x14ac:dyDescent="0.2"/>
    <row r="402" x14ac:dyDescent="0.2"/>
    <row r="403" x14ac:dyDescent="0.2"/>
    <row r="404" x14ac:dyDescent="0.2"/>
    <row r="405" x14ac:dyDescent="0.2"/>
    <row r="406" x14ac:dyDescent="0.2"/>
    <row r="407" x14ac:dyDescent="0.2"/>
    <row r="408" x14ac:dyDescent="0.2"/>
    <row r="409" x14ac:dyDescent="0.2"/>
    <row r="410" x14ac:dyDescent="0.2"/>
    <row r="411" x14ac:dyDescent="0.2"/>
    <row r="412" x14ac:dyDescent="0.2"/>
    <row r="413" x14ac:dyDescent="0.2"/>
    <row r="414" x14ac:dyDescent="0.2"/>
    <row r="415" x14ac:dyDescent="0.2"/>
    <row r="416" x14ac:dyDescent="0.2"/>
    <row r="417" x14ac:dyDescent="0.2"/>
    <row r="418" x14ac:dyDescent="0.2"/>
    <row r="419" x14ac:dyDescent="0.2"/>
    <row r="420" x14ac:dyDescent="0.2"/>
    <row r="421" x14ac:dyDescent="0.2"/>
    <row r="422" x14ac:dyDescent="0.2"/>
    <row r="423" x14ac:dyDescent="0.2"/>
    <row r="424" x14ac:dyDescent="0.2"/>
    <row r="425" x14ac:dyDescent="0.2"/>
    <row r="426" x14ac:dyDescent="0.2"/>
    <row r="427" x14ac:dyDescent="0.2"/>
    <row r="428" x14ac:dyDescent="0.2"/>
    <row r="429" x14ac:dyDescent="0.2"/>
    <row r="430" x14ac:dyDescent="0.2"/>
    <row r="431" x14ac:dyDescent="0.2"/>
    <row r="432" x14ac:dyDescent="0.2"/>
    <row r="433" x14ac:dyDescent="0.2"/>
    <row r="434" x14ac:dyDescent="0.2"/>
    <row r="435" x14ac:dyDescent="0.2"/>
    <row r="436" x14ac:dyDescent="0.2"/>
    <row r="437" x14ac:dyDescent="0.2"/>
    <row r="438" x14ac:dyDescent="0.2"/>
    <row r="439" x14ac:dyDescent="0.2"/>
    <row r="440" x14ac:dyDescent="0.2"/>
    <row r="441" x14ac:dyDescent="0.2"/>
    <row r="442" x14ac:dyDescent="0.2"/>
    <row r="443" x14ac:dyDescent="0.2"/>
    <row r="444" x14ac:dyDescent="0.2"/>
    <row r="445" x14ac:dyDescent="0.2"/>
    <row r="446" x14ac:dyDescent="0.2"/>
    <row r="447" x14ac:dyDescent="0.2"/>
    <row r="448" x14ac:dyDescent="0.2"/>
    <row r="449" x14ac:dyDescent="0.2"/>
    <row r="450" x14ac:dyDescent="0.2"/>
    <row r="451" x14ac:dyDescent="0.2"/>
    <row r="452" x14ac:dyDescent="0.2"/>
    <row r="453" x14ac:dyDescent="0.2"/>
    <row r="454" x14ac:dyDescent="0.2"/>
    <row r="455" x14ac:dyDescent="0.2"/>
    <row r="456" x14ac:dyDescent="0.2"/>
    <row r="457" x14ac:dyDescent="0.2"/>
    <row r="458" x14ac:dyDescent="0.2"/>
    <row r="459" x14ac:dyDescent="0.2"/>
    <row r="460" x14ac:dyDescent="0.2"/>
    <row r="461" x14ac:dyDescent="0.2"/>
    <row r="462" x14ac:dyDescent="0.2"/>
    <row r="463" x14ac:dyDescent="0.2"/>
    <row r="464" x14ac:dyDescent="0.2"/>
    <row r="465" x14ac:dyDescent="0.2"/>
    <row r="466" x14ac:dyDescent="0.2"/>
    <row r="467" x14ac:dyDescent="0.2"/>
    <row r="468" x14ac:dyDescent="0.2"/>
    <row r="469" x14ac:dyDescent="0.2"/>
    <row r="470" x14ac:dyDescent="0.2"/>
    <row r="471" x14ac:dyDescent="0.2"/>
    <row r="472" x14ac:dyDescent="0.2"/>
    <row r="473" x14ac:dyDescent="0.2"/>
    <row r="474" x14ac:dyDescent="0.2"/>
    <row r="475" x14ac:dyDescent="0.2"/>
    <row r="476" x14ac:dyDescent="0.2"/>
    <row r="477" x14ac:dyDescent="0.2"/>
    <row r="478" x14ac:dyDescent="0.2"/>
    <row r="479" x14ac:dyDescent="0.2"/>
    <row r="480" x14ac:dyDescent="0.2"/>
    <row r="481" x14ac:dyDescent="0.2"/>
    <row r="482" x14ac:dyDescent="0.2"/>
    <row r="483" x14ac:dyDescent="0.2"/>
    <row r="484" x14ac:dyDescent="0.2"/>
    <row r="485" x14ac:dyDescent="0.2"/>
    <row r="486" x14ac:dyDescent="0.2"/>
    <row r="487" x14ac:dyDescent="0.2"/>
    <row r="488" x14ac:dyDescent="0.2"/>
    <row r="489" x14ac:dyDescent="0.2"/>
    <row r="490" x14ac:dyDescent="0.2"/>
    <row r="491" x14ac:dyDescent="0.2"/>
    <row r="492" x14ac:dyDescent="0.2"/>
    <row r="493" x14ac:dyDescent="0.2"/>
    <row r="494" x14ac:dyDescent="0.2"/>
    <row r="495" x14ac:dyDescent="0.2"/>
    <row r="496" x14ac:dyDescent="0.2"/>
    <row r="497" x14ac:dyDescent="0.2"/>
    <row r="498" x14ac:dyDescent="0.2"/>
    <row r="499" x14ac:dyDescent="0.2"/>
    <row r="500" x14ac:dyDescent="0.2"/>
    <row r="501" x14ac:dyDescent="0.2"/>
    <row r="502" x14ac:dyDescent="0.2"/>
    <row r="503" x14ac:dyDescent="0.2"/>
    <row r="504" x14ac:dyDescent="0.2"/>
    <row r="505" x14ac:dyDescent="0.2"/>
    <row r="506" x14ac:dyDescent="0.2"/>
    <row r="507" x14ac:dyDescent="0.2"/>
    <row r="508" x14ac:dyDescent="0.2"/>
    <row r="509" x14ac:dyDescent="0.2"/>
    <row r="510" x14ac:dyDescent="0.2"/>
    <row r="511" x14ac:dyDescent="0.2"/>
    <row r="512" x14ac:dyDescent="0.2"/>
    <row r="513" x14ac:dyDescent="0.2"/>
    <row r="514" x14ac:dyDescent="0.2"/>
    <row r="515" x14ac:dyDescent="0.2"/>
    <row r="516" x14ac:dyDescent="0.2"/>
    <row r="517" x14ac:dyDescent="0.2"/>
    <row r="518" x14ac:dyDescent="0.2"/>
    <row r="519" x14ac:dyDescent="0.2"/>
    <row r="520" x14ac:dyDescent="0.2"/>
    <row r="521" x14ac:dyDescent="0.2"/>
    <row r="522" x14ac:dyDescent="0.2"/>
    <row r="523" x14ac:dyDescent="0.2"/>
    <row r="524" x14ac:dyDescent="0.2"/>
    <row r="525" x14ac:dyDescent="0.2"/>
    <row r="526" x14ac:dyDescent="0.2"/>
    <row r="527" x14ac:dyDescent="0.2"/>
    <row r="528" x14ac:dyDescent="0.2"/>
    <row r="529" x14ac:dyDescent="0.2"/>
    <row r="530" x14ac:dyDescent="0.2"/>
    <row r="531" x14ac:dyDescent="0.2"/>
    <row r="532" x14ac:dyDescent="0.2"/>
    <row r="533" x14ac:dyDescent="0.2"/>
    <row r="534" x14ac:dyDescent="0.2"/>
    <row r="535" x14ac:dyDescent="0.2"/>
    <row r="536" x14ac:dyDescent="0.2"/>
    <row r="537" x14ac:dyDescent="0.2"/>
    <row r="538" x14ac:dyDescent="0.2"/>
    <row r="539" x14ac:dyDescent="0.2"/>
    <row r="540" x14ac:dyDescent="0.2"/>
    <row r="541" x14ac:dyDescent="0.2"/>
    <row r="542" x14ac:dyDescent="0.2"/>
    <row r="543" x14ac:dyDescent="0.2"/>
    <row r="544" x14ac:dyDescent="0.2"/>
    <row r="545" x14ac:dyDescent="0.2"/>
    <row r="546" x14ac:dyDescent="0.2"/>
    <row r="547" x14ac:dyDescent="0.2"/>
    <row r="548" x14ac:dyDescent="0.2"/>
    <row r="549" x14ac:dyDescent="0.2"/>
    <row r="550" x14ac:dyDescent="0.2"/>
    <row r="551" x14ac:dyDescent="0.2"/>
    <row r="552" x14ac:dyDescent="0.2"/>
    <row r="553" x14ac:dyDescent="0.2"/>
    <row r="554" x14ac:dyDescent="0.2"/>
    <row r="555" x14ac:dyDescent="0.2"/>
    <row r="556" x14ac:dyDescent="0.2"/>
    <row r="557" x14ac:dyDescent="0.2"/>
    <row r="558" x14ac:dyDescent="0.2"/>
    <row r="559" x14ac:dyDescent="0.2"/>
    <row r="560" x14ac:dyDescent="0.2"/>
    <row r="561" x14ac:dyDescent="0.2"/>
    <row r="562" x14ac:dyDescent="0.2"/>
    <row r="563" x14ac:dyDescent="0.2"/>
    <row r="564" x14ac:dyDescent="0.2"/>
    <row r="565" x14ac:dyDescent="0.2"/>
    <row r="566" x14ac:dyDescent="0.2"/>
    <row r="567" x14ac:dyDescent="0.2"/>
    <row r="568" x14ac:dyDescent="0.2"/>
    <row r="569" x14ac:dyDescent="0.2"/>
    <row r="570" x14ac:dyDescent="0.2"/>
    <row r="571" x14ac:dyDescent="0.2"/>
    <row r="572" x14ac:dyDescent="0.2"/>
    <row r="573" x14ac:dyDescent="0.2"/>
    <row r="574" x14ac:dyDescent="0.2"/>
    <row r="575" x14ac:dyDescent="0.2"/>
    <row r="576" x14ac:dyDescent="0.2"/>
    <row r="577" x14ac:dyDescent="0.2"/>
    <row r="578" x14ac:dyDescent="0.2"/>
    <row r="579" x14ac:dyDescent="0.2"/>
    <row r="580" x14ac:dyDescent="0.2"/>
    <row r="581" x14ac:dyDescent="0.2"/>
    <row r="582" x14ac:dyDescent="0.2"/>
    <row r="583" x14ac:dyDescent="0.2"/>
    <row r="584" x14ac:dyDescent="0.2"/>
    <row r="585" x14ac:dyDescent="0.2"/>
    <row r="586" x14ac:dyDescent="0.2"/>
    <row r="587" x14ac:dyDescent="0.2"/>
    <row r="588" x14ac:dyDescent="0.2"/>
    <row r="589" x14ac:dyDescent="0.2"/>
    <row r="590" x14ac:dyDescent="0.2"/>
    <row r="591" x14ac:dyDescent="0.2"/>
    <row r="592" x14ac:dyDescent="0.2"/>
    <row r="593" x14ac:dyDescent="0.2"/>
    <row r="594" x14ac:dyDescent="0.2"/>
    <row r="595" x14ac:dyDescent="0.2"/>
    <row r="596" x14ac:dyDescent="0.2"/>
    <row r="597" x14ac:dyDescent="0.2"/>
    <row r="598" x14ac:dyDescent="0.2"/>
    <row r="599" x14ac:dyDescent="0.2"/>
    <row r="600" x14ac:dyDescent="0.2"/>
    <row r="601" x14ac:dyDescent="0.2"/>
    <row r="602" x14ac:dyDescent="0.2"/>
    <row r="603" x14ac:dyDescent="0.2"/>
    <row r="604" x14ac:dyDescent="0.2"/>
    <row r="605" x14ac:dyDescent="0.2"/>
    <row r="606" x14ac:dyDescent="0.2"/>
    <row r="607" x14ac:dyDescent="0.2"/>
    <row r="608" x14ac:dyDescent="0.2"/>
    <row r="609" x14ac:dyDescent="0.2"/>
    <row r="610" x14ac:dyDescent="0.2"/>
    <row r="611" x14ac:dyDescent="0.2"/>
    <row r="612" x14ac:dyDescent="0.2"/>
    <row r="613" x14ac:dyDescent="0.2"/>
    <row r="614" x14ac:dyDescent="0.2"/>
    <row r="615" x14ac:dyDescent="0.2"/>
    <row r="616" x14ac:dyDescent="0.2"/>
    <row r="617" x14ac:dyDescent="0.2"/>
    <row r="618" x14ac:dyDescent="0.2"/>
    <row r="619" x14ac:dyDescent="0.2"/>
    <row r="620" x14ac:dyDescent="0.2"/>
    <row r="621" x14ac:dyDescent="0.2"/>
    <row r="622" x14ac:dyDescent="0.2"/>
    <row r="623" x14ac:dyDescent="0.2"/>
    <row r="624" x14ac:dyDescent="0.2"/>
    <row r="625" x14ac:dyDescent="0.2"/>
    <row r="626" x14ac:dyDescent="0.2"/>
    <row r="627" x14ac:dyDescent="0.2"/>
    <row r="628" x14ac:dyDescent="0.2"/>
    <row r="629" x14ac:dyDescent="0.2"/>
    <row r="630" x14ac:dyDescent="0.2"/>
    <row r="631" x14ac:dyDescent="0.2"/>
    <row r="632" x14ac:dyDescent="0.2"/>
    <row r="633" x14ac:dyDescent="0.2"/>
    <row r="634" x14ac:dyDescent="0.2"/>
    <row r="635" x14ac:dyDescent="0.2"/>
    <row r="636" x14ac:dyDescent="0.2"/>
    <row r="637" x14ac:dyDescent="0.2"/>
    <row r="638" x14ac:dyDescent="0.2"/>
    <row r="639" x14ac:dyDescent="0.2"/>
    <row r="640" x14ac:dyDescent="0.2"/>
    <row r="641" x14ac:dyDescent="0.2"/>
    <row r="642" x14ac:dyDescent="0.2"/>
    <row r="643" x14ac:dyDescent="0.2"/>
    <row r="644" x14ac:dyDescent="0.2"/>
    <row r="645" x14ac:dyDescent="0.2"/>
    <row r="646" x14ac:dyDescent="0.2"/>
    <row r="647" x14ac:dyDescent="0.2"/>
    <row r="648" x14ac:dyDescent="0.2"/>
    <row r="649" x14ac:dyDescent="0.2"/>
    <row r="650" x14ac:dyDescent="0.2"/>
    <row r="651" x14ac:dyDescent="0.2"/>
    <row r="652" x14ac:dyDescent="0.2"/>
    <row r="653" x14ac:dyDescent="0.2"/>
    <row r="654" x14ac:dyDescent="0.2"/>
    <row r="655" x14ac:dyDescent="0.2"/>
    <row r="656" x14ac:dyDescent="0.2"/>
    <row r="657" x14ac:dyDescent="0.2"/>
    <row r="658" x14ac:dyDescent="0.2"/>
    <row r="659" x14ac:dyDescent="0.2"/>
    <row r="660" x14ac:dyDescent="0.2"/>
    <row r="661" x14ac:dyDescent="0.2"/>
    <row r="662" x14ac:dyDescent="0.2"/>
    <row r="663" x14ac:dyDescent="0.2"/>
    <row r="664" x14ac:dyDescent="0.2"/>
    <row r="665" x14ac:dyDescent="0.2"/>
    <row r="666" x14ac:dyDescent="0.2"/>
    <row r="667" x14ac:dyDescent="0.2"/>
    <row r="668" x14ac:dyDescent="0.2"/>
    <row r="669" x14ac:dyDescent="0.2"/>
    <row r="670" x14ac:dyDescent="0.2"/>
    <row r="671" x14ac:dyDescent="0.2"/>
    <row r="672" x14ac:dyDescent="0.2"/>
    <row r="673" x14ac:dyDescent="0.2"/>
    <row r="674" x14ac:dyDescent="0.2"/>
    <row r="675" x14ac:dyDescent="0.2"/>
    <row r="676" x14ac:dyDescent="0.2"/>
    <row r="677" x14ac:dyDescent="0.2"/>
    <row r="678" x14ac:dyDescent="0.2"/>
    <row r="679" x14ac:dyDescent="0.2"/>
    <row r="680" x14ac:dyDescent="0.2"/>
    <row r="681" x14ac:dyDescent="0.2"/>
    <row r="682" x14ac:dyDescent="0.2"/>
    <row r="683" x14ac:dyDescent="0.2"/>
    <row r="684" x14ac:dyDescent="0.2"/>
    <row r="685" x14ac:dyDescent="0.2"/>
    <row r="686" x14ac:dyDescent="0.2"/>
    <row r="687" x14ac:dyDescent="0.2"/>
    <row r="688" x14ac:dyDescent="0.2"/>
    <row r="689" x14ac:dyDescent="0.2"/>
    <row r="690" x14ac:dyDescent="0.2"/>
    <row r="691" x14ac:dyDescent="0.2"/>
    <row r="692" x14ac:dyDescent="0.2"/>
    <row r="693" x14ac:dyDescent="0.2"/>
    <row r="694" x14ac:dyDescent="0.2"/>
    <row r="695" x14ac:dyDescent="0.2"/>
    <row r="696" x14ac:dyDescent="0.2"/>
    <row r="697" x14ac:dyDescent="0.2"/>
    <row r="698" x14ac:dyDescent="0.2"/>
    <row r="699" x14ac:dyDescent="0.2"/>
    <row r="700" x14ac:dyDescent="0.2"/>
    <row r="701" x14ac:dyDescent="0.2"/>
    <row r="702" x14ac:dyDescent="0.2"/>
    <row r="703" x14ac:dyDescent="0.2"/>
    <row r="704" x14ac:dyDescent="0.2"/>
    <row r="705" x14ac:dyDescent="0.2"/>
    <row r="706" x14ac:dyDescent="0.2"/>
    <row r="707" x14ac:dyDescent="0.2"/>
    <row r="708" x14ac:dyDescent="0.2"/>
    <row r="709" x14ac:dyDescent="0.2"/>
    <row r="710" x14ac:dyDescent="0.2"/>
    <row r="711" x14ac:dyDescent="0.2"/>
    <row r="712" x14ac:dyDescent="0.2"/>
    <row r="713" x14ac:dyDescent="0.2"/>
    <row r="714" x14ac:dyDescent="0.2"/>
    <row r="715" x14ac:dyDescent="0.2"/>
    <row r="716" x14ac:dyDescent="0.2"/>
    <row r="717" x14ac:dyDescent="0.2"/>
    <row r="718" x14ac:dyDescent="0.2"/>
    <row r="719" x14ac:dyDescent="0.2"/>
    <row r="720" x14ac:dyDescent="0.2"/>
    <row r="721" x14ac:dyDescent="0.2"/>
    <row r="722" x14ac:dyDescent="0.2"/>
    <row r="723" x14ac:dyDescent="0.2"/>
    <row r="724" x14ac:dyDescent="0.2"/>
    <row r="725" x14ac:dyDescent="0.2"/>
    <row r="726" x14ac:dyDescent="0.2"/>
    <row r="727" x14ac:dyDescent="0.2"/>
    <row r="728" x14ac:dyDescent="0.2"/>
    <row r="729" x14ac:dyDescent="0.2"/>
    <row r="730" x14ac:dyDescent="0.2"/>
    <row r="731" x14ac:dyDescent="0.2"/>
    <row r="732" x14ac:dyDescent="0.2"/>
    <row r="733" x14ac:dyDescent="0.2"/>
    <row r="734" x14ac:dyDescent="0.2"/>
    <row r="735" x14ac:dyDescent="0.2"/>
    <row r="736" x14ac:dyDescent="0.2"/>
    <row r="737" x14ac:dyDescent="0.2"/>
    <row r="738" x14ac:dyDescent="0.2"/>
    <row r="739" x14ac:dyDescent="0.2"/>
    <row r="740" x14ac:dyDescent="0.2"/>
    <row r="741" x14ac:dyDescent="0.2"/>
    <row r="742" x14ac:dyDescent="0.2"/>
    <row r="743" x14ac:dyDescent="0.2"/>
    <row r="744" x14ac:dyDescent="0.2"/>
    <row r="745" x14ac:dyDescent="0.2"/>
    <row r="746" x14ac:dyDescent="0.2"/>
    <row r="747" x14ac:dyDescent="0.2"/>
    <row r="748" x14ac:dyDescent="0.2"/>
    <row r="749" x14ac:dyDescent="0.2"/>
    <row r="750" x14ac:dyDescent="0.2"/>
    <row r="751" x14ac:dyDescent="0.2"/>
    <row r="752" x14ac:dyDescent="0.2"/>
    <row r="753" x14ac:dyDescent="0.2"/>
    <row r="754" x14ac:dyDescent="0.2"/>
    <row r="755" x14ac:dyDescent="0.2"/>
    <row r="756" x14ac:dyDescent="0.2"/>
    <row r="757" x14ac:dyDescent="0.2"/>
    <row r="758" x14ac:dyDescent="0.2"/>
    <row r="759" x14ac:dyDescent="0.2"/>
    <row r="760" x14ac:dyDescent="0.2"/>
    <row r="761" x14ac:dyDescent="0.2"/>
    <row r="762" x14ac:dyDescent="0.2"/>
    <row r="763" x14ac:dyDescent="0.2"/>
    <row r="764" x14ac:dyDescent="0.2"/>
    <row r="765" x14ac:dyDescent="0.2"/>
    <row r="766" x14ac:dyDescent="0.2"/>
    <row r="767" x14ac:dyDescent="0.2"/>
    <row r="768" x14ac:dyDescent="0.2"/>
    <row r="769" x14ac:dyDescent="0.2"/>
    <row r="770" x14ac:dyDescent="0.2"/>
    <row r="771" x14ac:dyDescent="0.2"/>
    <row r="772" x14ac:dyDescent="0.2"/>
    <row r="773" x14ac:dyDescent="0.2"/>
    <row r="774" x14ac:dyDescent="0.2"/>
    <row r="775" x14ac:dyDescent="0.2"/>
    <row r="776" x14ac:dyDescent="0.2"/>
    <row r="777" x14ac:dyDescent="0.2"/>
    <row r="778" x14ac:dyDescent="0.2"/>
    <row r="779" x14ac:dyDescent="0.2"/>
    <row r="780" x14ac:dyDescent="0.2"/>
    <row r="781" x14ac:dyDescent="0.2"/>
    <row r="782" x14ac:dyDescent="0.2"/>
    <row r="783" x14ac:dyDescent="0.2"/>
    <row r="784" x14ac:dyDescent="0.2"/>
    <row r="785" x14ac:dyDescent="0.2"/>
    <row r="786" x14ac:dyDescent="0.2"/>
    <row r="787" x14ac:dyDescent="0.2"/>
    <row r="788" x14ac:dyDescent="0.2"/>
    <row r="789" x14ac:dyDescent="0.2"/>
    <row r="790" x14ac:dyDescent="0.2"/>
    <row r="791" x14ac:dyDescent="0.2"/>
    <row r="792" x14ac:dyDescent="0.2"/>
    <row r="793" x14ac:dyDescent="0.2"/>
    <row r="794" x14ac:dyDescent="0.2"/>
    <row r="795" x14ac:dyDescent="0.2"/>
    <row r="796" x14ac:dyDescent="0.2"/>
    <row r="797" x14ac:dyDescent="0.2"/>
    <row r="798" x14ac:dyDescent="0.2"/>
    <row r="799" x14ac:dyDescent="0.2"/>
    <row r="800" x14ac:dyDescent="0.2"/>
    <row r="801" x14ac:dyDescent="0.2"/>
    <row r="802" x14ac:dyDescent="0.2"/>
    <row r="803" x14ac:dyDescent="0.2"/>
    <row r="804" x14ac:dyDescent="0.2"/>
    <row r="805" x14ac:dyDescent="0.2"/>
    <row r="806" x14ac:dyDescent="0.2"/>
    <row r="807" x14ac:dyDescent="0.2"/>
    <row r="808" x14ac:dyDescent="0.2"/>
    <row r="809" x14ac:dyDescent="0.2"/>
    <row r="810" x14ac:dyDescent="0.2"/>
    <row r="811" x14ac:dyDescent="0.2"/>
    <row r="812" x14ac:dyDescent="0.2"/>
    <row r="813" x14ac:dyDescent="0.2"/>
    <row r="814" x14ac:dyDescent="0.2"/>
    <row r="815" x14ac:dyDescent="0.2"/>
    <row r="816" x14ac:dyDescent="0.2"/>
    <row r="817" x14ac:dyDescent="0.2"/>
    <row r="818" x14ac:dyDescent="0.2"/>
    <row r="819" x14ac:dyDescent="0.2"/>
    <row r="820" x14ac:dyDescent="0.2"/>
    <row r="821" x14ac:dyDescent="0.2"/>
    <row r="822" x14ac:dyDescent="0.2"/>
    <row r="823" x14ac:dyDescent="0.2"/>
    <row r="824" x14ac:dyDescent="0.2"/>
    <row r="825" x14ac:dyDescent="0.2"/>
    <row r="826" x14ac:dyDescent="0.2"/>
    <row r="827" x14ac:dyDescent="0.2"/>
    <row r="828" x14ac:dyDescent="0.2"/>
    <row r="829" x14ac:dyDescent="0.2"/>
    <row r="830" x14ac:dyDescent="0.2"/>
    <row r="831" x14ac:dyDescent="0.2"/>
    <row r="832" x14ac:dyDescent="0.2"/>
    <row r="833" x14ac:dyDescent="0.2"/>
    <row r="834" x14ac:dyDescent="0.2"/>
    <row r="835" x14ac:dyDescent="0.2"/>
    <row r="836" x14ac:dyDescent="0.2"/>
    <row r="837" x14ac:dyDescent="0.2"/>
    <row r="838" x14ac:dyDescent="0.2"/>
    <row r="839" x14ac:dyDescent="0.2"/>
    <row r="840" x14ac:dyDescent="0.2"/>
    <row r="841" x14ac:dyDescent="0.2"/>
    <row r="842" x14ac:dyDescent="0.2"/>
    <row r="843" x14ac:dyDescent="0.2"/>
    <row r="844" x14ac:dyDescent="0.2"/>
    <row r="845" x14ac:dyDescent="0.2"/>
    <row r="846" x14ac:dyDescent="0.2"/>
    <row r="847" x14ac:dyDescent="0.2"/>
    <row r="848" x14ac:dyDescent="0.2"/>
    <row r="849" x14ac:dyDescent="0.2"/>
    <row r="850" x14ac:dyDescent="0.2"/>
    <row r="851" x14ac:dyDescent="0.2"/>
    <row r="852" x14ac:dyDescent="0.2"/>
    <row r="853" x14ac:dyDescent="0.2"/>
    <row r="854" x14ac:dyDescent="0.2"/>
    <row r="855" x14ac:dyDescent="0.2"/>
    <row r="856" x14ac:dyDescent="0.2"/>
    <row r="857" x14ac:dyDescent="0.2"/>
    <row r="858" x14ac:dyDescent="0.2"/>
    <row r="859" x14ac:dyDescent="0.2"/>
    <row r="860" x14ac:dyDescent="0.2"/>
    <row r="861" x14ac:dyDescent="0.2"/>
    <row r="862" x14ac:dyDescent="0.2"/>
    <row r="863" x14ac:dyDescent="0.2"/>
    <row r="864" x14ac:dyDescent="0.2"/>
    <row r="865" x14ac:dyDescent="0.2"/>
    <row r="866" x14ac:dyDescent="0.2"/>
    <row r="867" x14ac:dyDescent="0.2"/>
    <row r="868" x14ac:dyDescent="0.2"/>
    <row r="869" x14ac:dyDescent="0.2"/>
    <row r="870" x14ac:dyDescent="0.2"/>
    <row r="871" x14ac:dyDescent="0.2"/>
    <row r="872" x14ac:dyDescent="0.2"/>
    <row r="873" x14ac:dyDescent="0.2"/>
    <row r="874" x14ac:dyDescent="0.2"/>
    <row r="875" x14ac:dyDescent="0.2"/>
    <row r="876" x14ac:dyDescent="0.2"/>
    <row r="877" x14ac:dyDescent="0.2"/>
    <row r="878" x14ac:dyDescent="0.2"/>
    <row r="879" x14ac:dyDescent="0.2"/>
    <row r="880" x14ac:dyDescent="0.2"/>
    <row r="881" x14ac:dyDescent="0.2"/>
    <row r="882" x14ac:dyDescent="0.2"/>
    <row r="883" x14ac:dyDescent="0.2"/>
    <row r="884" x14ac:dyDescent="0.2"/>
    <row r="885" x14ac:dyDescent="0.2"/>
    <row r="886" x14ac:dyDescent="0.2"/>
    <row r="887" x14ac:dyDescent="0.2"/>
    <row r="888" x14ac:dyDescent="0.2"/>
    <row r="889" x14ac:dyDescent="0.2"/>
    <row r="890" x14ac:dyDescent="0.2"/>
    <row r="891" x14ac:dyDescent="0.2"/>
    <row r="892" x14ac:dyDescent="0.2"/>
    <row r="893" x14ac:dyDescent="0.2"/>
    <row r="894" x14ac:dyDescent="0.2"/>
    <row r="895" x14ac:dyDescent="0.2"/>
    <row r="896" x14ac:dyDescent="0.2"/>
    <row r="897" x14ac:dyDescent="0.2"/>
    <row r="898" x14ac:dyDescent="0.2"/>
    <row r="899" x14ac:dyDescent="0.2"/>
    <row r="900" x14ac:dyDescent="0.2"/>
    <row r="901" x14ac:dyDescent="0.2"/>
    <row r="902" x14ac:dyDescent="0.2"/>
    <row r="903" x14ac:dyDescent="0.2"/>
    <row r="904" x14ac:dyDescent="0.2"/>
    <row r="905" x14ac:dyDescent="0.2"/>
    <row r="906" x14ac:dyDescent="0.2"/>
    <row r="907" x14ac:dyDescent="0.2"/>
    <row r="908" x14ac:dyDescent="0.2"/>
    <row r="909" x14ac:dyDescent="0.2"/>
    <row r="910" x14ac:dyDescent="0.2"/>
    <row r="911" x14ac:dyDescent="0.2"/>
    <row r="912" x14ac:dyDescent="0.2"/>
    <row r="913" x14ac:dyDescent="0.2"/>
    <row r="914" x14ac:dyDescent="0.2"/>
    <row r="915" x14ac:dyDescent="0.2"/>
    <row r="916" x14ac:dyDescent="0.2"/>
    <row r="917" x14ac:dyDescent="0.2"/>
    <row r="918" x14ac:dyDescent="0.2"/>
    <row r="919" x14ac:dyDescent="0.2"/>
    <row r="920" x14ac:dyDescent="0.2"/>
    <row r="921" x14ac:dyDescent="0.2"/>
    <row r="922" x14ac:dyDescent="0.2"/>
    <row r="923" x14ac:dyDescent="0.2"/>
    <row r="924" x14ac:dyDescent="0.2"/>
    <row r="925" x14ac:dyDescent="0.2"/>
    <row r="926" x14ac:dyDescent="0.2"/>
    <row r="927" x14ac:dyDescent="0.2"/>
    <row r="928" x14ac:dyDescent="0.2"/>
    <row r="929" x14ac:dyDescent="0.2"/>
    <row r="930" x14ac:dyDescent="0.2"/>
    <row r="931" x14ac:dyDescent="0.2"/>
    <row r="932" x14ac:dyDescent="0.2"/>
    <row r="933" x14ac:dyDescent="0.2"/>
    <row r="934" x14ac:dyDescent="0.2"/>
    <row r="935" x14ac:dyDescent="0.2"/>
    <row r="936" x14ac:dyDescent="0.2"/>
    <row r="937" x14ac:dyDescent="0.2"/>
    <row r="938" x14ac:dyDescent="0.2"/>
    <row r="939" x14ac:dyDescent="0.2"/>
    <row r="940" x14ac:dyDescent="0.2"/>
    <row r="941" x14ac:dyDescent="0.2"/>
    <row r="942" x14ac:dyDescent="0.2"/>
    <row r="943" x14ac:dyDescent="0.2"/>
    <row r="944" x14ac:dyDescent="0.2"/>
    <row r="945" x14ac:dyDescent="0.2"/>
    <row r="946" x14ac:dyDescent="0.2"/>
    <row r="947" x14ac:dyDescent="0.2"/>
    <row r="948" x14ac:dyDescent="0.2"/>
    <row r="949" x14ac:dyDescent="0.2"/>
    <row r="950" x14ac:dyDescent="0.2"/>
    <row r="951" x14ac:dyDescent="0.2"/>
    <row r="952" x14ac:dyDescent="0.2"/>
    <row r="953" x14ac:dyDescent="0.2"/>
    <row r="954" x14ac:dyDescent="0.2"/>
    <row r="955" x14ac:dyDescent="0.2"/>
    <row r="956" x14ac:dyDescent="0.2"/>
    <row r="957" x14ac:dyDescent="0.2"/>
    <row r="958" x14ac:dyDescent="0.2"/>
    <row r="959" x14ac:dyDescent="0.2"/>
    <row r="960" x14ac:dyDescent="0.2"/>
    <row r="961" x14ac:dyDescent="0.2"/>
    <row r="962" x14ac:dyDescent="0.2"/>
    <row r="963" x14ac:dyDescent="0.2"/>
    <row r="964" x14ac:dyDescent="0.2"/>
    <row r="965" x14ac:dyDescent="0.2"/>
    <row r="966" x14ac:dyDescent="0.2"/>
    <row r="967" x14ac:dyDescent="0.2"/>
    <row r="968" x14ac:dyDescent="0.2"/>
    <row r="969" x14ac:dyDescent="0.2"/>
    <row r="970" x14ac:dyDescent="0.2"/>
    <row r="971" x14ac:dyDescent="0.2"/>
    <row r="972" x14ac:dyDescent="0.2"/>
    <row r="973" x14ac:dyDescent="0.2"/>
    <row r="974" x14ac:dyDescent="0.2"/>
    <row r="975" x14ac:dyDescent="0.2"/>
    <row r="976" x14ac:dyDescent="0.2"/>
    <row r="977" x14ac:dyDescent="0.2"/>
    <row r="978" x14ac:dyDescent="0.2"/>
    <row r="979" x14ac:dyDescent="0.2"/>
    <row r="980" x14ac:dyDescent="0.2"/>
    <row r="981" x14ac:dyDescent="0.2"/>
    <row r="982" x14ac:dyDescent="0.2"/>
    <row r="983" x14ac:dyDescent="0.2"/>
    <row r="984" x14ac:dyDescent="0.2"/>
    <row r="985" x14ac:dyDescent="0.2"/>
    <row r="986" x14ac:dyDescent="0.2"/>
    <row r="987" x14ac:dyDescent="0.2"/>
    <row r="988" x14ac:dyDescent="0.2"/>
    <row r="989" x14ac:dyDescent="0.2"/>
    <row r="990" x14ac:dyDescent="0.2"/>
    <row r="991" x14ac:dyDescent="0.2"/>
    <row r="992" x14ac:dyDescent="0.2"/>
    <row r="993" x14ac:dyDescent="0.2"/>
    <row r="994" x14ac:dyDescent="0.2"/>
    <row r="995" x14ac:dyDescent="0.2"/>
    <row r="996" x14ac:dyDescent="0.2"/>
    <row r="997" x14ac:dyDescent="0.2"/>
    <row r="998" x14ac:dyDescent="0.2"/>
    <row r="999" x14ac:dyDescent="0.2"/>
    <row r="1000" x14ac:dyDescent="0.2"/>
    <row r="1001" x14ac:dyDescent="0.2"/>
    <row r="1002" x14ac:dyDescent="0.2"/>
    <row r="1003" x14ac:dyDescent="0.2"/>
    <row r="1004" x14ac:dyDescent="0.2"/>
    <row r="1005" x14ac:dyDescent="0.2"/>
    <row r="1006" x14ac:dyDescent="0.2"/>
    <row r="1007" x14ac:dyDescent="0.2"/>
    <row r="1008" x14ac:dyDescent="0.2"/>
    <row r="1009" x14ac:dyDescent="0.2"/>
    <row r="1010" x14ac:dyDescent="0.2"/>
    <row r="1011" x14ac:dyDescent="0.2"/>
    <row r="1012" x14ac:dyDescent="0.2"/>
    <row r="1013" x14ac:dyDescent="0.2"/>
  </sheetData>
  <sheetProtection insertRows="0" sort="0" autoFilter="0"/>
  <mergeCells count="91">
    <mergeCell ref="B108:B109"/>
    <mergeCell ref="C108:E109"/>
    <mergeCell ref="F108:F109"/>
    <mergeCell ref="G108:G109"/>
    <mergeCell ref="H108:H109"/>
    <mergeCell ref="C103:E103"/>
    <mergeCell ref="B104:B105"/>
    <mergeCell ref="C104:E105"/>
    <mergeCell ref="F104:F105"/>
    <mergeCell ref="G104:G105"/>
    <mergeCell ref="H104:H105"/>
    <mergeCell ref="B106:B107"/>
    <mergeCell ref="C106:E107"/>
    <mergeCell ref="F106:F107"/>
    <mergeCell ref="G106:G107"/>
    <mergeCell ref="H106:H107"/>
    <mergeCell ref="E129:H129"/>
    <mergeCell ref="C129:D129"/>
    <mergeCell ref="E126:H126"/>
    <mergeCell ref="E127:H127"/>
    <mergeCell ref="E128:H128"/>
    <mergeCell ref="C126:D126"/>
    <mergeCell ref="C127:D127"/>
    <mergeCell ref="C128:D128"/>
    <mergeCell ref="G99:H99"/>
    <mergeCell ref="E124:H124"/>
    <mergeCell ref="B80:C80"/>
    <mergeCell ref="B91:C91"/>
    <mergeCell ref="B122:C122"/>
    <mergeCell ref="E125:H125"/>
    <mergeCell ref="C124:D124"/>
    <mergeCell ref="C125:D125"/>
    <mergeCell ref="G97:H97"/>
    <mergeCell ref="G98:H98"/>
    <mergeCell ref="B99:C99"/>
    <mergeCell ref="G88:H88"/>
    <mergeCell ref="B93:C93"/>
    <mergeCell ref="G83:H83"/>
    <mergeCell ref="G84:H84"/>
    <mergeCell ref="G85:H85"/>
    <mergeCell ref="G86:H86"/>
    <mergeCell ref="G93:H93"/>
    <mergeCell ref="G94:H94"/>
    <mergeCell ref="G95:H95"/>
    <mergeCell ref="G96:H96"/>
    <mergeCell ref="B98:C98"/>
    <mergeCell ref="B88:C88"/>
    <mergeCell ref="B94:C94"/>
    <mergeCell ref="B95:C95"/>
    <mergeCell ref="B96:C96"/>
    <mergeCell ref="B63:C63"/>
    <mergeCell ref="B65:H75"/>
    <mergeCell ref="D15:H15"/>
    <mergeCell ref="D16:H16"/>
    <mergeCell ref="D17:H17"/>
    <mergeCell ref="B87:C87"/>
    <mergeCell ref="B97:C97"/>
    <mergeCell ref="B77:C77"/>
    <mergeCell ref="B78:C78"/>
    <mergeCell ref="D77:H77"/>
    <mergeCell ref="D78:H78"/>
    <mergeCell ref="B83:C83"/>
    <mergeCell ref="B82:C82"/>
    <mergeCell ref="B84:C84"/>
    <mergeCell ref="B85:C85"/>
    <mergeCell ref="B86:C86"/>
    <mergeCell ref="G87:H87"/>
    <mergeCell ref="G82:H82"/>
    <mergeCell ref="B15:C15"/>
    <mergeCell ref="B16:C16"/>
    <mergeCell ref="D18:H18"/>
    <mergeCell ref="D19:H19"/>
    <mergeCell ref="D20:H20"/>
    <mergeCell ref="B42:H47"/>
    <mergeCell ref="B49:C49"/>
    <mergeCell ref="B12:C12"/>
    <mergeCell ref="B26:C26"/>
    <mergeCell ref="B28:H38"/>
    <mergeCell ref="B40:C40"/>
    <mergeCell ref="B17:C17"/>
    <mergeCell ref="D21:H21"/>
    <mergeCell ref="D22:H22"/>
    <mergeCell ref="B23:C23"/>
    <mergeCell ref="D23:H23"/>
    <mergeCell ref="B13:C13"/>
    <mergeCell ref="B18:C18"/>
    <mergeCell ref="B20:C20"/>
    <mergeCell ref="B19:C19"/>
    <mergeCell ref="B21:C21"/>
    <mergeCell ref="B22:C22"/>
    <mergeCell ref="B51:H61"/>
  </mergeCells>
  <dataValidations count="3">
    <dataValidation type="whole" allowBlank="1" showInputMessage="1" showErrorMessage="1" errorTitle="Error" error="Solo se permite el ingreso de los siguientes valores: 1 - 2 - 3._x000a_3 representa la probabilildad mayor- 1 representa la probabilildad menor" sqref="E83:E85 E94:E99 E87:E88" xr:uid="{7D01C87C-BD83-4CCA-9622-B63DFA864080}">
      <formula1>1</formula1>
      <formula2>3</formula2>
    </dataValidation>
    <dataValidation type="whole" allowBlank="1" showInputMessage="1" showErrorMessage="1" errorTitle="Error" error="Solo se permite el ingreso de los siguientes valores: 1 - 2 - 3._x000a_3 representa el impacto mayor- 1 representa el impacto menor" sqref="D83:D85 D94:D99 D87:D89" xr:uid="{980243DC-7E0C-4214-8BF8-32F5FA646212}">
      <formula1>1</formula1>
      <formula2>3</formula2>
    </dataValidation>
    <dataValidation allowBlank="1" showInputMessage="1" showErrorMessage="1" errorTitle="Error" error="Solo se permite el ingreso de los siguientes valores: 1 - 2 - 3._x000a_3 representa el impacto mayor- 1 representa el impacto menor" sqref="E89 E100" xr:uid="{1C7F519F-9B85-4625-921F-8235428AE668}"/>
  </dataValidations>
  <pageMargins left="0.7" right="0.7" top="0.75" bottom="0.75" header="0.3" footer="0.3"/>
  <pageSetup paperSize="2833" orientation="portrait" horizontalDpi="203" verticalDpi="203"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62873-CC3D-4FBC-B501-5062D70E4B07}">
  <sheetPr>
    <tabColor rgb="FF875EBC"/>
  </sheetPr>
  <dimension ref="A1:G9"/>
  <sheetViews>
    <sheetView showGridLines="0" workbookViewId="0">
      <selection activeCell="E5" sqref="E5"/>
    </sheetView>
  </sheetViews>
  <sheetFormatPr baseColWidth="10" defaultRowHeight="15" x14ac:dyDescent="0.25"/>
  <cols>
    <col min="1" max="1" width="19.7109375" style="7" customWidth="1"/>
    <col min="2" max="2" width="33.5703125" style="7" customWidth="1"/>
    <col min="3" max="3" width="31.7109375" style="7" customWidth="1"/>
    <col min="4" max="4" width="22.7109375" style="7" customWidth="1"/>
    <col min="5" max="5" width="24.85546875" style="7" customWidth="1"/>
    <col min="6" max="6" width="23.7109375" style="7" customWidth="1"/>
    <col min="7" max="7" width="24.7109375" style="7" bestFit="1" customWidth="1"/>
  </cols>
  <sheetData>
    <row r="1" spans="1:7" s="518" customFormat="1" x14ac:dyDescent="0.25">
      <c r="A1" s="525" t="s">
        <v>596</v>
      </c>
      <c r="B1" s="526" t="s">
        <v>599</v>
      </c>
      <c r="C1" s="526"/>
      <c r="D1" s="526"/>
      <c r="E1" s="526"/>
      <c r="F1" s="526"/>
      <c r="G1" s="526"/>
    </row>
    <row r="2" spans="1:7" x14ac:dyDescent="0.25">
      <c r="A2" s="519"/>
      <c r="B2" s="520"/>
    </row>
    <row r="3" spans="1:7" ht="25.5" x14ac:dyDescent="0.25">
      <c r="A3" s="531" t="s">
        <v>616</v>
      </c>
      <c r="B3" s="532" t="s">
        <v>617</v>
      </c>
      <c r="C3" s="532" t="s">
        <v>618</v>
      </c>
      <c r="D3" s="532" t="s">
        <v>619</v>
      </c>
      <c r="E3" s="532" t="s">
        <v>621</v>
      </c>
      <c r="F3" s="532" t="s">
        <v>620</v>
      </c>
      <c r="G3" s="533" t="s">
        <v>622</v>
      </c>
    </row>
    <row r="4" spans="1:7" s="27" customFormat="1" ht="38.25" x14ac:dyDescent="0.25">
      <c r="A4" s="527" t="s">
        <v>623</v>
      </c>
      <c r="B4" s="522" t="s">
        <v>627</v>
      </c>
      <c r="C4" s="522" t="s">
        <v>628</v>
      </c>
      <c r="D4" s="522" t="s">
        <v>629</v>
      </c>
      <c r="E4" s="523" t="s">
        <v>638</v>
      </c>
      <c r="F4" s="522" t="s">
        <v>630</v>
      </c>
      <c r="G4" s="528" t="s">
        <v>631</v>
      </c>
    </row>
    <row r="5" spans="1:7" ht="178.5" x14ac:dyDescent="0.25">
      <c r="A5" s="527" t="s">
        <v>626</v>
      </c>
      <c r="B5" s="521" t="s">
        <v>632</v>
      </c>
      <c r="C5" s="521" t="s">
        <v>633</v>
      </c>
      <c r="D5" s="521" t="s">
        <v>636</v>
      </c>
      <c r="E5" s="521" t="s">
        <v>639</v>
      </c>
      <c r="F5" s="521" t="s">
        <v>624</v>
      </c>
      <c r="G5" s="529" t="s">
        <v>625</v>
      </c>
    </row>
    <row r="6" spans="1:7" ht="165.75" x14ac:dyDescent="0.25">
      <c r="A6" s="527" t="s">
        <v>634</v>
      </c>
      <c r="B6" s="521" t="s">
        <v>632</v>
      </c>
      <c r="C6" s="521" t="s">
        <v>635</v>
      </c>
      <c r="D6" s="521" t="s">
        <v>636</v>
      </c>
      <c r="E6" s="521" t="s">
        <v>640</v>
      </c>
      <c r="F6" s="521" t="s">
        <v>637</v>
      </c>
      <c r="G6" s="529" t="s">
        <v>641</v>
      </c>
    </row>
    <row r="7" spans="1:7" ht="51.75" x14ac:dyDescent="0.25">
      <c r="A7" s="527" t="s">
        <v>646</v>
      </c>
      <c r="B7" s="524" t="s">
        <v>642</v>
      </c>
      <c r="C7" s="524" t="s">
        <v>643</v>
      </c>
      <c r="D7" s="524" t="s">
        <v>644</v>
      </c>
      <c r="E7" s="523" t="s">
        <v>638</v>
      </c>
      <c r="F7" s="522" t="s">
        <v>630</v>
      </c>
      <c r="G7" s="530" t="s">
        <v>645</v>
      </c>
    </row>
    <row r="8" spans="1:7" ht="165.75" x14ac:dyDescent="0.25">
      <c r="A8" s="527" t="s">
        <v>650</v>
      </c>
      <c r="B8" s="524" t="s">
        <v>647</v>
      </c>
      <c r="C8" s="521" t="s">
        <v>648</v>
      </c>
      <c r="D8" s="521" t="s">
        <v>636</v>
      </c>
      <c r="E8" s="521" t="s">
        <v>649</v>
      </c>
      <c r="F8" s="521" t="s">
        <v>637</v>
      </c>
      <c r="G8" s="530" t="s">
        <v>651</v>
      </c>
    </row>
    <row r="9" spans="1:7" ht="165.75" x14ac:dyDescent="0.25">
      <c r="A9" s="534" t="s">
        <v>652</v>
      </c>
      <c r="B9" s="535" t="s">
        <v>653</v>
      </c>
      <c r="C9" s="536" t="s">
        <v>654</v>
      </c>
      <c r="D9" s="536" t="s">
        <v>636</v>
      </c>
      <c r="E9" s="536" t="s">
        <v>655</v>
      </c>
      <c r="F9" s="536" t="s">
        <v>637</v>
      </c>
      <c r="G9" s="537" t="s">
        <v>651</v>
      </c>
    </row>
  </sheetData>
  <mergeCells count="1">
    <mergeCell ref="B1:G1"/>
  </mergeCells>
  <phoneticPr fontId="79" type="noConversion"/>
  <hyperlinks>
    <hyperlink ref="E4" r:id="rId1" xr:uid="{8DDD80BD-C9B7-49BF-B188-A6C5E6E9076D}"/>
    <hyperlink ref="E7" r:id="rId2" xr:uid="{E8970622-DEC5-4810-8A3E-06C80D989BE9}"/>
  </hyperlinks>
  <pageMargins left="0.7" right="0.7" top="0.75" bottom="0.75" header="0.3" footer="0.3"/>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D05F2-15AA-4F07-97FA-C092B595A292}">
  <sheetPr>
    <tabColor rgb="FF875EBC"/>
  </sheetPr>
  <dimension ref="A1:K61"/>
  <sheetViews>
    <sheetView showGridLines="0" topLeftCell="A61" zoomScaleNormal="100" workbookViewId="0">
      <selection activeCell="B49" sqref="B49"/>
    </sheetView>
  </sheetViews>
  <sheetFormatPr baseColWidth="10" defaultColWidth="0" defaultRowHeight="15" customHeight="1" zeroHeight="1" x14ac:dyDescent="0.25"/>
  <cols>
    <col min="1" max="1" width="4.7109375" customWidth="1"/>
    <col min="2" max="2" width="11.42578125" customWidth="1"/>
    <col min="3" max="3" width="26" customWidth="1"/>
    <col min="4" max="4" width="19.5703125" customWidth="1"/>
    <col min="5" max="5" width="21.5703125" customWidth="1"/>
    <col min="6" max="6" width="18" customWidth="1"/>
    <col min="7" max="7" width="17" customWidth="1"/>
    <col min="8" max="8" width="16.5703125" customWidth="1"/>
    <col min="9" max="9" width="15.28515625" customWidth="1"/>
    <col min="10" max="10" width="11.42578125" customWidth="1"/>
    <col min="11" max="11" width="0" hidden="1" customWidth="1"/>
    <col min="12" max="16384" width="11.42578125" hidden="1"/>
  </cols>
  <sheetData>
    <row r="1" spans="2:9" x14ac:dyDescent="0.25"/>
    <row r="2" spans="2:9" x14ac:dyDescent="0.25"/>
    <row r="3" spans="2:9" x14ac:dyDescent="0.25"/>
    <row r="4" spans="2:9" x14ac:dyDescent="0.25"/>
    <row r="5" spans="2:9" x14ac:dyDescent="0.25"/>
    <row r="6" spans="2:9" x14ac:dyDescent="0.25"/>
    <row r="7" spans="2:9" ht="15.75" customHeight="1" x14ac:dyDescent="0.25"/>
    <row r="8" spans="2:9" ht="15.75" customHeight="1" x14ac:dyDescent="0.25"/>
    <row r="9" spans="2:9" ht="15.75" customHeight="1" x14ac:dyDescent="0.25"/>
    <row r="10" spans="2:9" ht="15.75" customHeight="1" x14ac:dyDescent="0.25"/>
    <row r="11" spans="2:9" ht="37.5" customHeight="1" x14ac:dyDescent="0.25">
      <c r="B11" s="409" t="s">
        <v>438</v>
      </c>
      <c r="C11" s="409"/>
      <c r="D11" s="255">
        <v>9</v>
      </c>
      <c r="E11" s="256"/>
      <c r="F11" s="256"/>
      <c r="G11" s="256"/>
      <c r="H11" s="256"/>
      <c r="I11" s="256"/>
    </row>
    <row r="12" spans="2:9" ht="28.5" customHeight="1" x14ac:dyDescent="0.25">
      <c r="B12" s="409" t="s">
        <v>439</v>
      </c>
      <c r="C12" s="409"/>
      <c r="D12" s="257">
        <f>FactorAjuste!D12</f>
        <v>0.3</v>
      </c>
      <c r="E12" s="256"/>
      <c r="F12" s="256"/>
      <c r="G12" s="256"/>
      <c r="H12" s="256"/>
      <c r="I12" s="256"/>
    </row>
    <row r="13" spans="2:9" x14ac:dyDescent="0.25">
      <c r="B13" s="256"/>
      <c r="C13" s="256"/>
      <c r="D13" s="256"/>
      <c r="E13" s="256"/>
      <c r="F13" s="256"/>
      <c r="G13" s="256"/>
      <c r="H13" s="256"/>
      <c r="I13" s="256"/>
    </row>
    <row r="14" spans="2:9" ht="33" customHeight="1" x14ac:dyDescent="0.25">
      <c r="B14" s="258" t="s">
        <v>440</v>
      </c>
      <c r="C14" s="410" t="s">
        <v>441</v>
      </c>
      <c r="D14" s="410"/>
      <c r="E14" s="410"/>
      <c r="F14" s="410"/>
      <c r="G14" s="410"/>
      <c r="H14" s="410"/>
      <c r="I14" s="410"/>
    </row>
    <row r="15" spans="2:9" x14ac:dyDescent="0.25">
      <c r="B15" s="259"/>
      <c r="C15" s="260"/>
      <c r="D15" s="260"/>
      <c r="E15" s="260"/>
      <c r="F15" s="260"/>
      <c r="G15" s="260"/>
      <c r="H15" s="260"/>
      <c r="I15" s="260"/>
    </row>
    <row r="16" spans="2:9" ht="62.25" customHeight="1" x14ac:dyDescent="0.25">
      <c r="B16" s="411" t="s">
        <v>442</v>
      </c>
      <c r="C16" s="411"/>
      <c r="D16" s="411"/>
      <c r="E16" s="411"/>
      <c r="F16" s="261" t="s">
        <v>443</v>
      </c>
      <c r="G16" s="261" t="s">
        <v>444</v>
      </c>
      <c r="H16" s="261" t="s">
        <v>445</v>
      </c>
      <c r="I16" s="261" t="s">
        <v>446</v>
      </c>
    </row>
    <row r="17" spans="2:9" x14ac:dyDescent="0.25">
      <c r="B17" s="412" t="s">
        <v>602</v>
      </c>
      <c r="C17" s="412"/>
      <c r="D17" s="412"/>
      <c r="E17" s="412"/>
      <c r="F17" s="275">
        <f>IF(SUM(F18:F20)=0," ",SUM(F18:F20))</f>
        <v>5</v>
      </c>
      <c r="G17" s="275">
        <f>IF(SUM(G18:G20)=0," ",SUM(G18:G20))</f>
        <v>6.5</v>
      </c>
      <c r="H17" s="276">
        <f>MAX(H18:H20)</f>
        <v>1</v>
      </c>
      <c r="I17" s="262">
        <f>IF(SUM(I18:I20)=0," ",SUM(I18:I20))</f>
        <v>0.72222222222222232</v>
      </c>
    </row>
    <row r="18" spans="2:9" x14ac:dyDescent="0.25">
      <c r="B18" s="408" t="s">
        <v>447</v>
      </c>
      <c r="C18" s="408"/>
      <c r="D18" s="408"/>
      <c r="E18" s="408"/>
      <c r="F18" s="263">
        <v>2</v>
      </c>
      <c r="G18" s="264">
        <f>IF((F18+F18*$D$12)=0," ",(F18+F18*$D$12))</f>
        <v>2.6</v>
      </c>
      <c r="H18" s="265">
        <v>1</v>
      </c>
      <c r="I18" s="266">
        <f>IF(G18=" "," ",(G18/$D$11/H18))</f>
        <v>0.28888888888888892</v>
      </c>
    </row>
    <row r="19" spans="2:9" x14ac:dyDescent="0.25">
      <c r="B19" s="408" t="s">
        <v>448</v>
      </c>
      <c r="C19" s="408"/>
      <c r="D19" s="408"/>
      <c r="E19" s="408"/>
      <c r="F19" s="263">
        <v>1</v>
      </c>
      <c r="G19" s="264">
        <f t="shared" ref="G19:G20" si="0">IF((F19+F19*$D$12)=0," ",(F19+F19*$D$12))</f>
        <v>1.3</v>
      </c>
      <c r="H19" s="265">
        <v>1</v>
      </c>
      <c r="I19" s="266">
        <f t="shared" ref="I19:I20" si="1">IF(G19=" "," ",(G19/$D$11/H19))</f>
        <v>0.14444444444444446</v>
      </c>
    </row>
    <row r="20" spans="2:9" x14ac:dyDescent="0.25">
      <c r="B20" s="408" t="s">
        <v>603</v>
      </c>
      <c r="C20" s="408"/>
      <c r="D20" s="408"/>
      <c r="E20" s="408"/>
      <c r="F20" s="263">
        <v>2</v>
      </c>
      <c r="G20" s="264">
        <f t="shared" si="0"/>
        <v>2.6</v>
      </c>
      <c r="H20" s="265">
        <v>1</v>
      </c>
      <c r="I20" s="266">
        <f t="shared" si="1"/>
        <v>0.28888888888888892</v>
      </c>
    </row>
    <row r="21" spans="2:9" x14ac:dyDescent="0.25">
      <c r="B21" s="412" t="s">
        <v>7</v>
      </c>
      <c r="C21" s="412"/>
      <c r="D21" s="412"/>
      <c r="E21" s="412"/>
      <c r="F21" s="275">
        <f>IF(SUM(F22:F25)=0," ",SUM(F22:F25))</f>
        <v>8</v>
      </c>
      <c r="G21" s="275">
        <f>IF(SUM(G22:G25)=0," ",SUM(G22:G25))</f>
        <v>10.4</v>
      </c>
      <c r="H21" s="276">
        <f>MAX(H22:H25)</f>
        <v>1</v>
      </c>
      <c r="I21" s="262">
        <f>IF(SUM(I22:I25)=0," ",SUM(I22:I25))</f>
        <v>1.1555555555555557</v>
      </c>
    </row>
    <row r="22" spans="2:9" x14ac:dyDescent="0.25">
      <c r="B22" s="408" t="s">
        <v>449</v>
      </c>
      <c r="C22" s="408"/>
      <c r="D22" s="408"/>
      <c r="E22" s="408"/>
      <c r="F22" s="263">
        <v>1</v>
      </c>
      <c r="G22" s="264">
        <f t="shared" ref="G22:G25" si="2">IF((F22+F22*$D$12)=0," ",(F22+F22*$D$12))</f>
        <v>1.3</v>
      </c>
      <c r="H22" s="265">
        <v>1</v>
      </c>
      <c r="I22" s="266">
        <f t="shared" ref="I22:I25" si="3">IF(G22=" "," ",(G22/$D$11/H22))</f>
        <v>0.14444444444444446</v>
      </c>
    </row>
    <row r="23" spans="2:9" x14ac:dyDescent="0.25">
      <c r="B23" s="408" t="s">
        <v>450</v>
      </c>
      <c r="C23" s="408"/>
      <c r="D23" s="408"/>
      <c r="E23" s="408"/>
      <c r="F23" s="263">
        <v>3</v>
      </c>
      <c r="G23" s="264">
        <f t="shared" si="2"/>
        <v>3.9</v>
      </c>
      <c r="H23" s="265">
        <v>1</v>
      </c>
      <c r="I23" s="266">
        <f t="shared" si="3"/>
        <v>0.43333333333333335</v>
      </c>
    </row>
    <row r="24" spans="2:9" x14ac:dyDescent="0.25">
      <c r="B24" s="408" t="s">
        <v>451</v>
      </c>
      <c r="C24" s="408"/>
      <c r="D24" s="408"/>
      <c r="E24" s="408"/>
      <c r="F24" s="263">
        <v>2</v>
      </c>
      <c r="G24" s="264">
        <f t="shared" si="2"/>
        <v>2.6</v>
      </c>
      <c r="H24" s="265">
        <v>1</v>
      </c>
      <c r="I24" s="266">
        <f t="shared" si="3"/>
        <v>0.28888888888888892</v>
      </c>
    </row>
    <row r="25" spans="2:9" x14ac:dyDescent="0.25">
      <c r="B25" s="408" t="s">
        <v>452</v>
      </c>
      <c r="C25" s="408"/>
      <c r="D25" s="408"/>
      <c r="E25" s="408"/>
      <c r="F25" s="263">
        <v>2</v>
      </c>
      <c r="G25" s="264">
        <f t="shared" si="2"/>
        <v>2.6</v>
      </c>
      <c r="H25" s="265">
        <v>1</v>
      </c>
      <c r="I25" s="266">
        <f t="shared" si="3"/>
        <v>0.28888888888888892</v>
      </c>
    </row>
    <row r="26" spans="2:9" x14ac:dyDescent="0.25">
      <c r="B26" s="412" t="s">
        <v>8</v>
      </c>
      <c r="C26" s="412"/>
      <c r="D26" s="412"/>
      <c r="E26" s="412"/>
      <c r="F26" s="275">
        <f>IF(SUM(F27:F32)=0," ",SUM(F27:F32))</f>
        <v>14</v>
      </c>
      <c r="G26" s="275">
        <f>IF(SUM(G27:G32)=0," ",SUM(G27:G32))</f>
        <v>18.200000000000003</v>
      </c>
      <c r="H26" s="276">
        <f>MAX(H27:H32)</f>
        <v>3</v>
      </c>
      <c r="I26" s="262">
        <f>IF(SUM(I27:I32)=0," ",SUM(I27:I32))</f>
        <v>1.5407407407407407</v>
      </c>
    </row>
    <row r="27" spans="2:9" x14ac:dyDescent="0.25">
      <c r="B27" s="408" t="s">
        <v>453</v>
      </c>
      <c r="C27" s="408"/>
      <c r="D27" s="408"/>
      <c r="E27" s="408"/>
      <c r="F27" s="263">
        <v>1</v>
      </c>
      <c r="G27" s="264">
        <f>IF((F27+F27*$D$12)=0," ",(F27+F27*$D$12))</f>
        <v>1.3</v>
      </c>
      <c r="H27" s="265">
        <v>3</v>
      </c>
      <c r="I27" s="266">
        <f>IF(G27=" "," ",(G27/$D$11/H27))</f>
        <v>4.8148148148148155E-2</v>
      </c>
    </row>
    <row r="28" spans="2:9" x14ac:dyDescent="0.25">
      <c r="B28" s="408" t="s">
        <v>454</v>
      </c>
      <c r="C28" s="408"/>
      <c r="D28" s="408"/>
      <c r="E28" s="408"/>
      <c r="F28" s="263">
        <v>2</v>
      </c>
      <c r="G28" s="264">
        <f t="shared" ref="G28:G32" si="4">IF((F28+F28*$D$12)=0," ",(F28+F28*$D$12))</f>
        <v>2.6</v>
      </c>
      <c r="H28" s="265">
        <v>3</v>
      </c>
      <c r="I28" s="266">
        <f t="shared" ref="I28:I32" si="5">IF(G28=" "," ",(G28/$D$11/H28))</f>
        <v>9.629629629629631E-2</v>
      </c>
    </row>
    <row r="29" spans="2:9" x14ac:dyDescent="0.25">
      <c r="B29" s="408" t="s">
        <v>455</v>
      </c>
      <c r="C29" s="408"/>
      <c r="D29" s="408"/>
      <c r="E29" s="408"/>
      <c r="F29" s="263">
        <v>3</v>
      </c>
      <c r="G29" s="264">
        <f t="shared" si="4"/>
        <v>3.9</v>
      </c>
      <c r="H29" s="265">
        <v>1</v>
      </c>
      <c r="I29" s="266">
        <f t="shared" si="5"/>
        <v>0.43333333333333335</v>
      </c>
    </row>
    <row r="30" spans="2:9" x14ac:dyDescent="0.25">
      <c r="B30" s="408" t="s">
        <v>456</v>
      </c>
      <c r="C30" s="408"/>
      <c r="D30" s="408"/>
      <c r="E30" s="408"/>
      <c r="F30" s="263">
        <v>3</v>
      </c>
      <c r="G30" s="264">
        <f t="shared" si="4"/>
        <v>3.9</v>
      </c>
      <c r="H30" s="265">
        <v>1</v>
      </c>
      <c r="I30" s="266">
        <f t="shared" si="5"/>
        <v>0.43333333333333335</v>
      </c>
    </row>
    <row r="31" spans="2:9" x14ac:dyDescent="0.25">
      <c r="B31" s="408" t="s">
        <v>457</v>
      </c>
      <c r="C31" s="408"/>
      <c r="D31" s="408"/>
      <c r="E31" s="408"/>
      <c r="F31" s="263">
        <v>3</v>
      </c>
      <c r="G31" s="264">
        <f t="shared" si="4"/>
        <v>3.9</v>
      </c>
      <c r="H31" s="265">
        <v>1</v>
      </c>
      <c r="I31" s="266">
        <f t="shared" si="5"/>
        <v>0.43333333333333335</v>
      </c>
    </row>
    <row r="32" spans="2:9" x14ac:dyDescent="0.25">
      <c r="B32" s="408" t="s">
        <v>458</v>
      </c>
      <c r="C32" s="408"/>
      <c r="D32" s="408"/>
      <c r="E32" s="408"/>
      <c r="F32" s="263">
        <v>2</v>
      </c>
      <c r="G32" s="264">
        <f t="shared" si="4"/>
        <v>2.6</v>
      </c>
      <c r="H32" s="265">
        <v>3</v>
      </c>
      <c r="I32" s="266">
        <f t="shared" si="5"/>
        <v>9.629629629629631E-2</v>
      </c>
    </row>
    <row r="33" spans="2:9" x14ac:dyDescent="0.25">
      <c r="B33" s="412" t="s">
        <v>9</v>
      </c>
      <c r="C33" s="412"/>
      <c r="D33" s="412"/>
      <c r="E33" s="412"/>
      <c r="F33" s="275">
        <f>IF(SUM(F34:F39)=0," ",SUM(F34:F39))</f>
        <v>114</v>
      </c>
      <c r="G33" s="275">
        <f>IF(SUM(G34:G39)=0," ",SUM(G34:G39))</f>
        <v>148.20000000000002</v>
      </c>
      <c r="H33" s="276">
        <f>MAX(H34:H39)</f>
        <v>3</v>
      </c>
      <c r="I33" s="262">
        <f>IF(SUM(I34:I39)=0," ",SUM(I34:I39))</f>
        <v>10.977777777777776</v>
      </c>
    </row>
    <row r="34" spans="2:9" x14ac:dyDescent="0.25">
      <c r="B34" s="408" t="s">
        <v>454</v>
      </c>
      <c r="C34" s="408"/>
      <c r="D34" s="408"/>
      <c r="E34" s="408"/>
      <c r="F34" s="263">
        <v>3</v>
      </c>
      <c r="G34" s="264">
        <f>IF((F34+F34*$D$12)=0," ",(F34+F34*$D$12))</f>
        <v>3.9</v>
      </c>
      <c r="H34" s="265">
        <v>3</v>
      </c>
      <c r="I34" s="266">
        <f>IF(G34=" "," ",(G34/$D$11/H34))</f>
        <v>0.14444444444444446</v>
      </c>
    </row>
    <row r="35" spans="2:9" ht="15" customHeight="1" x14ac:dyDescent="0.25">
      <c r="B35" s="408" t="s">
        <v>455</v>
      </c>
      <c r="C35" s="408"/>
      <c r="D35" s="408"/>
      <c r="E35" s="408"/>
      <c r="F35" s="263">
        <v>18</v>
      </c>
      <c r="G35" s="264">
        <f t="shared" ref="G35:G39" si="6">IF((F35+F35*$D$12)=0," ",(F35+F35*$D$12))</f>
        <v>23.4</v>
      </c>
      <c r="H35" s="265">
        <v>1</v>
      </c>
      <c r="I35" s="266">
        <f>IF(G35=" "," ",(G35/$D$11/H35))</f>
        <v>2.5999999999999996</v>
      </c>
    </row>
    <row r="36" spans="2:9" ht="15" customHeight="1" x14ac:dyDescent="0.25">
      <c r="B36" s="408" t="s">
        <v>456</v>
      </c>
      <c r="C36" s="408"/>
      <c r="D36" s="408"/>
      <c r="E36" s="408"/>
      <c r="F36" s="263">
        <v>18</v>
      </c>
      <c r="G36" s="264">
        <f t="shared" si="6"/>
        <v>23.4</v>
      </c>
      <c r="H36" s="265">
        <v>1</v>
      </c>
      <c r="I36" s="266">
        <f t="shared" ref="I36:I39" si="7">IF(G36=" "," ",(G36/$D$11/H36))</f>
        <v>2.5999999999999996</v>
      </c>
    </row>
    <row r="37" spans="2:9" ht="15" customHeight="1" x14ac:dyDescent="0.25">
      <c r="B37" s="408" t="s">
        <v>457</v>
      </c>
      <c r="C37" s="408"/>
      <c r="D37" s="408"/>
      <c r="E37" s="408"/>
      <c r="F37" s="263">
        <v>18</v>
      </c>
      <c r="G37" s="264">
        <f t="shared" si="6"/>
        <v>23.4</v>
      </c>
      <c r="H37" s="265">
        <v>1</v>
      </c>
      <c r="I37" s="266">
        <f t="shared" si="7"/>
        <v>2.5999999999999996</v>
      </c>
    </row>
    <row r="38" spans="2:9" x14ac:dyDescent="0.25">
      <c r="B38" s="408" t="s">
        <v>459</v>
      </c>
      <c r="C38" s="408"/>
      <c r="D38" s="408"/>
      <c r="E38" s="408"/>
      <c r="F38" s="263">
        <v>54</v>
      </c>
      <c r="G38" s="264">
        <f t="shared" si="6"/>
        <v>70.2</v>
      </c>
      <c r="H38" s="265">
        <v>3</v>
      </c>
      <c r="I38" s="266">
        <f t="shared" si="7"/>
        <v>2.6</v>
      </c>
    </row>
    <row r="39" spans="2:9" x14ac:dyDescent="0.25">
      <c r="B39" s="408" t="s">
        <v>460</v>
      </c>
      <c r="C39" s="408"/>
      <c r="D39" s="408"/>
      <c r="E39" s="408"/>
      <c r="F39" s="263">
        <v>3</v>
      </c>
      <c r="G39" s="264">
        <f t="shared" si="6"/>
        <v>3.9</v>
      </c>
      <c r="H39" s="265">
        <v>1</v>
      </c>
      <c r="I39" s="266">
        <f t="shared" si="7"/>
        <v>0.43333333333333335</v>
      </c>
    </row>
    <row r="40" spans="2:9" x14ac:dyDescent="0.25">
      <c r="B40" s="412" t="s">
        <v>461</v>
      </c>
      <c r="C40" s="412"/>
      <c r="D40" s="412"/>
      <c r="E40" s="412"/>
      <c r="F40" s="275">
        <f>IF(SUM(F41:F46)=0," ",SUM(F41:F46))</f>
        <v>54</v>
      </c>
      <c r="G40" s="275">
        <f>IF(SUM(G41:G46)=0," ",SUM(G41:G46))</f>
        <v>70.199999999999989</v>
      </c>
      <c r="H40" s="276">
        <f>MAX(H41:H46)</f>
        <v>3</v>
      </c>
      <c r="I40" s="262">
        <f>IF(SUM(I41:I46)=0," ",SUM(I41:I46))</f>
        <v>2.6</v>
      </c>
    </row>
    <row r="41" spans="2:9" x14ac:dyDescent="0.25">
      <c r="B41" s="408" t="s">
        <v>462</v>
      </c>
      <c r="C41" s="408"/>
      <c r="D41" s="408"/>
      <c r="E41" s="408"/>
      <c r="F41" s="263">
        <v>3</v>
      </c>
      <c r="G41" s="264">
        <f>IF((F41+F41*$D$12)=0," ",(F41+F41*$D$12))</f>
        <v>3.9</v>
      </c>
      <c r="H41" s="265">
        <v>3</v>
      </c>
      <c r="I41" s="266">
        <f>IF(G41=" "," ",(G41/$D$11/H41))</f>
        <v>0.14444444444444446</v>
      </c>
    </row>
    <row r="42" spans="2:9" x14ac:dyDescent="0.25">
      <c r="B42" s="408" t="s">
        <v>463</v>
      </c>
      <c r="C42" s="408"/>
      <c r="D42" s="408"/>
      <c r="E42" s="408"/>
      <c r="F42" s="263">
        <v>15</v>
      </c>
      <c r="G42" s="264">
        <f t="shared" ref="G42:G46" si="8">IF((F42+F42*$D$12)=0," ",(F42+F42*$D$12))</f>
        <v>19.5</v>
      </c>
      <c r="H42" s="265">
        <v>3</v>
      </c>
      <c r="I42" s="266">
        <f t="shared" ref="I42:I46" si="9">IF(G42=" "," ",(G42/$D$11/H42))</f>
        <v>0.72222222222222221</v>
      </c>
    </row>
    <row r="43" spans="2:9" x14ac:dyDescent="0.25">
      <c r="B43" s="408" t="s">
        <v>464</v>
      </c>
      <c r="C43" s="408"/>
      <c r="D43" s="408"/>
      <c r="E43" s="408"/>
      <c r="F43" s="263">
        <v>9</v>
      </c>
      <c r="G43" s="264">
        <f t="shared" si="8"/>
        <v>11.7</v>
      </c>
      <c r="H43" s="265">
        <v>3</v>
      </c>
      <c r="I43" s="266">
        <f t="shared" si="9"/>
        <v>0.43333333333333329</v>
      </c>
    </row>
    <row r="44" spans="2:9" x14ac:dyDescent="0.25">
      <c r="B44" s="408" t="s">
        <v>465</v>
      </c>
      <c r="C44" s="408"/>
      <c r="D44" s="408"/>
      <c r="E44" s="408"/>
      <c r="F44" s="263">
        <v>3</v>
      </c>
      <c r="G44" s="264">
        <f t="shared" si="8"/>
        <v>3.9</v>
      </c>
      <c r="H44" s="265">
        <v>3</v>
      </c>
      <c r="I44" s="266">
        <f t="shared" si="9"/>
        <v>0.14444444444444446</v>
      </c>
    </row>
    <row r="45" spans="2:9" x14ac:dyDescent="0.25">
      <c r="B45" s="408" t="s">
        <v>466</v>
      </c>
      <c r="C45" s="408"/>
      <c r="D45" s="408"/>
      <c r="E45" s="408"/>
      <c r="F45" s="263">
        <v>9</v>
      </c>
      <c r="G45" s="264">
        <f t="shared" si="8"/>
        <v>11.7</v>
      </c>
      <c r="H45" s="265">
        <v>3</v>
      </c>
      <c r="I45" s="266">
        <f t="shared" si="9"/>
        <v>0.43333333333333329</v>
      </c>
    </row>
    <row r="46" spans="2:9" x14ac:dyDescent="0.25">
      <c r="B46" s="408" t="s">
        <v>467</v>
      </c>
      <c r="C46" s="408"/>
      <c r="D46" s="408"/>
      <c r="E46" s="408"/>
      <c r="F46" s="263">
        <v>15</v>
      </c>
      <c r="G46" s="264">
        <f t="shared" si="8"/>
        <v>19.5</v>
      </c>
      <c r="H46" s="265">
        <v>3</v>
      </c>
      <c r="I46" s="266">
        <f t="shared" si="9"/>
        <v>0.72222222222222221</v>
      </c>
    </row>
    <row r="47" spans="2:9" x14ac:dyDescent="0.25">
      <c r="B47" s="413" t="s">
        <v>468</v>
      </c>
      <c r="C47" s="413"/>
      <c r="D47" s="413"/>
      <c r="E47" s="413"/>
      <c r="F47" s="267">
        <f>IF(SUM(F21,F26,F33,F40,F17)=0," ",SUM(F21,F26,F33,F40,F17))</f>
        <v>195</v>
      </c>
      <c r="G47" s="267">
        <f>IF(SUM(G21,G26,G33,G40,G17)=0," ",SUM(G21,G26,G33,G40,G17))</f>
        <v>253.5</v>
      </c>
      <c r="H47" s="267">
        <f>MAX(H21,H26,H33,H40,H17)</f>
        <v>3</v>
      </c>
      <c r="I47" s="267">
        <f>IF(SUM(I21,I26,I33,I40,I17)=0," ",SUM(I21,I26,I33,I40))</f>
        <v>16.274074074074072</v>
      </c>
    </row>
    <row r="48" spans="2:9" x14ac:dyDescent="0.25">
      <c r="B48" s="414"/>
      <c r="C48" s="415"/>
      <c r="D48" s="415"/>
      <c r="E48" s="256"/>
      <c r="F48" s="268"/>
      <c r="G48" s="256"/>
      <c r="H48" s="256"/>
      <c r="I48" s="256"/>
    </row>
    <row r="49" spans="2:9" x14ac:dyDescent="0.25">
      <c r="D49" s="501"/>
      <c r="E49" s="256"/>
      <c r="F49" s="256"/>
      <c r="G49" s="256"/>
      <c r="H49" s="256"/>
      <c r="I49" s="256"/>
    </row>
    <row r="50" spans="2:9" hidden="1" x14ac:dyDescent="0.25">
      <c r="B50" s="416"/>
      <c r="C50" s="417"/>
      <c r="D50" s="417"/>
      <c r="E50" s="417"/>
      <c r="F50" s="417"/>
      <c r="G50" s="417"/>
      <c r="H50" s="417"/>
      <c r="I50" s="417"/>
    </row>
    <row r="51" spans="2:9" hidden="1" x14ac:dyDescent="0.25">
      <c r="B51" s="269"/>
      <c r="C51" s="256"/>
      <c r="D51" s="256"/>
      <c r="E51" s="256"/>
      <c r="F51" s="256"/>
      <c r="G51" s="256"/>
      <c r="H51" s="256"/>
      <c r="I51" s="256"/>
    </row>
    <row r="52" spans="2:9" ht="15" customHeight="1" x14ac:dyDescent="0.25"/>
    <row r="53" spans="2:9" ht="15" customHeight="1" x14ac:dyDescent="0.25"/>
    <row r="54" spans="2:9" ht="15" customHeight="1" x14ac:dyDescent="0.25"/>
    <row r="55" spans="2:9" ht="15" customHeight="1" x14ac:dyDescent="0.25"/>
    <row r="56" spans="2:9" ht="15" customHeight="1" x14ac:dyDescent="0.25"/>
    <row r="57" spans="2:9" ht="15" customHeight="1" x14ac:dyDescent="0.25"/>
    <row r="58" spans="2:9" ht="15" customHeight="1" x14ac:dyDescent="0.25"/>
    <row r="59" spans="2:9" ht="15" customHeight="1" x14ac:dyDescent="0.25"/>
    <row r="60" spans="2:9" ht="15" customHeight="1" x14ac:dyDescent="0.25"/>
    <row r="61" spans="2:9" ht="15" customHeight="1" x14ac:dyDescent="0.25"/>
  </sheetData>
  <mergeCells count="37">
    <mergeCell ref="B46:E46"/>
    <mergeCell ref="B47:E47"/>
    <mergeCell ref="B48:D48"/>
    <mergeCell ref="B50:I50"/>
    <mergeCell ref="B40:E40"/>
    <mergeCell ref="B41:E41"/>
    <mergeCell ref="B42:E42"/>
    <mergeCell ref="B43:E43"/>
    <mergeCell ref="B44:E44"/>
    <mergeCell ref="B45:E45"/>
    <mergeCell ref="B39:E39"/>
    <mergeCell ref="B32:E32"/>
    <mergeCell ref="B33:E33"/>
    <mergeCell ref="B34:E34"/>
    <mergeCell ref="B35:E35"/>
    <mergeCell ref="B36:E36"/>
    <mergeCell ref="B37:E37"/>
    <mergeCell ref="B38:E38"/>
    <mergeCell ref="B31:E31"/>
    <mergeCell ref="B22:E22"/>
    <mergeCell ref="B23:E23"/>
    <mergeCell ref="B24:E24"/>
    <mergeCell ref="B25:E25"/>
    <mergeCell ref="B26:E26"/>
    <mergeCell ref="B27:E27"/>
    <mergeCell ref="B28:E28"/>
    <mergeCell ref="B29:E29"/>
    <mergeCell ref="B30:E30"/>
    <mergeCell ref="B11:C11"/>
    <mergeCell ref="B12:C12"/>
    <mergeCell ref="C14:I14"/>
    <mergeCell ref="B16:E16"/>
    <mergeCell ref="B21:E21"/>
    <mergeCell ref="B17:E17"/>
    <mergeCell ref="B18:E18"/>
    <mergeCell ref="B19:E19"/>
    <mergeCell ref="B20:E20"/>
  </mergeCells>
  <pageMargins left="0.7" right="0.7" top="0.75" bottom="0.75" header="0.3" footer="0.3"/>
  <ignoredErrors>
    <ignoredError sqref="H21 G26:I26 G33:H33 G40:I40" formula="1"/>
  </ignoredErrors>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639ED-C4C1-4E05-B0A8-F46EF23AE636}">
  <sheetPr codeName="Hoja2">
    <tabColor rgb="FF875EBC"/>
  </sheetPr>
  <dimension ref="A1:M63"/>
  <sheetViews>
    <sheetView showGridLines="0" zoomScale="85" zoomScaleNormal="85" workbookViewId="0">
      <selection activeCell="C15" sqref="C15"/>
    </sheetView>
  </sheetViews>
  <sheetFormatPr baseColWidth="10" defaultColWidth="0" defaultRowHeight="15" customHeight="1" zeroHeight="1" x14ac:dyDescent="0.25"/>
  <cols>
    <col min="1" max="2" width="4.42578125" customWidth="1"/>
    <col min="3" max="3" width="85" customWidth="1"/>
    <col min="4" max="4" width="23.140625" customWidth="1"/>
    <col min="5" max="5" width="23" style="5" customWidth="1"/>
    <col min="6" max="6" width="19.28515625" style="5" customWidth="1"/>
    <col min="7" max="7" width="11" customWidth="1"/>
    <col min="8" max="8" width="17.28515625" hidden="1" customWidth="1"/>
    <col min="9" max="10" width="5.5703125" hidden="1" customWidth="1"/>
    <col min="11" max="11" width="11" hidden="1" customWidth="1"/>
    <col min="12" max="12" width="24.85546875" hidden="1" customWidth="1"/>
    <col min="13" max="13" width="22.28515625" hidden="1" customWidth="1"/>
    <col min="14" max="16384" width="11.42578125" hidden="1"/>
  </cols>
  <sheetData>
    <row r="1" spans="3:7" x14ac:dyDescent="0.25"/>
    <row r="2" spans="3:7" x14ac:dyDescent="0.25"/>
    <row r="3" spans="3:7" x14ac:dyDescent="0.25"/>
    <row r="4" spans="3:7" x14ac:dyDescent="0.25"/>
    <row r="5" spans="3:7" x14ac:dyDescent="0.25"/>
    <row r="6" spans="3:7" x14ac:dyDescent="0.25"/>
    <row r="7" spans="3:7" x14ac:dyDescent="0.25"/>
    <row r="8" spans="3:7" x14ac:dyDescent="0.25"/>
    <row r="9" spans="3:7" ht="18.75" customHeight="1" x14ac:dyDescent="0.25"/>
    <row r="10" spans="3:7" ht="18.95" customHeight="1" x14ac:dyDescent="0.25">
      <c r="D10" s="424" t="s">
        <v>223</v>
      </c>
      <c r="E10" s="424"/>
      <c r="F10" s="179" t="s">
        <v>224</v>
      </c>
    </row>
    <row r="11" spans="3:7" ht="18.95" customHeight="1" x14ac:dyDescent="0.25">
      <c r="C11" s="273" t="s">
        <v>338</v>
      </c>
      <c r="D11" s="425">
        <f>Seguimiento!D25</f>
        <v>190</v>
      </c>
      <c r="E11" s="426"/>
      <c r="F11" s="143" t="str">
        <f>Seguimiento!F25</f>
        <v xml:space="preserve"> </v>
      </c>
    </row>
    <row r="12" spans="3:7" ht="18.95" customHeight="1" x14ac:dyDescent="0.25">
      <c r="C12" s="273" t="s">
        <v>225</v>
      </c>
      <c r="D12" s="427">
        <v>0.3</v>
      </c>
      <c r="E12" s="428"/>
      <c r="F12" s="274">
        <v>0.3</v>
      </c>
      <c r="G12" s="3"/>
    </row>
    <row r="13" spans="3:7" ht="18.95" customHeight="1" x14ac:dyDescent="0.25">
      <c r="C13" s="273" t="s">
        <v>339</v>
      </c>
      <c r="D13" s="429">
        <f>SUM(E17:E54)</f>
        <v>0</v>
      </c>
      <c r="E13" s="430"/>
      <c r="F13" s="180">
        <f>SUM(F17:F54)</f>
        <v>0</v>
      </c>
    </row>
    <row r="14" spans="3:7" ht="18.95" customHeight="1" x14ac:dyDescent="0.25">
      <c r="C14" s="145"/>
      <c r="D14" s="146"/>
      <c r="E14" s="146"/>
      <c r="F14" s="146"/>
    </row>
    <row r="15" spans="3:7" ht="18.95" customHeight="1" x14ac:dyDescent="0.25">
      <c r="C15" s="157" t="s">
        <v>222</v>
      </c>
      <c r="D15" s="146"/>
      <c r="E15" s="146"/>
      <c r="F15" s="146"/>
    </row>
    <row r="16" spans="3:7" s="4" customFormat="1" ht="30.75" customHeight="1" x14ac:dyDescent="0.25">
      <c r="C16" s="154" t="s">
        <v>226</v>
      </c>
      <c r="D16" s="155" t="s">
        <v>227</v>
      </c>
      <c r="E16" s="156" t="s">
        <v>336</v>
      </c>
      <c r="F16" s="241" t="s">
        <v>337</v>
      </c>
    </row>
    <row r="17" spans="2:6" ht="18.95" customHeight="1" x14ac:dyDescent="0.25">
      <c r="B17" s="431" t="s">
        <v>31</v>
      </c>
      <c r="C17" s="183" t="s">
        <v>77</v>
      </c>
      <c r="D17" s="228"/>
      <c r="E17" s="130" t="str">
        <f t="shared" ref="E17:E54" si="0">IF(D17=0," ",IF(ROUNDUP(($D$11*D17),1)&gt;0,ROUNDUP(($D$11*D17),1)," "))</f>
        <v xml:space="preserve"> </v>
      </c>
      <c r="F17" s="131" t="str">
        <f>IF(SUMIFS(Desfases!$F$13:$F$225,Desfases!$C$13:$C$225,C17)&lt;&gt;0,SUMIFS(Desfases!$F$13:$F$225,Desfases!$C$13:$C$225,C17)," ")</f>
        <v xml:space="preserve"> </v>
      </c>
    </row>
    <row r="18" spans="2:6" ht="18.95" customHeight="1" x14ac:dyDescent="0.25">
      <c r="B18" s="432"/>
      <c r="C18" s="182" t="s">
        <v>78</v>
      </c>
      <c r="D18" s="229"/>
      <c r="E18" s="130" t="str">
        <f t="shared" si="0"/>
        <v xml:space="preserve"> </v>
      </c>
      <c r="F18" s="131" t="str">
        <f>IF(SUMIFS(Desfases!$F$13:$F$225,Desfases!$C$13:$C$225,C18)&lt;&gt;0,SUMIFS(Desfases!$F$13:$F$225,Desfases!$C$13:$C$225,C18)," ")</f>
        <v xml:space="preserve"> </v>
      </c>
    </row>
    <row r="19" spans="2:6" ht="18.95" customHeight="1" x14ac:dyDescent="0.25">
      <c r="B19" s="432"/>
      <c r="C19" s="182" t="s">
        <v>79</v>
      </c>
      <c r="D19" s="229"/>
      <c r="E19" s="130" t="str">
        <f t="shared" si="0"/>
        <v xml:space="preserve"> </v>
      </c>
      <c r="F19" s="131" t="str">
        <f>IF(SUMIFS(Desfases!$F$13:$F$225,Desfases!$C$13:$C$225,C19)&lt;&gt;0,SUMIFS(Desfases!$F$13:$F$225,Desfases!$C$13:$C$225,C19)," ")</f>
        <v xml:space="preserve"> </v>
      </c>
    </row>
    <row r="20" spans="2:6" ht="18.95" customHeight="1" x14ac:dyDescent="0.25">
      <c r="B20" s="432"/>
      <c r="C20" s="182" t="s">
        <v>80</v>
      </c>
      <c r="D20" s="229"/>
      <c r="E20" s="130" t="str">
        <f t="shared" si="0"/>
        <v xml:space="preserve"> </v>
      </c>
      <c r="F20" s="131" t="str">
        <f>IF(SUMIFS(Desfases!$F$13:$F$225,Desfases!$C$13:$C$225,C20)&lt;&gt;0,SUMIFS(Desfases!$F$13:$F$225,Desfases!$C$13:$C$225,C20)," ")</f>
        <v xml:space="preserve"> </v>
      </c>
    </row>
    <row r="21" spans="2:6" ht="18.95" customHeight="1" x14ac:dyDescent="0.25">
      <c r="B21" s="432"/>
      <c r="C21" s="182" t="s">
        <v>67</v>
      </c>
      <c r="D21" s="229"/>
      <c r="E21" s="130" t="str">
        <f t="shared" si="0"/>
        <v xml:space="preserve"> </v>
      </c>
      <c r="F21" s="131" t="str">
        <f>IF(SUMIFS(Desfases!$F$13:$F$225,Desfases!$C$13:$C$225,C21)&lt;&gt;0,SUMIFS(Desfases!$F$13:$F$225,Desfases!$C$13:$C$225,C21)," ")</f>
        <v xml:space="preserve"> </v>
      </c>
    </row>
    <row r="22" spans="2:6" ht="18.95" customHeight="1" x14ac:dyDescent="0.25">
      <c r="B22" s="432"/>
      <c r="C22" s="182" t="s">
        <v>69</v>
      </c>
      <c r="D22" s="229"/>
      <c r="E22" s="130" t="str">
        <f t="shared" si="0"/>
        <v xml:space="preserve"> </v>
      </c>
      <c r="F22" s="131" t="str">
        <f>IF(SUMIFS(Desfases!$F$13:$F$225,Desfases!$C$13:$C$225,C22)&lt;&gt;0,SUMIFS(Desfases!$F$13:$F$225,Desfases!$C$13:$C$225,C22)," ")</f>
        <v xml:space="preserve"> </v>
      </c>
    </row>
    <row r="23" spans="2:6" ht="18.95" customHeight="1" x14ac:dyDescent="0.25">
      <c r="B23" s="432"/>
      <c r="C23" s="182" t="s">
        <v>81</v>
      </c>
      <c r="D23" s="229"/>
      <c r="E23" s="130" t="str">
        <f t="shared" si="0"/>
        <v xml:space="preserve"> </v>
      </c>
      <c r="F23" s="131" t="str">
        <f>IF(SUMIFS(Desfases!$F$13:$F$225,Desfases!$C$13:$C$225,C23)&lt;&gt;0,SUMIFS(Desfases!$F$13:$F$225,Desfases!$C$13:$C$225,C23)," ")</f>
        <v xml:space="preserve"> </v>
      </c>
    </row>
    <row r="24" spans="2:6" ht="18.95" customHeight="1" x14ac:dyDescent="0.25">
      <c r="B24" s="432"/>
      <c r="C24" s="182" t="s">
        <v>82</v>
      </c>
      <c r="D24" s="229"/>
      <c r="E24" s="130" t="str">
        <f t="shared" si="0"/>
        <v xml:space="preserve"> </v>
      </c>
      <c r="F24" s="131" t="str">
        <f>IF(SUMIFS(Desfases!$F$13:$F$225,Desfases!$C$13:$C$225,C24)&lt;&gt;0,SUMIFS(Desfases!$F$13:$F$225,Desfases!$C$13:$C$225,C24)," ")</f>
        <v xml:space="preserve"> </v>
      </c>
    </row>
    <row r="25" spans="2:6" ht="18.95" customHeight="1" x14ac:dyDescent="0.25">
      <c r="B25" s="433"/>
      <c r="C25" s="182" t="s">
        <v>83</v>
      </c>
      <c r="D25" s="229"/>
      <c r="E25" s="130" t="str">
        <f t="shared" si="0"/>
        <v xml:space="preserve"> </v>
      </c>
      <c r="F25" s="131" t="str">
        <f>IF(SUMIFS(Desfases!$F$13:$F$225,Desfases!$C$13:$C$225,C25)&lt;&gt;0,SUMIFS(Desfases!$F$13:$F$225,Desfases!$C$13:$C$225,C25)," ")</f>
        <v xml:space="preserve"> </v>
      </c>
    </row>
    <row r="26" spans="2:6" ht="18.95" customHeight="1" x14ac:dyDescent="0.25">
      <c r="B26" s="418" t="s">
        <v>32</v>
      </c>
      <c r="C26" s="182" t="s">
        <v>84</v>
      </c>
      <c r="D26" s="229"/>
      <c r="E26" s="130" t="str">
        <f t="shared" si="0"/>
        <v xml:space="preserve"> </v>
      </c>
      <c r="F26" s="131" t="str">
        <f>IF(SUMIFS(Desfases!$F$13:$F$225,Desfases!$C$13:$C$225,C26)&lt;&gt;0,SUMIFS(Desfases!$F$13:$F$225,Desfases!$C$13:$C$225,C26)," ")</f>
        <v xml:space="preserve"> </v>
      </c>
    </row>
    <row r="27" spans="2:6" ht="18.95" customHeight="1" x14ac:dyDescent="0.25">
      <c r="B27" s="419"/>
      <c r="C27" s="182" t="s">
        <v>85</v>
      </c>
      <c r="D27" s="229"/>
      <c r="E27" s="130" t="str">
        <f t="shared" si="0"/>
        <v xml:space="preserve"> </v>
      </c>
      <c r="F27" s="131" t="str">
        <f>IF(SUMIFS(Desfases!$F$13:$F$225,Desfases!$C$13:$C$225,C27)&lt;&gt;0,SUMIFS(Desfases!$F$13:$F$225,Desfases!$C$13:$C$225,C27)," ")</f>
        <v xml:space="preserve"> </v>
      </c>
    </row>
    <row r="28" spans="2:6" ht="18.95" customHeight="1" x14ac:dyDescent="0.25">
      <c r="B28" s="419"/>
      <c r="C28" s="182" t="s">
        <v>86</v>
      </c>
      <c r="D28" s="229"/>
      <c r="E28" s="130" t="str">
        <f t="shared" si="0"/>
        <v xml:space="preserve"> </v>
      </c>
      <c r="F28" s="131" t="str">
        <f>IF(SUMIFS(Desfases!$F$13:$F$225,Desfases!$C$13:$C$225,C28)&lt;&gt;0,SUMIFS(Desfases!$F$13:$F$225,Desfases!$C$13:$C$225,C28)," ")</f>
        <v xml:space="preserve"> </v>
      </c>
    </row>
    <row r="29" spans="2:6" ht="18.95" customHeight="1" x14ac:dyDescent="0.25">
      <c r="B29" s="419"/>
      <c r="C29" s="182" t="s">
        <v>73</v>
      </c>
      <c r="D29" s="229"/>
      <c r="E29" s="130" t="str">
        <f t="shared" si="0"/>
        <v xml:space="preserve"> </v>
      </c>
      <c r="F29" s="131" t="str">
        <f>IF(SUMIFS(Desfases!$F$13:$F$225,Desfases!$C$13:$C$225,C29)&lt;&gt;0,SUMIFS(Desfases!$F$13:$F$225,Desfases!$C$13:$C$225,C29)," ")</f>
        <v xml:space="preserve"> </v>
      </c>
    </row>
    <row r="30" spans="2:6" ht="18.95" customHeight="1" x14ac:dyDescent="0.25">
      <c r="B30" s="419"/>
      <c r="C30" s="182" t="s">
        <v>87</v>
      </c>
      <c r="D30" s="229"/>
      <c r="E30" s="130" t="str">
        <f t="shared" si="0"/>
        <v xml:space="preserve"> </v>
      </c>
      <c r="F30" s="131" t="str">
        <f>IF(SUMIFS(Desfases!$F$13:$F$225,Desfases!$C$13:$C$225,C30)&lt;&gt;0,SUMIFS(Desfases!$F$13:$F$225,Desfases!$C$13:$C$225,C30)," ")</f>
        <v xml:space="preserve"> </v>
      </c>
    </row>
    <row r="31" spans="2:6" ht="18.95" customHeight="1" x14ac:dyDescent="0.25">
      <c r="B31" s="419"/>
      <c r="C31" s="182" t="s">
        <v>88</v>
      </c>
      <c r="D31" s="229"/>
      <c r="E31" s="130" t="str">
        <f t="shared" si="0"/>
        <v xml:space="preserve"> </v>
      </c>
      <c r="F31" s="131" t="str">
        <f>IF(SUMIFS(Desfases!$F$13:$F$225,Desfases!$C$13:$C$225,C31)&lt;&gt;0,SUMIFS(Desfases!$F$13:$F$225,Desfases!$C$13:$C$225,C31)," ")</f>
        <v xml:space="preserve"> </v>
      </c>
    </row>
    <row r="32" spans="2:6" ht="18.95" customHeight="1" x14ac:dyDescent="0.25">
      <c r="B32" s="419"/>
      <c r="C32" s="182" t="s">
        <v>70</v>
      </c>
      <c r="D32" s="229"/>
      <c r="E32" s="130" t="str">
        <f t="shared" si="0"/>
        <v xml:space="preserve"> </v>
      </c>
      <c r="F32" s="131" t="str">
        <f>IF(SUMIFS(Desfases!$F$13:$F$225,Desfases!$C$13:$C$225,C32)&lt;&gt;0,SUMIFS(Desfases!$F$13:$F$225,Desfases!$C$13:$C$225,C32)," ")</f>
        <v xml:space="preserve"> </v>
      </c>
    </row>
    <row r="33" spans="2:6" ht="18.95" customHeight="1" x14ac:dyDescent="0.25">
      <c r="B33" s="419"/>
      <c r="C33" s="182" t="s">
        <v>89</v>
      </c>
      <c r="D33" s="229"/>
      <c r="E33" s="130" t="str">
        <f t="shared" si="0"/>
        <v xml:space="preserve"> </v>
      </c>
      <c r="F33" s="131" t="str">
        <f>IF(SUMIFS(Desfases!$F$13:$F$225,Desfases!$C$13:$C$225,C33)&lt;&gt;0,SUMIFS(Desfases!$F$13:$F$225,Desfases!$C$13:$C$225,C33)," ")</f>
        <v xml:space="preserve"> </v>
      </c>
    </row>
    <row r="34" spans="2:6" ht="18.95" customHeight="1" x14ac:dyDescent="0.25">
      <c r="B34" s="419"/>
      <c r="C34" s="182" t="s">
        <v>90</v>
      </c>
      <c r="D34" s="229"/>
      <c r="E34" s="130" t="str">
        <f t="shared" si="0"/>
        <v xml:space="preserve"> </v>
      </c>
      <c r="F34" s="131" t="str">
        <f>IF(SUMIFS(Desfases!$F$13:$F$225,Desfases!$C$13:$C$225,C34)&lt;&gt;0,SUMIFS(Desfases!$F$13:$F$225,Desfases!$C$13:$C$225,C34)," ")</f>
        <v xml:space="preserve"> </v>
      </c>
    </row>
    <row r="35" spans="2:6" ht="18.95" customHeight="1" x14ac:dyDescent="0.25">
      <c r="B35" s="419"/>
      <c r="C35" s="182" t="s">
        <v>91</v>
      </c>
      <c r="D35" s="229"/>
      <c r="E35" s="130" t="str">
        <f t="shared" si="0"/>
        <v xml:space="preserve"> </v>
      </c>
      <c r="F35" s="131" t="str">
        <f>IF(SUMIFS(Desfases!$F$13:$F$225,Desfases!$C$13:$C$225,C35)&lt;&gt;0,SUMIFS(Desfases!$F$13:$F$225,Desfases!$C$13:$C$225,C35)," ")</f>
        <v xml:space="preserve"> </v>
      </c>
    </row>
    <row r="36" spans="2:6" ht="18.95" customHeight="1" x14ac:dyDescent="0.25">
      <c r="B36" s="419"/>
      <c r="C36" s="182" t="s">
        <v>68</v>
      </c>
      <c r="D36" s="229"/>
      <c r="E36" s="130" t="str">
        <f t="shared" si="0"/>
        <v xml:space="preserve"> </v>
      </c>
      <c r="F36" s="131" t="str">
        <f>IF(SUMIFS(Desfases!$F$13:$F$225,Desfases!$C$13:$C$225,C36)&lt;&gt;0,SUMIFS(Desfases!$F$13:$F$225,Desfases!$C$13:$C$225,C36)," ")</f>
        <v xml:space="preserve"> </v>
      </c>
    </row>
    <row r="37" spans="2:6" ht="18.95" customHeight="1" x14ac:dyDescent="0.25">
      <c r="B37" s="419"/>
      <c r="C37" s="182" t="s">
        <v>92</v>
      </c>
      <c r="D37" s="229"/>
      <c r="E37" s="130" t="str">
        <f t="shared" si="0"/>
        <v xml:space="preserve"> </v>
      </c>
      <c r="F37" s="131" t="str">
        <f>IF(SUMIFS(Desfases!$F$13:$F$225,Desfases!$C$13:$C$225,C37)&lt;&gt;0,SUMIFS(Desfases!$F$13:$F$225,Desfases!$C$13:$C$225,C37)," ")</f>
        <v xml:space="preserve"> </v>
      </c>
    </row>
    <row r="38" spans="2:6" ht="18.95" customHeight="1" x14ac:dyDescent="0.25">
      <c r="B38" s="419"/>
      <c r="C38" s="182" t="s">
        <v>93</v>
      </c>
      <c r="D38" s="229"/>
      <c r="E38" s="130" t="str">
        <f t="shared" si="0"/>
        <v xml:space="preserve"> </v>
      </c>
      <c r="F38" s="131" t="str">
        <f>IF(SUMIFS(Desfases!$F$13:$F$225,Desfases!$C$13:$C$225,C38)&lt;&gt;0,SUMIFS(Desfases!$F$13:$F$225,Desfases!$C$13:$C$225,C38)," ")</f>
        <v xml:space="preserve"> </v>
      </c>
    </row>
    <row r="39" spans="2:6" ht="18.95" customHeight="1" x14ac:dyDescent="0.25">
      <c r="B39" s="419"/>
      <c r="C39" s="182" t="s">
        <v>94</v>
      </c>
      <c r="D39" s="229"/>
      <c r="E39" s="130" t="str">
        <f t="shared" si="0"/>
        <v xml:space="preserve"> </v>
      </c>
      <c r="F39" s="131" t="str">
        <f>IF(SUMIFS(Desfases!$F$13:$F$225,Desfases!$C$13:$C$225,C39)&lt;&gt;0,SUMIFS(Desfases!$F$13:$F$225,Desfases!$C$13:$C$225,C39)," ")</f>
        <v xml:space="preserve"> </v>
      </c>
    </row>
    <row r="40" spans="2:6" ht="18.95" customHeight="1" x14ac:dyDescent="0.25">
      <c r="B40" s="420"/>
      <c r="C40" s="182" t="s">
        <v>95</v>
      </c>
      <c r="D40" s="229"/>
      <c r="E40" s="130" t="str">
        <f t="shared" si="0"/>
        <v xml:space="preserve"> </v>
      </c>
      <c r="F40" s="131" t="str">
        <f>IF(SUMIFS(Desfases!$F$13:$F$225,Desfases!$C$13:$C$225,C40)&lt;&gt;0,SUMIFS(Desfases!$F$13:$F$225,Desfases!$C$13:$C$225,C40)," ")</f>
        <v xml:space="preserve"> </v>
      </c>
    </row>
    <row r="41" spans="2:6" ht="18.95" customHeight="1" x14ac:dyDescent="0.25">
      <c r="B41" s="421" t="s">
        <v>469</v>
      </c>
      <c r="C41" s="182" t="s">
        <v>96</v>
      </c>
      <c r="D41" s="229"/>
      <c r="E41" s="130" t="str">
        <f t="shared" si="0"/>
        <v xml:space="preserve"> </v>
      </c>
      <c r="F41" s="131" t="str">
        <f>IF(SUMIFS(Desfases!$F$13:$F$225,Desfases!$C$13:$C$225,C41)&lt;&gt;0,SUMIFS(Desfases!$F$13:$F$225,Desfases!$C$13:$C$225,C41)," ")</f>
        <v xml:space="preserve"> </v>
      </c>
    </row>
    <row r="42" spans="2:6" ht="18.95" customHeight="1" x14ac:dyDescent="0.25">
      <c r="B42" s="422"/>
      <c r="C42" s="182" t="s">
        <v>97</v>
      </c>
      <c r="D42" s="229"/>
      <c r="E42" s="130" t="str">
        <f t="shared" si="0"/>
        <v xml:space="preserve"> </v>
      </c>
      <c r="F42" s="131" t="str">
        <f>IF(SUMIFS(Desfases!$F$13:$F$225,Desfases!$C$13:$C$225,C42)&lt;&gt;0,SUMIFS(Desfases!$F$13:$F$225,Desfases!$C$13:$C$225,C42)," ")</f>
        <v xml:space="preserve"> </v>
      </c>
    </row>
    <row r="43" spans="2:6" ht="18.95" customHeight="1" x14ac:dyDescent="0.25">
      <c r="B43" s="422"/>
      <c r="C43" s="182" t="s">
        <v>98</v>
      </c>
      <c r="D43" s="229"/>
      <c r="E43" s="130" t="str">
        <f t="shared" si="0"/>
        <v xml:space="preserve"> </v>
      </c>
      <c r="F43" s="131" t="str">
        <f>IF(SUMIFS(Desfases!$F$13:$F$225,Desfases!$C$13:$C$225,C43)&lt;&gt;0,SUMIFS(Desfases!$F$13:$F$225,Desfases!$C$13:$C$225,C43)," ")</f>
        <v xml:space="preserve"> </v>
      </c>
    </row>
    <row r="44" spans="2:6" ht="18.95" customHeight="1" x14ac:dyDescent="0.25">
      <c r="B44" s="422"/>
      <c r="C44" s="182" t="s">
        <v>99</v>
      </c>
      <c r="D44" s="229"/>
      <c r="E44" s="130" t="str">
        <f t="shared" si="0"/>
        <v xml:space="preserve"> </v>
      </c>
      <c r="F44" s="131" t="str">
        <f>IF(SUMIFS(Desfases!$F$13:$F$225,Desfases!$C$13:$C$225,C44)&lt;&gt;0,SUMIFS(Desfases!$F$13:$F$225,Desfases!$C$13:$C$225,C44)," ")</f>
        <v xml:space="preserve"> </v>
      </c>
    </row>
    <row r="45" spans="2:6" ht="18.95" customHeight="1" x14ac:dyDescent="0.25">
      <c r="B45" s="422"/>
      <c r="C45" s="182" t="s">
        <v>100</v>
      </c>
      <c r="D45" s="229"/>
      <c r="E45" s="130" t="str">
        <f t="shared" si="0"/>
        <v xml:space="preserve"> </v>
      </c>
      <c r="F45" s="131" t="str">
        <f>IF(SUMIFS(Desfases!$F$13:$F$225,Desfases!$C$13:$C$225,C45)&lt;&gt;0,SUMIFS(Desfases!$F$13:$F$225,Desfases!$C$13:$C$225,C45)," ")</f>
        <v xml:space="preserve"> </v>
      </c>
    </row>
    <row r="46" spans="2:6" ht="18.95" customHeight="1" x14ac:dyDescent="0.25">
      <c r="B46" s="422"/>
      <c r="C46" s="182" t="s">
        <v>101</v>
      </c>
      <c r="D46" s="229"/>
      <c r="E46" s="130" t="str">
        <f t="shared" si="0"/>
        <v xml:space="preserve"> </v>
      </c>
      <c r="F46" s="131" t="str">
        <f>IF(SUMIFS(Desfases!$F$13:$F$225,Desfases!$C$13:$C$225,C46)&lt;&gt;0,SUMIFS(Desfases!$F$13:$F$225,Desfases!$C$13:$C$225,C46)," ")</f>
        <v xml:space="preserve"> </v>
      </c>
    </row>
    <row r="47" spans="2:6" ht="18.95" customHeight="1" x14ac:dyDescent="0.25">
      <c r="B47" s="422"/>
      <c r="C47" s="182" t="s">
        <v>102</v>
      </c>
      <c r="D47" s="229"/>
      <c r="E47" s="130" t="str">
        <f t="shared" si="0"/>
        <v xml:space="preserve"> </v>
      </c>
      <c r="F47" s="131" t="str">
        <f>IF(SUMIFS(Desfases!$F$13:$F$225,Desfases!$C$13:$C$225,C47)&lt;&gt;0,SUMIFS(Desfases!$F$13:$F$225,Desfases!$C$13:$C$225,C47)," ")</f>
        <v xml:space="preserve"> </v>
      </c>
    </row>
    <row r="48" spans="2:6" ht="18.95" customHeight="1" x14ac:dyDescent="0.25">
      <c r="B48" s="422"/>
      <c r="C48" s="182" t="s">
        <v>103</v>
      </c>
      <c r="D48" s="229"/>
      <c r="E48" s="130" t="str">
        <f t="shared" si="0"/>
        <v xml:space="preserve"> </v>
      </c>
      <c r="F48" s="131" t="str">
        <f>IF(SUMIFS(Desfases!$F$13:$F$225,Desfases!$C$13:$C$225,C48)&lt;&gt;0,SUMIFS(Desfases!$F$13:$F$225,Desfases!$C$13:$C$225,C48)," ")</f>
        <v xml:space="preserve"> </v>
      </c>
    </row>
    <row r="49" spans="2:6" ht="18.95" customHeight="1" x14ac:dyDescent="0.25">
      <c r="B49" s="422"/>
      <c r="C49" s="182" t="s">
        <v>75</v>
      </c>
      <c r="D49" s="229"/>
      <c r="E49" s="130" t="str">
        <f t="shared" si="0"/>
        <v xml:space="preserve"> </v>
      </c>
      <c r="F49" s="131" t="str">
        <f>IF(SUMIFS(Desfases!$F$13:$F$225,Desfases!$C$13:$C$225,C49)&lt;&gt;0,SUMIFS(Desfases!$F$13:$F$225,Desfases!$C$13:$C$225,C49)," ")</f>
        <v xml:space="preserve"> </v>
      </c>
    </row>
    <row r="50" spans="2:6" ht="18.95" customHeight="1" x14ac:dyDescent="0.25">
      <c r="B50" s="422"/>
      <c r="C50" s="182" t="s">
        <v>66</v>
      </c>
      <c r="D50" s="229"/>
      <c r="E50" s="130" t="str">
        <f t="shared" si="0"/>
        <v xml:space="preserve"> </v>
      </c>
      <c r="F50" s="131" t="str">
        <f>IF(SUMIFS(Desfases!$F$13:$F$225,Desfases!$C$13:$C$225,C50)&lt;&gt;0,SUMIFS(Desfases!$F$13:$F$225,Desfases!$C$13:$C$225,C50)," ")</f>
        <v xml:space="preserve"> </v>
      </c>
    </row>
    <row r="51" spans="2:6" ht="18.95" customHeight="1" x14ac:dyDescent="0.25">
      <c r="B51" s="422"/>
      <c r="C51" s="182" t="s">
        <v>71</v>
      </c>
      <c r="D51" s="229"/>
      <c r="E51" s="130" t="str">
        <f t="shared" si="0"/>
        <v xml:space="preserve"> </v>
      </c>
      <c r="F51" s="131" t="str">
        <f>IF(SUMIFS(Desfases!$F$13:$F$225,Desfases!$C$13:$C$225,C51)&lt;&gt;0,SUMIFS(Desfases!$F$13:$F$225,Desfases!$C$13:$C$225,C51)," ")</f>
        <v xml:space="preserve"> </v>
      </c>
    </row>
    <row r="52" spans="2:6" ht="18.95" customHeight="1" x14ac:dyDescent="0.25">
      <c r="B52" s="422"/>
      <c r="C52" s="182" t="s">
        <v>74</v>
      </c>
      <c r="D52" s="229"/>
      <c r="E52" s="130" t="str">
        <f t="shared" si="0"/>
        <v xml:space="preserve"> </v>
      </c>
      <c r="F52" s="131" t="str">
        <f>IF(SUMIFS(Desfases!$F$13:$F$225,Desfases!$C$13:$C$225,C52)&lt;&gt;0,SUMIFS(Desfases!$F$13:$F$225,Desfases!$C$13:$C$225,C52)," ")</f>
        <v xml:space="preserve"> </v>
      </c>
    </row>
    <row r="53" spans="2:6" ht="18.95" customHeight="1" x14ac:dyDescent="0.25">
      <c r="B53" s="422"/>
      <c r="C53" s="182" t="s">
        <v>65</v>
      </c>
      <c r="D53" s="229"/>
      <c r="E53" s="130" t="str">
        <f t="shared" si="0"/>
        <v xml:space="preserve"> </v>
      </c>
      <c r="F53" s="131" t="str">
        <f>IF(SUMIFS(Desfases!$F$13:$F$225,Desfases!$C$13:$C$225,C53)&lt;&gt;0,SUMIFS(Desfases!$F$13:$F$225,Desfases!$C$13:$C$225,C53)," ")</f>
        <v xml:space="preserve"> </v>
      </c>
    </row>
    <row r="54" spans="2:6" ht="18.95" customHeight="1" x14ac:dyDescent="0.25">
      <c r="B54" s="423"/>
      <c r="C54" s="181" t="s">
        <v>72</v>
      </c>
      <c r="D54" s="230"/>
      <c r="E54" s="132" t="str">
        <f t="shared" si="0"/>
        <v xml:space="preserve"> </v>
      </c>
      <c r="F54" s="131" t="str">
        <f>IF(SUMIFS(Desfases!$F$13:$F$225,Desfases!$C$13:$C$225,C54)&lt;&gt;0,SUMIFS(Desfases!$F$13:$F$225,Desfases!$C$13:$C$225,C54)," ")</f>
        <v xml:space="preserve"> </v>
      </c>
    </row>
    <row r="55" spans="2:6" x14ac:dyDescent="0.25">
      <c r="C55" s="133"/>
      <c r="D55" s="13"/>
      <c r="E55" s="17"/>
      <c r="F55" s="17"/>
    </row>
    <row r="56" spans="2:6" x14ac:dyDescent="0.25"/>
    <row r="60" spans="2:6" hidden="1" x14ac:dyDescent="0.25">
      <c r="E60"/>
    </row>
    <row r="61" spans="2:6" hidden="1" x14ac:dyDescent="0.25">
      <c r="E61"/>
    </row>
    <row r="62" spans="2:6" hidden="1" x14ac:dyDescent="0.25">
      <c r="E62"/>
    </row>
    <row r="63" spans="2:6" hidden="1" x14ac:dyDescent="0.25">
      <c r="E63"/>
    </row>
  </sheetData>
  <mergeCells count="7">
    <mergeCell ref="B26:B40"/>
    <mergeCell ref="B41:B54"/>
    <mergeCell ref="D10:E10"/>
    <mergeCell ref="D11:E11"/>
    <mergeCell ref="D12:E12"/>
    <mergeCell ref="D13:E13"/>
    <mergeCell ref="B17:B25"/>
  </mergeCells>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083EF-FFF1-4788-868C-E391410F5A7F}">
  <sheetPr codeName="Hoja6">
    <tabColor rgb="FFFF5D5D"/>
  </sheetPr>
  <dimension ref="A1:BS229"/>
  <sheetViews>
    <sheetView showGridLines="0" topLeftCell="B62" zoomScale="85" zoomScaleNormal="85" workbookViewId="0">
      <selection activeCell="D16" sqref="D16:L16"/>
    </sheetView>
  </sheetViews>
  <sheetFormatPr baseColWidth="10" defaultColWidth="0" defaultRowHeight="14.25" zeroHeight="1" x14ac:dyDescent="0.2"/>
  <cols>
    <col min="1" max="1" width="3" style="13" customWidth="1"/>
    <col min="2" max="2" width="20.5703125" style="12" customWidth="1"/>
    <col min="3" max="3" width="19.28515625" style="13" customWidth="1"/>
    <col min="4" max="4" width="16.42578125" style="13" customWidth="1"/>
    <col min="5" max="5" width="24.140625" style="13" customWidth="1"/>
    <col min="6" max="6" width="19.42578125" style="13" customWidth="1"/>
    <col min="7" max="7" width="16.5703125" style="13" customWidth="1"/>
    <col min="8" max="8" width="19.42578125" style="13" customWidth="1"/>
    <col min="9" max="9" width="17.85546875" style="13" customWidth="1"/>
    <col min="10" max="10" width="27.85546875" style="13" customWidth="1"/>
    <col min="11" max="11" width="25.140625" style="13" customWidth="1"/>
    <col min="12" max="12" width="14.7109375" style="13" customWidth="1"/>
    <col min="13" max="13" width="9.140625" style="13" customWidth="1"/>
    <col min="14" max="14" width="8.140625" style="13" hidden="1" customWidth="1"/>
    <col min="15" max="59" width="11.42578125" style="13" hidden="1" customWidth="1"/>
    <col min="60" max="60" width="22.28515625" style="13" hidden="1" customWidth="1"/>
    <col min="61" max="61" width="29.140625" style="13" hidden="1" customWidth="1"/>
    <col min="62" max="62" width="45.7109375" style="13" hidden="1" customWidth="1"/>
    <col min="63" max="63" width="37.42578125" style="13" hidden="1" customWidth="1"/>
    <col min="64" max="64" width="32.7109375" style="13" hidden="1" customWidth="1"/>
    <col min="65" max="65" width="26.28515625" style="13" hidden="1" customWidth="1"/>
    <col min="66" max="66" width="20.42578125" style="13" hidden="1" customWidth="1"/>
    <col min="67" max="67" width="47.7109375" style="13" hidden="1" customWidth="1"/>
    <col min="68" max="68" width="45.140625" style="13" hidden="1" customWidth="1"/>
    <col min="69" max="70" width="11.42578125" style="13" hidden="1" customWidth="1"/>
    <col min="71" max="71" width="22.5703125" style="13" hidden="1" customWidth="1"/>
    <col min="72" max="16384" width="11.42578125" style="13" hidden="1"/>
  </cols>
  <sheetData>
    <row r="1" spans="1:12" x14ac:dyDescent="0.2"/>
    <row r="2" spans="1:12" x14ac:dyDescent="0.2"/>
    <row r="3" spans="1:12" x14ac:dyDescent="0.2"/>
    <row r="4" spans="1:12" x14ac:dyDescent="0.2"/>
    <row r="5" spans="1:12" x14ac:dyDescent="0.2">
      <c r="C5" s="14"/>
      <c r="D5" s="14"/>
      <c r="E5" s="14"/>
      <c r="F5" s="14"/>
      <c r="G5" s="15"/>
    </row>
    <row r="6" spans="1:12" ht="14.25" customHeight="1" x14ac:dyDescent="0.2"/>
    <row r="7" spans="1:12" ht="14.25" customHeight="1" x14ac:dyDescent="0.25">
      <c r="A7"/>
      <c r="B7" s="24"/>
      <c r="C7" s="25"/>
      <c r="D7"/>
      <c r="E7"/>
      <c r="F7"/>
      <c r="G7"/>
      <c r="H7"/>
      <c r="I7"/>
      <c r="J7"/>
      <c r="K7"/>
      <c r="L7"/>
    </row>
    <row r="8" spans="1:12" ht="15" x14ac:dyDescent="0.25">
      <c r="A8"/>
      <c r="C8" s="27"/>
      <c r="D8" s="27"/>
      <c r="E8" s="27"/>
      <c r="F8" s="27"/>
      <c r="G8" s="27"/>
      <c r="H8" s="27"/>
      <c r="I8" s="27"/>
      <c r="J8"/>
      <c r="K8"/>
      <c r="L8"/>
    </row>
    <row r="9" spans="1:12" ht="26.25" customHeight="1" x14ac:dyDescent="0.25">
      <c r="A9"/>
      <c r="C9" s="27"/>
      <c r="D9" s="27"/>
      <c r="E9" s="27"/>
      <c r="F9" s="27"/>
      <c r="G9" s="27"/>
      <c r="H9" s="27"/>
      <c r="I9" s="27"/>
      <c r="J9"/>
      <c r="K9"/>
      <c r="L9"/>
    </row>
    <row r="10" spans="1:12" ht="14.25" customHeight="1" x14ac:dyDescent="0.25">
      <c r="A10"/>
      <c r="B10" s="24"/>
      <c r="C10" s="25"/>
      <c r="D10"/>
      <c r="E10"/>
      <c r="F10"/>
      <c r="G10"/>
      <c r="H10"/>
      <c r="I10"/>
      <c r="J10"/>
      <c r="K10"/>
      <c r="L10"/>
    </row>
    <row r="11" spans="1:12" ht="14.25" customHeight="1" x14ac:dyDescent="0.25">
      <c r="A11"/>
      <c r="B11" s="28"/>
      <c r="C11" s="29"/>
      <c r="D11" s="27"/>
      <c r="E11" s="27"/>
      <c r="F11" s="27"/>
      <c r="G11" s="27"/>
      <c r="H11" s="27"/>
      <c r="I11" s="27"/>
      <c r="J11" s="27"/>
      <c r="K11"/>
      <c r="L11"/>
    </row>
    <row r="12" spans="1:12" ht="18.75" customHeight="1" x14ac:dyDescent="0.25">
      <c r="A12" s="30"/>
      <c r="B12" s="434" t="s">
        <v>250</v>
      </c>
      <c r="C12" s="435"/>
      <c r="D12" s="435"/>
      <c r="E12" s="435"/>
      <c r="F12" s="435"/>
      <c r="G12" s="435"/>
      <c r="H12" s="436"/>
      <c r="I12" s="27"/>
      <c r="J12" s="27"/>
      <c r="K12"/>
      <c r="L12"/>
    </row>
    <row r="13" spans="1:12" ht="18.75" customHeight="1" x14ac:dyDescent="0.25">
      <c r="A13" s="30"/>
      <c r="B13"/>
      <c r="C13"/>
      <c r="D13"/>
      <c r="E13"/>
      <c r="F13"/>
      <c r="G13"/>
      <c r="H13"/>
      <c r="I13"/>
      <c r="J13" s="27"/>
      <c r="K13"/>
      <c r="L13"/>
    </row>
    <row r="14" spans="1:12" ht="47.25" customHeight="1" x14ac:dyDescent="0.25">
      <c r="A14"/>
      <c r="B14" s="386" t="s">
        <v>340</v>
      </c>
      <c r="C14" s="387"/>
      <c r="D14" s="443"/>
      <c r="E14" s="443"/>
      <c r="F14" s="443"/>
      <c r="G14" s="443"/>
      <c r="H14" s="443"/>
      <c r="I14" s="443"/>
      <c r="J14" s="443"/>
      <c r="K14" s="443"/>
      <c r="L14" s="443"/>
    </row>
    <row r="15" spans="1:12" ht="18.75" customHeight="1" x14ac:dyDescent="0.25">
      <c r="A15"/>
      <c r="B15" s="388" t="s">
        <v>35</v>
      </c>
      <c r="C15" s="387"/>
      <c r="D15" s="444"/>
      <c r="E15" s="444"/>
      <c r="F15" s="444"/>
      <c r="G15" s="444"/>
      <c r="H15" s="444"/>
      <c r="I15" s="444"/>
      <c r="J15" s="444"/>
      <c r="K15" s="444"/>
      <c r="L15" s="444"/>
    </row>
    <row r="16" spans="1:12" ht="18.75" customHeight="1" x14ac:dyDescent="0.25">
      <c r="A16"/>
      <c r="B16" s="387" t="s">
        <v>36</v>
      </c>
      <c r="C16" s="442"/>
      <c r="D16" s="444"/>
      <c r="E16" s="444"/>
      <c r="F16" s="444"/>
      <c r="G16" s="444"/>
      <c r="H16" s="444"/>
      <c r="I16" s="444"/>
      <c r="J16" s="444"/>
      <c r="K16" s="444"/>
      <c r="L16" s="444"/>
    </row>
    <row r="17" spans="1:66" ht="14.25" customHeight="1" x14ac:dyDescent="0.25">
      <c r="A17"/>
      <c r="B17" s="28"/>
      <c r="C17" s="29"/>
      <c r="D17" s="27"/>
      <c r="E17" s="27"/>
      <c r="F17" s="27"/>
      <c r="G17" s="27"/>
      <c r="H17" s="27"/>
      <c r="I17" s="27"/>
      <c r="J17" s="27"/>
      <c r="K17"/>
      <c r="L17"/>
    </row>
    <row r="18" spans="1:66" ht="18" customHeight="1" x14ac:dyDescent="0.25">
      <c r="A18"/>
      <c r="B18" s="438" t="s">
        <v>247</v>
      </c>
      <c r="C18" s="438"/>
      <c r="D18" s="438"/>
      <c r="E18" s="438"/>
      <c r="F18" s="438"/>
      <c r="G18" s="438"/>
      <c r="H18" s="242"/>
      <c r="I18" s="242"/>
      <c r="J18"/>
      <c r="K18"/>
      <c r="L18"/>
    </row>
    <row r="19" spans="1:66" ht="14.25" customHeight="1" x14ac:dyDescent="0.25">
      <c r="A19"/>
      <c r="B19" s="28"/>
      <c r="C19" s="29"/>
      <c r="D19" s="27"/>
      <c r="E19" s="27"/>
      <c r="F19" s="27"/>
      <c r="G19" s="27"/>
      <c r="H19" s="27"/>
      <c r="I19" s="27"/>
      <c r="J19" s="27"/>
      <c r="K19"/>
      <c r="L19"/>
    </row>
    <row r="20" spans="1:66" ht="55.5" customHeight="1" x14ac:dyDescent="0.25">
      <c r="A20"/>
      <c r="B20" s="158" t="s">
        <v>326</v>
      </c>
      <c r="C20" s="159" t="s">
        <v>3</v>
      </c>
      <c r="D20" s="160" t="s">
        <v>4</v>
      </c>
      <c r="E20" s="160" t="s">
        <v>41</v>
      </c>
      <c r="F20" s="160" t="s">
        <v>5</v>
      </c>
      <c r="G20" s="161" t="s">
        <v>6</v>
      </c>
      <c r="H20" s="161" t="s">
        <v>12</v>
      </c>
      <c r="I20" s="161" t="s">
        <v>15</v>
      </c>
      <c r="J20" s="161" t="s">
        <v>42</v>
      </c>
      <c r="K20" s="162" t="s">
        <v>43</v>
      </c>
      <c r="L20" s="162" t="s">
        <v>446</v>
      </c>
      <c r="M20" s="17"/>
      <c r="N20" s="17"/>
      <c r="O20" s="33"/>
    </row>
    <row r="21" spans="1:66" ht="15" x14ac:dyDescent="0.25">
      <c r="A21"/>
      <c r="B21" s="235">
        <f>IF(D21=" "," ",(D21/$D$25))</f>
        <v>4.2105263157894736E-2</v>
      </c>
      <c r="C21" s="147" t="s">
        <v>7</v>
      </c>
      <c r="D21" s="270">
        <f>Estimación!F21</f>
        <v>8</v>
      </c>
      <c r="E21" s="97">
        <f>Estimación!G21</f>
        <v>10.4</v>
      </c>
      <c r="F21" s="97" t="str">
        <f>IF(SUM(C36:C186)=0," ",SUM(C36:C186))</f>
        <v xml:space="preserve"> </v>
      </c>
      <c r="G21" s="97" t="str">
        <f>IF(SUMIFS(Desfases!$F$13:$F$225,Desfases!$E$13:$E$225,C21)&lt;&gt;0,SUMIFS(Desfases!$F$13:$F$225,Desfases!$E$13:$E$225,C21)," ")</f>
        <v xml:space="preserve"> </v>
      </c>
      <c r="H21" s="236" t="str">
        <f ca="1">IF(J21&gt;0,IF(K21&lt;=TODAY(),1,IF(J21&gt;=TODAY(),0,((TODAY()+1)-J21)/((K21+1)-J21)))," ")</f>
        <v xml:space="preserve"> </v>
      </c>
      <c r="I21" s="167"/>
      <c r="J21" s="231"/>
      <c r="K21" s="338"/>
      <c r="L21" s="341">
        <f>IF(E21=" "," ",E21/Estimación!$D$11)</f>
        <v>1.1555555555555557</v>
      </c>
      <c r="M21" s="34"/>
      <c r="N21" s="34"/>
      <c r="O21" s="33"/>
    </row>
    <row r="22" spans="1:66" ht="15" x14ac:dyDescent="0.25">
      <c r="A22"/>
      <c r="B22" s="235">
        <f t="shared" ref="B22:B24" si="0">IF(D22=" "," ",(D22/$D$25))</f>
        <v>7.3684210526315783E-2</v>
      </c>
      <c r="C22" s="148" t="s">
        <v>8</v>
      </c>
      <c r="D22" s="271">
        <f>Estimación!F26</f>
        <v>14</v>
      </c>
      <c r="E22" s="97">
        <f>Estimación!G26</f>
        <v>18.200000000000003</v>
      </c>
      <c r="F22" s="97" t="str">
        <f>IF(SUM(D36:D186)=0," ",SUM(D36:D186))</f>
        <v xml:space="preserve"> </v>
      </c>
      <c r="G22" s="98" t="str">
        <f>IF(SUMIFS(Desfases!$F$13:$F$225,Desfases!$E$13:$E$225,C22)&lt;&gt;0,SUMIFS(Desfases!$F$13:$F$225,Desfases!$E$13:$E$225,C22)," ")</f>
        <v xml:space="preserve"> </v>
      </c>
      <c r="H22" s="236" t="str">
        <f t="shared" ref="H22:H24" ca="1" si="1">IF(J22&gt;0,IF(K22&lt;=TODAY(),1,IF(J22&gt;=TODAY(),0,((TODAY()+1)-J22)/((K22+1)-J22)))," ")</f>
        <v xml:space="preserve"> </v>
      </c>
      <c r="I22" s="167"/>
      <c r="J22" s="231"/>
      <c r="K22" s="338"/>
      <c r="L22" s="341">
        <f>IF(E22=" "," ",E22/Estimación!$D$11)</f>
        <v>2.0222222222222226</v>
      </c>
      <c r="M22" s="34"/>
      <c r="N22" s="34"/>
      <c r="O22" s="33"/>
    </row>
    <row r="23" spans="1:66" ht="15" x14ac:dyDescent="0.25">
      <c r="A23"/>
      <c r="B23" s="235">
        <f t="shared" si="0"/>
        <v>0.6</v>
      </c>
      <c r="C23" s="149" t="s">
        <v>9</v>
      </c>
      <c r="D23" s="271">
        <f>Estimación!F33</f>
        <v>114</v>
      </c>
      <c r="E23" s="97">
        <f>Estimación!G33</f>
        <v>148.20000000000002</v>
      </c>
      <c r="F23" s="97" t="str">
        <f>IF(SUM(E36:E186)=0," ",SUM(E36:E186))</f>
        <v xml:space="preserve"> </v>
      </c>
      <c r="G23" s="98" t="str">
        <f>IF(SUMIFS(Desfases!$F$13:$F$225,Desfases!$E$13:$E$225,C23)&lt;&gt;0,SUMIFS(Desfases!$F$13:$F$225,Desfases!$E$13:$E$225,C23)," ")</f>
        <v xml:space="preserve"> </v>
      </c>
      <c r="H23" s="236" t="str">
        <f t="shared" ca="1" si="1"/>
        <v xml:space="preserve"> </v>
      </c>
      <c r="I23" s="167"/>
      <c r="J23" s="338"/>
      <c r="K23" s="338"/>
      <c r="L23" s="341">
        <f>IF(E23=" "," ",E23/Estimación!$D$11)</f>
        <v>16.466666666666669</v>
      </c>
      <c r="M23" s="34"/>
      <c r="N23" s="34"/>
      <c r="O23" s="33"/>
    </row>
    <row r="24" spans="1:66" ht="30" x14ac:dyDescent="0.25">
      <c r="A24"/>
      <c r="B24" s="235">
        <f t="shared" si="0"/>
        <v>0.28421052631578947</v>
      </c>
      <c r="C24" s="150" t="s">
        <v>10</v>
      </c>
      <c r="D24" s="272">
        <f>Estimación!F40</f>
        <v>54</v>
      </c>
      <c r="E24" s="97">
        <f>Estimación!G40</f>
        <v>70.199999999999989</v>
      </c>
      <c r="F24" s="97" t="str">
        <f>IF(SUM(F36:F186)=0," ",SUM(F36:F186))</f>
        <v xml:space="preserve"> </v>
      </c>
      <c r="G24" s="99" t="str">
        <f>IF(SUMIFS(Desfases!$F$13:$F$225,Desfases!$E$13:$E$225,C24)&lt;&gt;0,SUMIFS(Desfases!$F$13:$F$225,Desfases!$E$13:$E$225,C24)," ")</f>
        <v xml:space="preserve"> </v>
      </c>
      <c r="H24" s="236" t="str">
        <f t="shared" ca="1" si="1"/>
        <v xml:space="preserve"> </v>
      </c>
      <c r="I24" s="167"/>
      <c r="J24" s="231"/>
      <c r="K24" s="338"/>
      <c r="L24" s="341">
        <f>IF(E24=" "," ",E24/Estimación!$D$11)</f>
        <v>7.7999999999999989</v>
      </c>
      <c r="M24" s="34"/>
      <c r="N24" s="34"/>
      <c r="O24" s="33"/>
    </row>
    <row r="25" spans="1:66" ht="22.5" customHeight="1" x14ac:dyDescent="0.25">
      <c r="A25"/>
      <c r="B25" s="139">
        <f>IF(SUM(B21:B24)=0," ",SUM(B21:B24))</f>
        <v>1</v>
      </c>
      <c r="C25" s="137" t="s">
        <v>44</v>
      </c>
      <c r="D25" s="138">
        <f>IF(SUM(D21:D24)=0," ",SUM(D21:D24))</f>
        <v>190</v>
      </c>
      <c r="E25" s="138">
        <f>IF(SUM(E21:E24)=0," ",SUM(E21:E24))</f>
        <v>247</v>
      </c>
      <c r="F25" s="138" t="str">
        <f>IF(SUM(F21:F24)=0," ",SUM(F21:F24))</f>
        <v xml:space="preserve"> </v>
      </c>
      <c r="G25" s="138" t="str">
        <f>IF(SUM(G21:G24)=0," ",SUM(G21:G24))</f>
        <v xml:space="preserve"> </v>
      </c>
      <c r="H25" s="139" t="str">
        <f ca="1">IF(ISERROR(AVERAGE(H21:H24))," ",AVERAGE(H21:H24))</f>
        <v xml:space="preserve"> </v>
      </c>
      <c r="I25" s="139" t="str">
        <f>IF(ISERROR(AVERAGE(I21:I24))," ",AVERAGE(I21:I24))</f>
        <v xml:space="preserve"> </v>
      </c>
      <c r="J25" s="140" t="str">
        <f>IF(MIN(J21:J24)=0," ",MIN(J21:J24))</f>
        <v xml:space="preserve"> </v>
      </c>
      <c r="K25" s="140" t="str">
        <f>IF(MAX(K21:K24)=0," ",MAX(K21:K24))</f>
        <v xml:space="preserve"> </v>
      </c>
      <c r="L25" s="138">
        <f>IF(E25=" "," ",E25/Estimación!$D$11)</f>
        <v>27.444444444444443</v>
      </c>
      <c r="M25" s="33"/>
      <c r="N25" s="33"/>
      <c r="O25" s="33"/>
    </row>
    <row r="26" spans="1:66" ht="15" x14ac:dyDescent="0.25">
      <c r="A26"/>
      <c r="B26" s="28"/>
      <c r="C26" s="29"/>
      <c r="D26" s="27"/>
      <c r="E26" s="27"/>
      <c r="F26" s="27"/>
      <c r="G26" s="27"/>
      <c r="H26" s="60" t="e">
        <f ca="1">100%-H25</f>
        <v>#VALUE!</v>
      </c>
      <c r="I26" s="60" t="e">
        <f>100%-I25</f>
        <v>#VALUE!</v>
      </c>
      <c r="J26" s="27"/>
      <c r="K26"/>
      <c r="L26"/>
      <c r="M26" s="33"/>
      <c r="N26" s="33"/>
      <c r="O26" s="33"/>
    </row>
    <row r="27" spans="1:66" ht="15.75" x14ac:dyDescent="0.25">
      <c r="A27"/>
      <c r="B27" s="438" t="s">
        <v>283</v>
      </c>
      <c r="C27" s="438"/>
      <c r="D27" s="438"/>
      <c r="E27" s="438"/>
      <c r="F27" s="438"/>
      <c r="G27" s="438"/>
      <c r="H27" s="60"/>
      <c r="I27" s="60"/>
      <c r="J27" s="27"/>
      <c r="K27"/>
      <c r="L27"/>
      <c r="M27" s="33"/>
      <c r="N27" s="33"/>
      <c r="O27" s="33"/>
      <c r="BM27" s="39"/>
      <c r="BN27" s="39"/>
    </row>
    <row r="28" spans="1:66" ht="15" x14ac:dyDescent="0.25">
      <c r="A28"/>
      <c r="B28" s="28"/>
      <c r="C28" s="29"/>
      <c r="D28" s="27"/>
      <c r="E28" s="27"/>
      <c r="F28" s="27"/>
      <c r="G28" s="27"/>
      <c r="H28" s="60"/>
      <c r="I28" s="60"/>
      <c r="J28" s="27"/>
      <c r="K28"/>
      <c r="L28"/>
      <c r="M28" s="33"/>
      <c r="N28" s="33"/>
      <c r="O28" s="33"/>
      <c r="BM28" s="39"/>
      <c r="BN28" s="39"/>
    </row>
    <row r="29" spans="1:66" ht="45" x14ac:dyDescent="0.25">
      <c r="A29"/>
      <c r="B29" s="252" t="s">
        <v>253</v>
      </c>
      <c r="C29" s="252" t="s">
        <v>341</v>
      </c>
      <c r="D29" s="253" t="s">
        <v>254</v>
      </c>
      <c r="E29" s="253" t="s">
        <v>435</v>
      </c>
      <c r="F29" s="151" t="s">
        <v>249</v>
      </c>
      <c r="G29" s="151" t="s">
        <v>245</v>
      </c>
      <c r="H29" s="151" t="s">
        <v>436</v>
      </c>
      <c r="I29" s="151" t="s">
        <v>246</v>
      </c>
      <c r="J29" s="151" t="s">
        <v>244</v>
      </c>
      <c r="K29" s="151" t="s">
        <v>255</v>
      </c>
      <c r="L29" s="254" t="s">
        <v>437</v>
      </c>
      <c r="M29" s="33"/>
      <c r="N29" s="33"/>
      <c r="O29" s="33"/>
      <c r="BM29" s="39"/>
      <c r="BN29" s="39"/>
    </row>
    <row r="30" spans="1:66" ht="15" x14ac:dyDescent="0.25">
      <c r="A30"/>
      <c r="B30" s="94"/>
      <c r="C30" s="94"/>
      <c r="D30" s="277" t="str">
        <f>IF(F30+G30=0," ",F30+G30)</f>
        <v xml:space="preserve"> </v>
      </c>
      <c r="E30" s="94"/>
      <c r="F30" s="94"/>
      <c r="G30" s="94"/>
      <c r="H30" s="94"/>
      <c r="I30" s="94"/>
      <c r="J30" s="94"/>
      <c r="K30" s="233" t="str">
        <f>IF(ISBLANK(B30)," ",(F30+J30)/B30)</f>
        <v xml:space="preserve"> </v>
      </c>
      <c r="L30" s="94"/>
      <c r="M30" s="33"/>
      <c r="N30" s="33"/>
      <c r="O30" s="33"/>
      <c r="BM30" s="39"/>
      <c r="BN30" s="39"/>
    </row>
    <row r="31" spans="1:66" ht="15" x14ac:dyDescent="0.25">
      <c r="A31"/>
      <c r="B31" s="90"/>
      <c r="C31" s="90"/>
      <c r="D31" s="90"/>
      <c r="E31" s="90"/>
      <c r="F31" s="90"/>
      <c r="G31" s="90"/>
      <c r="H31" s="90"/>
      <c r="I31" s="90"/>
      <c r="J31" s="90"/>
      <c r="K31" s="104" t="e">
        <f>100%-K30</f>
        <v>#VALUE!</v>
      </c>
      <c r="L31" s="104"/>
      <c r="M31" s="33"/>
      <c r="N31" s="33"/>
      <c r="O31" s="33"/>
      <c r="BM31" s="39"/>
      <c r="BN31" s="39"/>
    </row>
    <row r="32" spans="1:66" ht="15.75" x14ac:dyDescent="0.25">
      <c r="A32"/>
      <c r="B32" s="438" t="s">
        <v>248</v>
      </c>
      <c r="C32" s="438"/>
      <c r="D32" s="438"/>
      <c r="E32" s="438"/>
      <c r="F32" s="438"/>
      <c r="G32" s="438"/>
      <c r="H32" s="26"/>
      <c r="I32" s="26"/>
      <c r="J32" s="26"/>
      <c r="K32"/>
      <c r="L32"/>
      <c r="M32" s="33"/>
      <c r="N32" s="33"/>
      <c r="O32" s="33"/>
      <c r="BM32" s="39"/>
      <c r="BN32" s="39"/>
    </row>
    <row r="33" spans="1:15" ht="15" x14ac:dyDescent="0.25">
      <c r="A33"/>
      <c r="B33" s="28"/>
      <c r="C33" s="29"/>
      <c r="D33" s="27"/>
      <c r="E33" s="27"/>
      <c r="F33" s="27"/>
      <c r="G33" s="27"/>
      <c r="H33" s="26"/>
      <c r="I33" s="26"/>
      <c r="J33" s="26"/>
      <c r="K33"/>
      <c r="L33"/>
      <c r="M33" s="33"/>
      <c r="N33" s="33"/>
      <c r="O33" s="33"/>
    </row>
    <row r="34" spans="1:15" ht="24.75" customHeight="1" x14ac:dyDescent="0.25">
      <c r="A34"/>
      <c r="B34" s="439" t="s">
        <v>45</v>
      </c>
      <c r="C34" s="440"/>
      <c r="D34" s="440"/>
      <c r="E34" s="440"/>
      <c r="F34" s="440"/>
      <c r="G34" s="441"/>
      <c r="H34" s="26"/>
      <c r="I34" s="26"/>
      <c r="J34" s="26"/>
      <c r="K34"/>
      <c r="L34"/>
    </row>
    <row r="35" spans="1:15" s="16" customFormat="1" ht="38.25" customHeight="1" x14ac:dyDescent="0.25">
      <c r="A35" s="26"/>
      <c r="B35" s="336" t="s">
        <v>328</v>
      </c>
      <c r="C35" s="337" t="s">
        <v>7</v>
      </c>
      <c r="D35" s="337" t="s">
        <v>8</v>
      </c>
      <c r="E35" s="337" t="s">
        <v>46</v>
      </c>
      <c r="F35" s="337" t="s">
        <v>10</v>
      </c>
      <c r="G35" s="337" t="s">
        <v>47</v>
      </c>
      <c r="H35" s="26"/>
      <c r="I35" s="26"/>
      <c r="J35" s="26"/>
      <c r="K35" s="26"/>
      <c r="L35" s="26"/>
    </row>
    <row r="36" spans="1:15" s="17" customFormat="1" ht="15" x14ac:dyDescent="0.25">
      <c r="A36" s="5"/>
      <c r="B36" s="237"/>
      <c r="C36" s="100"/>
      <c r="D36" s="100"/>
      <c r="E36" s="101"/>
      <c r="F36" s="100"/>
      <c r="G36" s="234" t="str">
        <f>IF(SUM(C36:F36)=0," ",SUM(C36:F36))</f>
        <v xml:space="preserve"> </v>
      </c>
      <c r="H36" s="26"/>
      <c r="I36" s="26"/>
      <c r="J36" s="26"/>
      <c r="K36" s="5"/>
      <c r="L36" s="5"/>
    </row>
    <row r="37" spans="1:15" s="17" customFormat="1" ht="15" x14ac:dyDescent="0.25">
      <c r="A37" s="5"/>
      <c r="B37" s="237"/>
      <c r="C37" s="102"/>
      <c r="D37" s="102"/>
      <c r="E37" s="102"/>
      <c r="F37" s="102"/>
      <c r="G37" s="234" t="str">
        <f>IF(SUM(C37:F37)=0," ",SUM(C37:F37))</f>
        <v xml:space="preserve"> </v>
      </c>
      <c r="H37" s="26"/>
      <c r="I37" s="26"/>
      <c r="J37" s="26"/>
      <c r="K37" s="5"/>
      <c r="L37" s="5"/>
    </row>
    <row r="38" spans="1:15" s="17" customFormat="1" ht="15" x14ac:dyDescent="0.25">
      <c r="A38" s="5"/>
      <c r="B38" s="232"/>
      <c r="C38" s="102"/>
      <c r="D38" s="102"/>
      <c r="E38" s="102"/>
      <c r="F38" s="102"/>
      <c r="G38" s="234" t="str">
        <f t="shared" ref="G38:G67" si="2">IF(SUM(C38:F38)=0," ",SUM(C38:F38))</f>
        <v xml:space="preserve"> </v>
      </c>
      <c r="H38" s="26"/>
      <c r="I38" s="26"/>
      <c r="J38" s="26"/>
      <c r="K38" s="5"/>
      <c r="L38" s="5"/>
    </row>
    <row r="39" spans="1:15" s="17" customFormat="1" ht="15" x14ac:dyDescent="0.25">
      <c r="A39" s="5"/>
      <c r="B39" s="232"/>
      <c r="C39" s="102"/>
      <c r="D39" s="102"/>
      <c r="E39" s="102"/>
      <c r="F39" s="102"/>
      <c r="G39" s="234" t="str">
        <f t="shared" si="2"/>
        <v xml:space="preserve"> </v>
      </c>
      <c r="H39" s="26"/>
      <c r="I39" s="26"/>
      <c r="J39" s="26"/>
      <c r="K39" s="5"/>
      <c r="L39" s="5"/>
    </row>
    <row r="40" spans="1:15" s="17" customFormat="1" ht="15" x14ac:dyDescent="0.25">
      <c r="A40" s="5"/>
      <c r="B40" s="232"/>
      <c r="C40" s="102"/>
      <c r="D40" s="102"/>
      <c r="E40" s="102"/>
      <c r="F40" s="102"/>
      <c r="G40" s="234" t="str">
        <f t="shared" si="2"/>
        <v xml:space="preserve"> </v>
      </c>
      <c r="H40" s="26"/>
      <c r="I40" s="26"/>
      <c r="J40" s="26"/>
      <c r="K40" s="5"/>
      <c r="L40" s="5"/>
    </row>
    <row r="41" spans="1:15" s="17" customFormat="1" ht="15" x14ac:dyDescent="0.25">
      <c r="A41" s="5"/>
      <c r="B41" s="232"/>
      <c r="C41" s="102"/>
      <c r="D41" s="102"/>
      <c r="E41" s="102"/>
      <c r="F41" s="102"/>
      <c r="G41" s="234" t="str">
        <f t="shared" si="2"/>
        <v xml:space="preserve"> </v>
      </c>
      <c r="H41" s="26"/>
      <c r="I41" s="26"/>
      <c r="J41" s="26"/>
      <c r="K41" s="5"/>
      <c r="L41" s="5"/>
    </row>
    <row r="42" spans="1:15" s="17" customFormat="1" ht="15" x14ac:dyDescent="0.25">
      <c r="A42" s="5"/>
      <c r="B42" s="232"/>
      <c r="C42" s="102"/>
      <c r="D42" s="102"/>
      <c r="E42" s="102"/>
      <c r="F42" s="102"/>
      <c r="G42" s="234" t="str">
        <f t="shared" si="2"/>
        <v xml:space="preserve"> </v>
      </c>
      <c r="H42" s="5"/>
      <c r="I42" s="5"/>
      <c r="J42" s="5"/>
      <c r="K42" s="5"/>
      <c r="L42" s="5"/>
    </row>
    <row r="43" spans="1:15" s="17" customFormat="1" ht="15" x14ac:dyDescent="0.25">
      <c r="A43" s="5"/>
      <c r="B43" s="232"/>
      <c r="C43" s="102"/>
      <c r="D43" s="102"/>
      <c r="E43" s="102"/>
      <c r="F43" s="102"/>
      <c r="G43" s="234" t="str">
        <f t="shared" si="2"/>
        <v xml:space="preserve"> </v>
      </c>
      <c r="H43" s="5"/>
      <c r="I43" s="5"/>
      <c r="J43" s="5"/>
      <c r="K43" s="5"/>
      <c r="L43" s="5"/>
    </row>
    <row r="44" spans="1:15" s="17" customFormat="1" ht="15" x14ac:dyDescent="0.25">
      <c r="A44" s="5"/>
      <c r="B44" s="232"/>
      <c r="C44" s="102"/>
      <c r="D44" s="102"/>
      <c r="E44" s="102"/>
      <c r="F44" s="102"/>
      <c r="G44" s="234" t="str">
        <f t="shared" si="2"/>
        <v xml:space="preserve"> </v>
      </c>
      <c r="H44" s="5"/>
      <c r="I44" s="5"/>
      <c r="J44" s="5"/>
      <c r="K44" s="5"/>
      <c r="L44" s="5"/>
    </row>
    <row r="45" spans="1:15" s="17" customFormat="1" ht="15" x14ac:dyDescent="0.25">
      <c r="A45" s="5"/>
      <c r="B45" s="232"/>
      <c r="C45" s="102"/>
      <c r="D45" s="102"/>
      <c r="E45" s="102"/>
      <c r="F45" s="102"/>
      <c r="G45" s="234" t="str">
        <f t="shared" si="2"/>
        <v xml:space="preserve"> </v>
      </c>
      <c r="H45" s="5"/>
      <c r="I45" s="5"/>
      <c r="J45" s="5"/>
      <c r="K45" s="5"/>
      <c r="L45" s="5"/>
    </row>
    <row r="46" spans="1:15" s="17" customFormat="1" ht="15" x14ac:dyDescent="0.25">
      <c r="A46" s="5"/>
      <c r="B46" s="232"/>
      <c r="C46" s="102"/>
      <c r="D46" s="102"/>
      <c r="E46" s="102"/>
      <c r="F46" s="102"/>
      <c r="G46" s="234" t="str">
        <f t="shared" si="2"/>
        <v xml:space="preserve"> </v>
      </c>
      <c r="H46" s="5"/>
      <c r="I46" s="5"/>
      <c r="J46" s="5"/>
      <c r="K46" s="5"/>
      <c r="L46" s="5"/>
    </row>
    <row r="47" spans="1:15" s="17" customFormat="1" ht="15" x14ac:dyDescent="0.25">
      <c r="A47" s="5"/>
      <c r="B47" s="232"/>
      <c r="C47" s="102"/>
      <c r="D47" s="102"/>
      <c r="E47" s="102"/>
      <c r="F47" s="102"/>
      <c r="G47" s="234" t="str">
        <f t="shared" si="2"/>
        <v xml:space="preserve"> </v>
      </c>
      <c r="H47" s="5"/>
      <c r="I47" s="5"/>
      <c r="J47" s="5"/>
      <c r="K47" s="5"/>
      <c r="L47" s="5"/>
    </row>
    <row r="48" spans="1:15" s="17" customFormat="1" ht="15" x14ac:dyDescent="0.25">
      <c r="A48" s="5"/>
      <c r="B48" s="232"/>
      <c r="C48" s="102"/>
      <c r="D48" s="102"/>
      <c r="E48" s="102"/>
      <c r="F48" s="102"/>
      <c r="G48" s="234" t="str">
        <f t="shared" si="2"/>
        <v xml:space="preserve"> </v>
      </c>
      <c r="H48" s="5"/>
      <c r="I48" s="5"/>
      <c r="J48" s="5"/>
      <c r="K48" s="5"/>
      <c r="L48" s="5"/>
    </row>
    <row r="49" spans="1:12" s="17" customFormat="1" ht="15" x14ac:dyDescent="0.25">
      <c r="A49" s="5"/>
      <c r="B49" s="232"/>
      <c r="C49" s="102"/>
      <c r="D49" s="102"/>
      <c r="E49" s="102"/>
      <c r="F49" s="102"/>
      <c r="G49" s="234" t="str">
        <f t="shared" si="2"/>
        <v xml:space="preserve"> </v>
      </c>
      <c r="H49" s="5"/>
      <c r="I49" s="5"/>
      <c r="J49" s="5"/>
      <c r="K49" s="5"/>
      <c r="L49" s="5"/>
    </row>
    <row r="50" spans="1:12" s="17" customFormat="1" ht="15" x14ac:dyDescent="0.25">
      <c r="A50" s="5"/>
      <c r="B50" s="232"/>
      <c r="C50" s="103"/>
      <c r="D50" s="102"/>
      <c r="E50" s="102"/>
      <c r="F50" s="102"/>
      <c r="G50" s="234" t="str">
        <f t="shared" si="2"/>
        <v xml:space="preserve"> </v>
      </c>
      <c r="H50" s="5"/>
      <c r="I50" s="5"/>
      <c r="J50" s="5"/>
      <c r="K50" s="5"/>
      <c r="L50" s="5"/>
    </row>
    <row r="51" spans="1:12" s="17" customFormat="1" ht="15" x14ac:dyDescent="0.25">
      <c r="A51" s="5"/>
      <c r="B51" s="232"/>
      <c r="C51" s="103"/>
      <c r="D51" s="102"/>
      <c r="E51" s="102"/>
      <c r="F51" s="102"/>
      <c r="G51" s="234" t="str">
        <f t="shared" si="2"/>
        <v xml:space="preserve"> </v>
      </c>
      <c r="H51" s="5"/>
      <c r="I51" s="5"/>
      <c r="J51" s="5"/>
      <c r="K51" s="5"/>
      <c r="L51" s="5"/>
    </row>
    <row r="52" spans="1:12" s="17" customFormat="1" ht="15" x14ac:dyDescent="0.25">
      <c r="A52" s="5"/>
      <c r="B52" s="232"/>
      <c r="C52" s="103"/>
      <c r="D52" s="102"/>
      <c r="E52" s="102"/>
      <c r="F52" s="102"/>
      <c r="G52" s="234" t="str">
        <f t="shared" si="2"/>
        <v xml:space="preserve"> </v>
      </c>
      <c r="H52" s="5"/>
      <c r="I52" s="5"/>
      <c r="J52" s="5"/>
      <c r="K52" s="5"/>
      <c r="L52" s="5"/>
    </row>
    <row r="53" spans="1:12" s="17" customFormat="1" ht="15" x14ac:dyDescent="0.25">
      <c r="A53" s="5"/>
      <c r="B53" s="232"/>
      <c r="C53" s="103"/>
      <c r="D53" s="102"/>
      <c r="E53" s="102"/>
      <c r="F53" s="102"/>
      <c r="G53" s="234" t="str">
        <f t="shared" si="2"/>
        <v xml:space="preserve"> </v>
      </c>
      <c r="H53" s="5"/>
      <c r="I53" s="5"/>
      <c r="J53" s="5"/>
      <c r="K53" s="5"/>
      <c r="L53" s="5"/>
    </row>
    <row r="54" spans="1:12" s="17" customFormat="1" ht="15" x14ac:dyDescent="0.25">
      <c r="A54" s="5"/>
      <c r="B54" s="232"/>
      <c r="C54" s="103"/>
      <c r="D54" s="102"/>
      <c r="E54" s="102"/>
      <c r="F54" s="102"/>
      <c r="G54" s="234" t="str">
        <f t="shared" si="2"/>
        <v xml:space="preserve"> </v>
      </c>
      <c r="H54" s="5"/>
      <c r="I54" s="5"/>
      <c r="J54" s="5"/>
      <c r="K54" s="5"/>
      <c r="L54" s="5"/>
    </row>
    <row r="55" spans="1:12" s="17" customFormat="1" ht="15" x14ac:dyDescent="0.25">
      <c r="A55" s="5"/>
      <c r="B55" s="232"/>
      <c r="C55" s="103"/>
      <c r="D55" s="102"/>
      <c r="E55" s="102"/>
      <c r="F55" s="102"/>
      <c r="G55" s="234" t="str">
        <f t="shared" si="2"/>
        <v xml:space="preserve"> </v>
      </c>
      <c r="H55" s="5"/>
      <c r="I55" s="5"/>
      <c r="J55" s="5"/>
      <c r="K55" s="5"/>
      <c r="L55" s="5"/>
    </row>
    <row r="56" spans="1:12" s="17" customFormat="1" ht="15" x14ac:dyDescent="0.25">
      <c r="A56" s="5"/>
      <c r="B56" s="232"/>
      <c r="C56" s="103"/>
      <c r="D56" s="102"/>
      <c r="E56" s="102"/>
      <c r="F56" s="102"/>
      <c r="G56" s="234" t="str">
        <f t="shared" si="2"/>
        <v xml:space="preserve"> </v>
      </c>
      <c r="H56" s="5"/>
      <c r="I56" s="5"/>
      <c r="J56" s="5"/>
      <c r="K56" s="5"/>
      <c r="L56" s="5"/>
    </row>
    <row r="57" spans="1:12" s="17" customFormat="1" ht="15" x14ac:dyDescent="0.25">
      <c r="A57" s="5"/>
      <c r="B57" s="232"/>
      <c r="C57" s="103"/>
      <c r="D57" s="102"/>
      <c r="E57" s="102"/>
      <c r="F57" s="102"/>
      <c r="G57" s="234" t="str">
        <f t="shared" si="2"/>
        <v xml:space="preserve"> </v>
      </c>
      <c r="H57" s="5"/>
      <c r="I57" s="5"/>
      <c r="J57" s="5"/>
      <c r="K57" s="5"/>
      <c r="L57" s="5"/>
    </row>
    <row r="58" spans="1:12" s="17" customFormat="1" ht="15" x14ac:dyDescent="0.25">
      <c r="A58" s="5"/>
      <c r="B58" s="232"/>
      <c r="C58" s="103"/>
      <c r="D58" s="102"/>
      <c r="E58" s="102"/>
      <c r="F58" s="102"/>
      <c r="G58" s="234" t="str">
        <f t="shared" si="2"/>
        <v xml:space="preserve"> </v>
      </c>
      <c r="H58" s="5"/>
      <c r="I58" s="5"/>
      <c r="J58" s="5"/>
      <c r="K58" s="5"/>
      <c r="L58" s="5"/>
    </row>
    <row r="59" spans="1:12" s="17" customFormat="1" ht="15" x14ac:dyDescent="0.25">
      <c r="A59" s="5"/>
      <c r="B59" s="232"/>
      <c r="C59" s="103"/>
      <c r="D59" s="102"/>
      <c r="E59" s="102"/>
      <c r="F59" s="102"/>
      <c r="G59" s="234" t="str">
        <f t="shared" si="2"/>
        <v xml:space="preserve"> </v>
      </c>
      <c r="H59" s="5"/>
      <c r="I59" s="5"/>
      <c r="J59" s="5"/>
      <c r="K59" s="5"/>
      <c r="L59" s="5"/>
    </row>
    <row r="60" spans="1:12" s="17" customFormat="1" ht="15" x14ac:dyDescent="0.25">
      <c r="A60" s="5"/>
      <c r="B60" s="232"/>
      <c r="C60" s="103"/>
      <c r="D60" s="102"/>
      <c r="E60" s="102"/>
      <c r="F60" s="102"/>
      <c r="G60" s="234" t="str">
        <f t="shared" si="2"/>
        <v xml:space="preserve"> </v>
      </c>
      <c r="H60" s="5"/>
      <c r="I60" s="5"/>
      <c r="J60" s="5"/>
      <c r="K60" s="5"/>
      <c r="L60" s="5"/>
    </row>
    <row r="61" spans="1:12" s="17" customFormat="1" ht="15" x14ac:dyDescent="0.25">
      <c r="A61" s="5"/>
      <c r="B61" s="232"/>
      <c r="C61" s="103"/>
      <c r="D61" s="102"/>
      <c r="E61" s="102"/>
      <c r="F61" s="102"/>
      <c r="G61" s="234" t="str">
        <f t="shared" si="2"/>
        <v xml:space="preserve"> </v>
      </c>
      <c r="H61" s="5"/>
      <c r="I61" s="5"/>
      <c r="J61" s="5"/>
      <c r="K61" s="5"/>
      <c r="L61" s="5"/>
    </row>
    <row r="62" spans="1:12" ht="15" x14ac:dyDescent="0.25">
      <c r="A62"/>
      <c r="B62" s="232"/>
      <c r="C62" s="103"/>
      <c r="D62" s="102"/>
      <c r="E62" s="102"/>
      <c r="F62" s="102"/>
      <c r="G62" s="234" t="str">
        <f t="shared" si="2"/>
        <v xml:space="preserve"> </v>
      </c>
      <c r="H62"/>
      <c r="I62"/>
      <c r="J62"/>
      <c r="K62"/>
      <c r="L62"/>
    </row>
    <row r="63" spans="1:12" ht="15" x14ac:dyDescent="0.25">
      <c r="A63"/>
      <c r="B63" s="232"/>
      <c r="C63" s="103"/>
      <c r="D63" s="102"/>
      <c r="E63" s="102"/>
      <c r="F63" s="102"/>
      <c r="G63" s="234" t="str">
        <f t="shared" si="2"/>
        <v xml:space="preserve"> </v>
      </c>
      <c r="H63"/>
      <c r="I63"/>
      <c r="J63"/>
      <c r="K63"/>
      <c r="L63"/>
    </row>
    <row r="64" spans="1:12" ht="15" x14ac:dyDescent="0.25">
      <c r="A64"/>
      <c r="B64" s="232"/>
      <c r="C64" s="103"/>
      <c r="D64" s="102"/>
      <c r="E64" s="102"/>
      <c r="F64" s="102"/>
      <c r="G64" s="234" t="str">
        <f t="shared" si="2"/>
        <v xml:space="preserve"> </v>
      </c>
      <c r="H64"/>
      <c r="I64"/>
      <c r="J64"/>
      <c r="K64"/>
      <c r="L64"/>
    </row>
    <row r="65" spans="1:12" ht="15" x14ac:dyDescent="0.25">
      <c r="A65"/>
      <c r="B65" s="232"/>
      <c r="C65" s="103"/>
      <c r="D65" s="102"/>
      <c r="E65" s="102"/>
      <c r="F65" s="102"/>
      <c r="G65" s="234" t="str">
        <f t="shared" si="2"/>
        <v xml:space="preserve"> </v>
      </c>
      <c r="H65"/>
      <c r="I65"/>
      <c r="J65"/>
      <c r="K65"/>
      <c r="L65"/>
    </row>
    <row r="66" spans="1:12" ht="15" x14ac:dyDescent="0.25">
      <c r="A66"/>
      <c r="B66" s="232"/>
      <c r="C66" s="103"/>
      <c r="D66" s="102"/>
      <c r="E66" s="102"/>
      <c r="F66" s="102"/>
      <c r="G66" s="234" t="str">
        <f t="shared" si="2"/>
        <v xml:space="preserve"> </v>
      </c>
      <c r="H66"/>
      <c r="I66"/>
      <c r="J66"/>
      <c r="K66"/>
      <c r="L66"/>
    </row>
    <row r="67" spans="1:12" ht="15" x14ac:dyDescent="0.25">
      <c r="A67"/>
      <c r="B67" s="232"/>
      <c r="C67" s="103"/>
      <c r="D67" s="102"/>
      <c r="E67" s="102"/>
      <c r="F67" s="102"/>
      <c r="G67" s="234" t="str">
        <f t="shared" si="2"/>
        <v xml:space="preserve"> </v>
      </c>
      <c r="H67"/>
      <c r="I67"/>
      <c r="J67"/>
      <c r="K67"/>
      <c r="L67"/>
    </row>
    <row r="68" spans="1:12" ht="15" x14ac:dyDescent="0.25">
      <c r="A68"/>
      <c r="B68" s="232"/>
      <c r="C68" s="103"/>
      <c r="D68" s="102"/>
      <c r="E68" s="102"/>
      <c r="F68" s="102"/>
      <c r="G68" s="234" t="str">
        <f t="shared" ref="G68:G99" si="3">IF(SUM(C68:F68)=0," ",SUM(C68:F68))</f>
        <v xml:space="preserve"> </v>
      </c>
      <c r="H68"/>
      <c r="I68"/>
      <c r="J68"/>
      <c r="K68"/>
      <c r="L68"/>
    </row>
    <row r="69" spans="1:12" ht="15" x14ac:dyDescent="0.25">
      <c r="A69"/>
      <c r="B69" s="232"/>
      <c r="C69" s="103"/>
      <c r="D69" s="102"/>
      <c r="E69" s="102"/>
      <c r="F69" s="102"/>
      <c r="G69" s="234" t="str">
        <f t="shared" si="3"/>
        <v xml:space="preserve"> </v>
      </c>
      <c r="H69"/>
      <c r="I69"/>
      <c r="J69"/>
      <c r="K69"/>
      <c r="L69"/>
    </row>
    <row r="70" spans="1:12" ht="15" x14ac:dyDescent="0.25">
      <c r="A70"/>
      <c r="B70" s="232"/>
      <c r="C70" s="103"/>
      <c r="D70" s="102"/>
      <c r="E70" s="102"/>
      <c r="F70" s="102"/>
      <c r="G70" s="234" t="str">
        <f t="shared" si="3"/>
        <v xml:space="preserve"> </v>
      </c>
      <c r="H70"/>
      <c r="I70"/>
      <c r="J70"/>
      <c r="K70"/>
      <c r="L70"/>
    </row>
    <row r="71" spans="1:12" ht="15" x14ac:dyDescent="0.25">
      <c r="A71"/>
      <c r="B71" s="232"/>
      <c r="C71" s="103"/>
      <c r="D71" s="102"/>
      <c r="E71" s="102"/>
      <c r="F71" s="102"/>
      <c r="G71" s="234" t="str">
        <f t="shared" si="3"/>
        <v xml:space="preserve"> </v>
      </c>
      <c r="H71"/>
      <c r="I71"/>
      <c r="J71"/>
      <c r="K71"/>
      <c r="L71"/>
    </row>
    <row r="72" spans="1:12" ht="15" x14ac:dyDescent="0.25">
      <c r="A72"/>
      <c r="B72" s="232"/>
      <c r="C72" s="103"/>
      <c r="D72" s="102"/>
      <c r="E72" s="102"/>
      <c r="F72" s="102"/>
      <c r="G72" s="234" t="str">
        <f t="shared" si="3"/>
        <v xml:space="preserve"> </v>
      </c>
      <c r="H72"/>
      <c r="I72"/>
      <c r="J72"/>
      <c r="K72"/>
      <c r="L72"/>
    </row>
    <row r="73" spans="1:12" ht="15" x14ac:dyDescent="0.25">
      <c r="A73"/>
      <c r="B73" s="232"/>
      <c r="C73" s="103"/>
      <c r="D73" s="102"/>
      <c r="E73" s="102"/>
      <c r="F73" s="102"/>
      <c r="G73" s="234" t="str">
        <f t="shared" si="3"/>
        <v xml:space="preserve"> </v>
      </c>
      <c r="H73"/>
      <c r="I73"/>
      <c r="J73"/>
      <c r="K73"/>
      <c r="L73"/>
    </row>
    <row r="74" spans="1:12" ht="15" x14ac:dyDescent="0.25">
      <c r="A74"/>
      <c r="B74" s="232"/>
      <c r="C74" s="103"/>
      <c r="D74" s="102"/>
      <c r="E74" s="102"/>
      <c r="F74" s="102"/>
      <c r="G74" s="234" t="str">
        <f t="shared" si="3"/>
        <v xml:space="preserve"> </v>
      </c>
      <c r="H74"/>
      <c r="I74"/>
      <c r="J74"/>
      <c r="K74"/>
      <c r="L74"/>
    </row>
    <row r="75" spans="1:12" ht="15" x14ac:dyDescent="0.25">
      <c r="A75"/>
      <c r="B75" s="232"/>
      <c r="C75" s="103"/>
      <c r="D75" s="102"/>
      <c r="E75" s="102"/>
      <c r="F75" s="102"/>
      <c r="G75" s="234" t="str">
        <f t="shared" si="3"/>
        <v xml:space="preserve"> </v>
      </c>
      <c r="H75"/>
      <c r="I75"/>
      <c r="J75"/>
      <c r="K75"/>
      <c r="L75"/>
    </row>
    <row r="76" spans="1:12" ht="15" x14ac:dyDescent="0.25">
      <c r="A76"/>
      <c r="B76" s="232"/>
      <c r="C76" s="103"/>
      <c r="D76" s="102"/>
      <c r="E76" s="102"/>
      <c r="F76" s="102"/>
      <c r="G76" s="234" t="str">
        <f t="shared" si="3"/>
        <v xml:space="preserve"> </v>
      </c>
      <c r="H76"/>
      <c r="I76"/>
      <c r="J76"/>
      <c r="K76"/>
      <c r="L76"/>
    </row>
    <row r="77" spans="1:12" ht="15" x14ac:dyDescent="0.25">
      <c r="A77"/>
      <c r="B77" s="232"/>
      <c r="C77" s="103"/>
      <c r="D77" s="102"/>
      <c r="E77" s="102"/>
      <c r="F77" s="102"/>
      <c r="G77" s="234" t="str">
        <f t="shared" si="3"/>
        <v xml:space="preserve"> </v>
      </c>
      <c r="H77"/>
      <c r="I77"/>
      <c r="J77"/>
      <c r="K77"/>
      <c r="L77"/>
    </row>
    <row r="78" spans="1:12" ht="15" x14ac:dyDescent="0.25">
      <c r="A78"/>
      <c r="B78" s="232"/>
      <c r="C78" s="103"/>
      <c r="D78" s="102"/>
      <c r="E78" s="102"/>
      <c r="F78" s="102"/>
      <c r="G78" s="234" t="str">
        <f t="shared" si="3"/>
        <v xml:space="preserve"> </v>
      </c>
      <c r="H78"/>
      <c r="I78"/>
      <c r="J78"/>
      <c r="K78"/>
      <c r="L78"/>
    </row>
    <row r="79" spans="1:12" ht="15" x14ac:dyDescent="0.25">
      <c r="A79"/>
      <c r="B79" s="232"/>
      <c r="C79" s="103"/>
      <c r="D79" s="102"/>
      <c r="E79" s="102"/>
      <c r="F79" s="102"/>
      <c r="G79" s="234" t="str">
        <f t="shared" si="3"/>
        <v xml:space="preserve"> </v>
      </c>
      <c r="H79"/>
      <c r="I79"/>
      <c r="J79"/>
      <c r="K79"/>
      <c r="L79"/>
    </row>
    <row r="80" spans="1:12" ht="15" x14ac:dyDescent="0.25">
      <c r="A80"/>
      <c r="B80" s="232"/>
      <c r="C80" s="103"/>
      <c r="D80" s="102"/>
      <c r="E80" s="102"/>
      <c r="F80" s="102"/>
      <c r="G80" s="234" t="str">
        <f t="shared" si="3"/>
        <v xml:space="preserve"> </v>
      </c>
      <c r="H80"/>
      <c r="I80"/>
      <c r="J80"/>
      <c r="K80"/>
      <c r="L80"/>
    </row>
    <row r="81" spans="1:12" ht="15" x14ac:dyDescent="0.25">
      <c r="A81"/>
      <c r="B81" s="232"/>
      <c r="C81" s="103"/>
      <c r="D81" s="102"/>
      <c r="E81" s="102"/>
      <c r="F81" s="102"/>
      <c r="G81" s="234" t="str">
        <f t="shared" si="3"/>
        <v xml:space="preserve"> </v>
      </c>
      <c r="H81"/>
      <c r="I81"/>
      <c r="J81"/>
      <c r="K81"/>
      <c r="L81"/>
    </row>
    <row r="82" spans="1:12" ht="15" x14ac:dyDescent="0.25">
      <c r="A82"/>
      <c r="B82" s="232"/>
      <c r="C82" s="103"/>
      <c r="D82" s="102"/>
      <c r="E82" s="102"/>
      <c r="F82" s="102"/>
      <c r="G82" s="234" t="str">
        <f t="shared" si="3"/>
        <v xml:space="preserve"> </v>
      </c>
      <c r="H82"/>
      <c r="I82"/>
      <c r="J82"/>
      <c r="K82"/>
      <c r="L82"/>
    </row>
    <row r="83" spans="1:12" ht="15" x14ac:dyDescent="0.25">
      <c r="A83"/>
      <c r="B83" s="232"/>
      <c r="C83" s="103"/>
      <c r="D83" s="102"/>
      <c r="E83" s="102"/>
      <c r="F83" s="102"/>
      <c r="G83" s="234" t="str">
        <f t="shared" si="3"/>
        <v xml:space="preserve"> </v>
      </c>
      <c r="H83"/>
      <c r="I83"/>
      <c r="J83"/>
      <c r="K83"/>
      <c r="L83"/>
    </row>
    <row r="84" spans="1:12" ht="15" x14ac:dyDescent="0.25">
      <c r="A84"/>
      <c r="B84" s="232"/>
      <c r="C84" s="103"/>
      <c r="D84" s="102"/>
      <c r="E84" s="102"/>
      <c r="F84" s="102"/>
      <c r="G84" s="234" t="str">
        <f t="shared" si="3"/>
        <v xml:space="preserve"> </v>
      </c>
      <c r="H84"/>
      <c r="I84"/>
      <c r="J84"/>
      <c r="K84"/>
      <c r="L84"/>
    </row>
    <row r="85" spans="1:12" ht="15" x14ac:dyDescent="0.25">
      <c r="A85"/>
      <c r="B85" s="232"/>
      <c r="C85" s="103"/>
      <c r="D85" s="102"/>
      <c r="E85" s="102"/>
      <c r="F85" s="102"/>
      <c r="G85" s="234" t="str">
        <f t="shared" si="3"/>
        <v xml:space="preserve"> </v>
      </c>
      <c r="H85"/>
      <c r="I85"/>
      <c r="J85"/>
      <c r="K85"/>
      <c r="L85"/>
    </row>
    <row r="86" spans="1:12" ht="15" x14ac:dyDescent="0.25">
      <c r="A86"/>
      <c r="B86" s="232"/>
      <c r="C86" s="103"/>
      <c r="D86" s="102"/>
      <c r="E86" s="102"/>
      <c r="F86" s="102"/>
      <c r="G86" s="234" t="str">
        <f t="shared" si="3"/>
        <v xml:space="preserve"> </v>
      </c>
      <c r="H86"/>
      <c r="I86"/>
      <c r="J86"/>
      <c r="K86"/>
      <c r="L86"/>
    </row>
    <row r="87" spans="1:12" ht="15" x14ac:dyDescent="0.25">
      <c r="A87"/>
      <c r="B87" s="232"/>
      <c r="C87" s="103"/>
      <c r="D87" s="102"/>
      <c r="E87" s="102"/>
      <c r="F87" s="102"/>
      <c r="G87" s="234" t="str">
        <f t="shared" si="3"/>
        <v xml:space="preserve"> </v>
      </c>
      <c r="H87"/>
      <c r="I87"/>
      <c r="J87"/>
      <c r="K87"/>
      <c r="L87"/>
    </row>
    <row r="88" spans="1:12" ht="15" x14ac:dyDescent="0.25">
      <c r="A88"/>
      <c r="B88" s="232"/>
      <c r="C88" s="103"/>
      <c r="D88" s="102"/>
      <c r="E88" s="102"/>
      <c r="F88" s="102"/>
      <c r="G88" s="234" t="str">
        <f t="shared" si="3"/>
        <v xml:space="preserve"> </v>
      </c>
      <c r="H88"/>
      <c r="I88"/>
      <c r="J88"/>
      <c r="K88"/>
      <c r="L88"/>
    </row>
    <row r="89" spans="1:12" ht="15" x14ac:dyDescent="0.25">
      <c r="A89"/>
      <c r="B89" s="232"/>
      <c r="C89" s="103"/>
      <c r="D89" s="102"/>
      <c r="E89" s="102"/>
      <c r="F89" s="102"/>
      <c r="G89" s="234" t="str">
        <f t="shared" si="3"/>
        <v xml:space="preserve"> </v>
      </c>
      <c r="H89"/>
      <c r="I89"/>
      <c r="J89"/>
      <c r="K89"/>
      <c r="L89"/>
    </row>
    <row r="90" spans="1:12" ht="15" x14ac:dyDescent="0.25">
      <c r="A90"/>
      <c r="B90" s="232"/>
      <c r="C90" s="103"/>
      <c r="D90" s="102"/>
      <c r="E90" s="102"/>
      <c r="F90" s="102"/>
      <c r="G90" s="234" t="str">
        <f t="shared" si="3"/>
        <v xml:space="preserve"> </v>
      </c>
      <c r="H90"/>
      <c r="I90"/>
      <c r="J90"/>
      <c r="K90"/>
      <c r="L90"/>
    </row>
    <row r="91" spans="1:12" ht="15" x14ac:dyDescent="0.25">
      <c r="A91"/>
      <c r="B91" s="232"/>
      <c r="C91" s="103"/>
      <c r="D91" s="102"/>
      <c r="E91" s="102"/>
      <c r="F91" s="102"/>
      <c r="G91" s="234" t="str">
        <f t="shared" si="3"/>
        <v xml:space="preserve"> </v>
      </c>
      <c r="H91"/>
      <c r="I91"/>
      <c r="J91"/>
      <c r="K91"/>
      <c r="L91"/>
    </row>
    <row r="92" spans="1:12" ht="15" x14ac:dyDescent="0.25">
      <c r="A92"/>
      <c r="B92" s="232"/>
      <c r="C92" s="103"/>
      <c r="D92" s="102"/>
      <c r="E92" s="102"/>
      <c r="F92" s="102"/>
      <c r="G92" s="234" t="str">
        <f t="shared" si="3"/>
        <v xml:space="preserve"> </v>
      </c>
      <c r="H92"/>
      <c r="I92"/>
      <c r="J92"/>
      <c r="K92"/>
      <c r="L92"/>
    </row>
    <row r="93" spans="1:12" ht="15" x14ac:dyDescent="0.25">
      <c r="A93"/>
      <c r="B93" s="232"/>
      <c r="C93" s="103"/>
      <c r="D93" s="102"/>
      <c r="E93" s="102"/>
      <c r="F93" s="102"/>
      <c r="G93" s="234" t="str">
        <f t="shared" si="3"/>
        <v xml:space="preserve"> </v>
      </c>
      <c r="H93"/>
      <c r="I93"/>
      <c r="J93"/>
      <c r="K93"/>
      <c r="L93"/>
    </row>
    <row r="94" spans="1:12" ht="15" x14ac:dyDescent="0.25">
      <c r="A94"/>
      <c r="B94" s="232"/>
      <c r="C94" s="103"/>
      <c r="D94" s="102"/>
      <c r="E94" s="102"/>
      <c r="F94" s="102"/>
      <c r="G94" s="234" t="str">
        <f t="shared" si="3"/>
        <v xml:space="preserve"> </v>
      </c>
      <c r="H94"/>
      <c r="I94"/>
      <c r="J94"/>
      <c r="K94"/>
      <c r="L94"/>
    </row>
    <row r="95" spans="1:12" ht="15" x14ac:dyDescent="0.25">
      <c r="A95"/>
      <c r="B95" s="232"/>
      <c r="C95" s="103"/>
      <c r="D95" s="102"/>
      <c r="E95" s="102"/>
      <c r="F95" s="102"/>
      <c r="G95" s="234" t="str">
        <f t="shared" si="3"/>
        <v xml:space="preserve"> </v>
      </c>
      <c r="H95"/>
      <c r="I95"/>
      <c r="J95"/>
      <c r="K95"/>
      <c r="L95"/>
    </row>
    <row r="96" spans="1:12" ht="15" x14ac:dyDescent="0.25">
      <c r="A96"/>
      <c r="B96" s="232"/>
      <c r="C96" s="103"/>
      <c r="D96" s="102"/>
      <c r="E96" s="102"/>
      <c r="F96" s="102"/>
      <c r="G96" s="234" t="str">
        <f t="shared" si="3"/>
        <v xml:space="preserve"> </v>
      </c>
      <c r="H96"/>
      <c r="I96"/>
      <c r="J96"/>
      <c r="K96"/>
      <c r="L96"/>
    </row>
    <row r="97" spans="1:12" ht="15" x14ac:dyDescent="0.25">
      <c r="A97"/>
      <c r="B97" s="232"/>
      <c r="C97" s="103"/>
      <c r="D97" s="102"/>
      <c r="E97" s="102"/>
      <c r="F97" s="102"/>
      <c r="G97" s="234" t="str">
        <f t="shared" si="3"/>
        <v xml:space="preserve"> </v>
      </c>
      <c r="H97"/>
      <c r="I97"/>
      <c r="J97"/>
      <c r="K97"/>
      <c r="L97"/>
    </row>
    <row r="98" spans="1:12" ht="15" x14ac:dyDescent="0.25">
      <c r="A98"/>
      <c r="B98" s="232"/>
      <c r="C98" s="103"/>
      <c r="D98" s="102"/>
      <c r="E98" s="102"/>
      <c r="F98" s="102"/>
      <c r="G98" s="234" t="str">
        <f t="shared" si="3"/>
        <v xml:space="preserve"> </v>
      </c>
      <c r="H98"/>
      <c r="I98"/>
      <c r="J98"/>
      <c r="K98"/>
      <c r="L98"/>
    </row>
    <row r="99" spans="1:12" ht="15" x14ac:dyDescent="0.25">
      <c r="A99"/>
      <c r="B99" s="232"/>
      <c r="C99" s="103"/>
      <c r="D99" s="102"/>
      <c r="E99" s="102"/>
      <c r="F99" s="102"/>
      <c r="G99" s="234" t="str">
        <f t="shared" si="3"/>
        <v xml:space="preserve"> </v>
      </c>
      <c r="H99"/>
      <c r="I99"/>
      <c r="J99"/>
      <c r="K99"/>
      <c r="L99"/>
    </row>
    <row r="100" spans="1:12" ht="15" x14ac:dyDescent="0.25">
      <c r="A100"/>
      <c r="B100" s="232"/>
      <c r="C100" s="103"/>
      <c r="D100" s="102"/>
      <c r="E100" s="102"/>
      <c r="F100" s="102"/>
      <c r="G100" s="234" t="str">
        <f t="shared" ref="G100:G143" si="4">IF(SUM(C100:F100)=0," ",SUM(C100:F100))</f>
        <v xml:space="preserve"> </v>
      </c>
      <c r="H100"/>
      <c r="I100"/>
      <c r="J100"/>
      <c r="K100"/>
      <c r="L100"/>
    </row>
    <row r="101" spans="1:12" ht="15" x14ac:dyDescent="0.25">
      <c r="A101"/>
      <c r="B101" s="232"/>
      <c r="C101" s="103"/>
      <c r="D101" s="102"/>
      <c r="E101" s="102"/>
      <c r="F101" s="102"/>
      <c r="G101" s="234" t="str">
        <f t="shared" si="4"/>
        <v xml:space="preserve"> </v>
      </c>
      <c r="H101"/>
      <c r="I101"/>
      <c r="J101"/>
      <c r="K101"/>
      <c r="L101"/>
    </row>
    <row r="102" spans="1:12" ht="15" x14ac:dyDescent="0.25">
      <c r="A102"/>
      <c r="B102" s="232"/>
      <c r="C102" s="103"/>
      <c r="D102" s="102"/>
      <c r="E102" s="102"/>
      <c r="F102" s="102"/>
      <c r="G102" s="234" t="str">
        <f t="shared" si="4"/>
        <v xml:space="preserve"> </v>
      </c>
      <c r="H102"/>
      <c r="I102"/>
      <c r="J102"/>
      <c r="K102"/>
      <c r="L102"/>
    </row>
    <row r="103" spans="1:12" ht="15" x14ac:dyDescent="0.25">
      <c r="A103"/>
      <c r="B103" s="232"/>
      <c r="C103" s="103"/>
      <c r="D103" s="102"/>
      <c r="E103" s="102"/>
      <c r="F103" s="102"/>
      <c r="G103" s="234" t="str">
        <f t="shared" si="4"/>
        <v xml:space="preserve"> </v>
      </c>
      <c r="H103"/>
      <c r="I103"/>
      <c r="J103"/>
      <c r="K103"/>
      <c r="L103"/>
    </row>
    <row r="104" spans="1:12" ht="15" x14ac:dyDescent="0.25">
      <c r="A104"/>
      <c r="B104" s="232"/>
      <c r="C104" s="103"/>
      <c r="D104" s="102"/>
      <c r="E104" s="102"/>
      <c r="F104" s="102"/>
      <c r="G104" s="234" t="str">
        <f t="shared" si="4"/>
        <v xml:space="preserve"> </v>
      </c>
      <c r="H104"/>
      <c r="I104"/>
      <c r="J104"/>
      <c r="K104"/>
      <c r="L104"/>
    </row>
    <row r="105" spans="1:12" ht="15" x14ac:dyDescent="0.25">
      <c r="A105"/>
      <c r="B105" s="232"/>
      <c r="C105" s="103"/>
      <c r="D105" s="102"/>
      <c r="E105" s="102"/>
      <c r="F105" s="102"/>
      <c r="G105" s="234" t="str">
        <f t="shared" si="4"/>
        <v xml:space="preserve"> </v>
      </c>
      <c r="H105"/>
      <c r="I105"/>
      <c r="J105"/>
      <c r="K105"/>
      <c r="L105"/>
    </row>
    <row r="106" spans="1:12" ht="15" x14ac:dyDescent="0.25">
      <c r="A106"/>
      <c r="B106" s="232"/>
      <c r="C106" s="103"/>
      <c r="D106" s="102"/>
      <c r="E106" s="102"/>
      <c r="F106" s="102"/>
      <c r="G106" s="234" t="str">
        <f t="shared" si="4"/>
        <v xml:space="preserve"> </v>
      </c>
      <c r="H106"/>
      <c r="I106"/>
      <c r="J106"/>
      <c r="K106"/>
      <c r="L106"/>
    </row>
    <row r="107" spans="1:12" ht="15" x14ac:dyDescent="0.25">
      <c r="A107"/>
      <c r="B107" s="232"/>
      <c r="C107" s="103"/>
      <c r="D107" s="102"/>
      <c r="E107" s="102"/>
      <c r="F107" s="102"/>
      <c r="G107" s="234" t="str">
        <f t="shared" si="4"/>
        <v xml:space="preserve"> </v>
      </c>
      <c r="H107"/>
      <c r="I107"/>
      <c r="J107"/>
      <c r="K107"/>
      <c r="L107"/>
    </row>
    <row r="108" spans="1:12" ht="15" x14ac:dyDescent="0.25">
      <c r="A108"/>
      <c r="B108" s="232"/>
      <c r="C108" s="103"/>
      <c r="D108" s="102"/>
      <c r="E108" s="102"/>
      <c r="F108" s="102"/>
      <c r="G108" s="234" t="str">
        <f t="shared" si="4"/>
        <v xml:space="preserve"> </v>
      </c>
      <c r="H108"/>
      <c r="I108"/>
      <c r="J108"/>
      <c r="K108"/>
      <c r="L108"/>
    </row>
    <row r="109" spans="1:12" ht="15" x14ac:dyDescent="0.25">
      <c r="A109"/>
      <c r="B109" s="232"/>
      <c r="C109" s="103"/>
      <c r="D109" s="102"/>
      <c r="E109" s="102"/>
      <c r="F109" s="102"/>
      <c r="G109" s="234" t="str">
        <f t="shared" si="4"/>
        <v xml:space="preserve"> </v>
      </c>
      <c r="H109"/>
      <c r="I109"/>
      <c r="J109"/>
      <c r="K109"/>
      <c r="L109"/>
    </row>
    <row r="110" spans="1:12" ht="15" x14ac:dyDescent="0.25">
      <c r="A110"/>
      <c r="B110" s="232"/>
      <c r="C110" s="103"/>
      <c r="D110" s="102"/>
      <c r="E110" s="102"/>
      <c r="F110" s="102"/>
      <c r="G110" s="234" t="str">
        <f t="shared" ref="G110:G117" si="5">IF(SUM(C110:F110)=0," ",SUM(C110:F110))</f>
        <v xml:space="preserve"> </v>
      </c>
      <c r="H110"/>
      <c r="I110"/>
      <c r="J110"/>
      <c r="K110"/>
      <c r="L110"/>
    </row>
    <row r="111" spans="1:12" ht="15" x14ac:dyDescent="0.25">
      <c r="A111"/>
      <c r="B111" s="232"/>
      <c r="C111" s="103"/>
      <c r="D111" s="102"/>
      <c r="E111" s="102"/>
      <c r="F111" s="102"/>
      <c r="G111" s="234" t="str">
        <f t="shared" si="5"/>
        <v xml:space="preserve"> </v>
      </c>
      <c r="H111"/>
      <c r="I111"/>
      <c r="J111"/>
      <c r="K111"/>
      <c r="L111"/>
    </row>
    <row r="112" spans="1:12" ht="15" x14ac:dyDescent="0.25">
      <c r="A112"/>
      <c r="B112" s="232"/>
      <c r="C112" s="103"/>
      <c r="D112" s="102"/>
      <c r="E112" s="102"/>
      <c r="F112" s="102"/>
      <c r="G112" s="234" t="str">
        <f t="shared" si="5"/>
        <v xml:space="preserve"> </v>
      </c>
      <c r="H112"/>
      <c r="I112"/>
      <c r="J112"/>
      <c r="K112"/>
      <c r="L112"/>
    </row>
    <row r="113" spans="1:12" ht="15" x14ac:dyDescent="0.25">
      <c r="A113"/>
      <c r="B113" s="232"/>
      <c r="C113" s="103"/>
      <c r="D113" s="102"/>
      <c r="E113" s="102"/>
      <c r="F113" s="102"/>
      <c r="G113" s="234" t="str">
        <f t="shared" si="5"/>
        <v xml:space="preserve"> </v>
      </c>
      <c r="H113"/>
      <c r="I113"/>
      <c r="J113"/>
      <c r="K113"/>
      <c r="L113"/>
    </row>
    <row r="114" spans="1:12" ht="15" x14ac:dyDescent="0.25">
      <c r="A114"/>
      <c r="B114" s="232"/>
      <c r="C114" s="103"/>
      <c r="D114" s="102"/>
      <c r="E114" s="102"/>
      <c r="F114" s="102"/>
      <c r="G114" s="234" t="str">
        <f t="shared" si="5"/>
        <v xml:space="preserve"> </v>
      </c>
      <c r="H114"/>
      <c r="I114"/>
      <c r="J114"/>
      <c r="K114"/>
      <c r="L114"/>
    </row>
    <row r="115" spans="1:12" ht="15" x14ac:dyDescent="0.25">
      <c r="A115"/>
      <c r="B115" s="232"/>
      <c r="C115" s="103"/>
      <c r="D115" s="102"/>
      <c r="E115" s="102"/>
      <c r="F115" s="102"/>
      <c r="G115" s="234" t="str">
        <f t="shared" si="5"/>
        <v xml:space="preserve"> </v>
      </c>
      <c r="H115"/>
      <c r="I115"/>
      <c r="J115"/>
      <c r="K115"/>
      <c r="L115"/>
    </row>
    <row r="116" spans="1:12" ht="15" x14ac:dyDescent="0.25">
      <c r="A116"/>
      <c r="B116" s="232"/>
      <c r="C116" s="103"/>
      <c r="D116" s="102"/>
      <c r="E116" s="102"/>
      <c r="F116" s="102"/>
      <c r="G116" s="234" t="str">
        <f t="shared" si="5"/>
        <v xml:space="preserve"> </v>
      </c>
      <c r="H116"/>
      <c r="I116"/>
      <c r="J116"/>
      <c r="K116"/>
      <c r="L116"/>
    </row>
    <row r="117" spans="1:12" ht="15" x14ac:dyDescent="0.25">
      <c r="A117"/>
      <c r="B117" s="232"/>
      <c r="C117" s="103"/>
      <c r="D117" s="102"/>
      <c r="E117" s="102"/>
      <c r="F117" s="102"/>
      <c r="G117" s="234" t="str">
        <f t="shared" si="5"/>
        <v xml:space="preserve"> </v>
      </c>
      <c r="H117"/>
      <c r="I117"/>
      <c r="J117"/>
      <c r="K117"/>
      <c r="L117"/>
    </row>
    <row r="118" spans="1:12" ht="15" x14ac:dyDescent="0.25">
      <c r="A118"/>
      <c r="B118" s="232"/>
      <c r="C118" s="103"/>
      <c r="D118" s="102"/>
      <c r="E118" s="102"/>
      <c r="F118" s="102"/>
      <c r="G118" s="234" t="str">
        <f t="shared" si="4"/>
        <v xml:space="preserve"> </v>
      </c>
      <c r="H118"/>
      <c r="I118"/>
      <c r="J118"/>
      <c r="K118"/>
      <c r="L118"/>
    </row>
    <row r="119" spans="1:12" ht="15" x14ac:dyDescent="0.25">
      <c r="A119"/>
      <c r="B119" s="232"/>
      <c r="C119" s="103"/>
      <c r="D119" s="102"/>
      <c r="E119" s="102"/>
      <c r="F119" s="102"/>
      <c r="G119" s="234" t="str">
        <f t="shared" ref="G119:G123" si="6">IF(SUM(C119:F119)=0," ",SUM(C119:F119))</f>
        <v xml:space="preserve"> </v>
      </c>
      <c r="H119"/>
      <c r="I119"/>
      <c r="J119"/>
      <c r="K119"/>
      <c r="L119"/>
    </row>
    <row r="120" spans="1:12" ht="15" x14ac:dyDescent="0.25">
      <c r="A120"/>
      <c r="B120" s="232"/>
      <c r="C120" s="103"/>
      <c r="D120" s="102"/>
      <c r="E120" s="102"/>
      <c r="F120" s="102"/>
      <c r="G120" s="234" t="str">
        <f t="shared" si="6"/>
        <v xml:space="preserve"> </v>
      </c>
      <c r="H120"/>
      <c r="I120"/>
      <c r="J120"/>
      <c r="K120"/>
      <c r="L120"/>
    </row>
    <row r="121" spans="1:12" ht="15" x14ac:dyDescent="0.25">
      <c r="A121"/>
      <c r="B121" s="232"/>
      <c r="C121" s="103"/>
      <c r="D121" s="102"/>
      <c r="E121" s="102"/>
      <c r="F121" s="102"/>
      <c r="G121" s="234" t="str">
        <f t="shared" si="6"/>
        <v xml:space="preserve"> </v>
      </c>
      <c r="H121"/>
      <c r="I121"/>
      <c r="J121"/>
      <c r="K121"/>
      <c r="L121"/>
    </row>
    <row r="122" spans="1:12" ht="15" x14ac:dyDescent="0.25">
      <c r="A122"/>
      <c r="B122" s="232"/>
      <c r="C122" s="103"/>
      <c r="D122" s="102"/>
      <c r="E122" s="102"/>
      <c r="F122" s="102"/>
      <c r="G122" s="234" t="str">
        <f t="shared" si="6"/>
        <v xml:space="preserve"> </v>
      </c>
      <c r="H122"/>
      <c r="I122"/>
      <c r="J122"/>
      <c r="K122"/>
      <c r="L122"/>
    </row>
    <row r="123" spans="1:12" ht="15" x14ac:dyDescent="0.25">
      <c r="A123"/>
      <c r="B123" s="232"/>
      <c r="C123" s="103"/>
      <c r="D123" s="102"/>
      <c r="E123" s="102"/>
      <c r="F123" s="102"/>
      <c r="G123" s="234" t="str">
        <f t="shared" si="6"/>
        <v xml:space="preserve"> </v>
      </c>
      <c r="H123"/>
      <c r="I123"/>
      <c r="J123"/>
      <c r="K123"/>
      <c r="L123"/>
    </row>
    <row r="124" spans="1:12" ht="15" x14ac:dyDescent="0.25">
      <c r="A124"/>
      <c r="B124" s="232"/>
      <c r="C124" s="103"/>
      <c r="D124" s="102"/>
      <c r="E124" s="102"/>
      <c r="F124" s="102"/>
      <c r="G124" s="234" t="str">
        <f t="shared" si="4"/>
        <v xml:space="preserve"> </v>
      </c>
      <c r="H124"/>
      <c r="I124"/>
      <c r="J124"/>
      <c r="K124"/>
      <c r="L124"/>
    </row>
    <row r="125" spans="1:12" ht="15" x14ac:dyDescent="0.25">
      <c r="A125"/>
      <c r="B125" s="232"/>
      <c r="C125" s="103"/>
      <c r="D125" s="102"/>
      <c r="E125" s="102"/>
      <c r="F125" s="102"/>
      <c r="G125" s="234" t="str">
        <f t="shared" si="4"/>
        <v xml:space="preserve"> </v>
      </c>
      <c r="H125"/>
      <c r="I125"/>
      <c r="J125"/>
      <c r="K125"/>
      <c r="L125"/>
    </row>
    <row r="126" spans="1:12" ht="15" x14ac:dyDescent="0.25">
      <c r="A126"/>
      <c r="B126" s="232"/>
      <c r="C126" s="103"/>
      <c r="D126" s="102"/>
      <c r="E126" s="102"/>
      <c r="F126" s="102"/>
      <c r="G126" s="234" t="str">
        <f t="shared" si="4"/>
        <v xml:space="preserve"> </v>
      </c>
      <c r="H126"/>
      <c r="I126"/>
      <c r="J126"/>
      <c r="K126"/>
      <c r="L126"/>
    </row>
    <row r="127" spans="1:12" ht="15" x14ac:dyDescent="0.25">
      <c r="A127"/>
      <c r="B127" s="232"/>
      <c r="C127" s="103"/>
      <c r="D127" s="102"/>
      <c r="E127" s="102"/>
      <c r="F127" s="102"/>
      <c r="G127" s="234" t="str">
        <f t="shared" si="4"/>
        <v xml:space="preserve"> </v>
      </c>
      <c r="H127"/>
      <c r="I127"/>
      <c r="J127"/>
      <c r="K127"/>
      <c r="L127"/>
    </row>
    <row r="128" spans="1:12" ht="15" x14ac:dyDescent="0.25">
      <c r="A128"/>
      <c r="B128" s="232"/>
      <c r="C128" s="103"/>
      <c r="D128" s="102"/>
      <c r="E128" s="102"/>
      <c r="F128" s="102"/>
      <c r="G128" s="234" t="str">
        <f t="shared" si="4"/>
        <v xml:space="preserve"> </v>
      </c>
      <c r="H128"/>
      <c r="I128"/>
      <c r="J128"/>
      <c r="K128"/>
      <c r="L128"/>
    </row>
    <row r="129" spans="1:12" ht="15" x14ac:dyDescent="0.25">
      <c r="A129"/>
      <c r="B129" s="232"/>
      <c r="C129" s="103"/>
      <c r="D129" s="102"/>
      <c r="E129" s="102"/>
      <c r="F129" s="102"/>
      <c r="G129" s="234" t="str">
        <f t="shared" si="4"/>
        <v xml:space="preserve"> </v>
      </c>
      <c r="H129"/>
      <c r="I129"/>
      <c r="J129"/>
      <c r="K129"/>
      <c r="L129"/>
    </row>
    <row r="130" spans="1:12" ht="15" x14ac:dyDescent="0.25">
      <c r="A130"/>
      <c r="B130" s="232"/>
      <c r="C130" s="103"/>
      <c r="D130" s="102"/>
      <c r="E130" s="102"/>
      <c r="F130" s="102"/>
      <c r="G130" s="234" t="str">
        <f t="shared" si="4"/>
        <v xml:space="preserve"> </v>
      </c>
      <c r="H130"/>
      <c r="I130"/>
      <c r="J130"/>
      <c r="K130"/>
      <c r="L130"/>
    </row>
    <row r="131" spans="1:12" ht="15" x14ac:dyDescent="0.25">
      <c r="A131"/>
      <c r="B131" s="232"/>
      <c r="C131" s="103"/>
      <c r="D131" s="102"/>
      <c r="E131" s="102"/>
      <c r="F131" s="102"/>
      <c r="G131" s="234" t="str">
        <f t="shared" si="4"/>
        <v xml:space="preserve"> </v>
      </c>
      <c r="H131"/>
      <c r="I131"/>
      <c r="J131"/>
      <c r="K131"/>
      <c r="L131"/>
    </row>
    <row r="132" spans="1:12" ht="15" x14ac:dyDescent="0.25">
      <c r="A132"/>
      <c r="B132" s="232"/>
      <c r="C132" s="103"/>
      <c r="D132" s="102"/>
      <c r="E132" s="102"/>
      <c r="F132" s="102"/>
      <c r="G132" s="234" t="str">
        <f t="shared" si="4"/>
        <v xml:space="preserve"> </v>
      </c>
      <c r="H132"/>
      <c r="I132"/>
      <c r="J132"/>
      <c r="K132"/>
      <c r="L132"/>
    </row>
    <row r="133" spans="1:12" ht="15" x14ac:dyDescent="0.25">
      <c r="A133"/>
      <c r="B133" s="232"/>
      <c r="C133" s="103"/>
      <c r="D133" s="102"/>
      <c r="E133" s="102"/>
      <c r="F133" s="102"/>
      <c r="G133" s="234" t="str">
        <f t="shared" si="4"/>
        <v xml:space="preserve"> </v>
      </c>
      <c r="H133"/>
      <c r="I133"/>
      <c r="J133"/>
      <c r="K133"/>
      <c r="L133"/>
    </row>
    <row r="134" spans="1:12" ht="15" x14ac:dyDescent="0.25">
      <c r="A134"/>
      <c r="B134" s="232"/>
      <c r="C134" s="103"/>
      <c r="D134" s="102"/>
      <c r="E134" s="102"/>
      <c r="F134" s="102"/>
      <c r="G134" s="234" t="str">
        <f t="shared" si="4"/>
        <v xml:space="preserve"> </v>
      </c>
      <c r="H134"/>
      <c r="I134"/>
      <c r="J134"/>
      <c r="K134"/>
      <c r="L134"/>
    </row>
    <row r="135" spans="1:12" ht="15" x14ac:dyDescent="0.25">
      <c r="A135"/>
      <c r="B135" s="232"/>
      <c r="C135" s="103"/>
      <c r="D135" s="102"/>
      <c r="E135" s="102"/>
      <c r="F135" s="102"/>
      <c r="G135" s="234" t="str">
        <f t="shared" si="4"/>
        <v xml:space="preserve"> </v>
      </c>
      <c r="H135"/>
      <c r="I135"/>
      <c r="J135"/>
      <c r="K135"/>
      <c r="L135"/>
    </row>
    <row r="136" spans="1:12" ht="15" x14ac:dyDescent="0.25">
      <c r="A136"/>
      <c r="B136" s="232"/>
      <c r="C136" s="103"/>
      <c r="D136" s="102"/>
      <c r="E136" s="102"/>
      <c r="F136" s="102"/>
      <c r="G136" s="234" t="str">
        <f t="shared" si="4"/>
        <v xml:space="preserve"> </v>
      </c>
      <c r="H136"/>
      <c r="I136"/>
      <c r="J136"/>
      <c r="K136"/>
      <c r="L136"/>
    </row>
    <row r="137" spans="1:12" ht="15" x14ac:dyDescent="0.25">
      <c r="A137"/>
      <c r="B137" s="232"/>
      <c r="C137" s="103"/>
      <c r="D137" s="102"/>
      <c r="E137" s="102"/>
      <c r="F137" s="102"/>
      <c r="G137" s="234" t="str">
        <f t="shared" si="4"/>
        <v xml:space="preserve"> </v>
      </c>
      <c r="H137"/>
      <c r="I137"/>
      <c r="J137"/>
      <c r="K137"/>
      <c r="L137"/>
    </row>
    <row r="138" spans="1:12" ht="15" x14ac:dyDescent="0.25">
      <c r="A138"/>
      <c r="B138" s="232"/>
      <c r="C138" s="103"/>
      <c r="D138" s="102"/>
      <c r="E138" s="102"/>
      <c r="F138" s="102"/>
      <c r="G138" s="234" t="str">
        <f t="shared" si="4"/>
        <v xml:space="preserve"> </v>
      </c>
      <c r="H138"/>
      <c r="I138"/>
      <c r="J138"/>
      <c r="K138"/>
      <c r="L138"/>
    </row>
    <row r="139" spans="1:12" ht="15" x14ac:dyDescent="0.25">
      <c r="A139"/>
      <c r="B139" s="232"/>
      <c r="C139" s="103"/>
      <c r="D139" s="102"/>
      <c r="E139" s="102"/>
      <c r="F139" s="102"/>
      <c r="G139" s="234" t="str">
        <f t="shared" si="4"/>
        <v xml:space="preserve"> </v>
      </c>
      <c r="H139"/>
      <c r="I139"/>
      <c r="J139"/>
      <c r="K139"/>
      <c r="L139"/>
    </row>
    <row r="140" spans="1:12" ht="15" x14ac:dyDescent="0.25">
      <c r="A140"/>
      <c r="B140" s="232"/>
      <c r="C140" s="103"/>
      <c r="D140" s="102"/>
      <c r="E140" s="102"/>
      <c r="F140" s="102"/>
      <c r="G140" s="234" t="str">
        <f t="shared" si="4"/>
        <v xml:space="preserve"> </v>
      </c>
      <c r="H140"/>
      <c r="I140"/>
      <c r="J140"/>
      <c r="K140"/>
      <c r="L140"/>
    </row>
    <row r="141" spans="1:12" ht="15" x14ac:dyDescent="0.25">
      <c r="A141"/>
      <c r="B141" s="232"/>
      <c r="C141" s="103"/>
      <c r="D141" s="102"/>
      <c r="E141" s="102"/>
      <c r="F141" s="102"/>
      <c r="G141" s="234" t="str">
        <f t="shared" si="4"/>
        <v xml:space="preserve"> </v>
      </c>
      <c r="H141"/>
      <c r="I141"/>
      <c r="J141"/>
      <c r="K141"/>
      <c r="L141"/>
    </row>
    <row r="142" spans="1:12" ht="15" x14ac:dyDescent="0.25">
      <c r="A142"/>
      <c r="B142" s="232"/>
      <c r="C142" s="103"/>
      <c r="D142" s="102"/>
      <c r="E142" s="102"/>
      <c r="F142" s="102"/>
      <c r="G142" s="234" t="str">
        <f t="shared" si="4"/>
        <v xml:space="preserve"> </v>
      </c>
      <c r="H142"/>
      <c r="I142"/>
      <c r="J142"/>
      <c r="K142"/>
      <c r="L142"/>
    </row>
    <row r="143" spans="1:12" ht="15" x14ac:dyDescent="0.25">
      <c r="A143"/>
      <c r="B143" s="232"/>
      <c r="C143" s="103"/>
      <c r="D143" s="102"/>
      <c r="E143" s="102"/>
      <c r="F143" s="102"/>
      <c r="G143" s="234" t="str">
        <f t="shared" si="4"/>
        <v xml:space="preserve"> </v>
      </c>
      <c r="H143"/>
      <c r="I143"/>
      <c r="J143"/>
      <c r="K143"/>
      <c r="L143"/>
    </row>
    <row r="144" spans="1:12" ht="15" x14ac:dyDescent="0.25">
      <c r="A144"/>
      <c r="B144" s="232"/>
      <c r="C144" s="103"/>
      <c r="D144" s="102"/>
      <c r="E144" s="102"/>
      <c r="F144" s="102"/>
      <c r="G144" s="234" t="str">
        <f t="shared" ref="G144:G175" si="7">IF(SUM(C144:F144)=0," ",SUM(C144:F144))</f>
        <v xml:space="preserve"> </v>
      </c>
      <c r="H144"/>
      <c r="I144"/>
      <c r="J144"/>
      <c r="K144"/>
      <c r="L144"/>
    </row>
    <row r="145" spans="1:12" ht="15" x14ac:dyDescent="0.25">
      <c r="A145"/>
      <c r="B145" s="232"/>
      <c r="C145" s="103"/>
      <c r="D145" s="102"/>
      <c r="E145" s="102"/>
      <c r="F145" s="102"/>
      <c r="G145" s="234" t="str">
        <f t="shared" si="7"/>
        <v xml:space="preserve"> </v>
      </c>
      <c r="H145"/>
      <c r="I145"/>
      <c r="J145"/>
      <c r="K145"/>
      <c r="L145"/>
    </row>
    <row r="146" spans="1:12" ht="15" x14ac:dyDescent="0.25">
      <c r="A146"/>
      <c r="B146" s="232"/>
      <c r="C146" s="103"/>
      <c r="D146" s="102"/>
      <c r="E146" s="102"/>
      <c r="F146" s="102"/>
      <c r="G146" s="234" t="str">
        <f t="shared" si="7"/>
        <v xml:space="preserve"> </v>
      </c>
      <c r="H146"/>
      <c r="I146"/>
      <c r="J146"/>
      <c r="K146"/>
      <c r="L146"/>
    </row>
    <row r="147" spans="1:12" ht="15" x14ac:dyDescent="0.25">
      <c r="A147"/>
      <c r="B147" s="232"/>
      <c r="C147" s="103"/>
      <c r="D147" s="102"/>
      <c r="E147" s="102"/>
      <c r="F147" s="102"/>
      <c r="G147" s="234" t="str">
        <f t="shared" si="7"/>
        <v xml:space="preserve"> </v>
      </c>
      <c r="H147"/>
      <c r="I147"/>
      <c r="J147"/>
      <c r="K147"/>
      <c r="L147"/>
    </row>
    <row r="148" spans="1:12" ht="15" x14ac:dyDescent="0.25">
      <c r="A148"/>
      <c r="B148" s="232"/>
      <c r="C148" s="103"/>
      <c r="D148" s="102"/>
      <c r="E148" s="102"/>
      <c r="F148" s="102"/>
      <c r="G148" s="234" t="str">
        <f t="shared" si="7"/>
        <v xml:space="preserve"> </v>
      </c>
      <c r="H148"/>
      <c r="I148"/>
      <c r="J148"/>
      <c r="K148"/>
      <c r="L148"/>
    </row>
    <row r="149" spans="1:12" ht="15" x14ac:dyDescent="0.25">
      <c r="A149"/>
      <c r="B149" s="232"/>
      <c r="C149" s="103"/>
      <c r="D149" s="102"/>
      <c r="E149" s="102"/>
      <c r="F149" s="102"/>
      <c r="G149" s="234" t="str">
        <f t="shared" si="7"/>
        <v xml:space="preserve"> </v>
      </c>
      <c r="H149"/>
      <c r="I149"/>
      <c r="J149"/>
      <c r="K149"/>
      <c r="L149"/>
    </row>
    <row r="150" spans="1:12" ht="15" x14ac:dyDescent="0.25">
      <c r="A150"/>
      <c r="B150" s="232"/>
      <c r="C150" s="103"/>
      <c r="D150" s="102"/>
      <c r="E150" s="102"/>
      <c r="F150" s="102"/>
      <c r="G150" s="234" t="str">
        <f t="shared" si="7"/>
        <v xml:space="preserve"> </v>
      </c>
      <c r="H150"/>
      <c r="I150"/>
      <c r="J150"/>
      <c r="K150"/>
      <c r="L150"/>
    </row>
    <row r="151" spans="1:12" ht="15" x14ac:dyDescent="0.25">
      <c r="A151"/>
      <c r="B151" s="232"/>
      <c r="C151" s="103"/>
      <c r="D151" s="102"/>
      <c r="E151" s="102"/>
      <c r="F151" s="102"/>
      <c r="G151" s="234" t="str">
        <f t="shared" si="7"/>
        <v xml:space="preserve"> </v>
      </c>
      <c r="H151"/>
      <c r="I151"/>
      <c r="J151"/>
      <c r="K151"/>
      <c r="L151"/>
    </row>
    <row r="152" spans="1:12" ht="15" x14ac:dyDescent="0.25">
      <c r="A152"/>
      <c r="B152" s="232"/>
      <c r="C152" s="103"/>
      <c r="D152" s="102"/>
      <c r="E152" s="102"/>
      <c r="F152" s="102"/>
      <c r="G152" s="234" t="str">
        <f t="shared" si="7"/>
        <v xml:space="preserve"> </v>
      </c>
      <c r="H152"/>
      <c r="I152"/>
      <c r="J152"/>
      <c r="K152"/>
      <c r="L152"/>
    </row>
    <row r="153" spans="1:12" ht="15" x14ac:dyDescent="0.25">
      <c r="A153"/>
      <c r="B153" s="232"/>
      <c r="C153" s="103"/>
      <c r="D153" s="102"/>
      <c r="E153" s="102"/>
      <c r="F153" s="102"/>
      <c r="G153" s="234" t="str">
        <f t="shared" si="7"/>
        <v xml:space="preserve"> </v>
      </c>
      <c r="H153"/>
      <c r="I153"/>
      <c r="J153"/>
      <c r="K153"/>
      <c r="L153"/>
    </row>
    <row r="154" spans="1:12" ht="15" x14ac:dyDescent="0.25">
      <c r="A154"/>
      <c r="B154" s="232"/>
      <c r="C154" s="103"/>
      <c r="D154" s="102"/>
      <c r="E154" s="102"/>
      <c r="F154" s="102"/>
      <c r="G154" s="234" t="str">
        <f t="shared" si="7"/>
        <v xml:space="preserve"> </v>
      </c>
      <c r="H154"/>
      <c r="I154"/>
      <c r="J154"/>
      <c r="K154"/>
      <c r="L154"/>
    </row>
    <row r="155" spans="1:12" ht="15" x14ac:dyDescent="0.25">
      <c r="A155"/>
      <c r="B155" s="232"/>
      <c r="C155" s="103"/>
      <c r="D155" s="102"/>
      <c r="E155" s="102"/>
      <c r="F155" s="102"/>
      <c r="G155" s="234" t="str">
        <f t="shared" si="7"/>
        <v xml:space="preserve"> </v>
      </c>
      <c r="H155"/>
      <c r="I155"/>
      <c r="J155"/>
      <c r="K155"/>
      <c r="L155"/>
    </row>
    <row r="156" spans="1:12" ht="15" x14ac:dyDescent="0.25">
      <c r="A156"/>
      <c r="B156" s="232"/>
      <c r="C156" s="103"/>
      <c r="D156" s="102"/>
      <c r="E156" s="102"/>
      <c r="F156" s="102"/>
      <c r="G156" s="234" t="str">
        <f t="shared" si="7"/>
        <v xml:space="preserve"> </v>
      </c>
      <c r="H156"/>
      <c r="I156"/>
      <c r="J156"/>
      <c r="K156"/>
      <c r="L156"/>
    </row>
    <row r="157" spans="1:12" ht="15" x14ac:dyDescent="0.25">
      <c r="A157"/>
      <c r="B157" s="232"/>
      <c r="C157" s="103"/>
      <c r="D157" s="102"/>
      <c r="E157" s="102"/>
      <c r="F157" s="102"/>
      <c r="G157" s="234" t="str">
        <f t="shared" si="7"/>
        <v xml:space="preserve"> </v>
      </c>
      <c r="H157"/>
      <c r="I157"/>
      <c r="J157"/>
      <c r="K157"/>
      <c r="L157"/>
    </row>
    <row r="158" spans="1:12" ht="15" x14ac:dyDescent="0.25">
      <c r="A158"/>
      <c r="B158" s="232"/>
      <c r="C158" s="103"/>
      <c r="D158" s="102"/>
      <c r="E158" s="102"/>
      <c r="F158" s="102"/>
      <c r="G158" s="234" t="str">
        <f t="shared" si="7"/>
        <v xml:space="preserve"> </v>
      </c>
      <c r="H158"/>
      <c r="I158"/>
      <c r="J158"/>
      <c r="K158"/>
      <c r="L158"/>
    </row>
    <row r="159" spans="1:12" ht="15" x14ac:dyDescent="0.25">
      <c r="A159"/>
      <c r="B159" s="232"/>
      <c r="C159" s="103"/>
      <c r="D159" s="102"/>
      <c r="E159" s="102"/>
      <c r="F159" s="102"/>
      <c r="G159" s="234" t="str">
        <f t="shared" si="7"/>
        <v xml:space="preserve"> </v>
      </c>
      <c r="H159"/>
      <c r="I159"/>
      <c r="J159"/>
      <c r="K159"/>
      <c r="L159"/>
    </row>
    <row r="160" spans="1:12" ht="15" x14ac:dyDescent="0.25">
      <c r="A160"/>
      <c r="B160" s="232"/>
      <c r="C160" s="103"/>
      <c r="D160" s="102"/>
      <c r="E160" s="102"/>
      <c r="F160" s="102"/>
      <c r="G160" s="234" t="str">
        <f t="shared" si="7"/>
        <v xml:space="preserve"> </v>
      </c>
      <c r="H160"/>
      <c r="I160"/>
      <c r="J160"/>
      <c r="K160"/>
      <c r="L160"/>
    </row>
    <row r="161" spans="1:12" ht="15" x14ac:dyDescent="0.25">
      <c r="A161"/>
      <c r="B161" s="232"/>
      <c r="C161" s="103"/>
      <c r="D161" s="102"/>
      <c r="E161" s="102"/>
      <c r="F161" s="102"/>
      <c r="G161" s="234" t="str">
        <f t="shared" si="7"/>
        <v xml:space="preserve"> </v>
      </c>
      <c r="H161"/>
      <c r="I161"/>
      <c r="J161"/>
      <c r="K161"/>
      <c r="L161"/>
    </row>
    <row r="162" spans="1:12" ht="15" x14ac:dyDescent="0.25">
      <c r="A162"/>
      <c r="B162" s="232"/>
      <c r="C162" s="103"/>
      <c r="D162" s="102"/>
      <c r="E162" s="102"/>
      <c r="F162" s="102"/>
      <c r="G162" s="234" t="str">
        <f t="shared" si="7"/>
        <v xml:space="preserve"> </v>
      </c>
      <c r="H162"/>
      <c r="I162"/>
      <c r="J162"/>
      <c r="K162"/>
      <c r="L162"/>
    </row>
    <row r="163" spans="1:12" ht="15" x14ac:dyDescent="0.25">
      <c r="A163"/>
      <c r="B163" s="232"/>
      <c r="C163" s="103"/>
      <c r="D163" s="102"/>
      <c r="E163" s="102"/>
      <c r="F163" s="102"/>
      <c r="G163" s="234" t="str">
        <f t="shared" si="7"/>
        <v xml:space="preserve"> </v>
      </c>
      <c r="H163"/>
      <c r="I163"/>
      <c r="J163"/>
      <c r="K163"/>
      <c r="L163"/>
    </row>
    <row r="164" spans="1:12" ht="15" x14ac:dyDescent="0.25">
      <c r="A164"/>
      <c r="B164" s="232"/>
      <c r="C164" s="103"/>
      <c r="D164" s="102"/>
      <c r="E164" s="102"/>
      <c r="F164" s="102"/>
      <c r="G164" s="234" t="str">
        <f t="shared" si="7"/>
        <v xml:space="preserve"> </v>
      </c>
      <c r="H164"/>
      <c r="I164"/>
      <c r="J164"/>
      <c r="K164"/>
      <c r="L164"/>
    </row>
    <row r="165" spans="1:12" ht="15" x14ac:dyDescent="0.25">
      <c r="A165"/>
      <c r="B165" s="232"/>
      <c r="C165" s="103"/>
      <c r="D165" s="102"/>
      <c r="E165" s="102"/>
      <c r="F165" s="102"/>
      <c r="G165" s="234" t="str">
        <f t="shared" si="7"/>
        <v xml:space="preserve"> </v>
      </c>
      <c r="H165"/>
      <c r="I165"/>
      <c r="J165"/>
      <c r="K165"/>
      <c r="L165"/>
    </row>
    <row r="166" spans="1:12" ht="15" x14ac:dyDescent="0.25">
      <c r="A166"/>
      <c r="B166" s="232"/>
      <c r="C166" s="103"/>
      <c r="D166" s="102"/>
      <c r="E166" s="102"/>
      <c r="F166" s="102"/>
      <c r="G166" s="234" t="str">
        <f t="shared" si="7"/>
        <v xml:space="preserve"> </v>
      </c>
      <c r="H166"/>
      <c r="I166"/>
      <c r="J166"/>
      <c r="K166"/>
      <c r="L166"/>
    </row>
    <row r="167" spans="1:12" ht="15" x14ac:dyDescent="0.25">
      <c r="A167"/>
      <c r="B167" s="232"/>
      <c r="C167" s="103"/>
      <c r="D167" s="102"/>
      <c r="E167" s="102"/>
      <c r="F167" s="102"/>
      <c r="G167" s="234" t="str">
        <f t="shared" si="7"/>
        <v xml:space="preserve"> </v>
      </c>
      <c r="H167"/>
      <c r="I167"/>
      <c r="J167"/>
      <c r="K167"/>
      <c r="L167"/>
    </row>
    <row r="168" spans="1:12" ht="15" x14ac:dyDescent="0.25">
      <c r="A168"/>
      <c r="B168" s="232"/>
      <c r="C168" s="103"/>
      <c r="D168" s="102"/>
      <c r="E168" s="102"/>
      <c r="F168" s="102"/>
      <c r="G168" s="234" t="str">
        <f t="shared" si="7"/>
        <v xml:space="preserve"> </v>
      </c>
      <c r="H168"/>
      <c r="I168"/>
      <c r="J168"/>
      <c r="K168"/>
      <c r="L168"/>
    </row>
    <row r="169" spans="1:12" ht="15" x14ac:dyDescent="0.25">
      <c r="A169"/>
      <c r="B169" s="232"/>
      <c r="C169" s="103"/>
      <c r="D169" s="102"/>
      <c r="E169" s="102"/>
      <c r="F169" s="102"/>
      <c r="G169" s="234" t="str">
        <f t="shared" si="7"/>
        <v xml:space="preserve"> </v>
      </c>
      <c r="H169"/>
      <c r="I169"/>
      <c r="J169"/>
      <c r="K169"/>
      <c r="L169"/>
    </row>
    <row r="170" spans="1:12" ht="15" x14ac:dyDescent="0.25">
      <c r="A170"/>
      <c r="B170" s="232"/>
      <c r="C170" s="103"/>
      <c r="D170" s="102"/>
      <c r="E170" s="102"/>
      <c r="F170" s="102"/>
      <c r="G170" s="234" t="str">
        <f t="shared" si="7"/>
        <v xml:space="preserve"> </v>
      </c>
      <c r="H170"/>
      <c r="I170"/>
      <c r="J170"/>
      <c r="K170"/>
      <c r="L170"/>
    </row>
    <row r="171" spans="1:12" ht="15" x14ac:dyDescent="0.25">
      <c r="A171"/>
      <c r="B171" s="232"/>
      <c r="C171" s="103"/>
      <c r="D171" s="102"/>
      <c r="E171" s="102"/>
      <c r="F171" s="102"/>
      <c r="G171" s="234" t="str">
        <f t="shared" si="7"/>
        <v xml:space="preserve"> </v>
      </c>
      <c r="H171"/>
      <c r="I171"/>
      <c r="J171"/>
      <c r="K171"/>
      <c r="L171"/>
    </row>
    <row r="172" spans="1:12" ht="15" x14ac:dyDescent="0.25">
      <c r="A172"/>
      <c r="B172" s="232"/>
      <c r="C172" s="103"/>
      <c r="D172" s="102"/>
      <c r="E172" s="102"/>
      <c r="F172" s="102"/>
      <c r="G172" s="234" t="str">
        <f t="shared" si="7"/>
        <v xml:space="preserve"> </v>
      </c>
      <c r="H172"/>
      <c r="I172"/>
      <c r="J172"/>
      <c r="K172"/>
      <c r="L172"/>
    </row>
    <row r="173" spans="1:12" ht="15" x14ac:dyDescent="0.25">
      <c r="A173"/>
      <c r="B173" s="232"/>
      <c r="C173" s="103"/>
      <c r="D173" s="102"/>
      <c r="E173" s="102"/>
      <c r="F173" s="102"/>
      <c r="G173" s="234" t="str">
        <f t="shared" si="7"/>
        <v xml:space="preserve"> </v>
      </c>
      <c r="H173"/>
      <c r="I173"/>
      <c r="J173"/>
      <c r="K173"/>
      <c r="L173"/>
    </row>
    <row r="174" spans="1:12" ht="15" x14ac:dyDescent="0.25">
      <c r="A174"/>
      <c r="B174" s="232"/>
      <c r="C174" s="103"/>
      <c r="D174" s="102"/>
      <c r="E174" s="102"/>
      <c r="F174" s="102"/>
      <c r="G174" s="234" t="str">
        <f t="shared" si="7"/>
        <v xml:space="preserve"> </v>
      </c>
      <c r="H174"/>
      <c r="I174"/>
      <c r="J174"/>
      <c r="K174"/>
      <c r="L174"/>
    </row>
    <row r="175" spans="1:12" ht="15" x14ac:dyDescent="0.25">
      <c r="A175"/>
      <c r="B175" s="232"/>
      <c r="C175" s="103"/>
      <c r="D175" s="102"/>
      <c r="E175" s="102"/>
      <c r="F175" s="102"/>
      <c r="G175" s="234" t="str">
        <f t="shared" si="7"/>
        <v xml:space="preserve"> </v>
      </c>
      <c r="H175"/>
      <c r="I175"/>
      <c r="J175"/>
      <c r="K175"/>
      <c r="L175"/>
    </row>
    <row r="176" spans="1:12" ht="15" x14ac:dyDescent="0.25">
      <c r="A176"/>
      <c r="B176" s="232"/>
      <c r="C176" s="103"/>
      <c r="D176" s="102"/>
      <c r="E176" s="102"/>
      <c r="F176" s="102"/>
      <c r="G176" s="234" t="str">
        <f t="shared" ref="G176:G186" si="8">IF(SUM(C176:F176)=0," ",SUM(C176:F176))</f>
        <v xml:space="preserve"> </v>
      </c>
      <c r="H176"/>
      <c r="I176"/>
      <c r="J176"/>
      <c r="K176"/>
      <c r="L176"/>
    </row>
    <row r="177" spans="1:12" ht="15" x14ac:dyDescent="0.25">
      <c r="A177"/>
      <c r="B177" s="232"/>
      <c r="C177" s="103"/>
      <c r="D177" s="102"/>
      <c r="E177" s="102"/>
      <c r="F177" s="102"/>
      <c r="G177" s="234" t="str">
        <f t="shared" si="8"/>
        <v xml:space="preserve"> </v>
      </c>
      <c r="H177"/>
      <c r="I177"/>
      <c r="J177"/>
      <c r="K177"/>
      <c r="L177"/>
    </row>
    <row r="178" spans="1:12" ht="15" x14ac:dyDescent="0.25">
      <c r="A178"/>
      <c r="B178" s="232"/>
      <c r="C178" s="103"/>
      <c r="D178" s="102"/>
      <c r="E178" s="102"/>
      <c r="F178" s="102"/>
      <c r="G178" s="234" t="str">
        <f t="shared" si="8"/>
        <v xml:space="preserve"> </v>
      </c>
      <c r="H178"/>
      <c r="I178"/>
      <c r="J178"/>
      <c r="K178"/>
      <c r="L178"/>
    </row>
    <row r="179" spans="1:12" ht="15" x14ac:dyDescent="0.25">
      <c r="A179"/>
      <c r="B179" s="232"/>
      <c r="C179" s="103"/>
      <c r="D179" s="102"/>
      <c r="E179" s="102"/>
      <c r="F179" s="102"/>
      <c r="G179" s="234" t="str">
        <f t="shared" si="8"/>
        <v xml:space="preserve"> </v>
      </c>
      <c r="H179"/>
      <c r="I179"/>
      <c r="J179"/>
      <c r="K179"/>
      <c r="L179"/>
    </row>
    <row r="180" spans="1:12" ht="15" x14ac:dyDescent="0.25">
      <c r="A180"/>
      <c r="B180" s="232"/>
      <c r="C180" s="103"/>
      <c r="D180" s="102"/>
      <c r="E180" s="102"/>
      <c r="F180" s="102"/>
      <c r="G180" s="234" t="str">
        <f t="shared" si="8"/>
        <v xml:space="preserve"> </v>
      </c>
      <c r="H180"/>
      <c r="I180"/>
      <c r="J180"/>
      <c r="K180"/>
      <c r="L180"/>
    </row>
    <row r="181" spans="1:12" ht="15" x14ac:dyDescent="0.25">
      <c r="A181"/>
      <c r="B181" s="232"/>
      <c r="C181" s="103"/>
      <c r="D181" s="102"/>
      <c r="E181" s="102"/>
      <c r="F181" s="102"/>
      <c r="G181" s="234" t="str">
        <f t="shared" si="8"/>
        <v xml:space="preserve"> </v>
      </c>
      <c r="H181"/>
      <c r="I181"/>
      <c r="J181"/>
      <c r="K181"/>
      <c r="L181"/>
    </row>
    <row r="182" spans="1:12" ht="15" x14ac:dyDescent="0.25">
      <c r="A182"/>
      <c r="B182" s="232"/>
      <c r="C182" s="103"/>
      <c r="D182" s="102"/>
      <c r="E182" s="102"/>
      <c r="F182" s="102"/>
      <c r="G182" s="234" t="str">
        <f t="shared" si="8"/>
        <v xml:space="preserve"> </v>
      </c>
      <c r="H182"/>
      <c r="I182"/>
      <c r="J182"/>
      <c r="K182"/>
      <c r="L182"/>
    </row>
    <row r="183" spans="1:12" ht="15" x14ac:dyDescent="0.25">
      <c r="A183"/>
      <c r="B183" s="232"/>
      <c r="C183" s="103"/>
      <c r="D183" s="102"/>
      <c r="E183" s="102"/>
      <c r="F183" s="102"/>
      <c r="G183" s="234" t="str">
        <f t="shared" si="8"/>
        <v xml:space="preserve"> </v>
      </c>
      <c r="H183"/>
      <c r="I183"/>
      <c r="J183"/>
      <c r="K183"/>
      <c r="L183"/>
    </row>
    <row r="184" spans="1:12" ht="15" x14ac:dyDescent="0.25">
      <c r="A184"/>
      <c r="B184" s="232"/>
      <c r="C184" s="103"/>
      <c r="D184" s="102"/>
      <c r="E184" s="102"/>
      <c r="F184" s="102"/>
      <c r="G184" s="234" t="str">
        <f t="shared" si="8"/>
        <v xml:space="preserve"> </v>
      </c>
      <c r="H184"/>
      <c r="I184"/>
      <c r="J184"/>
      <c r="K184"/>
      <c r="L184"/>
    </row>
    <row r="185" spans="1:12" ht="15" x14ac:dyDescent="0.25">
      <c r="A185"/>
      <c r="B185" s="232"/>
      <c r="C185" s="103"/>
      <c r="D185" s="102"/>
      <c r="E185" s="102"/>
      <c r="F185" s="102"/>
      <c r="G185" s="234" t="str">
        <f t="shared" si="8"/>
        <v xml:space="preserve"> </v>
      </c>
      <c r="H185"/>
      <c r="I185"/>
      <c r="J185"/>
      <c r="K185"/>
      <c r="L185"/>
    </row>
    <row r="186" spans="1:12" ht="15" x14ac:dyDescent="0.25">
      <c r="A186"/>
      <c r="B186" s="232"/>
      <c r="C186" s="103"/>
      <c r="D186" s="102"/>
      <c r="E186" s="102"/>
      <c r="F186" s="102"/>
      <c r="G186" s="234" t="str">
        <f t="shared" si="8"/>
        <v xml:space="preserve"> </v>
      </c>
      <c r="H186"/>
      <c r="I186"/>
      <c r="J186"/>
      <c r="K186"/>
      <c r="L186"/>
    </row>
    <row r="187" spans="1:12" ht="15" x14ac:dyDescent="0.25">
      <c r="A187"/>
      <c r="B187" s="22"/>
      <c r="C187" s="18"/>
      <c r="D187" s="18"/>
      <c r="E187" s="18"/>
      <c r="F187" s="18"/>
      <c r="G187" s="18"/>
      <c r="H187"/>
      <c r="I187"/>
      <c r="J187"/>
      <c r="K187"/>
      <c r="L187"/>
    </row>
    <row r="188" spans="1:12" x14ac:dyDescent="0.2"/>
    <row r="189" spans="1:12" ht="14.25" customHeight="1" x14ac:dyDescent="0.25">
      <c r="A189"/>
      <c r="B189" s="28"/>
      <c r="C189" s="29"/>
      <c r="D189" s="27"/>
      <c r="E189" s="27"/>
      <c r="F189" s="27"/>
      <c r="G189" s="27"/>
      <c r="H189" s="27"/>
      <c r="I189" s="27"/>
      <c r="J189" s="27"/>
      <c r="K189"/>
      <c r="L189"/>
    </row>
    <row r="190" spans="1:12" ht="14.25" customHeight="1" x14ac:dyDescent="0.25">
      <c r="A190"/>
      <c r="B190" s="28"/>
      <c r="C190" s="29"/>
      <c r="D190" s="27"/>
      <c r="E190" s="27"/>
      <c r="F190" s="27"/>
      <c r="G190" s="27"/>
      <c r="H190" s="27"/>
      <c r="I190" s="27"/>
      <c r="J190" s="27"/>
      <c r="K190"/>
      <c r="L190"/>
    </row>
    <row r="191" spans="1:12" ht="14.25" customHeight="1" x14ac:dyDescent="0.25">
      <c r="A191"/>
      <c r="B191" s="28"/>
      <c r="C191" s="29"/>
      <c r="D191" s="27"/>
      <c r="E191" s="27"/>
      <c r="F191" s="27"/>
      <c r="G191" s="27"/>
      <c r="H191" s="27"/>
      <c r="I191" s="27"/>
      <c r="J191" s="27"/>
      <c r="K191"/>
      <c r="L191"/>
    </row>
    <row r="192" spans="1:12" ht="14.25" customHeight="1" x14ac:dyDescent="0.25">
      <c r="A192"/>
      <c r="B192" s="28"/>
      <c r="C192" s="29"/>
      <c r="D192" s="27"/>
      <c r="E192" s="27"/>
      <c r="F192" s="27"/>
      <c r="G192" s="27"/>
      <c r="H192" s="27"/>
      <c r="I192" s="27"/>
      <c r="J192" s="27"/>
      <c r="K192"/>
      <c r="L192"/>
    </row>
    <row r="193" spans="1:12" ht="14.25" customHeight="1" x14ac:dyDescent="0.25">
      <c r="A193"/>
      <c r="B193" s="28"/>
      <c r="C193" s="29"/>
      <c r="D193" s="27"/>
      <c r="E193" s="27"/>
      <c r="F193" s="27"/>
      <c r="G193" s="27"/>
      <c r="H193" s="27"/>
      <c r="I193" s="27"/>
      <c r="J193" s="27"/>
      <c r="K193"/>
      <c r="L193"/>
    </row>
    <row r="194" spans="1:12" ht="21.75" customHeight="1" x14ac:dyDescent="0.25">
      <c r="A194"/>
      <c r="B194" s="437" t="s">
        <v>324</v>
      </c>
      <c r="C194" s="437"/>
      <c r="D194" s="437"/>
      <c r="E194" s="437"/>
      <c r="F194" s="437"/>
      <c r="G194" s="437"/>
      <c r="H194" s="437"/>
      <c r="I194"/>
      <c r="J194"/>
      <c r="K194"/>
      <c r="L194"/>
    </row>
    <row r="195" spans="1:12" ht="15" x14ac:dyDescent="0.25">
      <c r="A195"/>
      <c r="I195"/>
      <c r="J195"/>
      <c r="K195"/>
      <c r="L195"/>
    </row>
    <row r="196" spans="1:12" ht="18" customHeight="1" x14ac:dyDescent="0.2">
      <c r="B196" s="451" t="s">
        <v>23</v>
      </c>
      <c r="C196" s="451"/>
      <c r="D196" s="95"/>
      <c r="E196" s="95"/>
      <c r="F196" s="1"/>
      <c r="G196" s="18"/>
    </row>
    <row r="197" spans="1:12" ht="18" customHeight="1" x14ac:dyDescent="0.2">
      <c r="B197" s="95"/>
      <c r="C197" s="95"/>
      <c r="D197" s="95"/>
      <c r="E197" s="95"/>
      <c r="F197" s="1"/>
      <c r="G197" s="18"/>
    </row>
    <row r="198" spans="1:12" ht="27.75" customHeight="1" x14ac:dyDescent="0.25">
      <c r="B198" s="453" t="s">
        <v>48</v>
      </c>
      <c r="C198" s="453"/>
      <c r="D198" s="453"/>
      <c r="E198" s="453"/>
      <c r="F198" s="453"/>
      <c r="G198" s="453"/>
      <c r="H198" s="453"/>
      <c r="I198" s="453"/>
      <c r="J198" s="455" t="s">
        <v>49</v>
      </c>
      <c r="K198" s="455"/>
      <c r="L198"/>
    </row>
    <row r="199" spans="1:12" ht="18" customHeight="1" x14ac:dyDescent="0.25">
      <c r="B199" s="399" t="s">
        <v>50</v>
      </c>
      <c r="C199" s="399"/>
      <c r="D199" s="399"/>
      <c r="E199" s="399"/>
      <c r="F199" s="399"/>
      <c r="G199" s="399"/>
      <c r="H199" s="399"/>
      <c r="I199" s="399"/>
      <c r="J199" s="456" t="s">
        <v>51</v>
      </c>
      <c r="K199" s="456"/>
      <c r="L199"/>
    </row>
    <row r="200" spans="1:12" ht="18" customHeight="1" x14ac:dyDescent="0.25">
      <c r="B200" s="452" t="s">
        <v>52</v>
      </c>
      <c r="C200" s="452"/>
      <c r="D200" s="452"/>
      <c r="E200" s="454" t="s">
        <v>53</v>
      </c>
      <c r="F200" s="454"/>
      <c r="G200" s="454"/>
      <c r="H200" s="454"/>
      <c r="I200" s="454"/>
      <c r="J200" s="450"/>
      <c r="K200" s="450"/>
      <c r="L200"/>
    </row>
    <row r="201" spans="1:12" ht="33.75" customHeight="1" x14ac:dyDescent="0.25">
      <c r="B201" s="452" t="s">
        <v>54</v>
      </c>
      <c r="C201" s="452"/>
      <c r="D201" s="452"/>
      <c r="E201" s="454" t="s">
        <v>55</v>
      </c>
      <c r="F201" s="454"/>
      <c r="G201" s="454"/>
      <c r="H201" s="454"/>
      <c r="I201" s="454"/>
      <c r="J201" s="450"/>
      <c r="K201" s="450"/>
      <c r="L201"/>
    </row>
    <row r="202" spans="1:12" ht="18" customHeight="1" x14ac:dyDescent="0.25">
      <c r="B202" s="452" t="s">
        <v>56</v>
      </c>
      <c r="C202" s="452"/>
      <c r="D202" s="452"/>
      <c r="E202" s="454" t="s">
        <v>57</v>
      </c>
      <c r="F202" s="454"/>
      <c r="G202" s="454"/>
      <c r="H202" s="454"/>
      <c r="I202" s="454"/>
      <c r="J202" s="450"/>
      <c r="K202" s="450"/>
      <c r="L202"/>
    </row>
    <row r="203" spans="1:12" ht="18" customHeight="1" x14ac:dyDescent="0.25">
      <c r="B203" s="449" t="s">
        <v>58</v>
      </c>
      <c r="C203" s="449"/>
      <c r="D203" s="449"/>
      <c r="E203" s="449"/>
      <c r="F203" s="449"/>
      <c r="G203" s="449"/>
      <c r="H203" s="449"/>
      <c r="I203" s="449"/>
      <c r="J203" s="447" t="str">
        <f>IF(ISBLANK(J200)," ",AVERAGE(J200:K202))</f>
        <v xml:space="preserve"> </v>
      </c>
      <c r="K203" s="447"/>
      <c r="L203"/>
    </row>
    <row r="204" spans="1:12" ht="18" customHeight="1" x14ac:dyDescent="0.25">
      <c r="B204" s="445" t="s">
        <v>59</v>
      </c>
      <c r="C204" s="445"/>
      <c r="D204" s="445"/>
      <c r="E204" s="445"/>
      <c r="F204" s="445"/>
      <c r="G204" s="445"/>
      <c r="H204" s="445"/>
      <c r="I204" s="445"/>
      <c r="J204" s="448"/>
      <c r="K204" s="448"/>
      <c r="L204"/>
    </row>
    <row r="205" spans="1:12" ht="32.25" customHeight="1" x14ac:dyDescent="0.25">
      <c r="B205" s="446" t="s">
        <v>252</v>
      </c>
      <c r="C205" s="446"/>
      <c r="D205" s="446"/>
      <c r="E205" s="446"/>
      <c r="F205" s="446"/>
      <c r="G205" s="446"/>
      <c r="H205" s="446"/>
      <c r="I205" s="446"/>
      <c r="J205" s="446"/>
      <c r="K205" s="446"/>
      <c r="L205"/>
    </row>
    <row r="206" spans="1:12" x14ac:dyDescent="0.2">
      <c r="B206" s="173"/>
      <c r="C206" s="173"/>
      <c r="D206" s="173"/>
      <c r="E206" s="173"/>
      <c r="F206" s="173"/>
      <c r="G206" s="173"/>
      <c r="H206" s="173"/>
      <c r="I206" s="173"/>
      <c r="J206" s="173"/>
      <c r="K206" s="173"/>
      <c r="L206" s="173"/>
    </row>
    <row r="207" spans="1:12" x14ac:dyDescent="0.2">
      <c r="B207" s="173"/>
      <c r="C207" s="173"/>
      <c r="D207" s="173"/>
      <c r="E207" s="173"/>
      <c r="F207" s="173"/>
      <c r="G207" s="173"/>
      <c r="H207" s="173"/>
      <c r="I207" s="173"/>
      <c r="J207" s="173"/>
      <c r="K207" s="173"/>
      <c r="L207" s="173"/>
    </row>
    <row r="208" spans="1:12" x14ac:dyDescent="0.2">
      <c r="B208" s="22"/>
      <c r="C208" s="18"/>
      <c r="D208" s="18"/>
      <c r="E208" s="18"/>
      <c r="F208" s="18"/>
      <c r="G208" s="18"/>
    </row>
    <row r="209" spans="2:7" hidden="1" x14ac:dyDescent="0.2">
      <c r="B209" s="22"/>
      <c r="C209" s="18"/>
      <c r="D209" s="18"/>
      <c r="E209" s="18"/>
      <c r="F209" s="18"/>
      <c r="G209" s="18"/>
    </row>
    <row r="210" spans="2:7" x14ac:dyDescent="0.2"/>
    <row r="211" spans="2:7" x14ac:dyDescent="0.2"/>
    <row r="212" spans="2:7" x14ac:dyDescent="0.2"/>
    <row r="213" spans="2:7" x14ac:dyDescent="0.2"/>
    <row r="214" spans="2:7" x14ac:dyDescent="0.2"/>
    <row r="215" spans="2:7" x14ac:dyDescent="0.2"/>
    <row r="216" spans="2:7" x14ac:dyDescent="0.2"/>
    <row r="217" spans="2:7" x14ac:dyDescent="0.2"/>
    <row r="218" spans="2:7" x14ac:dyDescent="0.2"/>
    <row r="219" spans="2:7" x14ac:dyDescent="0.2"/>
    <row r="220" spans="2:7" x14ac:dyDescent="0.2"/>
    <row r="221" spans="2:7" x14ac:dyDescent="0.2"/>
    <row r="222" spans="2:7" x14ac:dyDescent="0.2"/>
    <row r="223" spans="2:7" x14ac:dyDescent="0.2"/>
    <row r="224" spans="2:7" x14ac:dyDescent="0.2"/>
    <row r="225" x14ac:dyDescent="0.2"/>
    <row r="226" x14ac:dyDescent="0.2"/>
    <row r="227" x14ac:dyDescent="0.2"/>
    <row r="228" x14ac:dyDescent="0.2"/>
    <row r="229" x14ac:dyDescent="0.2"/>
  </sheetData>
  <sheetProtection insertRows="0" sort="0" autoFilter="0"/>
  <mergeCells count="31">
    <mergeCell ref="J202:K202"/>
    <mergeCell ref="B196:C196"/>
    <mergeCell ref="B202:D202"/>
    <mergeCell ref="B198:I198"/>
    <mergeCell ref="B199:I199"/>
    <mergeCell ref="E200:I200"/>
    <mergeCell ref="E201:I201"/>
    <mergeCell ref="E202:I202"/>
    <mergeCell ref="B200:D200"/>
    <mergeCell ref="B201:D201"/>
    <mergeCell ref="J198:K198"/>
    <mergeCell ref="J199:K199"/>
    <mergeCell ref="J200:K200"/>
    <mergeCell ref="J201:K201"/>
    <mergeCell ref="B204:I204"/>
    <mergeCell ref="B205:K205"/>
    <mergeCell ref="J203:K203"/>
    <mergeCell ref="J204:K204"/>
    <mergeCell ref="B203:I203"/>
    <mergeCell ref="B12:H12"/>
    <mergeCell ref="B194:H194"/>
    <mergeCell ref="B32:G32"/>
    <mergeCell ref="B27:G27"/>
    <mergeCell ref="B34:G34"/>
    <mergeCell ref="B14:C14"/>
    <mergeCell ref="B15:C15"/>
    <mergeCell ref="B16:C16"/>
    <mergeCell ref="B18:G18"/>
    <mergeCell ref="D14:L14"/>
    <mergeCell ref="D15:L15"/>
    <mergeCell ref="D16:L16"/>
  </mergeCells>
  <dataValidations disablePrompts="1" count="1">
    <dataValidation type="list" allowBlank="1" showInputMessage="1" showErrorMessage="1" sqref="J198" xr:uid="{0667AA7B-0BC7-4FAC-B558-DB8C0508DF90}">
      <formula1>SiNo</formula1>
    </dataValidation>
  </dataValidations>
  <pageMargins left="0.7" right="0.7" top="0.75" bottom="0.75" header="0.3" footer="0.3"/>
  <pageSetup paperSize="2833" orientation="portrait" horizontalDpi="203" verticalDpi="203" r:id="rId1"/>
  <ignoredErrors>
    <ignoredError sqref="G118:G186 G38:G109 G110:G117" calculatedColumn="1"/>
    <ignoredError sqref="G36:G37" formulaRange="1" calculatedColumn="1"/>
  </ignoredErrors>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4EA91-5501-460F-8F4E-390C9E6267E8}">
  <sheetPr codeName="Hoja5">
    <tabColor rgb="FFFF5D5D"/>
  </sheetPr>
  <dimension ref="A1:H993"/>
  <sheetViews>
    <sheetView showGridLines="0" zoomScale="70" zoomScaleNormal="70" workbookViewId="0">
      <selection activeCell="D16" sqref="D16:L16"/>
    </sheetView>
  </sheetViews>
  <sheetFormatPr baseColWidth="10" defaultColWidth="0" defaultRowHeight="15" zeroHeight="1" x14ac:dyDescent="0.25"/>
  <cols>
    <col min="1" max="1" width="3.5703125" customWidth="1"/>
    <col min="2" max="2" width="25.28515625" style="5" customWidth="1"/>
    <col min="3" max="3" width="64.85546875" customWidth="1"/>
    <col min="4" max="4" width="25.42578125" customWidth="1"/>
    <col min="5" max="5" width="25.140625" style="10" customWidth="1"/>
    <col min="6" max="6" width="19.85546875" customWidth="1"/>
    <col min="7" max="7" width="45.42578125" style="9" customWidth="1"/>
    <col min="8" max="8" width="11.42578125" customWidth="1"/>
    <col min="9" max="16384" width="11.42578125" hidden="1"/>
  </cols>
  <sheetData>
    <row r="1" spans="2:7" x14ac:dyDescent="0.25"/>
    <row r="2" spans="2:7" x14ac:dyDescent="0.25"/>
    <row r="3" spans="2:7" x14ac:dyDescent="0.25"/>
    <row r="4" spans="2:7" x14ac:dyDescent="0.25"/>
    <row r="5" spans="2:7" x14ac:dyDescent="0.25"/>
    <row r="6" spans="2:7" x14ac:dyDescent="0.25"/>
    <row r="7" spans="2:7" x14ac:dyDescent="0.25"/>
    <row r="8" spans="2:7" x14ac:dyDescent="0.25"/>
    <row r="9" spans="2:7" x14ac:dyDescent="0.25"/>
    <row r="10" spans="2:7" ht="21.75" customHeight="1" x14ac:dyDescent="0.25"/>
    <row r="11" spans="2:7" ht="15.75" customHeight="1" x14ac:dyDescent="0.25">
      <c r="B11" s="457" t="s">
        <v>60</v>
      </c>
      <c r="C11" s="458"/>
      <c r="D11" s="458"/>
      <c r="E11" s="458"/>
      <c r="F11" s="458"/>
      <c r="G11" s="459"/>
    </row>
    <row r="12" spans="2:7" ht="32.25" customHeight="1" x14ac:dyDescent="0.25">
      <c r="B12" s="152" t="s">
        <v>329</v>
      </c>
      <c r="C12" s="152" t="s">
        <v>61</v>
      </c>
      <c r="D12" s="152" t="s">
        <v>28</v>
      </c>
      <c r="E12" s="152" t="s">
        <v>62</v>
      </c>
      <c r="F12" s="152" t="s">
        <v>63</v>
      </c>
      <c r="G12" s="153" t="s">
        <v>64</v>
      </c>
    </row>
    <row r="13" spans="2:7" ht="54" customHeight="1" x14ac:dyDescent="0.25">
      <c r="B13" s="238"/>
      <c r="C13" s="105"/>
      <c r="D13" s="106" t="str">
        <f>IF((LEFT(C13,2)="PR"),"Proveedor Desarrollo",IF((LEFT(C13,2)="CH"),"Choucair",IF((LEFT(C13,2)="CL"),"Cliente"," ")))</f>
        <v xml:space="preserve"> </v>
      </c>
      <c r="E13" s="107"/>
      <c r="F13" s="108"/>
      <c r="G13" s="109"/>
    </row>
    <row r="14" spans="2:7" x14ac:dyDescent="0.25">
      <c r="B14" s="239"/>
      <c r="C14" s="110"/>
      <c r="D14" s="111" t="str">
        <f t="shared" ref="D14:D77" si="0">IF((LEFT(C14,2)="PR"),"Proveedor Desarrollo",IF((LEFT(C14,2)="CH"),"Choucair",IF((LEFT(C14,2)="CL"),"Cliente"," ")))</f>
        <v xml:space="preserve"> </v>
      </c>
      <c r="E14" s="112"/>
      <c r="F14" s="113"/>
      <c r="G14" s="114"/>
    </row>
    <row r="15" spans="2:7" x14ac:dyDescent="0.25">
      <c r="B15" s="240"/>
      <c r="C15" s="115"/>
      <c r="D15" s="111" t="str">
        <f t="shared" si="0"/>
        <v xml:space="preserve"> </v>
      </c>
      <c r="E15" s="116"/>
      <c r="F15" s="117"/>
      <c r="G15" s="118"/>
    </row>
    <row r="16" spans="2:7" x14ac:dyDescent="0.25">
      <c r="B16" s="239"/>
      <c r="C16" s="110"/>
      <c r="D16" s="111" t="str">
        <f t="shared" si="0"/>
        <v xml:space="preserve"> </v>
      </c>
      <c r="E16" s="112"/>
      <c r="F16" s="113"/>
      <c r="G16" s="114"/>
    </row>
    <row r="17" spans="2:7" x14ac:dyDescent="0.25">
      <c r="B17" s="240"/>
      <c r="C17" s="115"/>
      <c r="D17" s="111" t="str">
        <f t="shared" si="0"/>
        <v xml:space="preserve"> </v>
      </c>
      <c r="E17" s="116"/>
      <c r="F17" s="117"/>
      <c r="G17" s="118"/>
    </row>
    <row r="18" spans="2:7" x14ac:dyDescent="0.25">
      <c r="B18" s="239"/>
      <c r="C18" s="110"/>
      <c r="D18" s="111" t="str">
        <f t="shared" si="0"/>
        <v xml:space="preserve"> </v>
      </c>
      <c r="E18" s="112"/>
      <c r="F18" s="113"/>
      <c r="G18" s="114"/>
    </row>
    <row r="19" spans="2:7" x14ac:dyDescent="0.25">
      <c r="B19" s="240"/>
      <c r="C19" s="115"/>
      <c r="D19" s="111" t="str">
        <f t="shared" si="0"/>
        <v xml:space="preserve"> </v>
      </c>
      <c r="E19" s="116"/>
      <c r="F19" s="117"/>
      <c r="G19" s="118"/>
    </row>
    <row r="20" spans="2:7" x14ac:dyDescent="0.25">
      <c r="B20" s="239"/>
      <c r="C20" s="110"/>
      <c r="D20" s="111" t="str">
        <f t="shared" si="0"/>
        <v xml:space="preserve"> </v>
      </c>
      <c r="E20" s="112"/>
      <c r="F20" s="113"/>
      <c r="G20" s="114"/>
    </row>
    <row r="21" spans="2:7" x14ac:dyDescent="0.25">
      <c r="B21" s="240"/>
      <c r="C21" s="115"/>
      <c r="D21" s="111" t="str">
        <f t="shared" si="0"/>
        <v xml:space="preserve"> </v>
      </c>
      <c r="E21" s="116"/>
      <c r="F21" s="117"/>
      <c r="G21" s="118"/>
    </row>
    <row r="22" spans="2:7" x14ac:dyDescent="0.25">
      <c r="B22" s="239"/>
      <c r="C22" s="110"/>
      <c r="D22" s="111" t="str">
        <f t="shared" si="0"/>
        <v xml:space="preserve"> </v>
      </c>
      <c r="E22" s="112"/>
      <c r="F22" s="113"/>
      <c r="G22" s="114"/>
    </row>
    <row r="23" spans="2:7" x14ac:dyDescent="0.25">
      <c r="B23" s="240"/>
      <c r="C23" s="115"/>
      <c r="D23" s="111" t="str">
        <f t="shared" si="0"/>
        <v xml:space="preserve"> </v>
      </c>
      <c r="E23" s="116"/>
      <c r="F23" s="117"/>
      <c r="G23" s="118"/>
    </row>
    <row r="24" spans="2:7" x14ac:dyDescent="0.25">
      <c r="B24" s="239"/>
      <c r="C24" s="110"/>
      <c r="D24" s="111" t="str">
        <f t="shared" si="0"/>
        <v xml:space="preserve"> </v>
      </c>
      <c r="E24" s="112"/>
      <c r="F24" s="113"/>
      <c r="G24" s="114"/>
    </row>
    <row r="25" spans="2:7" x14ac:dyDescent="0.25">
      <c r="B25" s="240"/>
      <c r="C25" s="115"/>
      <c r="D25" s="111" t="str">
        <f t="shared" si="0"/>
        <v xml:space="preserve"> </v>
      </c>
      <c r="E25" s="116"/>
      <c r="F25" s="117"/>
      <c r="G25" s="118"/>
    </row>
    <row r="26" spans="2:7" x14ac:dyDescent="0.25">
      <c r="B26" s="239"/>
      <c r="C26" s="110"/>
      <c r="D26" s="111" t="str">
        <f t="shared" si="0"/>
        <v xml:space="preserve"> </v>
      </c>
      <c r="E26" s="112"/>
      <c r="F26" s="113"/>
      <c r="G26" s="119"/>
    </row>
    <row r="27" spans="2:7" x14ac:dyDescent="0.25">
      <c r="B27" s="240"/>
      <c r="C27" s="115"/>
      <c r="D27" s="111" t="str">
        <f t="shared" si="0"/>
        <v xml:space="preserve"> </v>
      </c>
      <c r="E27" s="120"/>
      <c r="F27" s="117"/>
      <c r="G27" s="121"/>
    </row>
    <row r="28" spans="2:7" x14ac:dyDescent="0.25">
      <c r="B28" s="239"/>
      <c r="C28" s="110"/>
      <c r="D28" s="111" t="str">
        <f t="shared" si="0"/>
        <v xml:space="preserve"> </v>
      </c>
      <c r="E28" s="112"/>
      <c r="F28" s="113"/>
      <c r="G28" s="119"/>
    </row>
    <row r="29" spans="2:7" x14ac:dyDescent="0.25">
      <c r="B29" s="240"/>
      <c r="C29" s="115"/>
      <c r="D29" s="111" t="str">
        <f t="shared" si="0"/>
        <v xml:space="preserve"> </v>
      </c>
      <c r="E29" s="116"/>
      <c r="F29" s="117"/>
      <c r="G29" s="121"/>
    </row>
    <row r="30" spans="2:7" x14ac:dyDescent="0.25">
      <c r="B30" s="239"/>
      <c r="C30" s="110"/>
      <c r="D30" s="111" t="str">
        <f t="shared" si="0"/>
        <v xml:space="preserve"> </v>
      </c>
      <c r="E30" s="112"/>
      <c r="F30" s="113"/>
      <c r="G30" s="119"/>
    </row>
    <row r="31" spans="2:7" x14ac:dyDescent="0.25">
      <c r="B31" s="240"/>
      <c r="C31" s="115"/>
      <c r="D31" s="111" t="str">
        <f t="shared" si="0"/>
        <v xml:space="preserve"> </v>
      </c>
      <c r="E31" s="116"/>
      <c r="F31" s="117"/>
      <c r="G31" s="121"/>
    </row>
    <row r="32" spans="2:7" x14ac:dyDescent="0.25">
      <c r="B32" s="239"/>
      <c r="C32" s="110"/>
      <c r="D32" s="111" t="str">
        <f t="shared" si="0"/>
        <v xml:space="preserve"> </v>
      </c>
      <c r="E32" s="112"/>
      <c r="F32" s="113"/>
      <c r="G32" s="119"/>
    </row>
    <row r="33" spans="2:7" x14ac:dyDescent="0.25">
      <c r="B33" s="240"/>
      <c r="C33" s="115"/>
      <c r="D33" s="111" t="str">
        <f t="shared" si="0"/>
        <v xml:space="preserve"> </v>
      </c>
      <c r="E33" s="120"/>
      <c r="F33" s="117"/>
      <c r="G33" s="121"/>
    </row>
    <row r="34" spans="2:7" x14ac:dyDescent="0.25">
      <c r="B34" s="239"/>
      <c r="C34" s="110"/>
      <c r="D34" s="111" t="str">
        <f t="shared" si="0"/>
        <v xml:space="preserve"> </v>
      </c>
      <c r="E34" s="122"/>
      <c r="F34" s="113"/>
      <c r="G34" s="119"/>
    </row>
    <row r="35" spans="2:7" x14ac:dyDescent="0.25">
      <c r="B35" s="240"/>
      <c r="C35" s="115"/>
      <c r="D35" s="111" t="str">
        <f t="shared" si="0"/>
        <v xml:space="preserve"> </v>
      </c>
      <c r="E35" s="112"/>
      <c r="F35" s="117"/>
      <c r="G35" s="121"/>
    </row>
    <row r="36" spans="2:7" x14ac:dyDescent="0.25">
      <c r="B36" s="239"/>
      <c r="C36" s="110"/>
      <c r="D36" s="111" t="str">
        <f t="shared" si="0"/>
        <v xml:space="preserve"> </v>
      </c>
      <c r="E36" s="122"/>
      <c r="F36" s="113"/>
      <c r="G36" s="119"/>
    </row>
    <row r="37" spans="2:7" x14ac:dyDescent="0.25">
      <c r="B37" s="240"/>
      <c r="C37" s="115"/>
      <c r="D37" s="111" t="str">
        <f t="shared" si="0"/>
        <v xml:space="preserve"> </v>
      </c>
      <c r="E37" s="120"/>
      <c r="F37" s="117"/>
      <c r="G37" s="121"/>
    </row>
    <row r="38" spans="2:7" x14ac:dyDescent="0.25">
      <c r="B38" s="239"/>
      <c r="C38" s="110"/>
      <c r="D38" s="111" t="str">
        <f t="shared" si="0"/>
        <v xml:space="preserve"> </v>
      </c>
      <c r="E38" s="122"/>
      <c r="F38" s="113"/>
      <c r="G38" s="119"/>
    </row>
    <row r="39" spans="2:7" x14ac:dyDescent="0.25">
      <c r="B39" s="240"/>
      <c r="C39" s="115"/>
      <c r="D39" s="111" t="str">
        <f t="shared" si="0"/>
        <v xml:space="preserve"> </v>
      </c>
      <c r="E39" s="120"/>
      <c r="F39" s="117"/>
      <c r="G39" s="121"/>
    </row>
    <row r="40" spans="2:7" x14ac:dyDescent="0.25">
      <c r="B40" s="239"/>
      <c r="C40" s="110"/>
      <c r="D40" s="111" t="str">
        <f t="shared" si="0"/>
        <v xml:space="preserve"> </v>
      </c>
      <c r="E40" s="122"/>
      <c r="F40" s="113"/>
      <c r="G40" s="119"/>
    </row>
    <row r="41" spans="2:7" x14ac:dyDescent="0.25">
      <c r="B41" s="240"/>
      <c r="C41" s="115"/>
      <c r="D41" s="111" t="str">
        <f t="shared" si="0"/>
        <v xml:space="preserve"> </v>
      </c>
      <c r="E41" s="120"/>
      <c r="F41" s="117"/>
      <c r="G41" s="121"/>
    </row>
    <row r="42" spans="2:7" x14ac:dyDescent="0.25">
      <c r="B42" s="239"/>
      <c r="C42" s="110"/>
      <c r="D42" s="111" t="str">
        <f t="shared" si="0"/>
        <v xml:space="preserve"> </v>
      </c>
      <c r="E42" s="122"/>
      <c r="F42" s="113"/>
      <c r="G42" s="119"/>
    </row>
    <row r="43" spans="2:7" x14ac:dyDescent="0.25">
      <c r="B43" s="240"/>
      <c r="C43" s="115"/>
      <c r="D43" s="111" t="str">
        <f t="shared" si="0"/>
        <v xml:space="preserve"> </v>
      </c>
      <c r="E43" s="120"/>
      <c r="F43" s="117"/>
      <c r="G43" s="121"/>
    </row>
    <row r="44" spans="2:7" x14ac:dyDescent="0.25">
      <c r="B44" s="239"/>
      <c r="C44" s="110"/>
      <c r="D44" s="111" t="str">
        <f t="shared" si="0"/>
        <v xml:space="preserve"> </v>
      </c>
      <c r="E44" s="122"/>
      <c r="F44" s="113"/>
      <c r="G44" s="119"/>
    </row>
    <row r="45" spans="2:7" x14ac:dyDescent="0.25">
      <c r="B45" s="240"/>
      <c r="C45" s="115"/>
      <c r="D45" s="111" t="str">
        <f t="shared" si="0"/>
        <v xml:space="preserve"> </v>
      </c>
      <c r="E45" s="120"/>
      <c r="F45" s="117"/>
      <c r="G45" s="121"/>
    </row>
    <row r="46" spans="2:7" x14ac:dyDescent="0.25">
      <c r="B46" s="239"/>
      <c r="C46" s="110"/>
      <c r="D46" s="111" t="str">
        <f t="shared" si="0"/>
        <v xml:space="preserve"> </v>
      </c>
      <c r="E46" s="122"/>
      <c r="F46" s="113"/>
      <c r="G46" s="119"/>
    </row>
    <row r="47" spans="2:7" x14ac:dyDescent="0.25">
      <c r="B47" s="240"/>
      <c r="C47" s="115"/>
      <c r="D47" s="111" t="str">
        <f t="shared" si="0"/>
        <v xml:space="preserve"> </v>
      </c>
      <c r="E47" s="120"/>
      <c r="F47" s="117"/>
      <c r="G47" s="121"/>
    </row>
    <row r="48" spans="2:7" x14ac:dyDescent="0.25">
      <c r="B48" s="239"/>
      <c r="C48" s="110"/>
      <c r="D48" s="111" t="str">
        <f t="shared" si="0"/>
        <v xml:space="preserve"> </v>
      </c>
      <c r="E48" s="122"/>
      <c r="F48" s="113"/>
      <c r="G48" s="119"/>
    </row>
    <row r="49" spans="2:7" x14ac:dyDescent="0.25">
      <c r="B49" s="240"/>
      <c r="C49" s="115"/>
      <c r="D49" s="111" t="str">
        <f t="shared" si="0"/>
        <v xml:space="preserve"> </v>
      </c>
      <c r="E49" s="120"/>
      <c r="F49" s="117"/>
      <c r="G49" s="121"/>
    </row>
    <row r="50" spans="2:7" x14ac:dyDescent="0.25">
      <c r="B50" s="239"/>
      <c r="C50" s="110"/>
      <c r="D50" s="111" t="str">
        <f t="shared" si="0"/>
        <v xml:space="preserve"> </v>
      </c>
      <c r="E50" s="122"/>
      <c r="F50" s="113"/>
      <c r="G50" s="119"/>
    </row>
    <row r="51" spans="2:7" x14ac:dyDescent="0.25">
      <c r="B51" s="240"/>
      <c r="C51" s="115"/>
      <c r="D51" s="111" t="str">
        <f t="shared" si="0"/>
        <v xml:space="preserve"> </v>
      </c>
      <c r="E51" s="120"/>
      <c r="F51" s="117"/>
      <c r="G51" s="121"/>
    </row>
    <row r="52" spans="2:7" x14ac:dyDescent="0.25">
      <c r="B52" s="239"/>
      <c r="C52" s="110"/>
      <c r="D52" s="111" t="str">
        <f t="shared" si="0"/>
        <v xml:space="preserve"> </v>
      </c>
      <c r="E52" s="122"/>
      <c r="F52" s="113"/>
      <c r="G52" s="119"/>
    </row>
    <row r="53" spans="2:7" x14ac:dyDescent="0.25">
      <c r="B53" s="240"/>
      <c r="C53" s="115"/>
      <c r="D53" s="111" t="str">
        <f t="shared" si="0"/>
        <v xml:space="preserve"> </v>
      </c>
      <c r="E53" s="120"/>
      <c r="F53" s="117"/>
      <c r="G53" s="121"/>
    </row>
    <row r="54" spans="2:7" x14ac:dyDescent="0.25">
      <c r="B54" s="239"/>
      <c r="C54" s="110"/>
      <c r="D54" s="111" t="str">
        <f t="shared" si="0"/>
        <v xml:space="preserve"> </v>
      </c>
      <c r="E54" s="122"/>
      <c r="F54" s="113"/>
      <c r="G54" s="119"/>
    </row>
    <row r="55" spans="2:7" x14ac:dyDescent="0.25">
      <c r="B55" s="240"/>
      <c r="C55" s="115"/>
      <c r="D55" s="111" t="str">
        <f t="shared" si="0"/>
        <v xml:space="preserve"> </v>
      </c>
      <c r="E55" s="120"/>
      <c r="F55" s="117"/>
      <c r="G55" s="121"/>
    </row>
    <row r="56" spans="2:7" x14ac:dyDescent="0.25">
      <c r="B56" s="239"/>
      <c r="C56" s="110"/>
      <c r="D56" s="111" t="str">
        <f t="shared" si="0"/>
        <v xml:space="preserve"> </v>
      </c>
      <c r="E56" s="122"/>
      <c r="F56" s="113"/>
      <c r="G56" s="119"/>
    </row>
    <row r="57" spans="2:7" x14ac:dyDescent="0.25">
      <c r="B57" s="240"/>
      <c r="C57" s="115"/>
      <c r="D57" s="111" t="str">
        <f t="shared" si="0"/>
        <v xml:space="preserve"> </v>
      </c>
      <c r="E57" s="120"/>
      <c r="F57" s="117"/>
      <c r="G57" s="121"/>
    </row>
    <row r="58" spans="2:7" x14ac:dyDescent="0.25">
      <c r="B58" s="239"/>
      <c r="C58" s="110"/>
      <c r="D58" s="111" t="str">
        <f t="shared" si="0"/>
        <v xml:space="preserve"> </v>
      </c>
      <c r="E58" s="122"/>
      <c r="F58" s="113"/>
      <c r="G58" s="119"/>
    </row>
    <row r="59" spans="2:7" x14ac:dyDescent="0.25">
      <c r="B59" s="240"/>
      <c r="C59" s="115"/>
      <c r="D59" s="111" t="str">
        <f t="shared" si="0"/>
        <v xml:space="preserve"> </v>
      </c>
      <c r="E59" s="120"/>
      <c r="F59" s="117"/>
      <c r="G59" s="121"/>
    </row>
    <row r="60" spans="2:7" x14ac:dyDescent="0.25">
      <c r="B60" s="239"/>
      <c r="C60" s="110"/>
      <c r="D60" s="111" t="str">
        <f t="shared" si="0"/>
        <v xml:space="preserve"> </v>
      </c>
      <c r="E60" s="122"/>
      <c r="F60" s="113"/>
      <c r="G60" s="119"/>
    </row>
    <row r="61" spans="2:7" x14ac:dyDescent="0.25">
      <c r="B61" s="240"/>
      <c r="C61" s="115"/>
      <c r="D61" s="111" t="str">
        <f t="shared" si="0"/>
        <v xml:space="preserve"> </v>
      </c>
      <c r="E61" s="120"/>
      <c r="F61" s="117"/>
      <c r="G61" s="121"/>
    </row>
    <row r="62" spans="2:7" x14ac:dyDescent="0.25">
      <c r="B62" s="239"/>
      <c r="C62" s="110"/>
      <c r="D62" s="111" t="str">
        <f t="shared" si="0"/>
        <v xml:space="preserve"> </v>
      </c>
      <c r="E62" s="122"/>
      <c r="F62" s="113"/>
      <c r="G62" s="119"/>
    </row>
    <row r="63" spans="2:7" x14ac:dyDescent="0.25">
      <c r="B63" s="240"/>
      <c r="C63" s="115"/>
      <c r="D63" s="111" t="str">
        <f t="shared" si="0"/>
        <v xml:space="preserve"> </v>
      </c>
      <c r="E63" s="120"/>
      <c r="F63" s="117"/>
      <c r="G63" s="121"/>
    </row>
    <row r="64" spans="2:7" x14ac:dyDescent="0.25">
      <c r="B64" s="239"/>
      <c r="C64" s="110"/>
      <c r="D64" s="111" t="str">
        <f t="shared" si="0"/>
        <v xml:space="preserve"> </v>
      </c>
      <c r="E64" s="122"/>
      <c r="F64" s="113"/>
      <c r="G64" s="119"/>
    </row>
    <row r="65" spans="2:7" x14ac:dyDescent="0.25">
      <c r="B65" s="240"/>
      <c r="C65" s="115"/>
      <c r="D65" s="111" t="str">
        <f t="shared" si="0"/>
        <v xml:space="preserve"> </v>
      </c>
      <c r="E65" s="120"/>
      <c r="F65" s="117"/>
      <c r="G65" s="121"/>
    </row>
    <row r="66" spans="2:7" x14ac:dyDescent="0.25">
      <c r="B66" s="239"/>
      <c r="C66" s="110"/>
      <c r="D66" s="111" t="str">
        <f t="shared" si="0"/>
        <v xml:space="preserve"> </v>
      </c>
      <c r="E66" s="122"/>
      <c r="F66" s="113"/>
      <c r="G66" s="119"/>
    </row>
    <row r="67" spans="2:7" x14ac:dyDescent="0.25">
      <c r="B67" s="240"/>
      <c r="C67" s="115"/>
      <c r="D67" s="111" t="str">
        <f t="shared" si="0"/>
        <v xml:space="preserve"> </v>
      </c>
      <c r="E67" s="120"/>
      <c r="F67" s="117"/>
      <c r="G67" s="121"/>
    </row>
    <row r="68" spans="2:7" x14ac:dyDescent="0.25">
      <c r="B68" s="239"/>
      <c r="C68" s="110"/>
      <c r="D68" s="111" t="str">
        <f t="shared" si="0"/>
        <v xml:space="preserve"> </v>
      </c>
      <c r="E68" s="122"/>
      <c r="F68" s="113"/>
      <c r="G68" s="119"/>
    </row>
    <row r="69" spans="2:7" x14ac:dyDescent="0.25">
      <c r="B69" s="240"/>
      <c r="C69" s="115"/>
      <c r="D69" s="111" t="str">
        <f t="shared" si="0"/>
        <v xml:space="preserve"> </v>
      </c>
      <c r="E69" s="120"/>
      <c r="F69" s="117"/>
      <c r="G69" s="121"/>
    </row>
    <row r="70" spans="2:7" x14ac:dyDescent="0.25">
      <c r="B70" s="239"/>
      <c r="C70" s="110"/>
      <c r="D70" s="111" t="str">
        <f t="shared" si="0"/>
        <v xml:space="preserve"> </v>
      </c>
      <c r="E70" s="122"/>
      <c r="F70" s="113"/>
      <c r="G70" s="119"/>
    </row>
    <row r="71" spans="2:7" x14ac:dyDescent="0.25">
      <c r="B71" s="240"/>
      <c r="C71" s="115"/>
      <c r="D71" s="111" t="str">
        <f t="shared" si="0"/>
        <v xml:space="preserve"> </v>
      </c>
      <c r="E71" s="120"/>
      <c r="F71" s="117"/>
      <c r="G71" s="121"/>
    </row>
    <row r="72" spans="2:7" x14ac:dyDescent="0.25">
      <c r="B72" s="239"/>
      <c r="C72" s="110"/>
      <c r="D72" s="111" t="str">
        <f t="shared" si="0"/>
        <v xml:space="preserve"> </v>
      </c>
      <c r="E72" s="122"/>
      <c r="F72" s="113"/>
      <c r="G72" s="119"/>
    </row>
    <row r="73" spans="2:7" x14ac:dyDescent="0.25">
      <c r="B73" s="240"/>
      <c r="C73" s="115"/>
      <c r="D73" s="111" t="str">
        <f t="shared" si="0"/>
        <v xml:space="preserve"> </v>
      </c>
      <c r="E73" s="120"/>
      <c r="F73" s="117"/>
      <c r="G73" s="121"/>
    </row>
    <row r="74" spans="2:7" x14ac:dyDescent="0.25">
      <c r="B74" s="239"/>
      <c r="C74" s="110"/>
      <c r="D74" s="111" t="str">
        <f t="shared" si="0"/>
        <v xml:space="preserve"> </v>
      </c>
      <c r="E74" s="122"/>
      <c r="F74" s="113"/>
      <c r="G74" s="119"/>
    </row>
    <row r="75" spans="2:7" x14ac:dyDescent="0.25">
      <c r="B75" s="240"/>
      <c r="C75" s="115"/>
      <c r="D75" s="111" t="str">
        <f t="shared" si="0"/>
        <v xml:space="preserve"> </v>
      </c>
      <c r="E75" s="120"/>
      <c r="F75" s="117"/>
      <c r="G75" s="121"/>
    </row>
    <row r="76" spans="2:7" x14ac:dyDescent="0.25">
      <c r="B76" s="239"/>
      <c r="C76" s="110"/>
      <c r="D76" s="111" t="str">
        <f t="shared" si="0"/>
        <v xml:space="preserve"> </v>
      </c>
      <c r="E76" s="122"/>
      <c r="F76" s="113"/>
      <c r="G76" s="119"/>
    </row>
    <row r="77" spans="2:7" x14ac:dyDescent="0.25">
      <c r="B77" s="240"/>
      <c r="C77" s="115"/>
      <c r="D77" s="111" t="str">
        <f t="shared" si="0"/>
        <v xml:space="preserve"> </v>
      </c>
      <c r="E77" s="120"/>
      <c r="F77" s="117"/>
      <c r="G77" s="121"/>
    </row>
    <row r="78" spans="2:7" x14ac:dyDescent="0.25">
      <c r="B78" s="239"/>
      <c r="C78" s="110"/>
      <c r="D78" s="111" t="str">
        <f t="shared" ref="D78:D141" si="1">IF((LEFT(C78,2)="PR"),"Proveedor Desarrollo",IF((LEFT(C78,2)="CH"),"Choucair",IF((LEFT(C78,2)="CL"),"Cliente"," ")))</f>
        <v xml:space="preserve"> </v>
      </c>
      <c r="E78" s="122"/>
      <c r="F78" s="113"/>
      <c r="G78" s="119"/>
    </row>
    <row r="79" spans="2:7" x14ac:dyDescent="0.25">
      <c r="B79" s="240"/>
      <c r="C79" s="115"/>
      <c r="D79" s="111" t="str">
        <f t="shared" si="1"/>
        <v xml:space="preserve"> </v>
      </c>
      <c r="E79" s="120"/>
      <c r="F79" s="117"/>
      <c r="G79" s="121"/>
    </row>
    <row r="80" spans="2:7" x14ac:dyDescent="0.25">
      <c r="B80" s="239"/>
      <c r="C80" s="110"/>
      <c r="D80" s="111" t="str">
        <f t="shared" si="1"/>
        <v xml:space="preserve"> </v>
      </c>
      <c r="E80" s="122"/>
      <c r="F80" s="113"/>
      <c r="G80" s="119"/>
    </row>
    <row r="81" spans="2:7" x14ac:dyDescent="0.25">
      <c r="B81" s="240"/>
      <c r="C81" s="115"/>
      <c r="D81" s="111" t="str">
        <f t="shared" si="1"/>
        <v xml:space="preserve"> </v>
      </c>
      <c r="E81" s="120"/>
      <c r="F81" s="117"/>
      <c r="G81" s="121"/>
    </row>
    <row r="82" spans="2:7" x14ac:dyDescent="0.25">
      <c r="B82" s="239"/>
      <c r="C82" s="110"/>
      <c r="D82" s="111" t="str">
        <f t="shared" si="1"/>
        <v xml:space="preserve"> </v>
      </c>
      <c r="E82" s="122"/>
      <c r="F82" s="113"/>
      <c r="G82" s="119"/>
    </row>
    <row r="83" spans="2:7" x14ac:dyDescent="0.25">
      <c r="B83" s="240"/>
      <c r="C83" s="115"/>
      <c r="D83" s="111" t="str">
        <f t="shared" si="1"/>
        <v xml:space="preserve"> </v>
      </c>
      <c r="E83" s="120"/>
      <c r="F83" s="117"/>
      <c r="G83" s="121"/>
    </row>
    <row r="84" spans="2:7" x14ac:dyDescent="0.25">
      <c r="B84" s="239"/>
      <c r="C84" s="110"/>
      <c r="D84" s="111" t="str">
        <f t="shared" si="1"/>
        <v xml:space="preserve"> </v>
      </c>
      <c r="E84" s="122"/>
      <c r="F84" s="113"/>
      <c r="G84" s="119"/>
    </row>
    <row r="85" spans="2:7" x14ac:dyDescent="0.25">
      <c r="B85" s="240"/>
      <c r="C85" s="115"/>
      <c r="D85" s="111" t="str">
        <f t="shared" si="1"/>
        <v xml:space="preserve"> </v>
      </c>
      <c r="E85" s="120"/>
      <c r="F85" s="117"/>
      <c r="G85" s="121"/>
    </row>
    <row r="86" spans="2:7" x14ac:dyDescent="0.25">
      <c r="B86" s="239"/>
      <c r="C86" s="110"/>
      <c r="D86" s="111" t="str">
        <f t="shared" si="1"/>
        <v xml:space="preserve"> </v>
      </c>
      <c r="E86" s="122"/>
      <c r="F86" s="113"/>
      <c r="G86" s="119"/>
    </row>
    <row r="87" spans="2:7" x14ac:dyDescent="0.25">
      <c r="B87" s="240"/>
      <c r="C87" s="115"/>
      <c r="D87" s="111" t="str">
        <f t="shared" si="1"/>
        <v xml:space="preserve"> </v>
      </c>
      <c r="E87" s="120"/>
      <c r="F87" s="117"/>
      <c r="G87" s="121"/>
    </row>
    <row r="88" spans="2:7" x14ac:dyDescent="0.25">
      <c r="B88" s="239"/>
      <c r="C88" s="110"/>
      <c r="D88" s="111" t="str">
        <f t="shared" si="1"/>
        <v xml:space="preserve"> </v>
      </c>
      <c r="E88" s="122"/>
      <c r="F88" s="113"/>
      <c r="G88" s="119"/>
    </row>
    <row r="89" spans="2:7" x14ac:dyDescent="0.25">
      <c r="B89" s="240"/>
      <c r="C89" s="115"/>
      <c r="D89" s="111" t="str">
        <f t="shared" si="1"/>
        <v xml:space="preserve"> </v>
      </c>
      <c r="E89" s="120"/>
      <c r="F89" s="117"/>
      <c r="G89" s="121"/>
    </row>
    <row r="90" spans="2:7" x14ac:dyDescent="0.25">
      <c r="B90" s="239"/>
      <c r="C90" s="110"/>
      <c r="D90" s="111" t="str">
        <f t="shared" si="1"/>
        <v xml:space="preserve"> </v>
      </c>
      <c r="E90" s="122"/>
      <c r="F90" s="113"/>
      <c r="G90" s="119"/>
    </row>
    <row r="91" spans="2:7" x14ac:dyDescent="0.25">
      <c r="B91" s="240"/>
      <c r="C91" s="115"/>
      <c r="D91" s="111" t="str">
        <f t="shared" si="1"/>
        <v xml:space="preserve"> </v>
      </c>
      <c r="E91" s="120"/>
      <c r="F91" s="117"/>
      <c r="G91" s="121"/>
    </row>
    <row r="92" spans="2:7" x14ac:dyDescent="0.25">
      <c r="B92" s="239"/>
      <c r="C92" s="110"/>
      <c r="D92" s="111" t="str">
        <f t="shared" si="1"/>
        <v xml:space="preserve"> </v>
      </c>
      <c r="E92" s="122"/>
      <c r="F92" s="113"/>
      <c r="G92" s="119"/>
    </row>
    <row r="93" spans="2:7" x14ac:dyDescent="0.25">
      <c r="B93" s="240"/>
      <c r="C93" s="115"/>
      <c r="D93" s="111" t="str">
        <f t="shared" si="1"/>
        <v xml:space="preserve"> </v>
      </c>
      <c r="E93" s="120"/>
      <c r="F93" s="117"/>
      <c r="G93" s="121"/>
    </row>
    <row r="94" spans="2:7" x14ac:dyDescent="0.25">
      <c r="B94" s="239"/>
      <c r="C94" s="110"/>
      <c r="D94" s="111" t="str">
        <f t="shared" si="1"/>
        <v xml:space="preserve"> </v>
      </c>
      <c r="E94" s="122"/>
      <c r="F94" s="113"/>
      <c r="G94" s="119"/>
    </row>
    <row r="95" spans="2:7" x14ac:dyDescent="0.25">
      <c r="B95" s="240"/>
      <c r="C95" s="115"/>
      <c r="D95" s="111" t="str">
        <f t="shared" si="1"/>
        <v xml:space="preserve"> </v>
      </c>
      <c r="E95" s="120"/>
      <c r="F95" s="117"/>
      <c r="G95" s="121"/>
    </row>
    <row r="96" spans="2:7" x14ac:dyDescent="0.25">
      <c r="B96" s="239"/>
      <c r="C96" s="110"/>
      <c r="D96" s="111" t="str">
        <f t="shared" si="1"/>
        <v xml:space="preserve"> </v>
      </c>
      <c r="E96" s="122"/>
      <c r="F96" s="113"/>
      <c r="G96" s="119"/>
    </row>
    <row r="97" spans="2:7" x14ac:dyDescent="0.25">
      <c r="B97" s="240"/>
      <c r="C97" s="115"/>
      <c r="D97" s="111" t="str">
        <f t="shared" si="1"/>
        <v xml:space="preserve"> </v>
      </c>
      <c r="E97" s="120"/>
      <c r="F97" s="117"/>
      <c r="G97" s="121"/>
    </row>
    <row r="98" spans="2:7" x14ac:dyDescent="0.25">
      <c r="B98" s="239"/>
      <c r="C98" s="110"/>
      <c r="D98" s="111" t="str">
        <f t="shared" si="1"/>
        <v xml:space="preserve"> </v>
      </c>
      <c r="E98" s="122"/>
      <c r="F98" s="113"/>
      <c r="G98" s="119"/>
    </row>
    <row r="99" spans="2:7" x14ac:dyDescent="0.25">
      <c r="B99" s="240"/>
      <c r="C99" s="115"/>
      <c r="D99" s="111" t="str">
        <f t="shared" si="1"/>
        <v xml:space="preserve"> </v>
      </c>
      <c r="E99" s="120"/>
      <c r="F99" s="117"/>
      <c r="G99" s="121"/>
    </row>
    <row r="100" spans="2:7" x14ac:dyDescent="0.25">
      <c r="B100" s="239"/>
      <c r="C100" s="110"/>
      <c r="D100" s="111" t="str">
        <f t="shared" si="1"/>
        <v xml:space="preserve"> </v>
      </c>
      <c r="E100" s="122"/>
      <c r="F100" s="113"/>
      <c r="G100" s="119"/>
    </row>
    <row r="101" spans="2:7" x14ac:dyDescent="0.25">
      <c r="B101" s="240"/>
      <c r="C101" s="115"/>
      <c r="D101" s="111" t="str">
        <f t="shared" si="1"/>
        <v xml:space="preserve"> </v>
      </c>
      <c r="E101" s="120"/>
      <c r="F101" s="117"/>
      <c r="G101" s="121"/>
    </row>
    <row r="102" spans="2:7" x14ac:dyDescent="0.25">
      <c r="B102" s="239"/>
      <c r="C102" s="110"/>
      <c r="D102" s="111" t="str">
        <f t="shared" si="1"/>
        <v xml:space="preserve"> </v>
      </c>
      <c r="E102" s="122"/>
      <c r="F102" s="113"/>
      <c r="G102" s="119"/>
    </row>
    <row r="103" spans="2:7" x14ac:dyDescent="0.25">
      <c r="B103" s="240"/>
      <c r="C103" s="115"/>
      <c r="D103" s="111" t="str">
        <f t="shared" si="1"/>
        <v xml:space="preserve"> </v>
      </c>
      <c r="E103" s="120"/>
      <c r="F103" s="117"/>
      <c r="G103" s="121"/>
    </row>
    <row r="104" spans="2:7" x14ac:dyDescent="0.25">
      <c r="B104" s="239"/>
      <c r="C104" s="110"/>
      <c r="D104" s="111" t="str">
        <f t="shared" si="1"/>
        <v xml:space="preserve"> </v>
      </c>
      <c r="E104" s="122"/>
      <c r="F104" s="113"/>
      <c r="G104" s="119"/>
    </row>
    <row r="105" spans="2:7" x14ac:dyDescent="0.25">
      <c r="B105" s="240"/>
      <c r="C105" s="115"/>
      <c r="D105" s="111" t="str">
        <f t="shared" si="1"/>
        <v xml:space="preserve"> </v>
      </c>
      <c r="E105" s="120"/>
      <c r="F105" s="117"/>
      <c r="G105" s="121"/>
    </row>
    <row r="106" spans="2:7" x14ac:dyDescent="0.25">
      <c r="B106" s="239"/>
      <c r="C106" s="110"/>
      <c r="D106" s="111" t="str">
        <f t="shared" si="1"/>
        <v xml:space="preserve"> </v>
      </c>
      <c r="E106" s="122"/>
      <c r="F106" s="113"/>
      <c r="G106" s="119"/>
    </row>
    <row r="107" spans="2:7" x14ac:dyDescent="0.25">
      <c r="B107" s="240"/>
      <c r="C107" s="115"/>
      <c r="D107" s="111" t="str">
        <f t="shared" si="1"/>
        <v xml:space="preserve"> </v>
      </c>
      <c r="E107" s="120"/>
      <c r="F107" s="117"/>
      <c r="G107" s="121"/>
    </row>
    <row r="108" spans="2:7" x14ac:dyDescent="0.25">
      <c r="B108" s="239"/>
      <c r="C108" s="110"/>
      <c r="D108" s="111" t="str">
        <f t="shared" si="1"/>
        <v xml:space="preserve"> </v>
      </c>
      <c r="E108" s="122"/>
      <c r="F108" s="113"/>
      <c r="G108" s="119"/>
    </row>
    <row r="109" spans="2:7" x14ac:dyDescent="0.25">
      <c r="B109" s="240"/>
      <c r="C109" s="115"/>
      <c r="D109" s="111" t="str">
        <f t="shared" si="1"/>
        <v xml:space="preserve"> </v>
      </c>
      <c r="E109" s="120"/>
      <c r="F109" s="117"/>
      <c r="G109" s="121"/>
    </row>
    <row r="110" spans="2:7" x14ac:dyDescent="0.25">
      <c r="B110" s="239"/>
      <c r="C110" s="110"/>
      <c r="D110" s="111" t="str">
        <f t="shared" si="1"/>
        <v xml:space="preserve"> </v>
      </c>
      <c r="E110" s="122"/>
      <c r="F110" s="113"/>
      <c r="G110" s="119"/>
    </row>
    <row r="111" spans="2:7" x14ac:dyDescent="0.25">
      <c r="B111" s="240"/>
      <c r="C111" s="115"/>
      <c r="D111" s="111" t="str">
        <f t="shared" si="1"/>
        <v xml:space="preserve"> </v>
      </c>
      <c r="E111" s="120"/>
      <c r="F111" s="117"/>
      <c r="G111" s="121"/>
    </row>
    <row r="112" spans="2:7" x14ac:dyDescent="0.25">
      <c r="B112" s="239"/>
      <c r="C112" s="110"/>
      <c r="D112" s="111" t="str">
        <f t="shared" si="1"/>
        <v xml:space="preserve"> </v>
      </c>
      <c r="E112" s="122"/>
      <c r="F112" s="113"/>
      <c r="G112" s="119"/>
    </row>
    <row r="113" spans="2:7" x14ac:dyDescent="0.25">
      <c r="B113" s="240"/>
      <c r="C113" s="115"/>
      <c r="D113" s="111" t="str">
        <f t="shared" si="1"/>
        <v xml:space="preserve"> </v>
      </c>
      <c r="E113" s="120"/>
      <c r="F113" s="117"/>
      <c r="G113" s="121"/>
    </row>
    <row r="114" spans="2:7" x14ac:dyDescent="0.25">
      <c r="B114" s="239"/>
      <c r="C114" s="110"/>
      <c r="D114" s="111" t="str">
        <f t="shared" si="1"/>
        <v xml:space="preserve"> </v>
      </c>
      <c r="E114" s="122"/>
      <c r="F114" s="113"/>
      <c r="G114" s="119"/>
    </row>
    <row r="115" spans="2:7" x14ac:dyDescent="0.25">
      <c r="B115" s="240"/>
      <c r="C115" s="115"/>
      <c r="D115" s="111" t="str">
        <f t="shared" si="1"/>
        <v xml:space="preserve"> </v>
      </c>
      <c r="E115" s="120"/>
      <c r="F115" s="117"/>
      <c r="G115" s="121"/>
    </row>
    <row r="116" spans="2:7" x14ac:dyDescent="0.25">
      <c r="B116" s="239"/>
      <c r="C116" s="110"/>
      <c r="D116" s="111" t="str">
        <f t="shared" si="1"/>
        <v xml:space="preserve"> </v>
      </c>
      <c r="E116" s="122"/>
      <c r="F116" s="113"/>
      <c r="G116" s="119"/>
    </row>
    <row r="117" spans="2:7" x14ac:dyDescent="0.25">
      <c r="B117" s="240"/>
      <c r="C117" s="115"/>
      <c r="D117" s="111" t="str">
        <f t="shared" si="1"/>
        <v xml:space="preserve"> </v>
      </c>
      <c r="E117" s="120"/>
      <c r="F117" s="117"/>
      <c r="G117" s="121"/>
    </row>
    <row r="118" spans="2:7" x14ac:dyDescent="0.25">
      <c r="B118" s="239"/>
      <c r="C118" s="110"/>
      <c r="D118" s="111" t="str">
        <f t="shared" si="1"/>
        <v xml:space="preserve"> </v>
      </c>
      <c r="E118" s="122"/>
      <c r="F118" s="113"/>
      <c r="G118" s="119"/>
    </row>
    <row r="119" spans="2:7" x14ac:dyDescent="0.25">
      <c r="B119" s="240"/>
      <c r="C119" s="115"/>
      <c r="D119" s="111" t="str">
        <f t="shared" si="1"/>
        <v xml:space="preserve"> </v>
      </c>
      <c r="E119" s="120"/>
      <c r="F119" s="117"/>
      <c r="G119" s="121"/>
    </row>
    <row r="120" spans="2:7" x14ac:dyDescent="0.25">
      <c r="B120" s="239"/>
      <c r="C120" s="110"/>
      <c r="D120" s="111" t="str">
        <f t="shared" si="1"/>
        <v xml:space="preserve"> </v>
      </c>
      <c r="E120" s="122"/>
      <c r="F120" s="113"/>
      <c r="G120" s="119"/>
    </row>
    <row r="121" spans="2:7" x14ac:dyDescent="0.25">
      <c r="B121" s="240"/>
      <c r="C121" s="115"/>
      <c r="D121" s="111" t="str">
        <f t="shared" si="1"/>
        <v xml:space="preserve"> </v>
      </c>
      <c r="E121" s="120"/>
      <c r="F121" s="117"/>
      <c r="G121" s="121"/>
    </row>
    <row r="122" spans="2:7" x14ac:dyDescent="0.25">
      <c r="B122" s="239"/>
      <c r="C122" s="110"/>
      <c r="D122" s="111" t="str">
        <f t="shared" si="1"/>
        <v xml:space="preserve"> </v>
      </c>
      <c r="E122" s="122"/>
      <c r="F122" s="113"/>
      <c r="G122" s="119"/>
    </row>
    <row r="123" spans="2:7" x14ac:dyDescent="0.25">
      <c r="B123" s="240"/>
      <c r="C123" s="115"/>
      <c r="D123" s="111" t="str">
        <f t="shared" si="1"/>
        <v xml:space="preserve"> </v>
      </c>
      <c r="E123" s="120"/>
      <c r="F123" s="117"/>
      <c r="G123" s="121"/>
    </row>
    <row r="124" spans="2:7" x14ac:dyDescent="0.25">
      <c r="B124" s="239"/>
      <c r="C124" s="110"/>
      <c r="D124" s="111" t="str">
        <f t="shared" si="1"/>
        <v xml:space="preserve"> </v>
      </c>
      <c r="E124" s="122"/>
      <c r="F124" s="113"/>
      <c r="G124" s="119"/>
    </row>
    <row r="125" spans="2:7" x14ac:dyDescent="0.25">
      <c r="B125" s="240"/>
      <c r="C125" s="115"/>
      <c r="D125" s="111" t="str">
        <f t="shared" si="1"/>
        <v xml:space="preserve"> </v>
      </c>
      <c r="E125" s="120"/>
      <c r="F125" s="117"/>
      <c r="G125" s="121"/>
    </row>
    <row r="126" spans="2:7" x14ac:dyDescent="0.25">
      <c r="B126" s="239"/>
      <c r="C126" s="110"/>
      <c r="D126" s="111" t="str">
        <f t="shared" si="1"/>
        <v xml:space="preserve"> </v>
      </c>
      <c r="E126" s="122"/>
      <c r="F126" s="113"/>
      <c r="G126" s="119"/>
    </row>
    <row r="127" spans="2:7" x14ac:dyDescent="0.25">
      <c r="B127" s="240"/>
      <c r="C127" s="115"/>
      <c r="D127" s="111" t="str">
        <f t="shared" si="1"/>
        <v xml:space="preserve"> </v>
      </c>
      <c r="E127" s="120"/>
      <c r="F127" s="117"/>
      <c r="G127" s="121"/>
    </row>
    <row r="128" spans="2:7" x14ac:dyDescent="0.25">
      <c r="B128" s="239"/>
      <c r="C128" s="110"/>
      <c r="D128" s="111" t="str">
        <f t="shared" si="1"/>
        <v xml:space="preserve"> </v>
      </c>
      <c r="E128" s="122"/>
      <c r="F128" s="113"/>
      <c r="G128" s="119"/>
    </row>
    <row r="129" spans="2:7" x14ac:dyDescent="0.25">
      <c r="B129" s="240"/>
      <c r="C129" s="115"/>
      <c r="D129" s="111" t="str">
        <f t="shared" si="1"/>
        <v xml:space="preserve"> </v>
      </c>
      <c r="E129" s="120"/>
      <c r="F129" s="117"/>
      <c r="G129" s="121"/>
    </row>
    <row r="130" spans="2:7" x14ac:dyDescent="0.25">
      <c r="B130" s="239"/>
      <c r="C130" s="110"/>
      <c r="D130" s="111" t="str">
        <f t="shared" si="1"/>
        <v xml:space="preserve"> </v>
      </c>
      <c r="E130" s="122"/>
      <c r="F130" s="113"/>
      <c r="G130" s="119"/>
    </row>
    <row r="131" spans="2:7" x14ac:dyDescent="0.25">
      <c r="B131" s="240"/>
      <c r="C131" s="115"/>
      <c r="D131" s="111" t="str">
        <f t="shared" si="1"/>
        <v xml:space="preserve"> </v>
      </c>
      <c r="E131" s="120"/>
      <c r="F131" s="117"/>
      <c r="G131" s="121"/>
    </row>
    <row r="132" spans="2:7" x14ac:dyDescent="0.25">
      <c r="B132" s="239"/>
      <c r="C132" s="110"/>
      <c r="D132" s="111" t="str">
        <f t="shared" si="1"/>
        <v xml:space="preserve"> </v>
      </c>
      <c r="E132" s="122"/>
      <c r="F132" s="113"/>
      <c r="G132" s="119"/>
    </row>
    <row r="133" spans="2:7" x14ac:dyDescent="0.25">
      <c r="B133" s="240"/>
      <c r="C133" s="115"/>
      <c r="D133" s="111" t="str">
        <f t="shared" si="1"/>
        <v xml:space="preserve"> </v>
      </c>
      <c r="E133" s="120"/>
      <c r="F133" s="117"/>
      <c r="G133" s="121"/>
    </row>
    <row r="134" spans="2:7" x14ac:dyDescent="0.25">
      <c r="B134" s="239"/>
      <c r="C134" s="110"/>
      <c r="D134" s="111" t="str">
        <f t="shared" si="1"/>
        <v xml:space="preserve"> </v>
      </c>
      <c r="E134" s="122"/>
      <c r="F134" s="113"/>
      <c r="G134" s="119"/>
    </row>
    <row r="135" spans="2:7" x14ac:dyDescent="0.25">
      <c r="B135" s="240"/>
      <c r="C135" s="115"/>
      <c r="D135" s="111" t="str">
        <f t="shared" si="1"/>
        <v xml:space="preserve"> </v>
      </c>
      <c r="E135" s="120"/>
      <c r="F135" s="117"/>
      <c r="G135" s="121"/>
    </row>
    <row r="136" spans="2:7" x14ac:dyDescent="0.25">
      <c r="B136" s="239"/>
      <c r="C136" s="110"/>
      <c r="D136" s="111" t="str">
        <f t="shared" si="1"/>
        <v xml:space="preserve"> </v>
      </c>
      <c r="E136" s="122"/>
      <c r="F136" s="113"/>
      <c r="G136" s="119"/>
    </row>
    <row r="137" spans="2:7" x14ac:dyDescent="0.25">
      <c r="B137" s="240"/>
      <c r="C137" s="115"/>
      <c r="D137" s="111" t="str">
        <f t="shared" si="1"/>
        <v xml:space="preserve"> </v>
      </c>
      <c r="E137" s="120"/>
      <c r="F137" s="117"/>
      <c r="G137" s="121"/>
    </row>
    <row r="138" spans="2:7" x14ac:dyDescent="0.25">
      <c r="B138" s="239"/>
      <c r="C138" s="110"/>
      <c r="D138" s="111" t="str">
        <f t="shared" si="1"/>
        <v xml:space="preserve"> </v>
      </c>
      <c r="E138" s="122"/>
      <c r="F138" s="113"/>
      <c r="G138" s="119"/>
    </row>
    <row r="139" spans="2:7" x14ac:dyDescent="0.25">
      <c r="B139" s="240"/>
      <c r="C139" s="115"/>
      <c r="D139" s="111" t="str">
        <f t="shared" si="1"/>
        <v xml:space="preserve"> </v>
      </c>
      <c r="E139" s="120"/>
      <c r="F139" s="117"/>
      <c r="G139" s="121"/>
    </row>
    <row r="140" spans="2:7" x14ac:dyDescent="0.25">
      <c r="B140" s="239"/>
      <c r="C140" s="110"/>
      <c r="D140" s="111" t="str">
        <f t="shared" si="1"/>
        <v xml:space="preserve"> </v>
      </c>
      <c r="E140" s="122"/>
      <c r="F140" s="113"/>
      <c r="G140" s="119"/>
    </row>
    <row r="141" spans="2:7" x14ac:dyDescent="0.25">
      <c r="B141" s="240"/>
      <c r="C141" s="115"/>
      <c r="D141" s="111" t="str">
        <f t="shared" si="1"/>
        <v xml:space="preserve"> </v>
      </c>
      <c r="E141" s="120"/>
      <c r="F141" s="117"/>
      <c r="G141" s="121"/>
    </row>
    <row r="142" spans="2:7" x14ac:dyDescent="0.25">
      <c r="B142" s="239"/>
      <c r="C142" s="110"/>
      <c r="D142" s="111" t="str">
        <f t="shared" ref="D142:D205" si="2">IF((LEFT(C142,2)="PR"),"Proveedor Desarrollo",IF((LEFT(C142,2)="CH"),"Choucair",IF((LEFT(C142,2)="CL"),"Cliente"," ")))</f>
        <v xml:space="preserve"> </v>
      </c>
      <c r="E142" s="122"/>
      <c r="F142" s="113"/>
      <c r="G142" s="119"/>
    </row>
    <row r="143" spans="2:7" x14ac:dyDescent="0.25">
      <c r="B143" s="240"/>
      <c r="C143" s="115"/>
      <c r="D143" s="111" t="str">
        <f t="shared" si="2"/>
        <v xml:space="preserve"> </v>
      </c>
      <c r="E143" s="120"/>
      <c r="F143" s="117"/>
      <c r="G143" s="121"/>
    </row>
    <row r="144" spans="2:7" x14ac:dyDescent="0.25">
      <c r="B144" s="239"/>
      <c r="C144" s="110"/>
      <c r="D144" s="111" t="str">
        <f t="shared" si="2"/>
        <v xml:space="preserve"> </v>
      </c>
      <c r="E144" s="122"/>
      <c r="F144" s="113"/>
      <c r="G144" s="119"/>
    </row>
    <row r="145" spans="2:7" x14ac:dyDescent="0.25">
      <c r="B145" s="240"/>
      <c r="C145" s="115"/>
      <c r="D145" s="111" t="str">
        <f t="shared" si="2"/>
        <v xml:space="preserve"> </v>
      </c>
      <c r="E145" s="120"/>
      <c r="F145" s="117"/>
      <c r="G145" s="121"/>
    </row>
    <row r="146" spans="2:7" x14ac:dyDescent="0.25">
      <c r="B146" s="239"/>
      <c r="C146" s="110"/>
      <c r="D146" s="111" t="str">
        <f t="shared" si="2"/>
        <v xml:space="preserve"> </v>
      </c>
      <c r="E146" s="122"/>
      <c r="F146" s="113"/>
      <c r="G146" s="119"/>
    </row>
    <row r="147" spans="2:7" x14ac:dyDescent="0.25">
      <c r="B147" s="240"/>
      <c r="C147" s="115"/>
      <c r="D147" s="111" t="str">
        <f t="shared" si="2"/>
        <v xml:space="preserve"> </v>
      </c>
      <c r="E147" s="120"/>
      <c r="F147" s="117"/>
      <c r="G147" s="121"/>
    </row>
    <row r="148" spans="2:7" x14ac:dyDescent="0.25">
      <c r="B148" s="239"/>
      <c r="C148" s="110"/>
      <c r="D148" s="111" t="str">
        <f t="shared" si="2"/>
        <v xml:space="preserve"> </v>
      </c>
      <c r="E148" s="122"/>
      <c r="F148" s="113"/>
      <c r="G148" s="119"/>
    </row>
    <row r="149" spans="2:7" x14ac:dyDescent="0.25">
      <c r="B149" s="240"/>
      <c r="C149" s="115"/>
      <c r="D149" s="111" t="str">
        <f t="shared" si="2"/>
        <v xml:space="preserve"> </v>
      </c>
      <c r="E149" s="120"/>
      <c r="F149" s="117"/>
      <c r="G149" s="121"/>
    </row>
    <row r="150" spans="2:7" x14ac:dyDescent="0.25">
      <c r="B150" s="239"/>
      <c r="C150" s="110"/>
      <c r="D150" s="111" t="str">
        <f t="shared" si="2"/>
        <v xml:space="preserve"> </v>
      </c>
      <c r="E150" s="122"/>
      <c r="F150" s="113"/>
      <c r="G150" s="119"/>
    </row>
    <row r="151" spans="2:7" x14ac:dyDescent="0.25">
      <c r="B151" s="240"/>
      <c r="C151" s="115"/>
      <c r="D151" s="111" t="str">
        <f t="shared" si="2"/>
        <v xml:space="preserve"> </v>
      </c>
      <c r="E151" s="120"/>
      <c r="F151" s="117"/>
      <c r="G151" s="121"/>
    </row>
    <row r="152" spans="2:7" x14ac:dyDescent="0.25">
      <c r="B152" s="239"/>
      <c r="C152" s="110"/>
      <c r="D152" s="111" t="str">
        <f t="shared" si="2"/>
        <v xml:space="preserve"> </v>
      </c>
      <c r="E152" s="122"/>
      <c r="F152" s="113"/>
      <c r="G152" s="119"/>
    </row>
    <row r="153" spans="2:7" x14ac:dyDescent="0.25">
      <c r="B153" s="240"/>
      <c r="C153" s="115"/>
      <c r="D153" s="111" t="str">
        <f t="shared" si="2"/>
        <v xml:space="preserve"> </v>
      </c>
      <c r="E153" s="120"/>
      <c r="F153" s="117"/>
      <c r="G153" s="121"/>
    </row>
    <row r="154" spans="2:7" x14ac:dyDescent="0.25">
      <c r="B154" s="239"/>
      <c r="C154" s="110"/>
      <c r="D154" s="111" t="str">
        <f t="shared" si="2"/>
        <v xml:space="preserve"> </v>
      </c>
      <c r="E154" s="122"/>
      <c r="F154" s="113"/>
      <c r="G154" s="119"/>
    </row>
    <row r="155" spans="2:7" x14ac:dyDescent="0.25">
      <c r="B155" s="240"/>
      <c r="C155" s="115"/>
      <c r="D155" s="111" t="str">
        <f t="shared" si="2"/>
        <v xml:space="preserve"> </v>
      </c>
      <c r="E155" s="120"/>
      <c r="F155" s="117"/>
      <c r="G155" s="121"/>
    </row>
    <row r="156" spans="2:7" x14ac:dyDescent="0.25">
      <c r="B156" s="239"/>
      <c r="C156" s="110"/>
      <c r="D156" s="111" t="str">
        <f t="shared" si="2"/>
        <v xml:space="preserve"> </v>
      </c>
      <c r="E156" s="122"/>
      <c r="F156" s="113"/>
      <c r="G156" s="119"/>
    </row>
    <row r="157" spans="2:7" x14ac:dyDescent="0.25">
      <c r="B157" s="240"/>
      <c r="C157" s="115"/>
      <c r="D157" s="111" t="str">
        <f t="shared" si="2"/>
        <v xml:space="preserve"> </v>
      </c>
      <c r="E157" s="120"/>
      <c r="F157" s="117"/>
      <c r="G157" s="121"/>
    </row>
    <row r="158" spans="2:7" x14ac:dyDescent="0.25">
      <c r="B158" s="239"/>
      <c r="C158" s="110"/>
      <c r="D158" s="111" t="str">
        <f t="shared" si="2"/>
        <v xml:space="preserve"> </v>
      </c>
      <c r="E158" s="122"/>
      <c r="F158" s="113"/>
      <c r="G158" s="119"/>
    </row>
    <row r="159" spans="2:7" x14ac:dyDescent="0.25">
      <c r="B159" s="240"/>
      <c r="C159" s="115"/>
      <c r="D159" s="111" t="str">
        <f t="shared" si="2"/>
        <v xml:space="preserve"> </v>
      </c>
      <c r="E159" s="120"/>
      <c r="F159" s="117"/>
      <c r="G159" s="121"/>
    </row>
    <row r="160" spans="2:7" x14ac:dyDescent="0.25">
      <c r="B160" s="239"/>
      <c r="C160" s="110"/>
      <c r="D160" s="111" t="str">
        <f t="shared" si="2"/>
        <v xml:space="preserve"> </v>
      </c>
      <c r="E160" s="122"/>
      <c r="F160" s="113"/>
      <c r="G160" s="119"/>
    </row>
    <row r="161" spans="2:7" x14ac:dyDescent="0.25">
      <c r="B161" s="240"/>
      <c r="C161" s="115"/>
      <c r="D161" s="111" t="str">
        <f t="shared" si="2"/>
        <v xml:space="preserve"> </v>
      </c>
      <c r="E161" s="120"/>
      <c r="F161" s="117"/>
      <c r="G161" s="121"/>
    </row>
    <row r="162" spans="2:7" x14ac:dyDescent="0.25">
      <c r="B162" s="239"/>
      <c r="C162" s="110"/>
      <c r="D162" s="111" t="str">
        <f t="shared" si="2"/>
        <v xml:space="preserve"> </v>
      </c>
      <c r="E162" s="122"/>
      <c r="F162" s="113"/>
      <c r="G162" s="119"/>
    </row>
    <row r="163" spans="2:7" x14ac:dyDescent="0.25">
      <c r="B163" s="240"/>
      <c r="C163" s="115"/>
      <c r="D163" s="111" t="str">
        <f t="shared" si="2"/>
        <v xml:space="preserve"> </v>
      </c>
      <c r="E163" s="120"/>
      <c r="F163" s="117"/>
      <c r="G163" s="121"/>
    </row>
    <row r="164" spans="2:7" x14ac:dyDescent="0.25">
      <c r="B164" s="239"/>
      <c r="C164" s="110"/>
      <c r="D164" s="111" t="str">
        <f t="shared" si="2"/>
        <v xml:space="preserve"> </v>
      </c>
      <c r="E164" s="122"/>
      <c r="F164" s="113"/>
      <c r="G164" s="119"/>
    </row>
    <row r="165" spans="2:7" x14ac:dyDescent="0.25">
      <c r="B165" s="240"/>
      <c r="C165" s="115"/>
      <c r="D165" s="111" t="str">
        <f t="shared" si="2"/>
        <v xml:space="preserve"> </v>
      </c>
      <c r="E165" s="120"/>
      <c r="F165" s="117"/>
      <c r="G165" s="121"/>
    </row>
    <row r="166" spans="2:7" x14ac:dyDescent="0.25">
      <c r="B166" s="239"/>
      <c r="C166" s="110"/>
      <c r="D166" s="111" t="str">
        <f t="shared" si="2"/>
        <v xml:space="preserve"> </v>
      </c>
      <c r="E166" s="122"/>
      <c r="F166" s="113"/>
      <c r="G166" s="119"/>
    </row>
    <row r="167" spans="2:7" x14ac:dyDescent="0.25">
      <c r="B167" s="240"/>
      <c r="C167" s="115"/>
      <c r="D167" s="111" t="str">
        <f t="shared" si="2"/>
        <v xml:space="preserve"> </v>
      </c>
      <c r="E167" s="120"/>
      <c r="F167" s="117"/>
      <c r="G167" s="121"/>
    </row>
    <row r="168" spans="2:7" x14ac:dyDescent="0.25">
      <c r="B168" s="239"/>
      <c r="C168" s="110"/>
      <c r="D168" s="111" t="str">
        <f t="shared" si="2"/>
        <v xml:space="preserve"> </v>
      </c>
      <c r="E168" s="122"/>
      <c r="F168" s="113"/>
      <c r="G168" s="119"/>
    </row>
    <row r="169" spans="2:7" x14ac:dyDescent="0.25">
      <c r="B169" s="240"/>
      <c r="C169" s="115"/>
      <c r="D169" s="111" t="str">
        <f t="shared" si="2"/>
        <v xml:space="preserve"> </v>
      </c>
      <c r="E169" s="120"/>
      <c r="F169" s="117"/>
      <c r="G169" s="121"/>
    </row>
    <row r="170" spans="2:7" x14ac:dyDescent="0.25">
      <c r="B170" s="239"/>
      <c r="C170" s="110"/>
      <c r="D170" s="111" t="str">
        <f t="shared" si="2"/>
        <v xml:space="preserve"> </v>
      </c>
      <c r="E170" s="122"/>
      <c r="F170" s="113"/>
      <c r="G170" s="119"/>
    </row>
    <row r="171" spans="2:7" x14ac:dyDescent="0.25">
      <c r="B171" s="240"/>
      <c r="C171" s="115"/>
      <c r="D171" s="111" t="str">
        <f t="shared" si="2"/>
        <v xml:space="preserve"> </v>
      </c>
      <c r="E171" s="120"/>
      <c r="F171" s="117"/>
      <c r="G171" s="121"/>
    </row>
    <row r="172" spans="2:7" x14ac:dyDescent="0.25">
      <c r="B172" s="239"/>
      <c r="C172" s="110"/>
      <c r="D172" s="111" t="str">
        <f t="shared" si="2"/>
        <v xml:space="preserve"> </v>
      </c>
      <c r="E172" s="122"/>
      <c r="F172" s="113"/>
      <c r="G172" s="119"/>
    </row>
    <row r="173" spans="2:7" x14ac:dyDescent="0.25">
      <c r="B173" s="240"/>
      <c r="C173" s="115"/>
      <c r="D173" s="111" t="str">
        <f t="shared" si="2"/>
        <v xml:space="preserve"> </v>
      </c>
      <c r="E173" s="120"/>
      <c r="F173" s="117"/>
      <c r="G173" s="121"/>
    </row>
    <row r="174" spans="2:7" x14ac:dyDescent="0.25">
      <c r="B174" s="239"/>
      <c r="C174" s="110"/>
      <c r="D174" s="111" t="str">
        <f t="shared" si="2"/>
        <v xml:space="preserve"> </v>
      </c>
      <c r="E174" s="122"/>
      <c r="F174" s="113"/>
      <c r="G174" s="119"/>
    </row>
    <row r="175" spans="2:7" x14ac:dyDescent="0.25">
      <c r="B175" s="240"/>
      <c r="C175" s="115"/>
      <c r="D175" s="111" t="str">
        <f t="shared" si="2"/>
        <v xml:space="preserve"> </v>
      </c>
      <c r="E175" s="120"/>
      <c r="F175" s="117"/>
      <c r="G175" s="121"/>
    </row>
    <row r="176" spans="2:7" x14ac:dyDescent="0.25">
      <c r="B176" s="239"/>
      <c r="C176" s="110"/>
      <c r="D176" s="111" t="str">
        <f t="shared" si="2"/>
        <v xml:space="preserve"> </v>
      </c>
      <c r="E176" s="122"/>
      <c r="F176" s="113"/>
      <c r="G176" s="119"/>
    </row>
    <row r="177" spans="2:7" x14ac:dyDescent="0.25">
      <c r="B177" s="240"/>
      <c r="C177" s="115"/>
      <c r="D177" s="111" t="str">
        <f t="shared" si="2"/>
        <v xml:space="preserve"> </v>
      </c>
      <c r="E177" s="120"/>
      <c r="F177" s="117"/>
      <c r="G177" s="121"/>
    </row>
    <row r="178" spans="2:7" x14ac:dyDescent="0.25">
      <c r="B178" s="239"/>
      <c r="C178" s="110"/>
      <c r="D178" s="111" t="str">
        <f t="shared" si="2"/>
        <v xml:space="preserve"> </v>
      </c>
      <c r="E178" s="122"/>
      <c r="F178" s="113"/>
      <c r="G178" s="119"/>
    </row>
    <row r="179" spans="2:7" x14ac:dyDescent="0.25">
      <c r="B179" s="240"/>
      <c r="C179" s="115"/>
      <c r="D179" s="111" t="str">
        <f t="shared" si="2"/>
        <v xml:space="preserve"> </v>
      </c>
      <c r="E179" s="120"/>
      <c r="F179" s="117"/>
      <c r="G179" s="121"/>
    </row>
    <row r="180" spans="2:7" x14ac:dyDescent="0.25">
      <c r="B180" s="239"/>
      <c r="C180" s="110"/>
      <c r="D180" s="111" t="str">
        <f t="shared" si="2"/>
        <v xml:space="preserve"> </v>
      </c>
      <c r="E180" s="122"/>
      <c r="F180" s="113"/>
      <c r="G180" s="119"/>
    </row>
    <row r="181" spans="2:7" x14ac:dyDescent="0.25">
      <c r="B181" s="240"/>
      <c r="C181" s="115"/>
      <c r="D181" s="111" t="str">
        <f t="shared" si="2"/>
        <v xml:space="preserve"> </v>
      </c>
      <c r="E181" s="120"/>
      <c r="F181" s="117"/>
      <c r="G181" s="121"/>
    </row>
    <row r="182" spans="2:7" x14ac:dyDescent="0.25">
      <c r="B182" s="239"/>
      <c r="C182" s="110"/>
      <c r="D182" s="111" t="str">
        <f t="shared" si="2"/>
        <v xml:space="preserve"> </v>
      </c>
      <c r="E182" s="122"/>
      <c r="F182" s="113"/>
      <c r="G182" s="119"/>
    </row>
    <row r="183" spans="2:7" x14ac:dyDescent="0.25">
      <c r="B183" s="240"/>
      <c r="C183" s="115"/>
      <c r="D183" s="111" t="str">
        <f t="shared" si="2"/>
        <v xml:space="preserve"> </v>
      </c>
      <c r="E183" s="120"/>
      <c r="F183" s="117"/>
      <c r="G183" s="121"/>
    </row>
    <row r="184" spans="2:7" x14ac:dyDescent="0.25">
      <c r="B184" s="239"/>
      <c r="C184" s="110"/>
      <c r="D184" s="111" t="str">
        <f t="shared" si="2"/>
        <v xml:space="preserve"> </v>
      </c>
      <c r="E184" s="122"/>
      <c r="F184" s="113"/>
      <c r="G184" s="119"/>
    </row>
    <row r="185" spans="2:7" x14ac:dyDescent="0.25">
      <c r="B185" s="240"/>
      <c r="C185" s="115"/>
      <c r="D185" s="111" t="str">
        <f t="shared" si="2"/>
        <v xml:space="preserve"> </v>
      </c>
      <c r="E185" s="120"/>
      <c r="F185" s="117"/>
      <c r="G185" s="121"/>
    </row>
    <row r="186" spans="2:7" x14ac:dyDescent="0.25">
      <c r="B186" s="239"/>
      <c r="C186" s="110"/>
      <c r="D186" s="111" t="str">
        <f t="shared" si="2"/>
        <v xml:space="preserve"> </v>
      </c>
      <c r="E186" s="122"/>
      <c r="F186" s="113"/>
      <c r="G186" s="119"/>
    </row>
    <row r="187" spans="2:7" x14ac:dyDescent="0.25">
      <c r="B187" s="240"/>
      <c r="C187" s="115"/>
      <c r="D187" s="111" t="str">
        <f t="shared" si="2"/>
        <v xml:space="preserve"> </v>
      </c>
      <c r="E187" s="120"/>
      <c r="F187" s="117"/>
      <c r="G187" s="121"/>
    </row>
    <row r="188" spans="2:7" x14ac:dyDescent="0.25">
      <c r="B188" s="239"/>
      <c r="C188" s="110"/>
      <c r="D188" s="111" t="str">
        <f t="shared" si="2"/>
        <v xml:space="preserve"> </v>
      </c>
      <c r="E188" s="122"/>
      <c r="F188" s="113"/>
      <c r="G188" s="119"/>
    </row>
    <row r="189" spans="2:7" x14ac:dyDescent="0.25">
      <c r="B189" s="240"/>
      <c r="C189" s="115"/>
      <c r="D189" s="111" t="str">
        <f t="shared" si="2"/>
        <v xml:space="preserve"> </v>
      </c>
      <c r="E189" s="120"/>
      <c r="F189" s="117"/>
      <c r="G189" s="121"/>
    </row>
    <row r="190" spans="2:7" x14ac:dyDescent="0.25">
      <c r="B190" s="239"/>
      <c r="C190" s="110"/>
      <c r="D190" s="111" t="str">
        <f t="shared" si="2"/>
        <v xml:space="preserve"> </v>
      </c>
      <c r="E190" s="122"/>
      <c r="F190" s="113"/>
      <c r="G190" s="119"/>
    </row>
    <row r="191" spans="2:7" x14ac:dyDescent="0.25">
      <c r="B191" s="240"/>
      <c r="C191" s="115"/>
      <c r="D191" s="111" t="str">
        <f t="shared" si="2"/>
        <v xml:space="preserve"> </v>
      </c>
      <c r="E191" s="120"/>
      <c r="F191" s="117"/>
      <c r="G191" s="121"/>
    </row>
    <row r="192" spans="2:7" x14ac:dyDescent="0.25">
      <c r="B192" s="239"/>
      <c r="C192" s="110"/>
      <c r="D192" s="111" t="str">
        <f t="shared" si="2"/>
        <v xml:space="preserve"> </v>
      </c>
      <c r="E192" s="122"/>
      <c r="F192" s="113"/>
      <c r="G192" s="119"/>
    </row>
    <row r="193" spans="2:7" x14ac:dyDescent="0.25">
      <c r="B193" s="240"/>
      <c r="C193" s="115"/>
      <c r="D193" s="111" t="str">
        <f t="shared" si="2"/>
        <v xml:space="preserve"> </v>
      </c>
      <c r="E193" s="120"/>
      <c r="F193" s="117"/>
      <c r="G193" s="121"/>
    </row>
    <row r="194" spans="2:7" x14ac:dyDescent="0.25">
      <c r="B194" s="239"/>
      <c r="C194" s="110"/>
      <c r="D194" s="111" t="str">
        <f t="shared" si="2"/>
        <v xml:space="preserve"> </v>
      </c>
      <c r="E194" s="122"/>
      <c r="F194" s="113"/>
      <c r="G194" s="119"/>
    </row>
    <row r="195" spans="2:7" x14ac:dyDescent="0.25">
      <c r="B195" s="240"/>
      <c r="C195" s="115"/>
      <c r="D195" s="111" t="str">
        <f t="shared" si="2"/>
        <v xml:space="preserve"> </v>
      </c>
      <c r="E195" s="120"/>
      <c r="F195" s="117"/>
      <c r="G195" s="121"/>
    </row>
    <row r="196" spans="2:7" x14ac:dyDescent="0.25">
      <c r="B196" s="239"/>
      <c r="C196" s="110"/>
      <c r="D196" s="111" t="str">
        <f t="shared" si="2"/>
        <v xml:space="preserve"> </v>
      </c>
      <c r="E196" s="122"/>
      <c r="F196" s="113"/>
      <c r="G196" s="119"/>
    </row>
    <row r="197" spans="2:7" x14ac:dyDescent="0.25">
      <c r="B197" s="240"/>
      <c r="C197" s="115"/>
      <c r="D197" s="111" t="str">
        <f t="shared" si="2"/>
        <v xml:space="preserve"> </v>
      </c>
      <c r="E197" s="120"/>
      <c r="F197" s="117"/>
      <c r="G197" s="121"/>
    </row>
    <row r="198" spans="2:7" x14ac:dyDescent="0.25">
      <c r="B198" s="239"/>
      <c r="C198" s="110"/>
      <c r="D198" s="111" t="str">
        <f t="shared" si="2"/>
        <v xml:space="preserve"> </v>
      </c>
      <c r="E198" s="122"/>
      <c r="F198" s="113"/>
      <c r="G198" s="119"/>
    </row>
    <row r="199" spans="2:7" x14ac:dyDescent="0.25">
      <c r="B199" s="240"/>
      <c r="C199" s="115"/>
      <c r="D199" s="111" t="str">
        <f t="shared" si="2"/>
        <v xml:space="preserve"> </v>
      </c>
      <c r="E199" s="120"/>
      <c r="F199" s="117"/>
      <c r="G199" s="121"/>
    </row>
    <row r="200" spans="2:7" x14ac:dyDescent="0.25">
      <c r="B200" s="239"/>
      <c r="C200" s="110"/>
      <c r="D200" s="111" t="str">
        <f t="shared" si="2"/>
        <v xml:space="preserve"> </v>
      </c>
      <c r="E200" s="122"/>
      <c r="F200" s="113"/>
      <c r="G200" s="119"/>
    </row>
    <row r="201" spans="2:7" x14ac:dyDescent="0.25">
      <c r="B201" s="240"/>
      <c r="C201" s="115"/>
      <c r="D201" s="111" t="str">
        <f t="shared" si="2"/>
        <v xml:space="preserve"> </v>
      </c>
      <c r="E201" s="120"/>
      <c r="F201" s="117"/>
      <c r="G201" s="121"/>
    </row>
    <row r="202" spans="2:7" x14ac:dyDescent="0.25">
      <c r="B202" s="239"/>
      <c r="C202" s="110"/>
      <c r="D202" s="111" t="str">
        <f t="shared" si="2"/>
        <v xml:space="preserve"> </v>
      </c>
      <c r="E202" s="122"/>
      <c r="F202" s="113"/>
      <c r="G202" s="119"/>
    </row>
    <row r="203" spans="2:7" x14ac:dyDescent="0.25">
      <c r="B203" s="240"/>
      <c r="C203" s="115"/>
      <c r="D203" s="111" t="str">
        <f t="shared" si="2"/>
        <v xml:space="preserve"> </v>
      </c>
      <c r="E203" s="120"/>
      <c r="F203" s="117"/>
      <c r="G203" s="121"/>
    </row>
    <row r="204" spans="2:7" x14ac:dyDescent="0.25">
      <c r="B204" s="239"/>
      <c r="C204" s="110"/>
      <c r="D204" s="111" t="str">
        <f t="shared" si="2"/>
        <v xml:space="preserve"> </v>
      </c>
      <c r="E204" s="122"/>
      <c r="F204" s="113"/>
      <c r="G204" s="119"/>
    </row>
    <row r="205" spans="2:7" x14ac:dyDescent="0.25">
      <c r="B205" s="240"/>
      <c r="C205" s="115"/>
      <c r="D205" s="111" t="str">
        <f t="shared" si="2"/>
        <v xml:space="preserve"> </v>
      </c>
      <c r="E205" s="120"/>
      <c r="F205" s="117"/>
      <c r="G205" s="121"/>
    </row>
    <row r="206" spans="2:7" x14ac:dyDescent="0.25">
      <c r="B206" s="239"/>
      <c r="C206" s="110"/>
      <c r="D206" s="111" t="str">
        <f t="shared" ref="D206:D225" si="3">IF((LEFT(C206,2)="PR"),"Proveedor Desarrollo",IF((LEFT(C206,2)="CH"),"Choucair",IF((LEFT(C206,2)="CL"),"Cliente"," ")))</f>
        <v xml:space="preserve"> </v>
      </c>
      <c r="E206" s="122"/>
      <c r="F206" s="113"/>
      <c r="G206" s="119"/>
    </row>
    <row r="207" spans="2:7" x14ac:dyDescent="0.25">
      <c r="B207" s="240"/>
      <c r="C207" s="115"/>
      <c r="D207" s="111" t="str">
        <f t="shared" si="3"/>
        <v xml:space="preserve"> </v>
      </c>
      <c r="E207" s="120"/>
      <c r="F207" s="117"/>
      <c r="G207" s="121"/>
    </row>
    <row r="208" spans="2:7" x14ac:dyDescent="0.25">
      <c r="B208" s="239"/>
      <c r="C208" s="110"/>
      <c r="D208" s="111" t="str">
        <f t="shared" si="3"/>
        <v xml:space="preserve"> </v>
      </c>
      <c r="E208" s="122"/>
      <c r="F208" s="113"/>
      <c r="G208" s="119"/>
    </row>
    <row r="209" spans="2:7" x14ac:dyDescent="0.25">
      <c r="B209" s="240"/>
      <c r="C209" s="115"/>
      <c r="D209" s="111" t="str">
        <f t="shared" si="3"/>
        <v xml:space="preserve"> </v>
      </c>
      <c r="E209" s="120"/>
      <c r="F209" s="117"/>
      <c r="G209" s="121"/>
    </row>
    <row r="210" spans="2:7" x14ac:dyDescent="0.25">
      <c r="B210" s="239"/>
      <c r="C210" s="110"/>
      <c r="D210" s="111" t="str">
        <f t="shared" si="3"/>
        <v xml:space="preserve"> </v>
      </c>
      <c r="E210" s="122"/>
      <c r="F210" s="113"/>
      <c r="G210" s="119"/>
    </row>
    <row r="211" spans="2:7" x14ac:dyDescent="0.25">
      <c r="B211" s="240"/>
      <c r="C211" s="115"/>
      <c r="D211" s="111" t="str">
        <f t="shared" si="3"/>
        <v xml:space="preserve"> </v>
      </c>
      <c r="E211" s="120"/>
      <c r="F211" s="117"/>
      <c r="G211" s="121"/>
    </row>
    <row r="212" spans="2:7" x14ac:dyDescent="0.25">
      <c r="B212" s="239"/>
      <c r="C212" s="110"/>
      <c r="D212" s="111" t="str">
        <f t="shared" si="3"/>
        <v xml:space="preserve"> </v>
      </c>
      <c r="E212" s="122"/>
      <c r="F212" s="113"/>
      <c r="G212" s="119"/>
    </row>
    <row r="213" spans="2:7" x14ac:dyDescent="0.25">
      <c r="B213" s="240"/>
      <c r="C213" s="115"/>
      <c r="D213" s="111" t="str">
        <f t="shared" si="3"/>
        <v xml:space="preserve"> </v>
      </c>
      <c r="E213" s="120"/>
      <c r="F213" s="117"/>
      <c r="G213" s="121"/>
    </row>
    <row r="214" spans="2:7" x14ac:dyDescent="0.25">
      <c r="B214" s="239"/>
      <c r="C214" s="110"/>
      <c r="D214" s="111" t="str">
        <f t="shared" si="3"/>
        <v xml:space="preserve"> </v>
      </c>
      <c r="E214" s="122"/>
      <c r="F214" s="113"/>
      <c r="G214" s="119"/>
    </row>
    <row r="215" spans="2:7" x14ac:dyDescent="0.25">
      <c r="B215" s="240"/>
      <c r="C215" s="115"/>
      <c r="D215" s="111" t="str">
        <f t="shared" si="3"/>
        <v xml:space="preserve"> </v>
      </c>
      <c r="E215" s="120"/>
      <c r="F215" s="117"/>
      <c r="G215" s="121"/>
    </row>
    <row r="216" spans="2:7" x14ac:dyDescent="0.25">
      <c r="B216" s="239"/>
      <c r="C216" s="110"/>
      <c r="D216" s="111" t="str">
        <f t="shared" si="3"/>
        <v xml:space="preserve"> </v>
      </c>
      <c r="E216" s="122"/>
      <c r="F216" s="113"/>
      <c r="G216" s="119"/>
    </row>
    <row r="217" spans="2:7" x14ac:dyDescent="0.25">
      <c r="B217" s="240"/>
      <c r="C217" s="115"/>
      <c r="D217" s="111" t="str">
        <f t="shared" si="3"/>
        <v xml:space="preserve"> </v>
      </c>
      <c r="E217" s="120"/>
      <c r="F217" s="117"/>
      <c r="G217" s="121"/>
    </row>
    <row r="218" spans="2:7" x14ac:dyDescent="0.25">
      <c r="B218" s="239"/>
      <c r="C218" s="110"/>
      <c r="D218" s="111" t="str">
        <f t="shared" si="3"/>
        <v xml:space="preserve"> </v>
      </c>
      <c r="E218" s="122"/>
      <c r="F218" s="113"/>
      <c r="G218" s="119"/>
    </row>
    <row r="219" spans="2:7" x14ac:dyDescent="0.25">
      <c r="B219" s="240"/>
      <c r="C219" s="115"/>
      <c r="D219" s="111" t="str">
        <f t="shared" si="3"/>
        <v xml:space="preserve"> </v>
      </c>
      <c r="E219" s="120"/>
      <c r="F219" s="117"/>
      <c r="G219" s="121"/>
    </row>
    <row r="220" spans="2:7" x14ac:dyDescent="0.25">
      <c r="B220" s="239"/>
      <c r="C220" s="110"/>
      <c r="D220" s="111" t="str">
        <f t="shared" si="3"/>
        <v xml:space="preserve"> </v>
      </c>
      <c r="E220" s="122"/>
      <c r="F220" s="113"/>
      <c r="G220" s="119"/>
    </row>
    <row r="221" spans="2:7" x14ac:dyDescent="0.25">
      <c r="B221" s="240"/>
      <c r="C221" s="115"/>
      <c r="D221" s="111" t="str">
        <f t="shared" si="3"/>
        <v xml:space="preserve"> </v>
      </c>
      <c r="E221" s="120"/>
      <c r="F221" s="117"/>
      <c r="G221" s="121"/>
    </row>
    <row r="222" spans="2:7" x14ac:dyDescent="0.25">
      <c r="B222" s="239"/>
      <c r="C222" s="110"/>
      <c r="D222" s="111" t="str">
        <f t="shared" si="3"/>
        <v xml:space="preserve"> </v>
      </c>
      <c r="E222" s="122"/>
      <c r="F222" s="113"/>
      <c r="G222" s="119"/>
    </row>
    <row r="223" spans="2:7" x14ac:dyDescent="0.25">
      <c r="B223" s="240"/>
      <c r="C223" s="115"/>
      <c r="D223" s="111" t="str">
        <f t="shared" si="3"/>
        <v xml:space="preserve"> </v>
      </c>
      <c r="E223" s="120"/>
      <c r="F223" s="117"/>
      <c r="G223" s="121"/>
    </row>
    <row r="224" spans="2:7" x14ac:dyDescent="0.25">
      <c r="B224" s="239"/>
      <c r="C224" s="110"/>
      <c r="D224" s="111" t="str">
        <f t="shared" si="3"/>
        <v xml:space="preserve"> </v>
      </c>
      <c r="E224" s="122"/>
      <c r="F224" s="113"/>
      <c r="G224" s="119"/>
    </row>
    <row r="225" spans="2:7" x14ac:dyDescent="0.25">
      <c r="B225" s="240"/>
      <c r="C225" s="115"/>
      <c r="D225" s="111" t="str">
        <f t="shared" si="3"/>
        <v xml:space="preserve"> </v>
      </c>
      <c r="E225" s="120"/>
      <c r="F225" s="117"/>
      <c r="G225" s="121"/>
    </row>
    <row r="226" spans="2:7" x14ac:dyDescent="0.25">
      <c r="B226" s="20"/>
      <c r="C226" s="18"/>
      <c r="D226" s="18"/>
      <c r="E226" s="21"/>
      <c r="F226" s="18"/>
      <c r="G226" s="22"/>
    </row>
    <row r="227" spans="2:7" x14ac:dyDescent="0.25">
      <c r="B227" s="20"/>
      <c r="C227" s="18"/>
      <c r="D227" s="18"/>
      <c r="E227" s="21"/>
      <c r="F227" s="18"/>
      <c r="G227" s="22"/>
    </row>
    <row r="228" spans="2:7" hidden="1" x14ac:dyDescent="0.25">
      <c r="B228" s="20"/>
      <c r="C228" s="18"/>
      <c r="D228" s="18"/>
      <c r="E228" s="21"/>
      <c r="F228" s="18"/>
      <c r="G228" s="22"/>
    </row>
    <row r="229" spans="2:7" hidden="1" x14ac:dyDescent="0.25">
      <c r="B229" s="20"/>
      <c r="C229" s="18"/>
      <c r="D229" s="18"/>
      <c r="E229" s="21"/>
      <c r="F229" s="18"/>
      <c r="G229" s="22"/>
    </row>
    <row r="230" spans="2:7" hidden="1" x14ac:dyDescent="0.25">
      <c r="B230" s="20"/>
      <c r="C230" s="18"/>
      <c r="D230" s="18"/>
      <c r="E230" s="21"/>
      <c r="F230" s="18"/>
      <c r="G230" s="22"/>
    </row>
    <row r="231" spans="2:7" hidden="1" x14ac:dyDescent="0.25">
      <c r="B231" s="20"/>
      <c r="C231" s="18"/>
      <c r="D231" s="18"/>
      <c r="E231" s="21"/>
      <c r="F231" s="18"/>
      <c r="G231" s="22"/>
    </row>
    <row r="232" spans="2:7" hidden="1" x14ac:dyDescent="0.25">
      <c r="B232" s="20"/>
      <c r="C232" s="18"/>
      <c r="D232" s="18"/>
      <c r="E232" s="21"/>
      <c r="F232" s="18"/>
      <c r="G232" s="22"/>
    </row>
    <row r="233" spans="2:7" hidden="1" x14ac:dyDescent="0.25">
      <c r="B233" s="20"/>
      <c r="C233" s="18"/>
      <c r="D233" s="18"/>
      <c r="E233" s="21"/>
      <c r="F233" s="18"/>
      <c r="G233" s="22"/>
    </row>
    <row r="234" spans="2:7" hidden="1" x14ac:dyDescent="0.25">
      <c r="B234" s="20"/>
      <c r="C234" s="18"/>
      <c r="D234" s="18"/>
      <c r="E234" s="21"/>
      <c r="F234" s="18"/>
      <c r="G234" s="22"/>
    </row>
    <row r="235" spans="2:7" hidden="1" x14ac:dyDescent="0.25">
      <c r="B235" s="20"/>
      <c r="C235" s="18"/>
      <c r="D235" s="18"/>
      <c r="E235" s="21"/>
      <c r="F235" s="18"/>
      <c r="G235" s="22"/>
    </row>
    <row r="236" spans="2:7" hidden="1" x14ac:dyDescent="0.25">
      <c r="B236" s="20"/>
      <c r="C236" s="18"/>
      <c r="D236" s="18"/>
      <c r="E236" s="21"/>
      <c r="F236" s="18"/>
      <c r="G236" s="22"/>
    </row>
    <row r="237" spans="2:7" hidden="1" x14ac:dyDescent="0.25">
      <c r="B237" s="20"/>
      <c r="C237" s="18"/>
      <c r="D237" s="18"/>
      <c r="E237" s="21"/>
      <c r="F237" s="18"/>
      <c r="G237" s="22"/>
    </row>
    <row r="238" spans="2:7" hidden="1" x14ac:dyDescent="0.25">
      <c r="B238" s="20"/>
      <c r="C238" s="18"/>
      <c r="D238" s="18"/>
      <c r="E238" s="21"/>
      <c r="F238" s="18"/>
      <c r="G238" s="22"/>
    </row>
    <row r="239" spans="2:7" hidden="1" x14ac:dyDescent="0.25">
      <c r="B239" s="20"/>
      <c r="C239" s="18"/>
      <c r="D239" s="18"/>
      <c r="E239" s="21"/>
      <c r="F239" s="18"/>
      <c r="G239" s="22"/>
    </row>
    <row r="240" spans="2:7" hidden="1" x14ac:dyDescent="0.25">
      <c r="B240" s="20"/>
      <c r="C240" s="18"/>
      <c r="D240" s="18"/>
      <c r="E240" s="21"/>
      <c r="F240" s="18"/>
      <c r="G240" s="22"/>
    </row>
    <row r="241" spans="2:7" hidden="1" x14ac:dyDescent="0.25">
      <c r="B241" s="20"/>
      <c r="C241" s="18"/>
      <c r="D241" s="18"/>
      <c r="E241" s="21"/>
      <c r="F241" s="18"/>
      <c r="G241" s="22"/>
    </row>
    <row r="242" spans="2:7" hidden="1" x14ac:dyDescent="0.25">
      <c r="B242" s="20"/>
      <c r="C242" s="18"/>
      <c r="D242" s="18"/>
      <c r="E242" s="21"/>
      <c r="F242" s="18"/>
      <c r="G242" s="22"/>
    </row>
    <row r="243" spans="2:7" hidden="1" x14ac:dyDescent="0.25">
      <c r="B243" s="20"/>
      <c r="C243" s="18"/>
      <c r="D243" s="18"/>
      <c r="E243" s="21"/>
      <c r="F243" s="18"/>
      <c r="G243" s="22"/>
    </row>
    <row r="244" spans="2:7" hidden="1" x14ac:dyDescent="0.25">
      <c r="B244" s="20"/>
      <c r="C244" s="18"/>
      <c r="D244" s="18"/>
      <c r="E244" s="21"/>
      <c r="F244" s="18"/>
      <c r="G244" s="22"/>
    </row>
    <row r="245" spans="2:7" hidden="1" x14ac:dyDescent="0.25">
      <c r="B245" s="20"/>
      <c r="C245" s="18"/>
      <c r="D245" s="18"/>
      <c r="E245" s="21"/>
      <c r="F245" s="18"/>
      <c r="G245" s="22"/>
    </row>
    <row r="246" spans="2:7" hidden="1" x14ac:dyDescent="0.25">
      <c r="B246" s="20"/>
      <c r="C246" s="18"/>
      <c r="D246" s="18"/>
      <c r="E246" s="21"/>
      <c r="F246" s="18"/>
      <c r="G246" s="22"/>
    </row>
    <row r="247" spans="2:7" hidden="1" x14ac:dyDescent="0.25">
      <c r="B247" s="20"/>
      <c r="C247" s="18"/>
      <c r="D247" s="18"/>
      <c r="E247" s="21"/>
      <c r="F247" s="18"/>
      <c r="G247" s="22"/>
    </row>
    <row r="248" spans="2:7" hidden="1" x14ac:dyDescent="0.25">
      <c r="B248" s="20"/>
      <c r="C248" s="18"/>
      <c r="D248" s="18"/>
      <c r="E248" s="21"/>
      <c r="F248" s="18"/>
      <c r="G248" s="22"/>
    </row>
    <row r="249" spans="2:7" hidden="1" x14ac:dyDescent="0.25">
      <c r="B249" s="20"/>
      <c r="C249" s="18"/>
      <c r="D249" s="18"/>
      <c r="E249" s="21"/>
      <c r="F249" s="18"/>
      <c r="G249" s="22"/>
    </row>
    <row r="250" spans="2:7" hidden="1" x14ac:dyDescent="0.25">
      <c r="B250" s="20"/>
      <c r="C250" s="18"/>
      <c r="D250" s="18"/>
      <c r="E250" s="21"/>
      <c r="F250" s="18"/>
      <c r="G250" s="22"/>
    </row>
    <row r="251" spans="2:7" hidden="1" x14ac:dyDescent="0.25">
      <c r="B251" s="20"/>
      <c r="C251" s="18"/>
      <c r="D251" s="18"/>
      <c r="E251" s="21"/>
      <c r="F251" s="18"/>
      <c r="G251" s="22"/>
    </row>
    <row r="252" spans="2:7" hidden="1" x14ac:dyDescent="0.25">
      <c r="B252" s="20"/>
      <c r="C252" s="18"/>
      <c r="D252" s="18"/>
      <c r="E252" s="21"/>
      <c r="F252" s="18"/>
      <c r="G252" s="22"/>
    </row>
    <row r="253" spans="2:7" hidden="1" x14ac:dyDescent="0.25">
      <c r="B253" s="20"/>
      <c r="C253" s="18"/>
      <c r="D253" s="18"/>
      <c r="E253" s="21"/>
      <c r="F253" s="18"/>
      <c r="G253" s="22"/>
    </row>
    <row r="254" spans="2:7" hidden="1" x14ac:dyDescent="0.25">
      <c r="B254" s="20"/>
      <c r="C254" s="18"/>
      <c r="D254" s="18"/>
      <c r="E254" s="21"/>
      <c r="F254" s="18"/>
      <c r="G254" s="22"/>
    </row>
    <row r="255" spans="2:7" hidden="1" x14ac:dyDescent="0.25">
      <c r="B255" s="20"/>
      <c r="C255" s="18"/>
      <c r="D255" s="18"/>
      <c r="E255" s="21"/>
      <c r="F255" s="18"/>
      <c r="G255" s="22"/>
    </row>
    <row r="256" spans="2:7" hidden="1" x14ac:dyDescent="0.25">
      <c r="B256" s="20"/>
      <c r="C256" s="18"/>
      <c r="D256" s="18"/>
      <c r="E256" s="21"/>
      <c r="F256" s="18"/>
      <c r="G256" s="22"/>
    </row>
    <row r="257" spans="2:7" hidden="1" x14ac:dyDescent="0.25">
      <c r="B257" s="20"/>
      <c r="C257" s="18"/>
      <c r="D257" s="18"/>
      <c r="E257" s="21"/>
      <c r="F257" s="18"/>
      <c r="G257" s="22"/>
    </row>
    <row r="258" spans="2:7" hidden="1" x14ac:dyDescent="0.25">
      <c r="B258" s="20"/>
      <c r="C258" s="18"/>
      <c r="D258" s="18"/>
      <c r="E258" s="21"/>
      <c r="F258" s="18"/>
      <c r="G258" s="22"/>
    </row>
    <row r="259" spans="2:7" hidden="1" x14ac:dyDescent="0.25">
      <c r="B259" s="20"/>
      <c r="C259" s="18"/>
      <c r="D259" s="18"/>
      <c r="E259" s="21"/>
      <c r="F259" s="18"/>
      <c r="G259" s="22"/>
    </row>
    <row r="260" spans="2:7" hidden="1" x14ac:dyDescent="0.25">
      <c r="B260" s="20"/>
      <c r="C260" s="18"/>
      <c r="D260" s="18"/>
      <c r="E260" s="21"/>
      <c r="F260" s="18"/>
      <c r="G260" s="22"/>
    </row>
    <row r="261" spans="2:7" hidden="1" x14ac:dyDescent="0.25">
      <c r="B261" s="20"/>
      <c r="C261" s="18"/>
      <c r="D261" s="18"/>
      <c r="E261" s="21"/>
      <c r="F261" s="18"/>
      <c r="G261" s="22"/>
    </row>
    <row r="262" spans="2:7" hidden="1" x14ac:dyDescent="0.25">
      <c r="B262" s="20"/>
      <c r="C262" s="18"/>
      <c r="D262" s="18"/>
      <c r="E262" s="21"/>
      <c r="F262" s="18"/>
      <c r="G262" s="22"/>
    </row>
    <row r="263" spans="2:7" hidden="1" x14ac:dyDescent="0.25">
      <c r="B263" s="20"/>
      <c r="C263" s="18"/>
      <c r="D263" s="18"/>
      <c r="E263" s="21"/>
      <c r="F263" s="18"/>
      <c r="G263" s="22"/>
    </row>
    <row r="264" spans="2:7" hidden="1" x14ac:dyDescent="0.25">
      <c r="B264" s="20"/>
      <c r="C264" s="18"/>
      <c r="D264" s="18"/>
      <c r="E264" s="21"/>
      <c r="F264" s="18"/>
      <c r="G264" s="22"/>
    </row>
    <row r="265" spans="2:7" hidden="1" x14ac:dyDescent="0.25">
      <c r="B265" s="20"/>
      <c r="C265" s="18"/>
      <c r="D265" s="18"/>
      <c r="E265" s="21"/>
      <c r="F265" s="18"/>
      <c r="G265" s="22"/>
    </row>
    <row r="266" spans="2:7" hidden="1" x14ac:dyDescent="0.25">
      <c r="B266" s="20"/>
      <c r="C266" s="18"/>
      <c r="D266" s="18"/>
      <c r="E266" s="21"/>
      <c r="F266" s="18"/>
      <c r="G266" s="22"/>
    </row>
    <row r="267" spans="2:7" hidden="1" x14ac:dyDescent="0.25">
      <c r="B267" s="20"/>
      <c r="C267" s="18"/>
      <c r="D267" s="18"/>
      <c r="E267" s="21"/>
      <c r="F267" s="18"/>
      <c r="G267" s="22"/>
    </row>
    <row r="268" spans="2:7" hidden="1" x14ac:dyDescent="0.25">
      <c r="B268" s="20"/>
      <c r="C268" s="18"/>
      <c r="D268" s="18"/>
      <c r="E268" s="21"/>
      <c r="F268" s="18"/>
      <c r="G268" s="22"/>
    </row>
    <row r="269" spans="2:7" hidden="1" x14ac:dyDescent="0.25">
      <c r="B269" s="20"/>
      <c r="C269" s="18"/>
      <c r="D269" s="18"/>
      <c r="E269" s="21"/>
      <c r="F269" s="18"/>
      <c r="G269" s="22"/>
    </row>
    <row r="270" spans="2:7" hidden="1" x14ac:dyDescent="0.25">
      <c r="B270" s="20"/>
      <c r="C270" s="18"/>
      <c r="D270" s="18"/>
      <c r="E270" s="21"/>
      <c r="F270" s="18"/>
      <c r="G270" s="22"/>
    </row>
    <row r="271" spans="2:7" hidden="1" x14ac:dyDescent="0.25">
      <c r="B271" s="20"/>
      <c r="C271" s="18"/>
      <c r="D271" s="18"/>
      <c r="E271" s="21"/>
      <c r="F271" s="18"/>
      <c r="G271" s="22"/>
    </row>
    <row r="272" spans="2:7" hidden="1" x14ac:dyDescent="0.25">
      <c r="B272" s="20"/>
      <c r="C272" s="18"/>
      <c r="D272" s="18"/>
      <c r="E272" s="21"/>
      <c r="F272" s="18"/>
      <c r="G272" s="22"/>
    </row>
    <row r="273" spans="2:7" hidden="1" x14ac:dyDescent="0.25">
      <c r="B273" s="20"/>
      <c r="C273" s="18"/>
      <c r="D273" s="18"/>
      <c r="E273" s="21"/>
      <c r="F273" s="18"/>
      <c r="G273" s="22"/>
    </row>
    <row r="274" spans="2:7" hidden="1" x14ac:dyDescent="0.25">
      <c r="B274" s="20"/>
      <c r="C274" s="18"/>
      <c r="D274" s="18"/>
      <c r="E274" s="21"/>
      <c r="F274" s="18"/>
      <c r="G274" s="22"/>
    </row>
    <row r="275" spans="2:7" hidden="1" x14ac:dyDescent="0.25">
      <c r="B275" s="20"/>
      <c r="C275" s="18"/>
      <c r="D275" s="18"/>
      <c r="E275" s="21"/>
      <c r="F275" s="18"/>
      <c r="G275" s="22"/>
    </row>
    <row r="276" spans="2:7" hidden="1" x14ac:dyDescent="0.25">
      <c r="B276" s="20"/>
      <c r="C276" s="18"/>
      <c r="D276" s="18"/>
      <c r="E276" s="21"/>
      <c r="F276" s="18"/>
      <c r="G276" s="22"/>
    </row>
    <row r="277" spans="2:7" hidden="1" x14ac:dyDescent="0.25">
      <c r="B277" s="20"/>
      <c r="C277" s="18"/>
      <c r="D277" s="18"/>
      <c r="E277" s="21"/>
      <c r="F277" s="18"/>
      <c r="G277" s="22"/>
    </row>
    <row r="278" spans="2:7" hidden="1" x14ac:dyDescent="0.25">
      <c r="B278" s="20"/>
      <c r="C278" s="18"/>
      <c r="D278" s="18"/>
      <c r="E278" s="21"/>
      <c r="F278" s="18"/>
      <c r="G278" s="22"/>
    </row>
    <row r="279" spans="2:7" hidden="1" x14ac:dyDescent="0.25">
      <c r="B279" s="20"/>
      <c r="C279" s="18"/>
      <c r="D279" s="18"/>
      <c r="E279" s="21"/>
      <c r="F279" s="18"/>
      <c r="G279" s="22"/>
    </row>
    <row r="280" spans="2:7" hidden="1" x14ac:dyDescent="0.25">
      <c r="B280" s="20"/>
      <c r="C280" s="18"/>
      <c r="D280" s="18"/>
      <c r="E280" s="21"/>
      <c r="F280" s="18"/>
      <c r="G280" s="22"/>
    </row>
    <row r="281" spans="2:7" hidden="1" x14ac:dyDescent="0.25">
      <c r="B281" s="20"/>
      <c r="C281" s="18"/>
      <c r="D281" s="18"/>
      <c r="E281" s="21"/>
      <c r="F281" s="18"/>
      <c r="G281" s="22"/>
    </row>
    <row r="282" spans="2:7" hidden="1" x14ac:dyDescent="0.25">
      <c r="B282" s="20"/>
      <c r="C282" s="18"/>
      <c r="D282" s="18"/>
      <c r="E282" s="21"/>
      <c r="F282" s="18"/>
      <c r="G282" s="22"/>
    </row>
    <row r="283" spans="2:7" hidden="1" x14ac:dyDescent="0.25">
      <c r="B283" s="20"/>
      <c r="C283" s="18"/>
      <c r="D283" s="18"/>
      <c r="E283" s="21"/>
      <c r="F283" s="18"/>
      <c r="G283" s="22"/>
    </row>
    <row r="284" spans="2:7" hidden="1" x14ac:dyDescent="0.25">
      <c r="B284" s="20"/>
      <c r="C284" s="18"/>
      <c r="D284" s="18"/>
      <c r="E284" s="21"/>
      <c r="F284" s="18"/>
      <c r="G284" s="22"/>
    </row>
    <row r="285" spans="2:7" hidden="1" x14ac:dyDescent="0.25">
      <c r="B285" s="20"/>
      <c r="C285" s="18"/>
      <c r="D285" s="18"/>
      <c r="E285" s="21"/>
      <c r="F285" s="18"/>
      <c r="G285" s="22"/>
    </row>
    <row r="286" spans="2:7" hidden="1" x14ac:dyDescent="0.25">
      <c r="B286" s="20"/>
      <c r="C286" s="18"/>
      <c r="D286" s="18"/>
      <c r="E286" s="21"/>
      <c r="F286" s="18"/>
      <c r="G286" s="22"/>
    </row>
    <row r="287" spans="2:7" hidden="1" x14ac:dyDescent="0.25">
      <c r="B287" s="20"/>
      <c r="C287" s="18"/>
      <c r="D287" s="18"/>
      <c r="E287" s="21"/>
      <c r="F287" s="18"/>
      <c r="G287" s="22"/>
    </row>
    <row r="288" spans="2:7" hidden="1" x14ac:dyDescent="0.25">
      <c r="B288" s="20"/>
      <c r="C288" s="18"/>
      <c r="D288" s="18"/>
      <c r="E288" s="21"/>
      <c r="F288" s="18"/>
      <c r="G288" s="22"/>
    </row>
    <row r="289" spans="2:7" hidden="1" x14ac:dyDescent="0.25">
      <c r="B289" s="20"/>
      <c r="C289" s="18"/>
      <c r="D289" s="18"/>
      <c r="E289" s="21"/>
      <c r="F289" s="18"/>
      <c r="G289" s="22"/>
    </row>
    <row r="290" spans="2:7" hidden="1" x14ac:dyDescent="0.25">
      <c r="B290" s="20"/>
      <c r="C290" s="18"/>
      <c r="D290" s="18"/>
      <c r="E290" s="21"/>
      <c r="F290" s="18"/>
      <c r="G290" s="22"/>
    </row>
    <row r="291" spans="2:7" hidden="1" x14ac:dyDescent="0.25">
      <c r="B291" s="20"/>
      <c r="C291" s="18"/>
      <c r="D291" s="18"/>
      <c r="E291" s="21"/>
      <c r="F291" s="18"/>
      <c r="G291" s="22"/>
    </row>
    <row r="292" spans="2:7" hidden="1" x14ac:dyDescent="0.25">
      <c r="B292" s="20"/>
      <c r="C292" s="18"/>
      <c r="D292" s="18"/>
      <c r="E292" s="21"/>
      <c r="F292" s="18"/>
      <c r="G292" s="22"/>
    </row>
    <row r="293" spans="2:7" hidden="1" x14ac:dyDescent="0.25">
      <c r="B293" s="20"/>
      <c r="C293" s="18"/>
      <c r="D293" s="18"/>
      <c r="E293" s="21"/>
      <c r="F293" s="18"/>
      <c r="G293" s="22"/>
    </row>
    <row r="294" spans="2:7" hidden="1" x14ac:dyDescent="0.25">
      <c r="B294" s="20"/>
      <c r="C294" s="18"/>
      <c r="D294" s="18"/>
      <c r="E294" s="21"/>
      <c r="F294" s="18"/>
      <c r="G294" s="22"/>
    </row>
    <row r="295" spans="2:7" hidden="1" x14ac:dyDescent="0.25">
      <c r="B295" s="20"/>
      <c r="C295" s="18"/>
      <c r="D295" s="18"/>
      <c r="E295" s="21"/>
      <c r="F295" s="18"/>
      <c r="G295" s="22"/>
    </row>
    <row r="296" spans="2:7" hidden="1" x14ac:dyDescent="0.25">
      <c r="B296" s="20"/>
      <c r="C296" s="18"/>
      <c r="D296" s="18"/>
      <c r="E296" s="21"/>
      <c r="F296" s="18"/>
      <c r="G296" s="22"/>
    </row>
    <row r="297" spans="2:7" hidden="1" x14ac:dyDescent="0.25">
      <c r="B297" s="20"/>
      <c r="C297" s="18"/>
      <c r="D297" s="18"/>
      <c r="E297" s="21"/>
      <c r="F297" s="18"/>
      <c r="G297" s="22"/>
    </row>
    <row r="298" spans="2:7" hidden="1" x14ac:dyDescent="0.25">
      <c r="B298" s="20"/>
      <c r="C298" s="18"/>
      <c r="D298" s="18"/>
      <c r="E298" s="21"/>
      <c r="F298" s="18"/>
      <c r="G298" s="22"/>
    </row>
    <row r="299" spans="2:7" hidden="1" x14ac:dyDescent="0.25">
      <c r="B299" s="20"/>
      <c r="C299" s="18"/>
      <c r="D299" s="18"/>
      <c r="E299" s="21"/>
      <c r="F299" s="18"/>
      <c r="G299" s="22"/>
    </row>
    <row r="300" spans="2:7" hidden="1" x14ac:dyDescent="0.25">
      <c r="B300" s="20"/>
      <c r="C300" s="18"/>
      <c r="D300" s="18"/>
      <c r="E300" s="21"/>
      <c r="F300" s="18"/>
      <c r="G300" s="22"/>
    </row>
    <row r="301" spans="2:7" hidden="1" x14ac:dyDescent="0.25">
      <c r="B301" s="20"/>
      <c r="C301" s="18"/>
      <c r="D301" s="18"/>
      <c r="E301" s="21"/>
      <c r="F301" s="18"/>
      <c r="G301" s="22"/>
    </row>
    <row r="302" spans="2:7" hidden="1" x14ac:dyDescent="0.25">
      <c r="B302" s="20"/>
      <c r="C302" s="18"/>
      <c r="D302" s="18"/>
      <c r="E302" s="21"/>
      <c r="F302" s="18"/>
      <c r="G302" s="22"/>
    </row>
    <row r="303" spans="2:7" hidden="1" x14ac:dyDescent="0.25">
      <c r="B303" s="20"/>
      <c r="C303" s="18"/>
      <c r="D303" s="18"/>
      <c r="E303" s="21"/>
      <c r="F303" s="18"/>
      <c r="G303" s="22"/>
    </row>
    <row r="304" spans="2:7" hidden="1" x14ac:dyDescent="0.25">
      <c r="B304" s="20"/>
      <c r="C304" s="18"/>
      <c r="D304" s="18"/>
      <c r="E304" s="21"/>
      <c r="F304" s="18"/>
      <c r="G304" s="22"/>
    </row>
    <row r="305" spans="2:7" hidden="1" x14ac:dyDescent="0.25">
      <c r="B305" s="20"/>
      <c r="C305" s="18"/>
      <c r="D305" s="18"/>
      <c r="E305" s="21"/>
      <c r="F305" s="18"/>
      <c r="G305" s="22"/>
    </row>
    <row r="306" spans="2:7" hidden="1" x14ac:dyDescent="0.25">
      <c r="B306" s="20"/>
      <c r="C306" s="18"/>
      <c r="D306" s="18"/>
      <c r="E306" s="21"/>
      <c r="F306" s="18"/>
      <c r="G306" s="22"/>
    </row>
    <row r="307" spans="2:7" hidden="1" x14ac:dyDescent="0.25">
      <c r="B307" s="20"/>
      <c r="C307" s="18"/>
      <c r="D307" s="18"/>
      <c r="E307" s="21"/>
      <c r="F307" s="18"/>
      <c r="G307" s="22"/>
    </row>
    <row r="308" spans="2:7" hidden="1" x14ac:dyDescent="0.25">
      <c r="B308" s="20"/>
      <c r="C308" s="18"/>
      <c r="D308" s="18"/>
      <c r="E308" s="21"/>
      <c r="F308" s="18"/>
      <c r="G308" s="22"/>
    </row>
    <row r="309" spans="2:7" hidden="1" x14ac:dyDescent="0.25">
      <c r="B309" s="20"/>
      <c r="C309" s="18"/>
      <c r="D309" s="18"/>
      <c r="E309" s="21"/>
      <c r="F309" s="18"/>
      <c r="G309" s="22"/>
    </row>
    <row r="310" spans="2:7" hidden="1" x14ac:dyDescent="0.25">
      <c r="B310" s="20"/>
      <c r="C310" s="18"/>
      <c r="D310" s="18"/>
      <c r="E310" s="21"/>
      <c r="F310" s="18"/>
      <c r="G310" s="22"/>
    </row>
    <row r="311" spans="2:7" hidden="1" x14ac:dyDescent="0.25">
      <c r="B311" s="20"/>
      <c r="C311" s="18"/>
      <c r="D311" s="18"/>
      <c r="E311" s="21"/>
      <c r="F311" s="18"/>
      <c r="G311" s="22"/>
    </row>
    <row r="312" spans="2:7" hidden="1" x14ac:dyDescent="0.25">
      <c r="B312" s="20"/>
      <c r="C312" s="18"/>
      <c r="D312" s="18"/>
      <c r="E312" s="21"/>
      <c r="F312" s="18"/>
      <c r="G312" s="22"/>
    </row>
    <row r="313" spans="2:7" hidden="1" x14ac:dyDescent="0.25">
      <c r="B313" s="20"/>
      <c r="C313" s="18"/>
      <c r="D313" s="18"/>
      <c r="E313" s="21"/>
      <c r="F313" s="18"/>
      <c r="G313" s="22"/>
    </row>
    <row r="314" spans="2:7" hidden="1" x14ac:dyDescent="0.25">
      <c r="B314" s="20"/>
      <c r="C314" s="18"/>
      <c r="D314" s="18"/>
      <c r="E314" s="21"/>
      <c r="F314" s="18"/>
      <c r="G314" s="22"/>
    </row>
    <row r="315" spans="2:7" hidden="1" x14ac:dyDescent="0.25">
      <c r="B315" s="20"/>
      <c r="C315" s="18"/>
      <c r="D315" s="18"/>
      <c r="E315" s="21"/>
      <c r="F315" s="18"/>
      <c r="G315" s="22"/>
    </row>
    <row r="316" spans="2:7" hidden="1" x14ac:dyDescent="0.25">
      <c r="B316" s="20"/>
      <c r="C316" s="18"/>
      <c r="D316" s="18"/>
      <c r="E316" s="21"/>
      <c r="F316" s="18"/>
      <c r="G316" s="22"/>
    </row>
    <row r="317" spans="2:7" hidden="1" x14ac:dyDescent="0.25">
      <c r="B317" s="20"/>
      <c r="C317" s="18"/>
      <c r="D317" s="18"/>
      <c r="E317" s="21"/>
      <c r="F317" s="18"/>
      <c r="G317" s="22"/>
    </row>
    <row r="318" spans="2:7" hidden="1" x14ac:dyDescent="0.25">
      <c r="B318" s="20"/>
      <c r="C318" s="18"/>
      <c r="D318" s="18"/>
      <c r="E318" s="21"/>
      <c r="F318" s="18"/>
      <c r="G318" s="22"/>
    </row>
    <row r="319" spans="2:7" hidden="1" x14ac:dyDescent="0.25">
      <c r="B319" s="20"/>
      <c r="C319" s="18"/>
      <c r="D319" s="18"/>
      <c r="E319" s="21"/>
      <c r="F319" s="18"/>
      <c r="G319" s="22"/>
    </row>
    <row r="320" spans="2:7" hidden="1" x14ac:dyDescent="0.25">
      <c r="B320" s="20"/>
      <c r="C320" s="18"/>
      <c r="D320" s="18"/>
      <c r="E320" s="21"/>
      <c r="F320" s="18"/>
      <c r="G320" s="22"/>
    </row>
    <row r="321" spans="2:7" hidden="1" x14ac:dyDescent="0.25">
      <c r="B321" s="20"/>
      <c r="C321" s="18"/>
      <c r="D321" s="18"/>
      <c r="E321" s="21"/>
      <c r="F321" s="18"/>
      <c r="G321" s="22"/>
    </row>
    <row r="322" spans="2:7" hidden="1" x14ac:dyDescent="0.25">
      <c r="B322" s="20"/>
      <c r="C322" s="18"/>
      <c r="D322" s="18"/>
      <c r="E322" s="21"/>
      <c r="F322" s="18"/>
      <c r="G322" s="22"/>
    </row>
    <row r="323" spans="2:7" hidden="1" x14ac:dyDescent="0.25">
      <c r="B323" s="20"/>
      <c r="C323" s="18"/>
      <c r="D323" s="18"/>
      <c r="E323" s="21"/>
      <c r="F323" s="18"/>
      <c r="G323" s="22"/>
    </row>
    <row r="324" spans="2:7" hidden="1" x14ac:dyDescent="0.25">
      <c r="B324" s="20"/>
      <c r="C324" s="18"/>
      <c r="D324" s="18"/>
      <c r="E324" s="21"/>
      <c r="F324" s="18"/>
      <c r="G324" s="22"/>
    </row>
    <row r="325" spans="2:7" hidden="1" x14ac:dyDescent="0.25">
      <c r="B325" s="20"/>
      <c r="C325" s="18"/>
      <c r="D325" s="18"/>
      <c r="E325" s="21"/>
      <c r="F325" s="18"/>
      <c r="G325" s="22"/>
    </row>
    <row r="326" spans="2:7" hidden="1" x14ac:dyDescent="0.25">
      <c r="B326" s="20"/>
      <c r="C326" s="18"/>
      <c r="D326" s="18"/>
      <c r="E326" s="21"/>
      <c r="F326" s="18"/>
      <c r="G326" s="22"/>
    </row>
    <row r="327" spans="2:7" hidden="1" x14ac:dyDescent="0.25">
      <c r="B327" s="20"/>
      <c r="C327" s="18"/>
      <c r="D327" s="18"/>
      <c r="E327" s="21"/>
      <c r="F327" s="18"/>
      <c r="G327" s="22"/>
    </row>
    <row r="328" spans="2:7" hidden="1" x14ac:dyDescent="0.25">
      <c r="B328" s="20"/>
      <c r="C328" s="18"/>
      <c r="D328" s="18"/>
      <c r="E328" s="21"/>
      <c r="F328" s="18"/>
      <c r="G328" s="22"/>
    </row>
    <row r="329" spans="2:7" hidden="1" x14ac:dyDescent="0.25">
      <c r="B329" s="20"/>
      <c r="C329" s="18"/>
      <c r="D329" s="18"/>
      <c r="E329" s="21"/>
      <c r="F329" s="18"/>
      <c r="G329" s="22"/>
    </row>
    <row r="330" spans="2:7" hidden="1" x14ac:dyDescent="0.25">
      <c r="B330" s="20"/>
      <c r="C330" s="18"/>
      <c r="D330" s="18"/>
      <c r="E330" s="21"/>
      <c r="F330" s="18"/>
      <c r="G330" s="22"/>
    </row>
    <row r="331" spans="2:7" hidden="1" x14ac:dyDescent="0.25">
      <c r="B331" s="20"/>
      <c r="C331" s="18"/>
      <c r="D331" s="18"/>
      <c r="E331" s="21"/>
      <c r="F331" s="18"/>
      <c r="G331" s="22"/>
    </row>
    <row r="332" spans="2:7" hidden="1" x14ac:dyDescent="0.25">
      <c r="B332" s="20"/>
      <c r="C332" s="18"/>
      <c r="D332" s="18"/>
      <c r="E332" s="21"/>
      <c r="F332" s="18"/>
      <c r="G332" s="22"/>
    </row>
    <row r="333" spans="2:7" hidden="1" x14ac:dyDescent="0.25">
      <c r="B333" s="20"/>
      <c r="C333" s="18"/>
      <c r="D333" s="18"/>
      <c r="E333" s="21"/>
      <c r="F333" s="18"/>
      <c r="G333" s="22"/>
    </row>
    <row r="334" spans="2:7" hidden="1" x14ac:dyDescent="0.25">
      <c r="B334" s="20"/>
      <c r="C334" s="18"/>
      <c r="D334" s="18"/>
      <c r="E334" s="21"/>
      <c r="F334" s="18"/>
      <c r="G334" s="22"/>
    </row>
    <row r="335" spans="2:7" hidden="1" x14ac:dyDescent="0.25">
      <c r="B335" s="20"/>
      <c r="C335" s="18"/>
      <c r="D335" s="18"/>
      <c r="E335" s="21"/>
      <c r="F335" s="18"/>
      <c r="G335" s="22"/>
    </row>
    <row r="336" spans="2:7" hidden="1" x14ac:dyDescent="0.25">
      <c r="B336" s="20"/>
      <c r="C336" s="18"/>
      <c r="D336" s="18"/>
      <c r="E336" s="21"/>
      <c r="F336" s="18"/>
      <c r="G336" s="22"/>
    </row>
    <row r="337" spans="2:7" hidden="1" x14ac:dyDescent="0.25">
      <c r="B337" s="20"/>
      <c r="C337" s="18"/>
      <c r="D337" s="18"/>
      <c r="E337" s="21"/>
      <c r="F337" s="18"/>
      <c r="G337" s="22"/>
    </row>
    <row r="338" spans="2:7" hidden="1" x14ac:dyDescent="0.25">
      <c r="B338" s="20"/>
      <c r="C338" s="18"/>
      <c r="D338" s="18"/>
      <c r="E338" s="21"/>
      <c r="F338" s="18"/>
      <c r="G338" s="22"/>
    </row>
    <row r="339" spans="2:7" hidden="1" x14ac:dyDescent="0.25">
      <c r="B339" s="20"/>
      <c r="C339" s="18"/>
      <c r="D339" s="18"/>
      <c r="E339" s="21"/>
      <c r="F339" s="18"/>
      <c r="G339" s="22"/>
    </row>
    <row r="340" spans="2:7" hidden="1" x14ac:dyDescent="0.25">
      <c r="B340" s="20"/>
      <c r="C340" s="18"/>
      <c r="D340" s="18"/>
      <c r="E340" s="21"/>
      <c r="F340" s="18"/>
      <c r="G340" s="22"/>
    </row>
    <row r="341" spans="2:7" hidden="1" x14ac:dyDescent="0.25">
      <c r="B341" s="20"/>
      <c r="C341" s="18"/>
      <c r="D341" s="18"/>
      <c r="E341" s="21"/>
      <c r="F341" s="18"/>
      <c r="G341" s="22"/>
    </row>
    <row r="342" spans="2:7" hidden="1" x14ac:dyDescent="0.25">
      <c r="B342" s="20"/>
      <c r="C342" s="18"/>
      <c r="D342" s="18"/>
      <c r="E342" s="21"/>
      <c r="F342" s="18"/>
      <c r="G342" s="22"/>
    </row>
    <row r="343" spans="2:7" hidden="1" x14ac:dyDescent="0.25">
      <c r="B343" s="20"/>
      <c r="C343" s="18"/>
      <c r="D343" s="18"/>
      <c r="E343" s="21"/>
      <c r="F343" s="18"/>
      <c r="G343" s="22"/>
    </row>
    <row r="344" spans="2:7" hidden="1" x14ac:dyDescent="0.25">
      <c r="B344" s="20"/>
      <c r="C344" s="18"/>
      <c r="D344" s="18"/>
      <c r="E344" s="21"/>
      <c r="F344" s="18"/>
      <c r="G344" s="22"/>
    </row>
    <row r="345" spans="2:7" hidden="1" x14ac:dyDescent="0.25">
      <c r="B345" s="20"/>
      <c r="C345" s="18"/>
      <c r="D345" s="18"/>
      <c r="E345" s="21"/>
      <c r="F345" s="18"/>
      <c r="G345" s="22"/>
    </row>
    <row r="346" spans="2:7" hidden="1" x14ac:dyDescent="0.25">
      <c r="B346" s="20"/>
      <c r="C346" s="18"/>
      <c r="D346" s="18"/>
      <c r="E346" s="21"/>
      <c r="F346" s="18"/>
      <c r="G346" s="22"/>
    </row>
    <row r="347" spans="2:7" hidden="1" x14ac:dyDescent="0.25">
      <c r="B347" s="20"/>
      <c r="C347" s="18"/>
      <c r="D347" s="18"/>
      <c r="E347" s="21"/>
      <c r="F347" s="18"/>
      <c r="G347" s="22"/>
    </row>
    <row r="348" spans="2:7" hidden="1" x14ac:dyDescent="0.25">
      <c r="B348" s="20"/>
      <c r="C348" s="18"/>
      <c r="D348" s="18"/>
      <c r="E348" s="21"/>
      <c r="F348" s="18"/>
      <c r="G348" s="22"/>
    </row>
    <row r="349" spans="2:7" hidden="1" x14ac:dyDescent="0.25">
      <c r="B349" s="20"/>
      <c r="C349" s="18"/>
      <c r="D349" s="18"/>
      <c r="E349" s="21"/>
      <c r="F349" s="18"/>
      <c r="G349" s="22"/>
    </row>
    <row r="350" spans="2:7" hidden="1" x14ac:dyDescent="0.25">
      <c r="B350" s="20"/>
      <c r="C350" s="18"/>
      <c r="D350" s="18"/>
      <c r="E350" s="21"/>
      <c r="F350" s="18"/>
      <c r="G350" s="22"/>
    </row>
    <row r="351" spans="2:7" hidden="1" x14ac:dyDescent="0.25">
      <c r="B351" s="20"/>
      <c r="C351" s="18"/>
      <c r="D351" s="18"/>
      <c r="E351" s="21"/>
      <c r="F351" s="18"/>
      <c r="G351" s="22"/>
    </row>
    <row r="352" spans="2:7" hidden="1" x14ac:dyDescent="0.25">
      <c r="B352" s="20"/>
      <c r="C352" s="18"/>
      <c r="D352" s="18"/>
      <c r="E352" s="21"/>
      <c r="F352" s="18"/>
      <c r="G352" s="22"/>
    </row>
    <row r="353" spans="2:7" hidden="1" x14ac:dyDescent="0.25">
      <c r="B353" s="20"/>
      <c r="C353" s="18"/>
      <c r="D353" s="18"/>
      <c r="E353" s="21"/>
      <c r="F353" s="18"/>
      <c r="G353" s="22"/>
    </row>
    <row r="354" spans="2:7" hidden="1" x14ac:dyDescent="0.25">
      <c r="B354" s="6"/>
      <c r="C354" s="1"/>
      <c r="D354" s="1"/>
      <c r="E354" s="8"/>
      <c r="F354" s="1"/>
      <c r="G354" s="7"/>
    </row>
    <row r="355" spans="2:7" hidden="1" x14ac:dyDescent="0.25">
      <c r="B355" s="6"/>
      <c r="C355" s="1"/>
      <c r="D355" s="1"/>
      <c r="E355" s="8"/>
      <c r="F355" s="1"/>
      <c r="G355" s="7"/>
    </row>
    <row r="356" spans="2:7" hidden="1" x14ac:dyDescent="0.25">
      <c r="B356" s="6"/>
      <c r="C356" s="1"/>
      <c r="D356" s="1"/>
      <c r="E356" s="8"/>
      <c r="F356" s="1"/>
      <c r="G356" s="7"/>
    </row>
    <row r="357" spans="2:7" hidden="1" x14ac:dyDescent="0.25">
      <c r="B357" s="6"/>
      <c r="C357" s="1"/>
      <c r="D357" s="1"/>
      <c r="E357" s="8"/>
      <c r="F357" s="1"/>
      <c r="G357" s="7"/>
    </row>
    <row r="358" spans="2:7" hidden="1" x14ac:dyDescent="0.25">
      <c r="B358" s="6"/>
      <c r="C358" s="1"/>
      <c r="D358" s="1"/>
      <c r="E358" s="8"/>
      <c r="F358" s="1"/>
      <c r="G358" s="7"/>
    </row>
    <row r="359" spans="2:7" hidden="1" x14ac:dyDescent="0.25">
      <c r="B359" s="6"/>
      <c r="C359" s="1"/>
      <c r="D359" s="1"/>
      <c r="E359" s="8"/>
      <c r="F359" s="1"/>
      <c r="G359" s="7"/>
    </row>
    <row r="360" spans="2:7" hidden="1" x14ac:dyDescent="0.25">
      <c r="B360" s="6"/>
      <c r="C360" s="1"/>
      <c r="D360" s="1"/>
      <c r="E360" s="8"/>
      <c r="F360" s="1"/>
      <c r="G360" s="7"/>
    </row>
    <row r="361" spans="2:7" hidden="1" x14ac:dyDescent="0.25">
      <c r="B361" s="6"/>
      <c r="C361" s="1"/>
      <c r="D361" s="1"/>
      <c r="E361" s="8"/>
      <c r="F361" s="1"/>
      <c r="G361" s="7"/>
    </row>
    <row r="362" spans="2:7" hidden="1" x14ac:dyDescent="0.25">
      <c r="B362" s="6"/>
      <c r="C362" s="1"/>
      <c r="D362" s="1"/>
      <c r="E362" s="8"/>
      <c r="F362" s="1"/>
      <c r="G362" s="7"/>
    </row>
    <row r="363" spans="2:7" hidden="1" x14ac:dyDescent="0.25">
      <c r="B363" s="6"/>
      <c r="C363" s="1"/>
      <c r="D363" s="1"/>
      <c r="E363" s="8"/>
      <c r="F363" s="1"/>
      <c r="G363" s="7"/>
    </row>
    <row r="364" spans="2:7" hidden="1" x14ac:dyDescent="0.25">
      <c r="B364" s="6"/>
      <c r="C364" s="1"/>
      <c r="D364" s="1"/>
      <c r="E364" s="8"/>
      <c r="F364" s="1"/>
      <c r="G364" s="7"/>
    </row>
    <row r="365" spans="2:7" hidden="1" x14ac:dyDescent="0.25">
      <c r="B365" s="6"/>
      <c r="C365" s="1"/>
      <c r="D365" s="1"/>
      <c r="E365" s="8"/>
      <c r="F365" s="1"/>
      <c r="G365" s="7"/>
    </row>
    <row r="366" spans="2:7" hidden="1" x14ac:dyDescent="0.25">
      <c r="B366" s="6"/>
      <c r="C366" s="1"/>
      <c r="D366" s="1"/>
      <c r="E366" s="8"/>
      <c r="F366" s="1"/>
      <c r="G366" s="7"/>
    </row>
    <row r="367" spans="2:7" hidden="1" x14ac:dyDescent="0.25">
      <c r="B367" s="6"/>
      <c r="C367" s="1"/>
      <c r="D367" s="1"/>
      <c r="E367" s="8"/>
      <c r="F367" s="1"/>
      <c r="G367" s="7"/>
    </row>
    <row r="368" spans="2:7" hidden="1" x14ac:dyDescent="0.25">
      <c r="B368" s="6"/>
      <c r="C368" s="1"/>
      <c r="D368" s="1"/>
      <c r="E368" s="8"/>
      <c r="F368" s="1"/>
      <c r="G368" s="7"/>
    </row>
    <row r="369" spans="2:7" hidden="1" x14ac:dyDescent="0.25">
      <c r="B369" s="6"/>
      <c r="C369" s="1"/>
      <c r="D369" s="1"/>
      <c r="E369" s="8"/>
      <c r="F369" s="1"/>
      <c r="G369" s="7"/>
    </row>
    <row r="370" spans="2:7" hidden="1" x14ac:dyDescent="0.25">
      <c r="B370" s="6"/>
      <c r="C370" s="1"/>
      <c r="D370" s="1"/>
      <c r="E370" s="8"/>
      <c r="F370" s="1"/>
      <c r="G370" s="7"/>
    </row>
    <row r="371" spans="2:7" hidden="1" x14ac:dyDescent="0.25">
      <c r="B371" s="6"/>
      <c r="C371" s="1"/>
      <c r="D371" s="1"/>
      <c r="E371" s="8"/>
      <c r="F371" s="1"/>
      <c r="G371" s="7"/>
    </row>
    <row r="372" spans="2:7" hidden="1" x14ac:dyDescent="0.25">
      <c r="B372" s="6"/>
      <c r="C372" s="1"/>
      <c r="D372" s="1"/>
      <c r="E372" s="8"/>
      <c r="F372" s="1"/>
      <c r="G372" s="7"/>
    </row>
    <row r="373" spans="2:7" hidden="1" x14ac:dyDescent="0.25">
      <c r="B373" s="6"/>
      <c r="C373" s="1"/>
      <c r="D373" s="1"/>
      <c r="E373" s="8"/>
      <c r="F373" s="1"/>
      <c r="G373" s="7"/>
    </row>
    <row r="374" spans="2:7" hidden="1" x14ac:dyDescent="0.25">
      <c r="B374" s="6"/>
      <c r="C374" s="1"/>
      <c r="D374" s="1"/>
      <c r="E374" s="8"/>
      <c r="F374" s="1"/>
      <c r="G374" s="7"/>
    </row>
    <row r="375" spans="2:7" hidden="1" x14ac:dyDescent="0.25">
      <c r="B375" s="6"/>
      <c r="C375" s="1"/>
      <c r="D375" s="1"/>
      <c r="E375" s="8"/>
      <c r="F375" s="1"/>
      <c r="G375" s="7"/>
    </row>
    <row r="376" spans="2:7" hidden="1" x14ac:dyDescent="0.25">
      <c r="B376" s="6"/>
      <c r="C376" s="1"/>
      <c r="D376" s="1"/>
      <c r="E376" s="8"/>
      <c r="F376" s="1"/>
      <c r="G376" s="7"/>
    </row>
    <row r="377" spans="2:7" hidden="1" x14ac:dyDescent="0.25">
      <c r="B377" s="6"/>
      <c r="C377" s="1"/>
      <c r="D377" s="1"/>
      <c r="E377" s="8"/>
      <c r="F377" s="1"/>
      <c r="G377" s="7"/>
    </row>
    <row r="378" spans="2:7" hidden="1" x14ac:dyDescent="0.25">
      <c r="B378" s="6"/>
      <c r="C378" s="1"/>
      <c r="D378" s="1"/>
      <c r="E378" s="8"/>
      <c r="F378" s="1"/>
      <c r="G378" s="7"/>
    </row>
    <row r="379" spans="2:7" hidden="1" x14ac:dyDescent="0.25">
      <c r="B379" s="6"/>
      <c r="C379" s="1"/>
      <c r="D379" s="1"/>
      <c r="E379" s="8"/>
      <c r="F379" s="1"/>
      <c r="G379" s="7"/>
    </row>
    <row r="380" spans="2:7" hidden="1" x14ac:dyDescent="0.25">
      <c r="B380" s="6"/>
      <c r="C380" s="1"/>
      <c r="D380" s="1"/>
      <c r="E380" s="8"/>
      <c r="F380" s="1"/>
      <c r="G380" s="7"/>
    </row>
    <row r="381" spans="2:7" hidden="1" x14ac:dyDescent="0.25">
      <c r="B381" s="6"/>
      <c r="C381" s="1"/>
      <c r="D381" s="1"/>
      <c r="E381" s="8"/>
      <c r="F381" s="1"/>
      <c r="G381" s="7"/>
    </row>
    <row r="382" spans="2:7" hidden="1" x14ac:dyDescent="0.25">
      <c r="B382" s="6"/>
      <c r="C382" s="1"/>
      <c r="D382" s="1"/>
      <c r="E382" s="8"/>
      <c r="F382" s="1"/>
      <c r="G382" s="7"/>
    </row>
    <row r="383" spans="2:7" hidden="1" x14ac:dyDescent="0.25">
      <c r="B383" s="6"/>
      <c r="C383" s="1"/>
      <c r="D383" s="1"/>
      <c r="E383" s="8"/>
      <c r="F383" s="1"/>
      <c r="G383" s="7"/>
    </row>
    <row r="384" spans="2:7" hidden="1" x14ac:dyDescent="0.25">
      <c r="B384" s="6"/>
      <c r="C384" s="1"/>
      <c r="D384" s="1"/>
      <c r="E384" s="8"/>
      <c r="F384" s="1"/>
      <c r="G384" s="7"/>
    </row>
    <row r="385" spans="2:7" hidden="1" x14ac:dyDescent="0.25">
      <c r="B385" s="6"/>
      <c r="C385" s="1"/>
      <c r="D385" s="1"/>
      <c r="E385" s="8"/>
      <c r="F385" s="1"/>
      <c r="G385" s="7"/>
    </row>
    <row r="386" spans="2:7" hidden="1" x14ac:dyDescent="0.25">
      <c r="B386" s="6"/>
      <c r="C386" s="1"/>
      <c r="D386" s="1"/>
      <c r="E386" s="8"/>
      <c r="F386" s="1"/>
      <c r="G386" s="7"/>
    </row>
    <row r="387" spans="2:7" hidden="1" x14ac:dyDescent="0.25">
      <c r="B387" s="6"/>
      <c r="C387" s="1"/>
      <c r="D387" s="1"/>
      <c r="E387" s="8"/>
      <c r="F387" s="1"/>
      <c r="G387" s="7"/>
    </row>
    <row r="388" spans="2:7" hidden="1" x14ac:dyDescent="0.25">
      <c r="B388" s="6"/>
      <c r="C388" s="1"/>
      <c r="D388" s="1"/>
      <c r="E388" s="8"/>
      <c r="F388" s="1"/>
      <c r="G388" s="7"/>
    </row>
    <row r="389" spans="2:7" hidden="1" x14ac:dyDescent="0.25">
      <c r="B389" s="6"/>
      <c r="C389" s="1"/>
      <c r="D389" s="1"/>
      <c r="E389" s="8"/>
      <c r="F389" s="1"/>
      <c r="G389" s="7"/>
    </row>
    <row r="390" spans="2:7" hidden="1" x14ac:dyDescent="0.25">
      <c r="B390" s="6"/>
      <c r="C390" s="1"/>
      <c r="D390" s="1"/>
      <c r="E390" s="8"/>
      <c r="F390" s="1"/>
      <c r="G390" s="7"/>
    </row>
    <row r="391" spans="2:7" hidden="1" x14ac:dyDescent="0.25">
      <c r="B391" s="6"/>
      <c r="C391" s="1"/>
      <c r="D391" s="1"/>
      <c r="E391" s="8"/>
      <c r="F391" s="1"/>
      <c r="G391" s="7"/>
    </row>
    <row r="392" spans="2:7" hidden="1" x14ac:dyDescent="0.25">
      <c r="B392" s="6"/>
      <c r="C392" s="1"/>
      <c r="D392" s="1"/>
      <c r="E392" s="8"/>
      <c r="F392" s="1"/>
      <c r="G392" s="7"/>
    </row>
    <row r="393" spans="2:7" hidden="1" x14ac:dyDescent="0.25">
      <c r="B393" s="6"/>
      <c r="C393" s="1"/>
      <c r="D393" s="1"/>
      <c r="E393" s="8"/>
      <c r="F393" s="1"/>
      <c r="G393" s="7"/>
    </row>
    <row r="394" spans="2:7" hidden="1" x14ac:dyDescent="0.25">
      <c r="B394" s="6"/>
      <c r="C394" s="1"/>
      <c r="D394" s="1"/>
      <c r="E394" s="8"/>
      <c r="F394" s="1"/>
      <c r="G394" s="7"/>
    </row>
    <row r="395" spans="2:7" hidden="1" x14ac:dyDescent="0.25">
      <c r="B395" s="6"/>
      <c r="C395" s="1"/>
      <c r="D395" s="1"/>
      <c r="E395" s="8"/>
      <c r="F395" s="1"/>
      <c r="G395" s="7"/>
    </row>
    <row r="396" spans="2:7" hidden="1" x14ac:dyDescent="0.25">
      <c r="B396" s="6"/>
      <c r="C396" s="1"/>
      <c r="D396" s="1"/>
      <c r="E396" s="8"/>
      <c r="F396" s="1"/>
      <c r="G396" s="7"/>
    </row>
    <row r="397" spans="2:7" hidden="1" x14ac:dyDescent="0.25">
      <c r="B397" s="6"/>
      <c r="C397" s="1"/>
      <c r="D397" s="1"/>
      <c r="E397" s="8"/>
      <c r="F397" s="1"/>
      <c r="G397" s="7"/>
    </row>
    <row r="398" spans="2:7" hidden="1" x14ac:dyDescent="0.25">
      <c r="B398" s="6"/>
      <c r="C398" s="1"/>
      <c r="D398" s="1"/>
      <c r="E398" s="8"/>
      <c r="F398" s="1"/>
      <c r="G398" s="7"/>
    </row>
    <row r="399" spans="2:7" hidden="1" x14ac:dyDescent="0.25">
      <c r="B399" s="6"/>
      <c r="C399" s="1"/>
      <c r="D399" s="1"/>
      <c r="E399" s="8"/>
      <c r="F399" s="1"/>
      <c r="G399" s="7"/>
    </row>
    <row r="400" spans="2:7" hidden="1" x14ac:dyDescent="0.25">
      <c r="B400" s="6"/>
      <c r="C400" s="1"/>
      <c r="D400" s="1"/>
      <c r="E400" s="8"/>
      <c r="F400" s="1"/>
      <c r="G400" s="7"/>
    </row>
    <row r="401" spans="2:7" hidden="1" x14ac:dyDescent="0.25">
      <c r="B401" s="6"/>
      <c r="C401" s="1"/>
      <c r="D401" s="1"/>
      <c r="E401" s="8"/>
      <c r="F401" s="1"/>
      <c r="G401" s="7"/>
    </row>
    <row r="402" spans="2:7" hidden="1" x14ac:dyDescent="0.25">
      <c r="B402" s="6"/>
      <c r="C402" s="1"/>
      <c r="D402" s="1"/>
      <c r="E402" s="8"/>
      <c r="F402" s="1"/>
      <c r="G402" s="7"/>
    </row>
    <row r="403" spans="2:7" hidden="1" x14ac:dyDescent="0.25">
      <c r="B403" s="6"/>
      <c r="C403" s="1"/>
      <c r="D403" s="1"/>
      <c r="E403" s="8"/>
      <c r="F403" s="1"/>
      <c r="G403" s="7"/>
    </row>
    <row r="404" spans="2:7" hidden="1" x14ac:dyDescent="0.25">
      <c r="B404" s="6"/>
      <c r="C404" s="1"/>
      <c r="D404" s="1"/>
      <c r="E404" s="8"/>
      <c r="F404" s="1"/>
      <c r="G404" s="7"/>
    </row>
    <row r="405" spans="2:7" hidden="1" x14ac:dyDescent="0.25">
      <c r="B405" s="6"/>
      <c r="C405" s="1"/>
      <c r="D405" s="1"/>
      <c r="E405" s="8"/>
      <c r="F405" s="1"/>
      <c r="G405" s="7"/>
    </row>
    <row r="406" spans="2:7" hidden="1" x14ac:dyDescent="0.25">
      <c r="B406" s="6"/>
      <c r="C406" s="1"/>
      <c r="D406" s="1"/>
      <c r="E406" s="8"/>
      <c r="F406" s="1"/>
      <c r="G406" s="7"/>
    </row>
    <row r="407" spans="2:7" hidden="1" x14ac:dyDescent="0.25">
      <c r="B407" s="6"/>
      <c r="C407" s="1"/>
      <c r="D407" s="1"/>
      <c r="E407" s="8"/>
      <c r="F407" s="1"/>
      <c r="G407" s="7"/>
    </row>
    <row r="408" spans="2:7" hidden="1" x14ac:dyDescent="0.25">
      <c r="B408" s="6"/>
      <c r="C408" s="1"/>
      <c r="D408" s="1"/>
      <c r="E408" s="8"/>
      <c r="F408" s="1"/>
      <c r="G408" s="7"/>
    </row>
    <row r="409" spans="2:7" hidden="1" x14ac:dyDescent="0.25">
      <c r="B409" s="6"/>
      <c r="C409" s="1"/>
      <c r="D409" s="1"/>
      <c r="E409" s="8"/>
      <c r="F409" s="1"/>
      <c r="G409" s="7"/>
    </row>
    <row r="410" spans="2:7" hidden="1" x14ac:dyDescent="0.25">
      <c r="B410" s="6"/>
      <c r="C410" s="1"/>
      <c r="D410" s="1"/>
      <c r="E410" s="8"/>
      <c r="F410" s="1"/>
      <c r="G410" s="7"/>
    </row>
    <row r="411" spans="2:7" hidden="1" x14ac:dyDescent="0.25">
      <c r="B411" s="6"/>
      <c r="C411" s="1"/>
      <c r="D411" s="1"/>
      <c r="E411" s="8"/>
      <c r="F411" s="1"/>
      <c r="G411" s="7"/>
    </row>
    <row r="412" spans="2:7" hidden="1" x14ac:dyDescent="0.25">
      <c r="B412" s="6"/>
      <c r="C412" s="1"/>
      <c r="D412" s="1"/>
      <c r="E412" s="8"/>
      <c r="F412" s="1"/>
      <c r="G412" s="7"/>
    </row>
    <row r="413" spans="2:7" hidden="1" x14ac:dyDescent="0.25">
      <c r="B413" s="6"/>
      <c r="C413" s="1"/>
      <c r="D413" s="1"/>
      <c r="E413" s="8"/>
      <c r="F413" s="1"/>
      <c r="G413" s="7"/>
    </row>
    <row r="414" spans="2:7" hidden="1" x14ac:dyDescent="0.25">
      <c r="B414" s="6"/>
      <c r="C414" s="1"/>
      <c r="D414" s="1"/>
      <c r="E414" s="8"/>
      <c r="F414" s="1"/>
      <c r="G414" s="7"/>
    </row>
    <row r="415" spans="2:7" hidden="1" x14ac:dyDescent="0.25">
      <c r="B415" s="6"/>
      <c r="C415" s="1"/>
      <c r="D415" s="1"/>
      <c r="E415" s="8"/>
      <c r="F415" s="1"/>
      <c r="G415" s="7"/>
    </row>
    <row r="416" spans="2:7" hidden="1" x14ac:dyDescent="0.25">
      <c r="B416" s="6"/>
      <c r="C416" s="1"/>
      <c r="D416" s="1"/>
      <c r="E416" s="8"/>
      <c r="F416" s="1"/>
      <c r="G416" s="7"/>
    </row>
    <row r="417" spans="2:7" hidden="1" x14ac:dyDescent="0.25">
      <c r="B417" s="6"/>
      <c r="C417" s="1"/>
      <c r="D417" s="1"/>
      <c r="E417" s="8"/>
      <c r="F417" s="1"/>
      <c r="G417" s="7"/>
    </row>
    <row r="418" spans="2:7" hidden="1" x14ac:dyDescent="0.25">
      <c r="B418" s="6"/>
      <c r="C418" s="1"/>
      <c r="D418" s="1"/>
      <c r="E418" s="8"/>
      <c r="F418" s="1"/>
      <c r="G418" s="7"/>
    </row>
    <row r="419" spans="2:7" hidden="1" x14ac:dyDescent="0.25">
      <c r="B419" s="6"/>
      <c r="C419" s="1"/>
      <c r="D419" s="1"/>
      <c r="E419" s="8"/>
      <c r="F419" s="1"/>
      <c r="G419" s="7"/>
    </row>
    <row r="420" spans="2:7" hidden="1" x14ac:dyDescent="0.25">
      <c r="B420" s="6"/>
      <c r="C420" s="1"/>
      <c r="D420" s="1"/>
      <c r="E420" s="8"/>
      <c r="F420" s="1"/>
      <c r="G420" s="7"/>
    </row>
    <row r="421" spans="2:7" hidden="1" x14ac:dyDescent="0.25">
      <c r="B421" s="6"/>
      <c r="C421" s="1"/>
      <c r="D421" s="1"/>
      <c r="E421" s="8"/>
      <c r="F421" s="1"/>
      <c r="G421" s="7"/>
    </row>
    <row r="422" spans="2:7" hidden="1" x14ac:dyDescent="0.25">
      <c r="B422" s="6"/>
      <c r="C422" s="1"/>
      <c r="D422" s="1"/>
      <c r="E422" s="8"/>
      <c r="F422" s="1"/>
      <c r="G422" s="7"/>
    </row>
    <row r="423" spans="2:7" hidden="1" x14ac:dyDescent="0.25">
      <c r="B423" s="6"/>
      <c r="C423" s="1"/>
      <c r="D423" s="1"/>
      <c r="E423" s="8"/>
      <c r="F423" s="1"/>
      <c r="G423" s="7"/>
    </row>
    <row r="424" spans="2:7" hidden="1" x14ac:dyDescent="0.25">
      <c r="B424" s="6"/>
      <c r="C424" s="1"/>
      <c r="D424" s="1"/>
      <c r="E424" s="8"/>
      <c r="F424" s="1"/>
      <c r="G424" s="7"/>
    </row>
    <row r="425" spans="2:7" hidden="1" x14ac:dyDescent="0.25">
      <c r="B425" s="6"/>
      <c r="C425" s="1"/>
      <c r="D425" s="1"/>
      <c r="E425" s="8"/>
      <c r="F425" s="1"/>
      <c r="G425" s="7"/>
    </row>
    <row r="426" spans="2:7" hidden="1" x14ac:dyDescent="0.25">
      <c r="B426" s="6"/>
      <c r="C426" s="1"/>
      <c r="D426" s="1"/>
      <c r="E426" s="8"/>
      <c r="F426" s="1"/>
      <c r="G426" s="7"/>
    </row>
    <row r="427" spans="2:7" hidden="1" x14ac:dyDescent="0.25">
      <c r="B427" s="6"/>
      <c r="C427" s="1"/>
      <c r="D427" s="1"/>
      <c r="E427" s="8"/>
      <c r="F427" s="1"/>
      <c r="G427" s="7"/>
    </row>
    <row r="428" spans="2:7" hidden="1" x14ac:dyDescent="0.25">
      <c r="B428" s="6"/>
      <c r="C428" s="1"/>
      <c r="D428" s="1"/>
      <c r="E428" s="8"/>
      <c r="F428" s="1"/>
      <c r="G428" s="7"/>
    </row>
    <row r="429" spans="2:7" hidden="1" x14ac:dyDescent="0.25">
      <c r="B429" s="6"/>
      <c r="C429" s="1"/>
      <c r="D429" s="1"/>
      <c r="E429" s="8"/>
      <c r="F429" s="1"/>
      <c r="G429" s="7"/>
    </row>
    <row r="430" spans="2:7" hidden="1" x14ac:dyDescent="0.25">
      <c r="B430" s="6"/>
      <c r="C430" s="1"/>
      <c r="D430" s="1"/>
      <c r="E430" s="8"/>
      <c r="F430" s="1"/>
      <c r="G430" s="7"/>
    </row>
    <row r="431" spans="2:7" hidden="1" x14ac:dyDescent="0.25">
      <c r="B431" s="6"/>
      <c r="C431" s="1"/>
      <c r="D431" s="1"/>
      <c r="E431" s="8"/>
      <c r="F431" s="1"/>
      <c r="G431" s="7"/>
    </row>
    <row r="432" spans="2:7" hidden="1" x14ac:dyDescent="0.25">
      <c r="B432" s="6"/>
      <c r="C432" s="1"/>
      <c r="D432" s="1"/>
      <c r="E432" s="8"/>
      <c r="F432" s="1"/>
      <c r="G432" s="7"/>
    </row>
    <row r="433" spans="2:7" hidden="1" x14ac:dyDescent="0.25">
      <c r="B433" s="6"/>
      <c r="C433" s="1"/>
      <c r="D433" s="1"/>
      <c r="E433" s="8"/>
      <c r="F433" s="1"/>
      <c r="G433" s="7"/>
    </row>
    <row r="434" spans="2:7" hidden="1" x14ac:dyDescent="0.25">
      <c r="B434" s="6"/>
      <c r="C434" s="1"/>
      <c r="D434" s="1"/>
      <c r="E434" s="8"/>
      <c r="F434" s="1"/>
      <c r="G434" s="7"/>
    </row>
    <row r="435" spans="2:7" hidden="1" x14ac:dyDescent="0.25">
      <c r="B435" s="6"/>
      <c r="C435" s="1"/>
      <c r="D435" s="1"/>
      <c r="E435" s="8"/>
      <c r="F435" s="1"/>
      <c r="G435" s="7"/>
    </row>
    <row r="436" spans="2:7" hidden="1" x14ac:dyDescent="0.25">
      <c r="B436" s="6"/>
      <c r="C436" s="1"/>
      <c r="D436" s="1"/>
      <c r="E436" s="8"/>
      <c r="F436" s="1"/>
      <c r="G436" s="7"/>
    </row>
    <row r="437" spans="2:7" hidden="1" x14ac:dyDescent="0.25">
      <c r="B437" s="6"/>
      <c r="C437" s="1"/>
      <c r="D437" s="1"/>
      <c r="E437" s="8"/>
      <c r="F437" s="1"/>
      <c r="G437" s="7"/>
    </row>
    <row r="438" spans="2:7" hidden="1" x14ac:dyDescent="0.25">
      <c r="B438" s="6"/>
      <c r="C438" s="1"/>
      <c r="D438" s="1"/>
      <c r="E438" s="8"/>
      <c r="F438" s="1"/>
      <c r="G438" s="7"/>
    </row>
    <row r="439" spans="2:7" hidden="1" x14ac:dyDescent="0.25">
      <c r="B439" s="6"/>
      <c r="C439" s="1"/>
      <c r="D439" s="1"/>
      <c r="E439" s="8"/>
      <c r="F439" s="1"/>
      <c r="G439" s="7"/>
    </row>
    <row r="440" spans="2:7" hidden="1" x14ac:dyDescent="0.25">
      <c r="B440" s="6"/>
      <c r="C440" s="1"/>
      <c r="D440" s="1"/>
      <c r="E440" s="8"/>
      <c r="F440" s="1"/>
      <c r="G440" s="7"/>
    </row>
    <row r="441" spans="2:7" hidden="1" x14ac:dyDescent="0.25">
      <c r="B441" s="6"/>
      <c r="C441" s="1"/>
      <c r="D441" s="1"/>
      <c r="E441" s="8"/>
      <c r="F441" s="1"/>
      <c r="G441" s="7"/>
    </row>
    <row r="442" spans="2:7" hidden="1" x14ac:dyDescent="0.25">
      <c r="B442" s="6"/>
      <c r="C442" s="1"/>
      <c r="D442" s="1"/>
      <c r="E442" s="8"/>
      <c r="F442" s="1"/>
      <c r="G442" s="7"/>
    </row>
    <row r="443" spans="2:7" hidden="1" x14ac:dyDescent="0.25">
      <c r="B443" s="6"/>
      <c r="C443" s="1"/>
      <c r="D443" s="1"/>
      <c r="E443" s="8"/>
      <c r="F443" s="1"/>
      <c r="G443" s="7"/>
    </row>
    <row r="444" spans="2:7" hidden="1" x14ac:dyDescent="0.25">
      <c r="B444" s="6"/>
      <c r="C444" s="1"/>
      <c r="D444" s="1"/>
      <c r="E444" s="8"/>
      <c r="F444" s="1"/>
      <c r="G444" s="7"/>
    </row>
    <row r="445" spans="2:7" hidden="1" x14ac:dyDescent="0.25">
      <c r="B445" s="6"/>
      <c r="C445" s="1"/>
      <c r="D445" s="1"/>
      <c r="E445" s="8"/>
      <c r="F445" s="1"/>
      <c r="G445" s="7"/>
    </row>
    <row r="446" spans="2:7" hidden="1" x14ac:dyDescent="0.25">
      <c r="B446" s="6"/>
      <c r="C446" s="1"/>
      <c r="D446" s="1"/>
      <c r="E446" s="8"/>
      <c r="F446" s="1"/>
      <c r="G446" s="7"/>
    </row>
    <row r="447" spans="2:7" hidden="1" x14ac:dyDescent="0.25">
      <c r="B447" s="6"/>
      <c r="C447" s="1"/>
      <c r="D447" s="1"/>
      <c r="E447" s="8"/>
      <c r="F447" s="1"/>
      <c r="G447" s="7"/>
    </row>
    <row r="448" spans="2:7" hidden="1" x14ac:dyDescent="0.25">
      <c r="B448" s="6"/>
      <c r="C448" s="1"/>
      <c r="D448" s="1"/>
      <c r="E448" s="8"/>
      <c r="F448" s="1"/>
      <c r="G448" s="7"/>
    </row>
    <row r="449" spans="2:7" hidden="1" x14ac:dyDescent="0.25">
      <c r="B449" s="6"/>
      <c r="C449" s="1"/>
      <c r="D449" s="1"/>
      <c r="E449" s="8"/>
      <c r="F449" s="1"/>
      <c r="G449" s="7"/>
    </row>
    <row r="450" spans="2:7" hidden="1" x14ac:dyDescent="0.25">
      <c r="B450" s="6"/>
      <c r="C450" s="1"/>
      <c r="D450" s="1"/>
      <c r="E450" s="8"/>
      <c r="F450" s="1"/>
      <c r="G450" s="7"/>
    </row>
    <row r="451" spans="2:7" hidden="1" x14ac:dyDescent="0.25">
      <c r="B451" s="6"/>
      <c r="C451" s="1"/>
      <c r="D451" s="1"/>
      <c r="E451" s="8"/>
      <c r="F451" s="1"/>
      <c r="G451" s="7"/>
    </row>
    <row r="452" spans="2:7" hidden="1" x14ac:dyDescent="0.25">
      <c r="B452" s="6"/>
      <c r="C452" s="1"/>
      <c r="D452" s="1"/>
      <c r="E452" s="8"/>
      <c r="F452" s="1"/>
      <c r="G452" s="7"/>
    </row>
    <row r="453" spans="2:7" hidden="1" x14ac:dyDescent="0.25">
      <c r="B453" s="6"/>
      <c r="C453" s="1"/>
      <c r="D453" s="1"/>
      <c r="E453" s="8"/>
      <c r="F453" s="1"/>
      <c r="G453" s="7"/>
    </row>
    <row r="454" spans="2:7" hidden="1" x14ac:dyDescent="0.25">
      <c r="B454" s="6"/>
      <c r="C454" s="1"/>
      <c r="D454" s="1"/>
      <c r="E454" s="8"/>
      <c r="F454" s="1"/>
      <c r="G454" s="7"/>
    </row>
    <row r="455" spans="2:7" hidden="1" x14ac:dyDescent="0.25">
      <c r="B455" s="6"/>
      <c r="C455" s="1"/>
      <c r="D455" s="1"/>
      <c r="E455" s="8"/>
      <c r="F455" s="1"/>
      <c r="G455" s="7"/>
    </row>
    <row r="456" spans="2:7" hidden="1" x14ac:dyDescent="0.25">
      <c r="B456" s="6"/>
      <c r="C456" s="1"/>
      <c r="D456" s="1"/>
      <c r="E456" s="8"/>
      <c r="F456" s="1"/>
      <c r="G456" s="7"/>
    </row>
    <row r="457" spans="2:7" hidden="1" x14ac:dyDescent="0.25">
      <c r="B457" s="6"/>
      <c r="C457" s="1"/>
      <c r="D457" s="1"/>
      <c r="E457" s="8"/>
      <c r="F457" s="1"/>
      <c r="G457" s="7"/>
    </row>
    <row r="458" spans="2:7" hidden="1" x14ac:dyDescent="0.25">
      <c r="B458" s="6"/>
      <c r="C458" s="1"/>
      <c r="D458" s="1"/>
      <c r="E458" s="8"/>
      <c r="F458" s="1"/>
      <c r="G458" s="7"/>
    </row>
    <row r="459" spans="2:7" hidden="1" x14ac:dyDescent="0.25">
      <c r="B459" s="6"/>
      <c r="C459" s="1"/>
      <c r="D459" s="1"/>
      <c r="E459" s="8"/>
      <c r="F459" s="1"/>
      <c r="G459" s="7"/>
    </row>
    <row r="460" spans="2:7" hidden="1" x14ac:dyDescent="0.25">
      <c r="B460" s="6"/>
      <c r="C460" s="1"/>
      <c r="D460" s="1"/>
      <c r="E460" s="8"/>
      <c r="F460" s="1"/>
      <c r="G460" s="7"/>
    </row>
    <row r="461" spans="2:7" hidden="1" x14ac:dyDescent="0.25">
      <c r="B461" s="6"/>
      <c r="C461" s="1"/>
      <c r="D461" s="1"/>
      <c r="E461" s="8"/>
      <c r="F461" s="1"/>
      <c r="G461" s="7"/>
    </row>
    <row r="462" spans="2:7" hidden="1" x14ac:dyDescent="0.25">
      <c r="B462" s="6"/>
      <c r="C462" s="1"/>
      <c r="D462" s="1"/>
      <c r="E462" s="8"/>
      <c r="F462" s="1"/>
      <c r="G462" s="7"/>
    </row>
    <row r="463" spans="2:7" hidden="1" x14ac:dyDescent="0.25">
      <c r="B463" s="6"/>
      <c r="C463" s="1"/>
      <c r="D463" s="1"/>
      <c r="E463" s="8"/>
      <c r="F463" s="1"/>
      <c r="G463" s="7"/>
    </row>
    <row r="464" spans="2:7" hidden="1" x14ac:dyDescent="0.25">
      <c r="B464" s="6"/>
      <c r="C464" s="1"/>
      <c r="D464" s="1"/>
      <c r="E464" s="8"/>
      <c r="F464" s="1"/>
      <c r="G464" s="7"/>
    </row>
    <row r="465" spans="2:7" hidden="1" x14ac:dyDescent="0.25">
      <c r="B465" s="6"/>
      <c r="C465" s="1"/>
      <c r="D465" s="1"/>
      <c r="E465" s="8"/>
      <c r="F465" s="1"/>
      <c r="G465" s="7"/>
    </row>
    <row r="466" spans="2:7" hidden="1" x14ac:dyDescent="0.25">
      <c r="B466" s="6"/>
      <c r="C466" s="1"/>
      <c r="D466" s="1"/>
      <c r="E466" s="8"/>
      <c r="F466" s="1"/>
      <c r="G466" s="7"/>
    </row>
    <row r="467" spans="2:7" hidden="1" x14ac:dyDescent="0.25">
      <c r="B467" s="6"/>
      <c r="C467" s="1"/>
      <c r="D467" s="1"/>
      <c r="E467" s="8"/>
      <c r="F467" s="1"/>
      <c r="G467" s="7"/>
    </row>
    <row r="468" spans="2:7" hidden="1" x14ac:dyDescent="0.25">
      <c r="B468" s="6"/>
      <c r="C468" s="1"/>
      <c r="D468" s="1"/>
      <c r="E468" s="8"/>
      <c r="F468" s="1"/>
      <c r="G468" s="7"/>
    </row>
    <row r="469" spans="2:7" hidden="1" x14ac:dyDescent="0.25">
      <c r="B469" s="6"/>
      <c r="C469" s="1"/>
      <c r="D469" s="1"/>
      <c r="E469" s="8"/>
      <c r="F469" s="1"/>
      <c r="G469" s="7"/>
    </row>
    <row r="470" spans="2:7" hidden="1" x14ac:dyDescent="0.25">
      <c r="B470" s="6"/>
      <c r="C470" s="1"/>
      <c r="D470" s="1"/>
      <c r="E470" s="8"/>
      <c r="F470" s="1"/>
      <c r="G470" s="7"/>
    </row>
    <row r="471" spans="2:7" hidden="1" x14ac:dyDescent="0.25">
      <c r="B471" s="6"/>
      <c r="C471" s="1"/>
      <c r="D471" s="1"/>
      <c r="E471" s="8"/>
      <c r="F471" s="1"/>
      <c r="G471" s="7"/>
    </row>
    <row r="472" spans="2:7" hidden="1" x14ac:dyDescent="0.25">
      <c r="B472" s="6"/>
      <c r="C472" s="1"/>
      <c r="D472" s="1"/>
      <c r="E472" s="8"/>
      <c r="F472" s="1"/>
      <c r="G472" s="7"/>
    </row>
    <row r="473" spans="2:7" hidden="1" x14ac:dyDescent="0.25">
      <c r="B473" s="6"/>
      <c r="C473" s="1"/>
      <c r="D473" s="1"/>
      <c r="E473" s="8"/>
      <c r="F473" s="1"/>
      <c r="G473" s="7"/>
    </row>
    <row r="474" spans="2:7" hidden="1" x14ac:dyDescent="0.25">
      <c r="B474" s="6"/>
      <c r="C474" s="1"/>
      <c r="D474" s="1"/>
      <c r="E474" s="8"/>
      <c r="F474" s="1"/>
      <c r="G474" s="7"/>
    </row>
    <row r="475" spans="2:7" hidden="1" x14ac:dyDescent="0.25">
      <c r="B475" s="6"/>
      <c r="C475" s="1"/>
      <c r="D475" s="1"/>
      <c r="E475" s="8"/>
      <c r="F475" s="1"/>
      <c r="G475" s="7"/>
    </row>
    <row r="476" spans="2:7" hidden="1" x14ac:dyDescent="0.25">
      <c r="B476" s="6"/>
      <c r="C476" s="1"/>
      <c r="D476" s="1"/>
      <c r="E476" s="8"/>
      <c r="F476" s="1"/>
      <c r="G476" s="7"/>
    </row>
    <row r="477" spans="2:7" hidden="1" x14ac:dyDescent="0.25">
      <c r="B477" s="6"/>
      <c r="C477" s="1"/>
      <c r="D477" s="1"/>
      <c r="E477" s="8"/>
      <c r="F477" s="1"/>
      <c r="G477" s="7"/>
    </row>
    <row r="478" spans="2:7" hidden="1" x14ac:dyDescent="0.25">
      <c r="B478" s="6"/>
      <c r="C478" s="1"/>
      <c r="D478" s="1"/>
      <c r="E478" s="8"/>
      <c r="F478" s="1"/>
      <c r="G478" s="7"/>
    </row>
    <row r="479" spans="2:7" hidden="1" x14ac:dyDescent="0.25">
      <c r="B479" s="6"/>
      <c r="C479" s="1"/>
      <c r="D479" s="1"/>
      <c r="E479" s="8"/>
      <c r="F479" s="1"/>
      <c r="G479" s="7"/>
    </row>
    <row r="480" spans="2:7" hidden="1" x14ac:dyDescent="0.25">
      <c r="B480" s="6"/>
      <c r="C480" s="1"/>
      <c r="D480" s="1"/>
      <c r="E480" s="8"/>
      <c r="F480" s="1"/>
      <c r="G480" s="7"/>
    </row>
    <row r="481" spans="2:7" hidden="1" x14ac:dyDescent="0.25">
      <c r="B481" s="6"/>
      <c r="C481" s="1"/>
      <c r="D481" s="1"/>
      <c r="E481" s="8"/>
      <c r="F481" s="1"/>
      <c r="G481" s="7"/>
    </row>
    <row r="482" spans="2:7" hidden="1" x14ac:dyDescent="0.25">
      <c r="B482" s="6"/>
      <c r="C482" s="1"/>
      <c r="D482" s="1"/>
      <c r="E482" s="8"/>
      <c r="F482" s="1"/>
      <c r="G482" s="7"/>
    </row>
    <row r="483" spans="2:7" hidden="1" x14ac:dyDescent="0.25">
      <c r="B483" s="6"/>
      <c r="C483" s="1"/>
      <c r="D483" s="1"/>
      <c r="E483" s="8"/>
      <c r="F483" s="1"/>
      <c r="G483" s="7"/>
    </row>
    <row r="484" spans="2:7" hidden="1" x14ac:dyDescent="0.25">
      <c r="B484" s="6"/>
      <c r="C484" s="1"/>
      <c r="D484" s="1"/>
      <c r="E484" s="8"/>
      <c r="F484" s="1"/>
      <c r="G484" s="7"/>
    </row>
    <row r="485" spans="2:7" hidden="1" x14ac:dyDescent="0.25">
      <c r="B485" s="6"/>
      <c r="C485" s="1"/>
      <c r="D485" s="1"/>
      <c r="E485" s="8"/>
      <c r="F485" s="1"/>
      <c r="G485" s="7"/>
    </row>
    <row r="486" spans="2:7" hidden="1" x14ac:dyDescent="0.25">
      <c r="B486" s="6"/>
      <c r="C486" s="1"/>
      <c r="D486" s="1"/>
      <c r="E486" s="8"/>
      <c r="F486" s="1"/>
      <c r="G486" s="7"/>
    </row>
    <row r="487" spans="2:7" hidden="1" x14ac:dyDescent="0.25">
      <c r="B487" s="6"/>
      <c r="C487" s="1"/>
      <c r="D487" s="1"/>
      <c r="E487" s="8"/>
      <c r="F487" s="1"/>
      <c r="G487" s="7"/>
    </row>
    <row r="488" spans="2:7" hidden="1" x14ac:dyDescent="0.25">
      <c r="B488" s="6"/>
      <c r="C488" s="1"/>
      <c r="D488" s="1"/>
      <c r="E488" s="8"/>
      <c r="F488" s="1"/>
      <c r="G488" s="7"/>
    </row>
    <row r="489" spans="2:7" hidden="1" x14ac:dyDescent="0.25">
      <c r="B489" s="6"/>
      <c r="C489" s="1"/>
      <c r="D489" s="1"/>
      <c r="E489" s="8"/>
      <c r="F489" s="1"/>
      <c r="G489" s="7"/>
    </row>
    <row r="490" spans="2:7" hidden="1" x14ac:dyDescent="0.25">
      <c r="B490" s="6"/>
      <c r="C490" s="1"/>
      <c r="D490" s="1"/>
      <c r="E490" s="8"/>
      <c r="F490" s="1"/>
      <c r="G490" s="7"/>
    </row>
    <row r="491" spans="2:7" hidden="1" x14ac:dyDescent="0.25">
      <c r="B491" s="6"/>
      <c r="C491" s="1"/>
      <c r="D491" s="1"/>
      <c r="E491" s="8"/>
      <c r="F491" s="1"/>
      <c r="G491" s="7"/>
    </row>
    <row r="492" spans="2:7" hidden="1" x14ac:dyDescent="0.25">
      <c r="B492" s="6"/>
      <c r="C492" s="1"/>
      <c r="D492" s="1"/>
      <c r="E492" s="8"/>
      <c r="F492" s="1"/>
      <c r="G492" s="7"/>
    </row>
    <row r="493" spans="2:7" hidden="1" x14ac:dyDescent="0.25">
      <c r="B493" s="6"/>
      <c r="C493" s="1"/>
      <c r="D493" s="1"/>
      <c r="E493" s="8"/>
      <c r="F493" s="1"/>
      <c r="G493" s="7"/>
    </row>
    <row r="494" spans="2:7" hidden="1" x14ac:dyDescent="0.25">
      <c r="B494" s="6"/>
      <c r="C494" s="1"/>
      <c r="D494" s="1"/>
      <c r="E494" s="8"/>
      <c r="F494" s="1"/>
      <c r="G494" s="7"/>
    </row>
    <row r="495" spans="2:7" hidden="1" x14ac:dyDescent="0.25">
      <c r="B495" s="6"/>
      <c r="C495" s="1"/>
      <c r="D495" s="1"/>
      <c r="E495" s="8"/>
      <c r="F495" s="1"/>
      <c r="G495" s="7"/>
    </row>
    <row r="496" spans="2:7" hidden="1" x14ac:dyDescent="0.25">
      <c r="B496" s="6"/>
      <c r="C496" s="1"/>
      <c r="D496" s="1"/>
      <c r="E496" s="8"/>
      <c r="F496" s="1"/>
      <c r="G496" s="7"/>
    </row>
    <row r="497" spans="2:7" hidden="1" x14ac:dyDescent="0.25">
      <c r="B497" s="6"/>
      <c r="C497" s="1"/>
      <c r="D497" s="1"/>
      <c r="E497" s="8"/>
      <c r="F497" s="1"/>
      <c r="G497" s="7"/>
    </row>
    <row r="498" spans="2:7" hidden="1" x14ac:dyDescent="0.25">
      <c r="B498" s="6"/>
      <c r="C498" s="1"/>
      <c r="D498" s="1"/>
      <c r="E498" s="8"/>
      <c r="F498" s="1"/>
      <c r="G498" s="7"/>
    </row>
    <row r="499" spans="2:7" hidden="1" x14ac:dyDescent="0.25">
      <c r="B499" s="6"/>
      <c r="C499" s="1"/>
      <c r="D499" s="1"/>
      <c r="E499" s="8"/>
      <c r="F499" s="1"/>
      <c r="G499" s="7"/>
    </row>
    <row r="500" spans="2:7" hidden="1" x14ac:dyDescent="0.25">
      <c r="B500" s="6"/>
      <c r="C500" s="1"/>
      <c r="D500" s="1"/>
      <c r="E500" s="8"/>
      <c r="F500" s="1"/>
      <c r="G500" s="7"/>
    </row>
    <row r="501" spans="2:7" hidden="1" x14ac:dyDescent="0.25">
      <c r="B501" s="6"/>
      <c r="C501" s="1"/>
      <c r="D501" s="1"/>
      <c r="E501" s="8"/>
      <c r="F501" s="1"/>
      <c r="G501" s="7"/>
    </row>
    <row r="502" spans="2:7" hidden="1" x14ac:dyDescent="0.25">
      <c r="B502" s="6"/>
      <c r="C502" s="1"/>
      <c r="D502" s="1"/>
      <c r="E502" s="8"/>
      <c r="F502" s="1"/>
      <c r="G502" s="7"/>
    </row>
    <row r="503" spans="2:7" hidden="1" x14ac:dyDescent="0.25">
      <c r="B503" s="6"/>
      <c r="C503" s="1"/>
      <c r="D503" s="1"/>
      <c r="E503" s="8"/>
      <c r="F503" s="1"/>
      <c r="G503" s="7"/>
    </row>
    <row r="504" spans="2:7" hidden="1" x14ac:dyDescent="0.25">
      <c r="B504" s="6"/>
      <c r="C504" s="1"/>
      <c r="D504" s="1"/>
      <c r="E504" s="8"/>
      <c r="F504" s="1"/>
      <c r="G504" s="7"/>
    </row>
    <row r="505" spans="2:7" hidden="1" x14ac:dyDescent="0.25">
      <c r="B505" s="6"/>
      <c r="C505" s="1"/>
      <c r="D505" s="1"/>
      <c r="E505" s="8"/>
      <c r="F505" s="1"/>
      <c r="G505" s="7"/>
    </row>
    <row r="506" spans="2:7" hidden="1" x14ac:dyDescent="0.25">
      <c r="B506" s="6"/>
      <c r="C506" s="1"/>
      <c r="D506" s="1"/>
      <c r="E506" s="8"/>
      <c r="F506" s="1"/>
      <c r="G506" s="7"/>
    </row>
    <row r="507" spans="2:7" hidden="1" x14ac:dyDescent="0.25">
      <c r="B507" s="6"/>
      <c r="C507" s="1"/>
      <c r="D507" s="1"/>
      <c r="E507" s="8"/>
      <c r="F507" s="1"/>
      <c r="G507" s="7"/>
    </row>
    <row r="508" spans="2:7" hidden="1" x14ac:dyDescent="0.25">
      <c r="B508" s="6"/>
      <c r="C508" s="1"/>
      <c r="D508" s="1"/>
      <c r="E508" s="8"/>
      <c r="F508" s="1"/>
      <c r="G508" s="7"/>
    </row>
    <row r="509" spans="2:7" hidden="1" x14ac:dyDescent="0.25">
      <c r="B509" s="6"/>
      <c r="C509" s="1"/>
      <c r="D509" s="1"/>
      <c r="E509" s="8"/>
      <c r="F509" s="1"/>
      <c r="G509" s="7"/>
    </row>
    <row r="510" spans="2:7" hidden="1" x14ac:dyDescent="0.25">
      <c r="B510" s="6"/>
      <c r="C510" s="1"/>
      <c r="D510" s="1"/>
      <c r="E510" s="8"/>
      <c r="F510" s="1"/>
      <c r="G510" s="7"/>
    </row>
    <row r="511" spans="2:7" hidden="1" x14ac:dyDescent="0.25">
      <c r="B511" s="6"/>
      <c r="C511" s="1"/>
      <c r="D511" s="1"/>
      <c r="E511" s="8"/>
      <c r="F511" s="1"/>
      <c r="G511" s="7"/>
    </row>
    <row r="512" spans="2:7" hidden="1" x14ac:dyDescent="0.25">
      <c r="B512" s="6"/>
      <c r="C512" s="1"/>
      <c r="D512" s="1"/>
      <c r="E512" s="8"/>
      <c r="F512" s="1"/>
      <c r="G512" s="7"/>
    </row>
    <row r="513" spans="2:7" hidden="1" x14ac:dyDescent="0.25">
      <c r="B513" s="6"/>
      <c r="C513" s="1"/>
      <c r="D513" s="1"/>
      <c r="E513" s="8"/>
      <c r="F513" s="1"/>
      <c r="G513" s="7"/>
    </row>
    <row r="514" spans="2:7" hidden="1" x14ac:dyDescent="0.25">
      <c r="B514" s="6"/>
      <c r="C514" s="1"/>
      <c r="D514" s="1"/>
      <c r="E514" s="8"/>
      <c r="F514" s="1"/>
      <c r="G514" s="7"/>
    </row>
    <row r="515" spans="2:7" hidden="1" x14ac:dyDescent="0.25">
      <c r="B515" s="6"/>
      <c r="C515" s="1"/>
      <c r="D515" s="1"/>
      <c r="E515" s="8"/>
      <c r="F515" s="1"/>
      <c r="G515" s="7"/>
    </row>
    <row r="516" spans="2:7" hidden="1" x14ac:dyDescent="0.25">
      <c r="B516" s="6"/>
      <c r="C516" s="1"/>
      <c r="D516" s="1"/>
      <c r="E516" s="8"/>
      <c r="F516" s="1"/>
      <c r="G516" s="7"/>
    </row>
    <row r="517" spans="2:7" hidden="1" x14ac:dyDescent="0.25">
      <c r="B517" s="6"/>
      <c r="C517" s="1"/>
      <c r="D517" s="1"/>
      <c r="E517" s="8"/>
      <c r="F517" s="1"/>
      <c r="G517" s="7"/>
    </row>
    <row r="518" spans="2:7" hidden="1" x14ac:dyDescent="0.25">
      <c r="B518" s="6"/>
      <c r="C518" s="1"/>
      <c r="D518" s="1"/>
      <c r="E518" s="8"/>
      <c r="F518" s="1"/>
      <c r="G518" s="7"/>
    </row>
    <row r="519" spans="2:7" hidden="1" x14ac:dyDescent="0.25">
      <c r="B519" s="6"/>
      <c r="C519" s="1"/>
      <c r="D519" s="1"/>
      <c r="E519" s="8"/>
      <c r="F519" s="1"/>
      <c r="G519" s="7"/>
    </row>
    <row r="520" spans="2:7" hidden="1" x14ac:dyDescent="0.25">
      <c r="B520" s="6"/>
      <c r="C520" s="1"/>
      <c r="D520" s="1"/>
      <c r="E520" s="8"/>
      <c r="F520" s="1"/>
      <c r="G520" s="7"/>
    </row>
    <row r="521" spans="2:7" hidden="1" x14ac:dyDescent="0.25">
      <c r="B521" s="6"/>
      <c r="C521" s="1"/>
      <c r="D521" s="1"/>
      <c r="E521" s="8"/>
      <c r="F521" s="1"/>
      <c r="G521" s="7"/>
    </row>
    <row r="522" spans="2:7" hidden="1" x14ac:dyDescent="0.25">
      <c r="B522" s="6"/>
      <c r="C522" s="1"/>
      <c r="D522" s="1"/>
      <c r="E522" s="8"/>
      <c r="F522" s="1"/>
      <c r="G522" s="7"/>
    </row>
    <row r="523" spans="2:7" hidden="1" x14ac:dyDescent="0.25">
      <c r="B523" s="6"/>
      <c r="C523" s="1"/>
      <c r="D523" s="1"/>
      <c r="E523" s="8"/>
      <c r="F523" s="1"/>
      <c r="G523" s="7"/>
    </row>
    <row r="524" spans="2:7" hidden="1" x14ac:dyDescent="0.25">
      <c r="B524" s="6"/>
      <c r="C524" s="1"/>
      <c r="D524" s="1"/>
      <c r="E524" s="8"/>
      <c r="F524" s="1"/>
      <c r="G524" s="7"/>
    </row>
    <row r="525" spans="2:7" hidden="1" x14ac:dyDescent="0.25">
      <c r="B525" s="6"/>
      <c r="C525" s="1"/>
      <c r="D525" s="1"/>
      <c r="E525" s="8"/>
      <c r="F525" s="1"/>
      <c r="G525" s="7"/>
    </row>
    <row r="526" spans="2:7" hidden="1" x14ac:dyDescent="0.25">
      <c r="B526" s="6"/>
      <c r="C526" s="1"/>
      <c r="D526" s="1"/>
      <c r="E526" s="8"/>
      <c r="F526" s="1"/>
      <c r="G526" s="7"/>
    </row>
    <row r="527" spans="2:7" hidden="1" x14ac:dyDescent="0.25">
      <c r="B527" s="6"/>
      <c r="C527" s="1"/>
      <c r="D527" s="1"/>
      <c r="E527" s="8"/>
      <c r="F527" s="1"/>
      <c r="G527" s="7"/>
    </row>
    <row r="528" spans="2:7" hidden="1" x14ac:dyDescent="0.25">
      <c r="B528" s="6"/>
      <c r="C528" s="1"/>
      <c r="D528" s="1"/>
      <c r="E528" s="8"/>
      <c r="F528" s="1"/>
      <c r="G528" s="7"/>
    </row>
    <row r="529" spans="2:7" hidden="1" x14ac:dyDescent="0.25">
      <c r="B529" s="6"/>
      <c r="C529" s="1"/>
      <c r="D529" s="1"/>
      <c r="E529" s="8"/>
      <c r="F529" s="1"/>
      <c r="G529" s="7"/>
    </row>
    <row r="530" spans="2:7" hidden="1" x14ac:dyDescent="0.25">
      <c r="B530" s="6"/>
      <c r="C530" s="1"/>
      <c r="D530" s="1"/>
      <c r="E530" s="8"/>
      <c r="F530" s="1"/>
      <c r="G530" s="7"/>
    </row>
    <row r="531" spans="2:7" hidden="1" x14ac:dyDescent="0.25">
      <c r="B531" s="6"/>
      <c r="C531" s="1"/>
      <c r="D531" s="1"/>
      <c r="E531" s="8"/>
      <c r="F531" s="1"/>
      <c r="G531" s="7"/>
    </row>
    <row r="532" spans="2:7" hidden="1" x14ac:dyDescent="0.25">
      <c r="B532" s="6"/>
      <c r="C532" s="1"/>
      <c r="D532" s="1"/>
      <c r="E532" s="8"/>
      <c r="F532" s="1"/>
      <c r="G532" s="7"/>
    </row>
    <row r="533" spans="2:7" hidden="1" x14ac:dyDescent="0.25">
      <c r="B533" s="6"/>
      <c r="C533" s="1"/>
      <c r="D533" s="1"/>
      <c r="E533" s="8"/>
      <c r="F533" s="1"/>
      <c r="G533" s="7"/>
    </row>
    <row r="534" spans="2:7" hidden="1" x14ac:dyDescent="0.25">
      <c r="B534" s="6"/>
      <c r="C534" s="1"/>
      <c r="D534" s="1"/>
      <c r="E534" s="8"/>
      <c r="F534" s="1"/>
      <c r="G534" s="7"/>
    </row>
    <row r="535" spans="2:7" hidden="1" x14ac:dyDescent="0.25">
      <c r="B535" s="6"/>
      <c r="C535" s="1"/>
      <c r="D535" s="1"/>
      <c r="E535" s="8"/>
      <c r="F535" s="1"/>
      <c r="G535" s="7"/>
    </row>
    <row r="536" spans="2:7" hidden="1" x14ac:dyDescent="0.25">
      <c r="B536" s="6"/>
      <c r="C536" s="1"/>
      <c r="D536" s="1"/>
      <c r="E536" s="8"/>
      <c r="F536" s="1"/>
      <c r="G536" s="7"/>
    </row>
    <row r="537" spans="2:7" hidden="1" x14ac:dyDescent="0.25">
      <c r="B537" s="6"/>
      <c r="C537" s="1"/>
      <c r="D537" s="1"/>
      <c r="E537" s="8"/>
      <c r="F537" s="1"/>
      <c r="G537" s="7"/>
    </row>
    <row r="538" spans="2:7" hidden="1" x14ac:dyDescent="0.25">
      <c r="B538" s="6"/>
      <c r="C538" s="1"/>
      <c r="D538" s="1"/>
      <c r="E538" s="8"/>
      <c r="F538" s="1"/>
      <c r="G538" s="7"/>
    </row>
    <row r="539" spans="2:7" hidden="1" x14ac:dyDescent="0.25">
      <c r="B539" s="6"/>
      <c r="C539" s="1"/>
      <c r="D539" s="1"/>
      <c r="E539" s="8"/>
      <c r="F539" s="1"/>
      <c r="G539" s="7"/>
    </row>
    <row r="540" spans="2:7" hidden="1" x14ac:dyDescent="0.25">
      <c r="B540" s="6"/>
      <c r="C540" s="1"/>
      <c r="D540" s="1"/>
      <c r="E540" s="8"/>
      <c r="F540" s="1"/>
      <c r="G540" s="7"/>
    </row>
    <row r="541" spans="2:7" hidden="1" x14ac:dyDescent="0.25">
      <c r="B541" s="6"/>
      <c r="C541" s="1"/>
      <c r="D541" s="1"/>
      <c r="E541" s="8"/>
      <c r="F541" s="1"/>
      <c r="G541" s="7"/>
    </row>
    <row r="542" spans="2:7" hidden="1" x14ac:dyDescent="0.25">
      <c r="B542" s="6"/>
      <c r="C542" s="1"/>
      <c r="D542" s="1"/>
      <c r="E542" s="8"/>
      <c r="F542" s="1"/>
      <c r="G542" s="7"/>
    </row>
    <row r="543" spans="2:7" hidden="1" x14ac:dyDescent="0.25">
      <c r="B543" s="6"/>
      <c r="C543" s="1"/>
      <c r="D543" s="1"/>
      <c r="E543" s="8"/>
      <c r="F543" s="1"/>
      <c r="G543" s="7"/>
    </row>
    <row r="544" spans="2:7" hidden="1" x14ac:dyDescent="0.25">
      <c r="B544" s="6"/>
      <c r="C544" s="1"/>
      <c r="D544" s="1"/>
      <c r="E544" s="8"/>
      <c r="F544" s="1"/>
      <c r="G544" s="7"/>
    </row>
    <row r="545" spans="2:7" hidden="1" x14ac:dyDescent="0.25">
      <c r="B545" s="6"/>
      <c r="C545" s="1"/>
      <c r="D545" s="1"/>
      <c r="E545" s="8"/>
      <c r="F545" s="1"/>
      <c r="G545" s="7"/>
    </row>
    <row r="546" spans="2:7" hidden="1" x14ac:dyDescent="0.25">
      <c r="B546" s="6"/>
      <c r="C546" s="1"/>
      <c r="D546" s="1"/>
      <c r="E546" s="8"/>
      <c r="F546" s="1"/>
      <c r="G546" s="7"/>
    </row>
    <row r="547" spans="2:7" hidden="1" x14ac:dyDescent="0.25">
      <c r="B547" s="6"/>
      <c r="C547" s="1"/>
      <c r="D547" s="1"/>
      <c r="E547" s="8"/>
      <c r="F547" s="1"/>
      <c r="G547" s="7"/>
    </row>
    <row r="548" spans="2:7" hidden="1" x14ac:dyDescent="0.25">
      <c r="B548" s="6"/>
      <c r="C548" s="1"/>
      <c r="D548" s="1"/>
      <c r="E548" s="8"/>
      <c r="F548" s="1"/>
      <c r="G548" s="7"/>
    </row>
    <row r="549" spans="2:7" hidden="1" x14ac:dyDescent="0.25">
      <c r="B549" s="6"/>
      <c r="C549" s="1"/>
      <c r="D549" s="1"/>
      <c r="E549" s="8"/>
      <c r="F549" s="1"/>
      <c r="G549" s="7"/>
    </row>
    <row r="550" spans="2:7" hidden="1" x14ac:dyDescent="0.25">
      <c r="B550" s="6"/>
      <c r="C550" s="1"/>
      <c r="D550" s="1"/>
      <c r="E550" s="8"/>
      <c r="F550" s="1"/>
      <c r="G550" s="7"/>
    </row>
    <row r="551" spans="2:7" hidden="1" x14ac:dyDescent="0.25">
      <c r="B551" s="6"/>
      <c r="C551" s="1"/>
      <c r="D551" s="1"/>
      <c r="E551" s="8"/>
      <c r="F551" s="1"/>
      <c r="G551" s="7"/>
    </row>
    <row r="552" spans="2:7" hidden="1" x14ac:dyDescent="0.25">
      <c r="B552" s="6"/>
      <c r="C552" s="1"/>
      <c r="D552" s="1"/>
      <c r="E552" s="8"/>
      <c r="F552" s="1"/>
      <c r="G552" s="7"/>
    </row>
    <row r="553" spans="2:7" hidden="1" x14ac:dyDescent="0.25">
      <c r="B553" s="6"/>
      <c r="C553" s="1"/>
      <c r="D553" s="1"/>
      <c r="E553" s="8"/>
      <c r="F553" s="1"/>
      <c r="G553" s="7"/>
    </row>
    <row r="554" spans="2:7" hidden="1" x14ac:dyDescent="0.25">
      <c r="B554" s="6"/>
      <c r="C554" s="1"/>
      <c r="D554" s="1"/>
      <c r="E554" s="8"/>
      <c r="F554" s="1"/>
      <c r="G554" s="7"/>
    </row>
    <row r="555" spans="2:7" hidden="1" x14ac:dyDescent="0.25">
      <c r="B555" s="6"/>
      <c r="C555" s="1"/>
      <c r="D555" s="1"/>
      <c r="E555" s="8"/>
      <c r="F555" s="1"/>
      <c r="G555" s="7"/>
    </row>
    <row r="556" spans="2:7" hidden="1" x14ac:dyDescent="0.25">
      <c r="B556" s="6"/>
      <c r="C556" s="1"/>
      <c r="D556" s="1"/>
      <c r="E556" s="8"/>
      <c r="F556" s="1"/>
      <c r="G556" s="7"/>
    </row>
    <row r="557" spans="2:7" hidden="1" x14ac:dyDescent="0.25">
      <c r="B557" s="6"/>
      <c r="C557" s="1"/>
      <c r="D557" s="1"/>
      <c r="E557" s="8"/>
      <c r="F557" s="1"/>
      <c r="G557" s="7"/>
    </row>
    <row r="558" spans="2:7" hidden="1" x14ac:dyDescent="0.25">
      <c r="B558" s="6"/>
      <c r="C558" s="1"/>
      <c r="D558" s="1"/>
      <c r="E558" s="8"/>
      <c r="F558" s="1"/>
      <c r="G558" s="7"/>
    </row>
    <row r="559" spans="2:7" hidden="1" x14ac:dyDescent="0.25">
      <c r="B559" s="6"/>
      <c r="C559" s="1"/>
      <c r="D559" s="1"/>
      <c r="E559" s="8"/>
      <c r="F559" s="1"/>
      <c r="G559" s="7"/>
    </row>
    <row r="560" spans="2:7" hidden="1" x14ac:dyDescent="0.25">
      <c r="B560" s="6"/>
      <c r="C560" s="1"/>
      <c r="D560" s="1"/>
      <c r="E560" s="8"/>
      <c r="F560" s="1"/>
      <c r="G560" s="7"/>
    </row>
    <row r="561" spans="2:7" hidden="1" x14ac:dyDescent="0.25">
      <c r="B561" s="6"/>
      <c r="C561" s="1"/>
      <c r="D561" s="1"/>
      <c r="E561" s="8"/>
      <c r="F561" s="1"/>
      <c r="G561" s="7"/>
    </row>
    <row r="562" spans="2:7" hidden="1" x14ac:dyDescent="0.25">
      <c r="B562" s="6"/>
      <c r="C562" s="1"/>
      <c r="D562" s="1"/>
      <c r="E562" s="8"/>
      <c r="F562" s="1"/>
      <c r="G562" s="7"/>
    </row>
    <row r="563" spans="2:7" hidden="1" x14ac:dyDescent="0.25">
      <c r="B563" s="6"/>
      <c r="C563" s="1"/>
      <c r="D563" s="1"/>
      <c r="E563" s="8"/>
      <c r="F563" s="1"/>
      <c r="G563" s="7"/>
    </row>
    <row r="564" spans="2:7" hidden="1" x14ac:dyDescent="0.25">
      <c r="B564" s="6"/>
      <c r="C564" s="1"/>
      <c r="D564" s="1"/>
      <c r="E564" s="8"/>
      <c r="F564" s="1"/>
      <c r="G564" s="7"/>
    </row>
    <row r="565" spans="2:7" hidden="1" x14ac:dyDescent="0.25">
      <c r="B565" s="6"/>
      <c r="C565" s="1"/>
      <c r="D565" s="1"/>
      <c r="E565" s="8"/>
      <c r="F565" s="1"/>
      <c r="G565" s="7"/>
    </row>
    <row r="566" spans="2:7" hidden="1" x14ac:dyDescent="0.25">
      <c r="B566" s="6"/>
      <c r="C566" s="1"/>
      <c r="D566" s="1"/>
      <c r="E566" s="8"/>
      <c r="F566" s="1"/>
      <c r="G566" s="7"/>
    </row>
    <row r="567" spans="2:7" hidden="1" x14ac:dyDescent="0.25">
      <c r="B567" s="6"/>
      <c r="C567" s="1"/>
      <c r="D567" s="1"/>
      <c r="E567" s="8"/>
      <c r="F567" s="1"/>
      <c r="G567" s="7"/>
    </row>
    <row r="568" spans="2:7" hidden="1" x14ac:dyDescent="0.25">
      <c r="B568" s="6"/>
      <c r="C568" s="1"/>
      <c r="D568" s="1"/>
      <c r="E568" s="8"/>
      <c r="F568" s="1"/>
      <c r="G568" s="7"/>
    </row>
    <row r="569" spans="2:7" hidden="1" x14ac:dyDescent="0.25">
      <c r="B569" s="6"/>
      <c r="C569" s="1"/>
      <c r="D569" s="1"/>
      <c r="E569" s="8"/>
      <c r="F569" s="1"/>
      <c r="G569" s="7"/>
    </row>
    <row r="570" spans="2:7" hidden="1" x14ac:dyDescent="0.25">
      <c r="B570" s="6"/>
      <c r="C570" s="1"/>
      <c r="D570" s="1"/>
      <c r="E570" s="8"/>
      <c r="F570" s="1"/>
      <c r="G570" s="7"/>
    </row>
    <row r="571" spans="2:7" hidden="1" x14ac:dyDescent="0.25">
      <c r="B571" s="6"/>
      <c r="C571" s="1"/>
      <c r="D571" s="1"/>
      <c r="E571" s="8"/>
      <c r="F571" s="1"/>
      <c r="G571" s="7"/>
    </row>
    <row r="572" spans="2:7" hidden="1" x14ac:dyDescent="0.25">
      <c r="B572" s="6"/>
      <c r="C572" s="1"/>
      <c r="D572" s="1"/>
      <c r="E572" s="8"/>
      <c r="F572" s="1"/>
      <c r="G572" s="7"/>
    </row>
    <row r="573" spans="2:7" hidden="1" x14ac:dyDescent="0.25">
      <c r="B573" s="6"/>
      <c r="C573" s="1"/>
      <c r="D573" s="1"/>
      <c r="E573" s="8"/>
      <c r="F573" s="1"/>
      <c r="G573" s="7"/>
    </row>
    <row r="574" spans="2:7" hidden="1" x14ac:dyDescent="0.25">
      <c r="B574" s="6"/>
      <c r="C574" s="1"/>
      <c r="D574" s="1"/>
      <c r="E574" s="8"/>
      <c r="F574" s="1"/>
      <c r="G574" s="7"/>
    </row>
    <row r="575" spans="2:7" hidden="1" x14ac:dyDescent="0.25">
      <c r="B575" s="6"/>
      <c r="C575" s="1"/>
      <c r="D575" s="1"/>
      <c r="E575" s="8"/>
      <c r="F575" s="1"/>
      <c r="G575" s="7"/>
    </row>
    <row r="576" spans="2:7" hidden="1" x14ac:dyDescent="0.25">
      <c r="B576" s="6"/>
      <c r="C576" s="1"/>
      <c r="D576" s="1"/>
      <c r="E576" s="8"/>
      <c r="F576" s="1"/>
      <c r="G576" s="7"/>
    </row>
    <row r="577" spans="2:7" hidden="1" x14ac:dyDescent="0.25">
      <c r="B577" s="6"/>
      <c r="C577" s="1"/>
      <c r="D577" s="1"/>
      <c r="E577" s="8"/>
      <c r="F577" s="1"/>
      <c r="G577" s="7"/>
    </row>
    <row r="578" spans="2:7" hidden="1" x14ac:dyDescent="0.25">
      <c r="B578" s="6"/>
      <c r="C578" s="1"/>
      <c r="D578" s="1"/>
      <c r="E578" s="8"/>
      <c r="F578" s="1"/>
      <c r="G578" s="7"/>
    </row>
    <row r="579" spans="2:7" hidden="1" x14ac:dyDescent="0.25">
      <c r="B579" s="6"/>
      <c r="C579" s="1"/>
      <c r="D579" s="1"/>
      <c r="E579" s="8"/>
      <c r="F579" s="1"/>
      <c r="G579" s="7"/>
    </row>
    <row r="580" spans="2:7" hidden="1" x14ac:dyDescent="0.25">
      <c r="B580" s="6"/>
      <c r="C580" s="1"/>
      <c r="D580" s="1"/>
      <c r="E580" s="8"/>
      <c r="F580" s="1"/>
      <c r="G580" s="7"/>
    </row>
    <row r="581" spans="2:7" hidden="1" x14ac:dyDescent="0.25">
      <c r="B581" s="6"/>
      <c r="C581" s="1"/>
      <c r="D581" s="1"/>
      <c r="E581" s="8"/>
      <c r="F581" s="1"/>
      <c r="G581" s="7"/>
    </row>
    <row r="582" spans="2:7" hidden="1" x14ac:dyDescent="0.25">
      <c r="B582" s="6"/>
      <c r="C582" s="1"/>
      <c r="D582" s="1"/>
      <c r="E582" s="8"/>
      <c r="F582" s="1"/>
      <c r="G582" s="7"/>
    </row>
    <row r="583" spans="2:7" hidden="1" x14ac:dyDescent="0.25">
      <c r="B583" s="6"/>
      <c r="C583" s="1"/>
      <c r="D583" s="1"/>
      <c r="E583" s="8"/>
      <c r="F583" s="1"/>
      <c r="G583" s="7"/>
    </row>
    <row r="584" spans="2:7" hidden="1" x14ac:dyDescent="0.25">
      <c r="B584" s="6"/>
      <c r="C584" s="1"/>
      <c r="D584" s="1"/>
      <c r="E584" s="8"/>
      <c r="F584" s="1"/>
      <c r="G584" s="7"/>
    </row>
    <row r="585" spans="2:7" hidden="1" x14ac:dyDescent="0.25">
      <c r="B585" s="6"/>
      <c r="C585" s="1"/>
      <c r="D585" s="1"/>
      <c r="E585" s="8"/>
      <c r="F585" s="1"/>
      <c r="G585" s="7"/>
    </row>
    <row r="586" spans="2:7" hidden="1" x14ac:dyDescent="0.25">
      <c r="B586" s="6"/>
      <c r="C586" s="1"/>
      <c r="D586" s="1"/>
      <c r="E586" s="8"/>
      <c r="F586" s="1"/>
      <c r="G586" s="7"/>
    </row>
    <row r="587" spans="2:7" hidden="1" x14ac:dyDescent="0.25">
      <c r="B587" s="6"/>
      <c r="C587" s="1"/>
      <c r="D587" s="1"/>
      <c r="E587" s="8"/>
      <c r="F587" s="1"/>
      <c r="G587" s="7"/>
    </row>
    <row r="588" spans="2:7" hidden="1" x14ac:dyDescent="0.25">
      <c r="B588" s="6"/>
      <c r="C588" s="1"/>
      <c r="D588" s="1"/>
      <c r="E588" s="8"/>
      <c r="F588" s="1"/>
      <c r="G588" s="7"/>
    </row>
    <row r="589" spans="2:7" hidden="1" x14ac:dyDescent="0.25">
      <c r="B589" s="6"/>
      <c r="C589" s="1"/>
      <c r="D589" s="1"/>
      <c r="E589" s="8"/>
      <c r="F589" s="1"/>
      <c r="G589" s="7"/>
    </row>
    <row r="590" spans="2:7" hidden="1" x14ac:dyDescent="0.25">
      <c r="B590" s="6"/>
      <c r="C590" s="1"/>
      <c r="D590" s="1"/>
      <c r="E590" s="8"/>
      <c r="F590" s="1"/>
      <c r="G590" s="7"/>
    </row>
    <row r="591" spans="2:7" hidden="1" x14ac:dyDescent="0.25">
      <c r="B591" s="6"/>
      <c r="C591" s="1"/>
      <c r="D591" s="1"/>
      <c r="E591" s="8"/>
      <c r="F591" s="1"/>
      <c r="G591" s="7"/>
    </row>
    <row r="592" spans="2:7" hidden="1" x14ac:dyDescent="0.25">
      <c r="B592" s="6"/>
      <c r="C592" s="1"/>
      <c r="D592" s="1"/>
      <c r="E592" s="8"/>
      <c r="F592" s="1"/>
      <c r="G592" s="7"/>
    </row>
    <row r="593" spans="2:7" hidden="1" x14ac:dyDescent="0.25">
      <c r="B593" s="6"/>
      <c r="C593" s="1"/>
      <c r="D593" s="1"/>
      <c r="E593" s="8"/>
      <c r="F593" s="1"/>
      <c r="G593" s="7"/>
    </row>
    <row r="594" spans="2:7" hidden="1" x14ac:dyDescent="0.25">
      <c r="B594" s="6"/>
      <c r="C594" s="1"/>
      <c r="D594" s="1"/>
      <c r="E594" s="8"/>
      <c r="F594" s="1"/>
      <c r="G594" s="7"/>
    </row>
    <row r="595" spans="2:7" hidden="1" x14ac:dyDescent="0.25">
      <c r="B595" s="6"/>
      <c r="C595" s="1"/>
      <c r="D595" s="1"/>
      <c r="E595" s="8"/>
      <c r="F595" s="1"/>
      <c r="G595" s="7"/>
    </row>
    <row r="596" spans="2:7" hidden="1" x14ac:dyDescent="0.25">
      <c r="B596" s="6"/>
      <c r="C596" s="1"/>
      <c r="D596" s="1"/>
      <c r="E596" s="8"/>
      <c r="F596" s="1"/>
      <c r="G596" s="7"/>
    </row>
    <row r="597" spans="2:7" hidden="1" x14ac:dyDescent="0.25">
      <c r="B597" s="6"/>
      <c r="C597" s="1"/>
      <c r="D597" s="1"/>
      <c r="E597" s="8"/>
      <c r="F597" s="1"/>
      <c r="G597" s="7"/>
    </row>
    <row r="598" spans="2:7" hidden="1" x14ac:dyDescent="0.25">
      <c r="B598" s="6"/>
      <c r="C598" s="1"/>
      <c r="D598" s="1"/>
      <c r="E598" s="8"/>
      <c r="F598" s="1"/>
      <c r="G598" s="7"/>
    </row>
    <row r="599" spans="2:7" hidden="1" x14ac:dyDescent="0.25">
      <c r="B599" s="6"/>
      <c r="C599" s="1"/>
      <c r="D599" s="1"/>
      <c r="E599" s="8"/>
      <c r="F599" s="1"/>
      <c r="G599" s="7"/>
    </row>
    <row r="600" spans="2:7" hidden="1" x14ac:dyDescent="0.25">
      <c r="B600" s="6"/>
      <c r="C600" s="1"/>
      <c r="D600" s="1"/>
      <c r="E600" s="8"/>
      <c r="F600" s="1"/>
      <c r="G600" s="7"/>
    </row>
    <row r="601" spans="2:7" hidden="1" x14ac:dyDescent="0.25">
      <c r="B601" s="6"/>
      <c r="C601" s="1"/>
      <c r="D601" s="1"/>
      <c r="E601" s="8"/>
      <c r="F601" s="1"/>
      <c r="G601" s="7"/>
    </row>
    <row r="602" spans="2:7" hidden="1" x14ac:dyDescent="0.25">
      <c r="B602" s="6"/>
      <c r="C602" s="1"/>
      <c r="D602" s="1"/>
      <c r="E602" s="8"/>
      <c r="F602" s="1"/>
      <c r="G602" s="7"/>
    </row>
    <row r="603" spans="2:7" hidden="1" x14ac:dyDescent="0.25">
      <c r="B603" s="6"/>
      <c r="C603" s="1"/>
      <c r="D603" s="1"/>
      <c r="E603" s="8"/>
      <c r="F603" s="1"/>
      <c r="G603" s="7"/>
    </row>
    <row r="604" spans="2:7" hidden="1" x14ac:dyDescent="0.25">
      <c r="B604" s="6"/>
      <c r="C604" s="1"/>
      <c r="D604" s="1"/>
      <c r="E604" s="8"/>
      <c r="F604" s="1"/>
      <c r="G604" s="7"/>
    </row>
    <row r="605" spans="2:7" hidden="1" x14ac:dyDescent="0.25">
      <c r="B605" s="6"/>
      <c r="C605" s="1"/>
      <c r="D605" s="1"/>
      <c r="E605" s="8"/>
      <c r="F605" s="1"/>
      <c r="G605" s="7"/>
    </row>
    <row r="606" spans="2:7" hidden="1" x14ac:dyDescent="0.25">
      <c r="B606" s="6"/>
      <c r="C606" s="1"/>
      <c r="D606" s="1"/>
      <c r="E606" s="8"/>
      <c r="F606" s="1"/>
      <c r="G606" s="7"/>
    </row>
    <row r="607" spans="2:7" hidden="1" x14ac:dyDescent="0.25">
      <c r="B607" s="6"/>
      <c r="C607" s="1"/>
      <c r="D607" s="1"/>
      <c r="E607" s="8"/>
      <c r="F607" s="1"/>
      <c r="G607" s="7"/>
    </row>
    <row r="608" spans="2:7" hidden="1" x14ac:dyDescent="0.25">
      <c r="B608" s="6"/>
      <c r="C608" s="1"/>
      <c r="D608" s="1"/>
      <c r="E608" s="8"/>
      <c r="F608" s="1"/>
      <c r="G608" s="7"/>
    </row>
    <row r="609" spans="2:7" hidden="1" x14ac:dyDescent="0.25">
      <c r="B609" s="6"/>
      <c r="C609" s="1"/>
      <c r="D609" s="1"/>
      <c r="E609" s="8"/>
      <c r="F609" s="1"/>
      <c r="G609" s="7"/>
    </row>
    <row r="610" spans="2:7" hidden="1" x14ac:dyDescent="0.25">
      <c r="B610" s="6"/>
      <c r="C610" s="1"/>
      <c r="D610" s="1"/>
      <c r="E610" s="8"/>
      <c r="F610" s="1"/>
      <c r="G610" s="7"/>
    </row>
    <row r="611" spans="2:7" hidden="1" x14ac:dyDescent="0.25">
      <c r="B611" s="6"/>
      <c r="C611" s="1"/>
      <c r="D611" s="1"/>
      <c r="E611" s="8"/>
      <c r="F611" s="1"/>
      <c r="G611" s="7"/>
    </row>
    <row r="612" spans="2:7" hidden="1" x14ac:dyDescent="0.25">
      <c r="B612" s="6"/>
      <c r="C612" s="1"/>
      <c r="D612" s="1"/>
      <c r="E612" s="8"/>
      <c r="F612" s="1"/>
      <c r="G612" s="7"/>
    </row>
    <row r="613" spans="2:7" hidden="1" x14ac:dyDescent="0.25">
      <c r="B613" s="6"/>
      <c r="C613" s="1"/>
      <c r="D613" s="1"/>
      <c r="E613" s="8"/>
      <c r="F613" s="1"/>
      <c r="G613" s="7"/>
    </row>
    <row r="614" spans="2:7" hidden="1" x14ac:dyDescent="0.25">
      <c r="B614" s="6"/>
      <c r="C614" s="1"/>
      <c r="D614" s="1"/>
      <c r="E614" s="8"/>
      <c r="F614" s="1"/>
      <c r="G614" s="7"/>
    </row>
    <row r="615" spans="2:7" hidden="1" x14ac:dyDescent="0.25">
      <c r="B615" s="6"/>
      <c r="C615" s="1"/>
      <c r="D615" s="1"/>
      <c r="E615" s="8"/>
      <c r="F615" s="1"/>
      <c r="G615" s="7"/>
    </row>
    <row r="616" spans="2:7" hidden="1" x14ac:dyDescent="0.25">
      <c r="B616" s="6"/>
      <c r="C616" s="1"/>
      <c r="D616" s="1"/>
      <c r="E616" s="8"/>
      <c r="F616" s="1"/>
      <c r="G616" s="7"/>
    </row>
    <row r="617" spans="2:7" hidden="1" x14ac:dyDescent="0.25">
      <c r="B617" s="6"/>
      <c r="C617" s="1"/>
      <c r="D617" s="1"/>
      <c r="E617" s="8"/>
      <c r="F617" s="1"/>
      <c r="G617" s="7"/>
    </row>
    <row r="618" spans="2:7" hidden="1" x14ac:dyDescent="0.25">
      <c r="B618" s="6"/>
      <c r="C618" s="1"/>
      <c r="D618" s="1"/>
      <c r="E618" s="8"/>
      <c r="F618" s="1"/>
      <c r="G618" s="7"/>
    </row>
    <row r="619" spans="2:7" hidden="1" x14ac:dyDescent="0.25">
      <c r="B619" s="6"/>
      <c r="C619" s="1"/>
      <c r="D619" s="1"/>
      <c r="E619" s="8"/>
      <c r="F619" s="1"/>
      <c r="G619" s="7"/>
    </row>
    <row r="620" spans="2:7" hidden="1" x14ac:dyDescent="0.25">
      <c r="B620" s="6"/>
      <c r="C620" s="1"/>
      <c r="D620" s="1"/>
      <c r="E620" s="8"/>
      <c r="F620" s="1"/>
      <c r="G620" s="7"/>
    </row>
    <row r="621" spans="2:7" hidden="1" x14ac:dyDescent="0.25">
      <c r="B621" s="6"/>
      <c r="C621" s="1"/>
      <c r="D621" s="1"/>
      <c r="E621" s="8"/>
      <c r="F621" s="1"/>
      <c r="G621" s="7"/>
    </row>
    <row r="622" spans="2:7" hidden="1" x14ac:dyDescent="0.25">
      <c r="B622" s="6"/>
      <c r="C622" s="1"/>
      <c r="D622" s="1"/>
      <c r="E622" s="8"/>
      <c r="F622" s="1"/>
      <c r="G622" s="7"/>
    </row>
    <row r="623" spans="2:7" hidden="1" x14ac:dyDescent="0.25">
      <c r="B623" s="6"/>
      <c r="C623" s="1"/>
      <c r="D623" s="1"/>
      <c r="E623" s="8"/>
      <c r="F623" s="1"/>
      <c r="G623" s="7"/>
    </row>
    <row r="624" spans="2:7" hidden="1" x14ac:dyDescent="0.25">
      <c r="B624" s="6"/>
      <c r="C624" s="1"/>
      <c r="D624" s="1"/>
      <c r="E624" s="8"/>
      <c r="F624" s="1"/>
      <c r="G624" s="7"/>
    </row>
    <row r="625" spans="2:7" hidden="1" x14ac:dyDescent="0.25">
      <c r="B625" s="6"/>
      <c r="C625" s="1"/>
      <c r="D625" s="1"/>
      <c r="E625" s="8"/>
      <c r="F625" s="1"/>
      <c r="G625" s="7"/>
    </row>
    <row r="626" spans="2:7" hidden="1" x14ac:dyDescent="0.25">
      <c r="B626" s="6"/>
      <c r="C626" s="1"/>
      <c r="D626" s="1"/>
      <c r="E626" s="8"/>
      <c r="F626" s="1"/>
      <c r="G626" s="7"/>
    </row>
    <row r="627" spans="2:7" hidden="1" x14ac:dyDescent="0.25">
      <c r="B627" s="6"/>
      <c r="C627" s="1"/>
      <c r="D627" s="1"/>
      <c r="E627" s="8"/>
      <c r="F627" s="1"/>
      <c r="G627" s="7"/>
    </row>
    <row r="628" spans="2:7" hidden="1" x14ac:dyDescent="0.25">
      <c r="B628" s="6"/>
      <c r="C628" s="1"/>
      <c r="D628" s="1"/>
      <c r="E628" s="8"/>
      <c r="F628" s="1"/>
      <c r="G628" s="7"/>
    </row>
    <row r="629" spans="2:7" hidden="1" x14ac:dyDescent="0.25">
      <c r="B629" s="6"/>
      <c r="C629" s="1"/>
      <c r="D629" s="1"/>
      <c r="E629" s="8"/>
      <c r="F629" s="1"/>
      <c r="G629" s="7"/>
    </row>
    <row r="630" spans="2:7" hidden="1" x14ac:dyDescent="0.25">
      <c r="B630" s="6"/>
      <c r="C630" s="1"/>
      <c r="D630" s="1"/>
      <c r="E630" s="8"/>
      <c r="F630" s="1"/>
      <c r="G630" s="7"/>
    </row>
    <row r="631" spans="2:7" hidden="1" x14ac:dyDescent="0.25">
      <c r="B631" s="6"/>
      <c r="C631" s="1"/>
      <c r="D631" s="1"/>
      <c r="E631" s="8"/>
      <c r="F631" s="1"/>
      <c r="G631" s="7"/>
    </row>
    <row r="632" spans="2:7" hidden="1" x14ac:dyDescent="0.25">
      <c r="B632" s="6"/>
      <c r="C632" s="1"/>
      <c r="D632" s="1"/>
      <c r="E632" s="8"/>
      <c r="F632" s="1"/>
      <c r="G632" s="7"/>
    </row>
    <row r="633" spans="2:7" hidden="1" x14ac:dyDescent="0.25">
      <c r="B633" s="6"/>
      <c r="C633" s="1"/>
      <c r="D633" s="1"/>
      <c r="E633" s="8"/>
      <c r="F633" s="1"/>
      <c r="G633" s="7"/>
    </row>
    <row r="634" spans="2:7" hidden="1" x14ac:dyDescent="0.25">
      <c r="B634" s="6"/>
      <c r="C634" s="1"/>
      <c r="D634" s="1"/>
      <c r="E634" s="8"/>
      <c r="F634" s="1"/>
      <c r="G634" s="7"/>
    </row>
    <row r="635" spans="2:7" hidden="1" x14ac:dyDescent="0.25">
      <c r="B635" s="6"/>
      <c r="C635" s="1"/>
      <c r="D635" s="1"/>
      <c r="E635" s="8"/>
      <c r="F635" s="1"/>
      <c r="G635" s="7"/>
    </row>
    <row r="636" spans="2:7" hidden="1" x14ac:dyDescent="0.25">
      <c r="B636" s="6"/>
      <c r="C636" s="1"/>
      <c r="D636" s="1"/>
      <c r="E636" s="8"/>
      <c r="F636" s="1"/>
      <c r="G636" s="7"/>
    </row>
    <row r="637" spans="2:7" hidden="1" x14ac:dyDescent="0.25">
      <c r="B637" s="6"/>
      <c r="C637" s="1"/>
      <c r="D637" s="1"/>
      <c r="E637" s="8"/>
      <c r="F637" s="1"/>
      <c r="G637" s="7"/>
    </row>
    <row r="638" spans="2:7" hidden="1" x14ac:dyDescent="0.25">
      <c r="B638" s="6"/>
      <c r="C638" s="1"/>
      <c r="D638" s="1"/>
      <c r="E638" s="8"/>
      <c r="F638" s="1"/>
      <c r="G638" s="7"/>
    </row>
    <row r="639" spans="2:7" hidden="1" x14ac:dyDescent="0.25">
      <c r="B639" s="6"/>
      <c r="C639" s="1"/>
      <c r="D639" s="1"/>
      <c r="E639" s="8"/>
      <c r="F639" s="1"/>
      <c r="G639" s="7"/>
    </row>
    <row r="640" spans="2:7" hidden="1" x14ac:dyDescent="0.25">
      <c r="B640" s="6"/>
      <c r="C640" s="1"/>
      <c r="D640" s="1"/>
      <c r="E640" s="8"/>
      <c r="F640" s="1"/>
      <c r="G640" s="7"/>
    </row>
    <row r="641" spans="2:7" hidden="1" x14ac:dyDescent="0.25">
      <c r="B641" s="6"/>
      <c r="C641" s="1"/>
      <c r="D641" s="1"/>
      <c r="E641" s="8"/>
      <c r="F641" s="1"/>
      <c r="G641" s="7"/>
    </row>
    <row r="642" spans="2:7" hidden="1" x14ac:dyDescent="0.25">
      <c r="B642" s="6"/>
      <c r="C642" s="1"/>
      <c r="D642" s="1"/>
      <c r="E642" s="8"/>
      <c r="F642" s="1"/>
      <c r="G642" s="7"/>
    </row>
    <row r="643" spans="2:7" hidden="1" x14ac:dyDescent="0.25">
      <c r="B643" s="6"/>
      <c r="C643" s="1"/>
      <c r="D643" s="1"/>
      <c r="E643" s="8"/>
      <c r="F643" s="1"/>
      <c r="G643" s="7"/>
    </row>
    <row r="644" spans="2:7" hidden="1" x14ac:dyDescent="0.25">
      <c r="B644" s="6"/>
      <c r="C644" s="1"/>
      <c r="D644" s="1"/>
      <c r="E644" s="8"/>
      <c r="F644" s="1"/>
      <c r="G644" s="7"/>
    </row>
    <row r="645" spans="2:7" hidden="1" x14ac:dyDescent="0.25">
      <c r="B645" s="6"/>
      <c r="C645" s="1"/>
      <c r="D645" s="1"/>
      <c r="E645" s="8"/>
      <c r="F645" s="1"/>
      <c r="G645" s="7"/>
    </row>
    <row r="646" spans="2:7" hidden="1" x14ac:dyDescent="0.25">
      <c r="B646" s="6"/>
      <c r="C646" s="1"/>
      <c r="D646" s="1"/>
      <c r="E646" s="8"/>
      <c r="F646" s="1"/>
      <c r="G646" s="7"/>
    </row>
    <row r="647" spans="2:7" hidden="1" x14ac:dyDescent="0.25">
      <c r="B647" s="6"/>
      <c r="C647" s="1"/>
      <c r="D647" s="1"/>
      <c r="E647" s="8"/>
      <c r="F647" s="1"/>
      <c r="G647" s="7"/>
    </row>
    <row r="648" spans="2:7" hidden="1" x14ac:dyDescent="0.25">
      <c r="B648" s="6"/>
      <c r="C648" s="1"/>
      <c r="D648" s="1"/>
      <c r="E648" s="8"/>
      <c r="F648" s="1"/>
      <c r="G648" s="7"/>
    </row>
    <row r="649" spans="2:7" hidden="1" x14ac:dyDescent="0.25">
      <c r="B649" s="6"/>
      <c r="C649" s="1"/>
      <c r="D649" s="1"/>
      <c r="E649" s="8"/>
      <c r="F649" s="1"/>
      <c r="G649" s="7"/>
    </row>
    <row r="650" spans="2:7" hidden="1" x14ac:dyDescent="0.25">
      <c r="B650" s="6"/>
      <c r="C650" s="1"/>
      <c r="D650" s="1"/>
      <c r="E650" s="8"/>
      <c r="F650" s="1"/>
      <c r="G650" s="7"/>
    </row>
    <row r="651" spans="2:7" hidden="1" x14ac:dyDescent="0.25">
      <c r="B651" s="6"/>
      <c r="C651" s="1"/>
      <c r="D651" s="1"/>
      <c r="E651" s="8"/>
      <c r="F651" s="1"/>
      <c r="G651" s="7"/>
    </row>
    <row r="652" spans="2:7" hidden="1" x14ac:dyDescent="0.25">
      <c r="B652" s="6"/>
      <c r="C652" s="1"/>
      <c r="D652" s="1"/>
      <c r="E652" s="8"/>
      <c r="F652" s="1"/>
      <c r="G652" s="7"/>
    </row>
    <row r="653" spans="2:7" hidden="1" x14ac:dyDescent="0.25">
      <c r="B653" s="6"/>
      <c r="C653" s="1"/>
      <c r="D653" s="1"/>
      <c r="E653" s="8"/>
      <c r="F653" s="1"/>
      <c r="G653" s="7"/>
    </row>
    <row r="654" spans="2:7" hidden="1" x14ac:dyDescent="0.25">
      <c r="B654" s="6"/>
      <c r="C654" s="1"/>
      <c r="D654" s="1"/>
      <c r="E654" s="8"/>
      <c r="F654" s="1"/>
      <c r="G654" s="7"/>
    </row>
    <row r="655" spans="2:7" hidden="1" x14ac:dyDescent="0.25">
      <c r="B655" s="6"/>
      <c r="C655" s="1"/>
      <c r="D655" s="1"/>
      <c r="E655" s="8"/>
      <c r="F655" s="1"/>
      <c r="G655" s="7"/>
    </row>
    <row r="656" spans="2:7" hidden="1" x14ac:dyDescent="0.25">
      <c r="B656" s="6"/>
      <c r="C656" s="1"/>
      <c r="D656" s="1"/>
      <c r="E656" s="8"/>
      <c r="F656" s="1"/>
      <c r="G656" s="7"/>
    </row>
    <row r="657" spans="2:7" hidden="1" x14ac:dyDescent="0.25">
      <c r="B657" s="6"/>
      <c r="C657" s="1"/>
      <c r="D657" s="1"/>
      <c r="E657" s="8"/>
      <c r="F657" s="1"/>
      <c r="G657" s="7"/>
    </row>
    <row r="658" spans="2:7" hidden="1" x14ac:dyDescent="0.25">
      <c r="B658" s="6"/>
      <c r="C658" s="1"/>
      <c r="D658" s="1"/>
      <c r="E658" s="8"/>
      <c r="F658" s="1"/>
      <c r="G658" s="7"/>
    </row>
    <row r="659" spans="2:7" hidden="1" x14ac:dyDescent="0.25">
      <c r="B659" s="6"/>
      <c r="C659" s="1"/>
      <c r="D659" s="1"/>
      <c r="E659" s="8"/>
      <c r="F659" s="1"/>
      <c r="G659" s="7"/>
    </row>
    <row r="660" spans="2:7" hidden="1" x14ac:dyDescent="0.25">
      <c r="B660" s="6"/>
      <c r="C660" s="1"/>
      <c r="D660" s="1"/>
      <c r="E660" s="8"/>
      <c r="F660" s="1"/>
      <c r="G660" s="7"/>
    </row>
    <row r="661" spans="2:7" hidden="1" x14ac:dyDescent="0.25">
      <c r="B661" s="6"/>
      <c r="C661" s="1"/>
      <c r="D661" s="1"/>
      <c r="E661" s="8"/>
      <c r="F661" s="1"/>
      <c r="G661" s="7"/>
    </row>
    <row r="662" spans="2:7" hidden="1" x14ac:dyDescent="0.25">
      <c r="B662" s="6"/>
      <c r="C662" s="1"/>
      <c r="D662" s="1"/>
      <c r="E662" s="8"/>
      <c r="F662" s="1"/>
      <c r="G662" s="7"/>
    </row>
    <row r="663" spans="2:7" hidden="1" x14ac:dyDescent="0.25">
      <c r="B663" s="6"/>
      <c r="C663" s="1"/>
      <c r="D663" s="1"/>
      <c r="E663" s="8"/>
      <c r="F663" s="1"/>
      <c r="G663" s="7"/>
    </row>
    <row r="664" spans="2:7" hidden="1" x14ac:dyDescent="0.25">
      <c r="B664" s="6"/>
      <c r="C664" s="1"/>
      <c r="D664" s="1"/>
      <c r="E664" s="8"/>
      <c r="F664" s="1"/>
      <c r="G664" s="7"/>
    </row>
    <row r="665" spans="2:7" hidden="1" x14ac:dyDescent="0.25">
      <c r="B665" s="6"/>
      <c r="C665" s="1"/>
      <c r="D665" s="1"/>
      <c r="E665" s="8"/>
      <c r="F665" s="1"/>
      <c r="G665" s="7"/>
    </row>
    <row r="666" spans="2:7" hidden="1" x14ac:dyDescent="0.25">
      <c r="B666" s="6"/>
      <c r="C666" s="1"/>
      <c r="D666" s="1"/>
      <c r="E666" s="8"/>
      <c r="F666" s="1"/>
      <c r="G666" s="7"/>
    </row>
    <row r="667" spans="2:7" hidden="1" x14ac:dyDescent="0.25">
      <c r="B667" s="6"/>
      <c r="C667" s="1"/>
      <c r="D667" s="1"/>
      <c r="E667" s="8"/>
      <c r="F667" s="1"/>
      <c r="G667" s="7"/>
    </row>
    <row r="668" spans="2:7" hidden="1" x14ac:dyDescent="0.25">
      <c r="B668" s="6"/>
      <c r="C668" s="1"/>
      <c r="D668" s="1"/>
      <c r="E668" s="8"/>
      <c r="F668" s="1"/>
      <c r="G668" s="7"/>
    </row>
    <row r="669" spans="2:7" hidden="1" x14ac:dyDescent="0.25">
      <c r="B669" s="6"/>
      <c r="C669" s="1"/>
      <c r="D669" s="1"/>
      <c r="E669" s="8"/>
      <c r="F669" s="1"/>
      <c r="G669" s="7"/>
    </row>
    <row r="670" spans="2:7" hidden="1" x14ac:dyDescent="0.25">
      <c r="B670" s="6"/>
      <c r="C670" s="1"/>
      <c r="D670" s="1"/>
      <c r="E670" s="8"/>
      <c r="F670" s="1"/>
      <c r="G670" s="7"/>
    </row>
    <row r="671" spans="2:7" hidden="1" x14ac:dyDescent="0.25">
      <c r="B671" s="6"/>
      <c r="C671" s="1"/>
      <c r="D671" s="1"/>
      <c r="E671" s="8"/>
      <c r="F671" s="1"/>
      <c r="G671" s="7"/>
    </row>
    <row r="672" spans="2:7" hidden="1" x14ac:dyDescent="0.25">
      <c r="B672" s="6"/>
      <c r="C672" s="1"/>
      <c r="D672" s="1"/>
      <c r="E672" s="8"/>
      <c r="F672" s="1"/>
      <c r="G672" s="7"/>
    </row>
    <row r="673" spans="2:7" hidden="1" x14ac:dyDescent="0.25">
      <c r="B673" s="6"/>
      <c r="C673" s="1"/>
      <c r="D673" s="1"/>
      <c r="E673" s="8"/>
      <c r="F673" s="1"/>
      <c r="G673" s="7"/>
    </row>
    <row r="674" spans="2:7" hidden="1" x14ac:dyDescent="0.25">
      <c r="B674" s="6"/>
      <c r="C674" s="1"/>
      <c r="D674" s="1"/>
      <c r="E674" s="8"/>
      <c r="F674" s="1"/>
      <c r="G674" s="7"/>
    </row>
    <row r="675" spans="2:7" hidden="1" x14ac:dyDescent="0.25">
      <c r="B675" s="6"/>
      <c r="C675" s="1"/>
      <c r="D675" s="1"/>
      <c r="E675" s="8"/>
      <c r="F675" s="1"/>
      <c r="G675" s="7"/>
    </row>
    <row r="676" spans="2:7" hidden="1" x14ac:dyDescent="0.25">
      <c r="B676" s="6"/>
      <c r="C676" s="1"/>
      <c r="D676" s="1"/>
      <c r="E676" s="8"/>
      <c r="F676" s="1"/>
      <c r="G676" s="7"/>
    </row>
    <row r="677" spans="2:7" hidden="1" x14ac:dyDescent="0.25">
      <c r="B677" s="6"/>
      <c r="C677" s="1"/>
      <c r="D677" s="1"/>
      <c r="E677" s="8"/>
      <c r="F677" s="1"/>
      <c r="G677" s="7"/>
    </row>
    <row r="678" spans="2:7" hidden="1" x14ac:dyDescent="0.25">
      <c r="B678" s="6"/>
      <c r="C678" s="1"/>
      <c r="D678" s="1"/>
      <c r="E678" s="8"/>
      <c r="F678" s="1"/>
      <c r="G678" s="7"/>
    </row>
    <row r="679" spans="2:7" hidden="1" x14ac:dyDescent="0.25">
      <c r="B679" s="6"/>
      <c r="C679" s="1"/>
      <c r="D679" s="1"/>
      <c r="E679" s="8"/>
      <c r="F679" s="1"/>
      <c r="G679" s="7"/>
    </row>
    <row r="680" spans="2:7" hidden="1" x14ac:dyDescent="0.25">
      <c r="B680" s="6"/>
      <c r="C680" s="1"/>
      <c r="D680" s="1"/>
      <c r="E680" s="8"/>
      <c r="F680" s="1"/>
      <c r="G680" s="7"/>
    </row>
    <row r="681" spans="2:7" hidden="1" x14ac:dyDescent="0.25">
      <c r="B681" s="6"/>
      <c r="C681" s="1"/>
      <c r="D681" s="1"/>
      <c r="E681" s="8"/>
      <c r="F681" s="1"/>
      <c r="G681" s="7"/>
    </row>
    <row r="682" spans="2:7" hidden="1" x14ac:dyDescent="0.25">
      <c r="B682" s="6"/>
      <c r="C682" s="1"/>
      <c r="D682" s="1"/>
      <c r="E682" s="8"/>
      <c r="F682" s="1"/>
      <c r="G682" s="7"/>
    </row>
    <row r="683" spans="2:7" hidden="1" x14ac:dyDescent="0.25">
      <c r="B683" s="6"/>
      <c r="C683" s="1"/>
      <c r="D683" s="1"/>
      <c r="E683" s="8"/>
      <c r="F683" s="1"/>
      <c r="G683" s="7"/>
    </row>
    <row r="684" spans="2:7" hidden="1" x14ac:dyDescent="0.25">
      <c r="B684" s="6"/>
      <c r="C684" s="1"/>
      <c r="D684" s="1"/>
      <c r="E684" s="8"/>
      <c r="F684" s="1"/>
      <c r="G684" s="7"/>
    </row>
    <row r="685" spans="2:7" hidden="1" x14ac:dyDescent="0.25">
      <c r="B685" s="6"/>
      <c r="C685" s="1"/>
      <c r="D685" s="1"/>
      <c r="E685" s="8"/>
      <c r="F685" s="1"/>
      <c r="G685" s="7"/>
    </row>
    <row r="686" spans="2:7" hidden="1" x14ac:dyDescent="0.25">
      <c r="B686" s="6"/>
      <c r="C686" s="1"/>
      <c r="D686" s="1"/>
      <c r="E686" s="8"/>
      <c r="F686" s="1"/>
      <c r="G686" s="7"/>
    </row>
    <row r="687" spans="2:7" hidden="1" x14ac:dyDescent="0.25">
      <c r="B687" s="6"/>
      <c r="C687" s="1"/>
      <c r="D687" s="1"/>
      <c r="E687" s="8"/>
      <c r="F687" s="1"/>
      <c r="G687" s="7"/>
    </row>
    <row r="688" spans="2:7" hidden="1" x14ac:dyDescent="0.25">
      <c r="B688" s="6"/>
      <c r="C688" s="1"/>
      <c r="D688" s="1"/>
      <c r="E688" s="8"/>
      <c r="F688" s="1"/>
      <c r="G688" s="7"/>
    </row>
    <row r="689" spans="2:7" hidden="1" x14ac:dyDescent="0.25">
      <c r="B689" s="6"/>
      <c r="C689" s="1"/>
      <c r="D689" s="1"/>
      <c r="E689" s="8"/>
      <c r="F689" s="1"/>
      <c r="G689" s="7"/>
    </row>
    <row r="690" spans="2:7" hidden="1" x14ac:dyDescent="0.25">
      <c r="B690" s="6"/>
      <c r="C690" s="1"/>
      <c r="D690" s="1"/>
      <c r="E690" s="8"/>
      <c r="F690" s="1"/>
      <c r="G690" s="7"/>
    </row>
    <row r="691" spans="2:7" hidden="1" x14ac:dyDescent="0.25">
      <c r="B691" s="6"/>
      <c r="C691" s="1"/>
      <c r="D691" s="1"/>
      <c r="E691" s="8"/>
      <c r="F691" s="1"/>
      <c r="G691" s="7"/>
    </row>
    <row r="692" spans="2:7" hidden="1" x14ac:dyDescent="0.25">
      <c r="B692" s="6"/>
      <c r="C692" s="1"/>
      <c r="D692" s="1"/>
      <c r="E692" s="8"/>
      <c r="F692" s="1"/>
      <c r="G692" s="7"/>
    </row>
    <row r="693" spans="2:7" hidden="1" x14ac:dyDescent="0.25">
      <c r="B693" s="6"/>
      <c r="C693" s="1"/>
      <c r="D693" s="1"/>
      <c r="E693" s="8"/>
      <c r="F693" s="1"/>
      <c r="G693" s="7"/>
    </row>
    <row r="694" spans="2:7" hidden="1" x14ac:dyDescent="0.25">
      <c r="B694" s="6"/>
      <c r="C694" s="1"/>
      <c r="D694" s="1"/>
      <c r="E694" s="8"/>
      <c r="F694" s="1"/>
      <c r="G694" s="7"/>
    </row>
    <row r="695" spans="2:7" hidden="1" x14ac:dyDescent="0.25">
      <c r="B695" s="6"/>
      <c r="C695" s="1"/>
      <c r="D695" s="1"/>
      <c r="E695" s="8"/>
      <c r="F695" s="1"/>
      <c r="G695" s="7"/>
    </row>
    <row r="696" spans="2:7" hidden="1" x14ac:dyDescent="0.25">
      <c r="B696" s="6"/>
      <c r="C696" s="1"/>
      <c r="D696" s="1"/>
      <c r="E696" s="8"/>
      <c r="F696" s="1"/>
      <c r="G696" s="7"/>
    </row>
    <row r="697" spans="2:7" hidden="1" x14ac:dyDescent="0.25">
      <c r="B697" s="6"/>
      <c r="C697" s="1"/>
      <c r="D697" s="1"/>
      <c r="E697" s="8"/>
      <c r="F697" s="1"/>
      <c r="G697" s="7"/>
    </row>
    <row r="698" spans="2:7" hidden="1" x14ac:dyDescent="0.25">
      <c r="B698" s="6"/>
      <c r="C698" s="1"/>
      <c r="D698" s="1"/>
      <c r="E698" s="8"/>
      <c r="F698" s="1"/>
      <c r="G698" s="7"/>
    </row>
    <row r="699" spans="2:7" hidden="1" x14ac:dyDescent="0.25">
      <c r="B699" s="6"/>
      <c r="C699" s="1"/>
      <c r="D699" s="1"/>
      <c r="E699" s="8"/>
      <c r="F699" s="1"/>
      <c r="G699" s="7"/>
    </row>
    <row r="700" spans="2:7" hidden="1" x14ac:dyDescent="0.25">
      <c r="B700" s="6"/>
      <c r="C700" s="1"/>
      <c r="D700" s="1"/>
      <c r="E700" s="8"/>
      <c r="F700" s="1"/>
      <c r="G700" s="7"/>
    </row>
    <row r="701" spans="2:7" hidden="1" x14ac:dyDescent="0.25">
      <c r="B701" s="6"/>
      <c r="C701" s="1"/>
      <c r="D701" s="1"/>
      <c r="E701" s="8"/>
      <c r="F701" s="1"/>
      <c r="G701" s="7"/>
    </row>
    <row r="702" spans="2:7" hidden="1" x14ac:dyDescent="0.25">
      <c r="B702" s="6"/>
      <c r="C702" s="1"/>
      <c r="D702" s="1"/>
      <c r="E702" s="8"/>
      <c r="F702" s="1"/>
      <c r="G702" s="7"/>
    </row>
    <row r="703" spans="2:7" hidden="1" x14ac:dyDescent="0.25">
      <c r="B703" s="6"/>
      <c r="C703" s="1"/>
      <c r="D703" s="1"/>
      <c r="E703" s="8"/>
      <c r="F703" s="1"/>
      <c r="G703" s="7"/>
    </row>
    <row r="704" spans="2:7" hidden="1" x14ac:dyDescent="0.25">
      <c r="B704" s="6"/>
      <c r="C704" s="1"/>
      <c r="D704" s="1"/>
      <c r="E704" s="8"/>
      <c r="F704" s="1"/>
      <c r="G704" s="7"/>
    </row>
    <row r="705" spans="2:7" hidden="1" x14ac:dyDescent="0.25">
      <c r="B705" s="6"/>
      <c r="C705" s="1"/>
      <c r="D705" s="1"/>
      <c r="E705" s="8"/>
      <c r="F705" s="1"/>
      <c r="G705" s="7"/>
    </row>
    <row r="706" spans="2:7" hidden="1" x14ac:dyDescent="0.25">
      <c r="B706" s="6"/>
      <c r="C706" s="1"/>
      <c r="D706" s="1"/>
      <c r="E706" s="8"/>
      <c r="F706" s="1"/>
      <c r="G706" s="7"/>
    </row>
    <row r="707" spans="2:7" hidden="1" x14ac:dyDescent="0.25">
      <c r="B707" s="6"/>
      <c r="C707" s="1"/>
      <c r="D707" s="1"/>
      <c r="E707" s="8"/>
      <c r="F707" s="1"/>
      <c r="G707" s="7"/>
    </row>
    <row r="708" spans="2:7" hidden="1" x14ac:dyDescent="0.25">
      <c r="B708" s="6"/>
      <c r="C708" s="1"/>
      <c r="D708" s="1"/>
      <c r="E708" s="8"/>
      <c r="F708" s="1"/>
      <c r="G708" s="7"/>
    </row>
    <row r="709" spans="2:7" hidden="1" x14ac:dyDescent="0.25">
      <c r="B709" s="6"/>
      <c r="C709" s="1"/>
      <c r="D709" s="1"/>
      <c r="E709" s="8"/>
      <c r="F709" s="1"/>
      <c r="G709" s="7"/>
    </row>
    <row r="710" spans="2:7" hidden="1" x14ac:dyDescent="0.25">
      <c r="B710" s="6"/>
      <c r="C710" s="1"/>
      <c r="D710" s="1"/>
      <c r="E710" s="8"/>
      <c r="F710" s="1"/>
      <c r="G710" s="7"/>
    </row>
    <row r="711" spans="2:7" hidden="1" x14ac:dyDescent="0.25">
      <c r="B711" s="6"/>
      <c r="C711" s="1"/>
      <c r="D711" s="1"/>
      <c r="E711" s="8"/>
      <c r="F711" s="1"/>
      <c r="G711" s="7"/>
    </row>
    <row r="712" spans="2:7" hidden="1" x14ac:dyDescent="0.25">
      <c r="B712" s="6"/>
      <c r="C712" s="1"/>
      <c r="D712" s="1"/>
      <c r="E712" s="8"/>
      <c r="F712" s="1"/>
      <c r="G712" s="7"/>
    </row>
    <row r="713" spans="2:7" hidden="1" x14ac:dyDescent="0.25">
      <c r="B713" s="6"/>
      <c r="C713" s="1"/>
      <c r="D713" s="1"/>
      <c r="E713" s="8"/>
      <c r="F713" s="1"/>
      <c r="G713" s="7"/>
    </row>
    <row r="714" spans="2:7" hidden="1" x14ac:dyDescent="0.25">
      <c r="B714" s="6"/>
      <c r="C714" s="1"/>
      <c r="D714" s="1"/>
      <c r="E714" s="8"/>
      <c r="F714" s="1"/>
      <c r="G714" s="7"/>
    </row>
    <row r="715" spans="2:7" hidden="1" x14ac:dyDescent="0.25">
      <c r="B715" s="6"/>
      <c r="C715" s="1"/>
      <c r="D715" s="1"/>
      <c r="E715" s="8"/>
      <c r="F715" s="1"/>
      <c r="G715" s="7"/>
    </row>
    <row r="716" spans="2:7" hidden="1" x14ac:dyDescent="0.25">
      <c r="B716" s="6"/>
      <c r="C716" s="1"/>
      <c r="D716" s="1"/>
      <c r="E716" s="8"/>
      <c r="F716" s="1"/>
      <c r="G716" s="7"/>
    </row>
    <row r="717" spans="2:7" hidden="1" x14ac:dyDescent="0.25">
      <c r="B717" s="6"/>
      <c r="C717" s="1"/>
      <c r="D717" s="1"/>
      <c r="E717" s="8"/>
      <c r="F717" s="1"/>
      <c r="G717" s="7"/>
    </row>
    <row r="718" spans="2:7" hidden="1" x14ac:dyDescent="0.25">
      <c r="B718" s="6"/>
      <c r="C718" s="1"/>
      <c r="D718" s="1"/>
      <c r="E718" s="8"/>
      <c r="F718" s="1"/>
      <c r="G718" s="7"/>
    </row>
    <row r="719" spans="2:7" hidden="1" x14ac:dyDescent="0.25">
      <c r="B719" s="6"/>
      <c r="C719" s="1"/>
      <c r="D719" s="1"/>
      <c r="E719" s="8"/>
      <c r="F719" s="1"/>
      <c r="G719" s="7"/>
    </row>
    <row r="720" spans="2:7" hidden="1" x14ac:dyDescent="0.25">
      <c r="B720" s="6"/>
      <c r="C720" s="1"/>
      <c r="D720" s="1"/>
      <c r="E720" s="8"/>
      <c r="F720" s="1"/>
      <c r="G720" s="7"/>
    </row>
    <row r="721" spans="2:7" hidden="1" x14ac:dyDescent="0.25">
      <c r="B721" s="6"/>
      <c r="C721" s="1"/>
      <c r="D721" s="1"/>
      <c r="E721" s="8"/>
      <c r="F721" s="1"/>
      <c r="G721" s="7"/>
    </row>
    <row r="722" spans="2:7" hidden="1" x14ac:dyDescent="0.25">
      <c r="B722" s="6"/>
      <c r="C722" s="1"/>
      <c r="D722" s="1"/>
      <c r="E722" s="8"/>
      <c r="F722" s="1"/>
      <c r="G722" s="7"/>
    </row>
    <row r="723" spans="2:7" hidden="1" x14ac:dyDescent="0.25">
      <c r="B723" s="6"/>
      <c r="C723" s="1"/>
      <c r="D723" s="1"/>
      <c r="E723" s="8"/>
      <c r="F723" s="1"/>
      <c r="G723" s="7"/>
    </row>
    <row r="724" spans="2:7" hidden="1" x14ac:dyDescent="0.25">
      <c r="B724" s="6"/>
      <c r="C724" s="1"/>
      <c r="D724" s="1"/>
      <c r="E724" s="8"/>
      <c r="F724" s="1"/>
      <c r="G724" s="7"/>
    </row>
    <row r="725" spans="2:7" hidden="1" x14ac:dyDescent="0.25">
      <c r="B725" s="6"/>
      <c r="C725" s="1"/>
      <c r="D725" s="1"/>
      <c r="E725" s="8"/>
      <c r="F725" s="1"/>
      <c r="G725" s="7"/>
    </row>
    <row r="726" spans="2:7" hidden="1" x14ac:dyDescent="0.25">
      <c r="B726" s="6"/>
      <c r="C726" s="1"/>
      <c r="D726" s="1"/>
      <c r="E726" s="8"/>
      <c r="F726" s="1"/>
      <c r="G726" s="7"/>
    </row>
    <row r="727" spans="2:7" hidden="1" x14ac:dyDescent="0.25">
      <c r="B727" s="6"/>
      <c r="C727" s="1"/>
      <c r="D727" s="1"/>
      <c r="E727" s="8"/>
      <c r="F727" s="1"/>
      <c r="G727" s="7"/>
    </row>
    <row r="728" spans="2:7" hidden="1" x14ac:dyDescent="0.25">
      <c r="B728" s="6"/>
      <c r="C728" s="1"/>
      <c r="D728" s="1"/>
      <c r="E728" s="8"/>
      <c r="F728" s="1"/>
      <c r="G728" s="7"/>
    </row>
    <row r="729" spans="2:7" hidden="1" x14ac:dyDescent="0.25">
      <c r="B729" s="6"/>
      <c r="C729" s="1"/>
      <c r="D729" s="1"/>
      <c r="E729" s="8"/>
      <c r="F729" s="1"/>
      <c r="G729" s="7"/>
    </row>
    <row r="730" spans="2:7" hidden="1" x14ac:dyDescent="0.25">
      <c r="B730" s="6"/>
      <c r="C730" s="1"/>
      <c r="D730" s="1"/>
      <c r="E730" s="8"/>
      <c r="F730" s="1"/>
      <c r="G730" s="7"/>
    </row>
    <row r="731" spans="2:7" hidden="1" x14ac:dyDescent="0.25">
      <c r="B731" s="6"/>
      <c r="C731" s="1"/>
      <c r="D731" s="1"/>
      <c r="E731" s="8"/>
      <c r="F731" s="1"/>
      <c r="G731" s="7"/>
    </row>
    <row r="732" spans="2:7" hidden="1" x14ac:dyDescent="0.25">
      <c r="B732" s="6"/>
      <c r="C732" s="1"/>
      <c r="D732" s="1"/>
      <c r="E732" s="8"/>
      <c r="F732" s="1"/>
      <c r="G732" s="7"/>
    </row>
    <row r="733" spans="2:7" hidden="1" x14ac:dyDescent="0.25">
      <c r="B733" s="6"/>
      <c r="C733" s="1"/>
      <c r="D733" s="1"/>
      <c r="E733" s="8"/>
      <c r="F733" s="1"/>
      <c r="G733" s="7"/>
    </row>
    <row r="734" spans="2:7" hidden="1" x14ac:dyDescent="0.25">
      <c r="B734" s="6"/>
      <c r="C734" s="1"/>
      <c r="D734" s="1"/>
      <c r="E734" s="8"/>
      <c r="F734" s="1"/>
      <c r="G734" s="7"/>
    </row>
    <row r="735" spans="2:7" hidden="1" x14ac:dyDescent="0.25">
      <c r="B735" s="6"/>
      <c r="C735" s="1"/>
      <c r="D735" s="1"/>
      <c r="E735" s="8"/>
      <c r="F735" s="1"/>
      <c r="G735" s="7"/>
    </row>
    <row r="736" spans="2:7" hidden="1" x14ac:dyDescent="0.25">
      <c r="B736" s="6"/>
      <c r="C736" s="1"/>
      <c r="D736" s="1"/>
      <c r="E736" s="8"/>
      <c r="F736" s="1"/>
      <c r="G736" s="7"/>
    </row>
    <row r="737" spans="2:7" hidden="1" x14ac:dyDescent="0.25">
      <c r="B737" s="6"/>
      <c r="C737" s="1"/>
      <c r="D737" s="1"/>
      <c r="E737" s="8"/>
      <c r="F737" s="1"/>
      <c r="G737" s="7"/>
    </row>
    <row r="738" spans="2:7" hidden="1" x14ac:dyDescent="0.25">
      <c r="B738" s="6"/>
      <c r="C738" s="1"/>
      <c r="D738" s="1"/>
      <c r="E738" s="8"/>
      <c r="F738" s="1"/>
      <c r="G738" s="7"/>
    </row>
    <row r="739" spans="2:7" hidden="1" x14ac:dyDescent="0.25">
      <c r="B739" s="6"/>
      <c r="C739" s="1"/>
      <c r="D739" s="1"/>
      <c r="E739" s="8"/>
      <c r="F739" s="1"/>
      <c r="G739" s="7"/>
    </row>
    <row r="740" spans="2:7" hidden="1" x14ac:dyDescent="0.25">
      <c r="B740" s="6"/>
      <c r="C740" s="1"/>
      <c r="D740" s="1"/>
      <c r="E740" s="8"/>
      <c r="F740" s="1"/>
      <c r="G740" s="7"/>
    </row>
    <row r="741" spans="2:7" hidden="1" x14ac:dyDescent="0.25">
      <c r="B741" s="6"/>
      <c r="C741" s="1"/>
      <c r="D741" s="1"/>
      <c r="E741" s="8"/>
      <c r="F741" s="1"/>
      <c r="G741" s="7"/>
    </row>
    <row r="742" spans="2:7" hidden="1" x14ac:dyDescent="0.25">
      <c r="B742" s="6"/>
      <c r="C742" s="1"/>
      <c r="D742" s="1"/>
      <c r="E742" s="8"/>
      <c r="F742" s="1"/>
      <c r="G742" s="7"/>
    </row>
    <row r="743" spans="2:7" hidden="1" x14ac:dyDescent="0.25">
      <c r="B743" s="6"/>
      <c r="C743" s="1"/>
      <c r="D743" s="1"/>
      <c r="E743" s="8"/>
      <c r="F743" s="1"/>
      <c r="G743" s="7"/>
    </row>
    <row r="744" spans="2:7" hidden="1" x14ac:dyDescent="0.25">
      <c r="B744" s="6"/>
      <c r="C744" s="1"/>
      <c r="D744" s="1"/>
      <c r="E744" s="8"/>
      <c r="F744" s="1"/>
      <c r="G744" s="7"/>
    </row>
    <row r="745" spans="2:7" hidden="1" x14ac:dyDescent="0.25">
      <c r="B745" s="6"/>
      <c r="C745" s="1"/>
      <c r="D745" s="1"/>
      <c r="E745" s="8"/>
      <c r="F745" s="1"/>
      <c r="G745" s="7"/>
    </row>
    <row r="746" spans="2:7" hidden="1" x14ac:dyDescent="0.25">
      <c r="B746" s="6"/>
      <c r="C746" s="1"/>
      <c r="D746" s="1"/>
      <c r="E746" s="8"/>
      <c r="F746" s="1"/>
      <c r="G746" s="7"/>
    </row>
    <row r="747" spans="2:7" hidden="1" x14ac:dyDescent="0.25">
      <c r="B747" s="6"/>
      <c r="C747" s="1"/>
      <c r="D747" s="1"/>
      <c r="E747" s="8"/>
      <c r="F747" s="1"/>
      <c r="G747" s="7"/>
    </row>
    <row r="748" spans="2:7" hidden="1" x14ac:dyDescent="0.25">
      <c r="B748" s="6"/>
      <c r="C748" s="1"/>
      <c r="D748" s="1"/>
      <c r="E748" s="8"/>
      <c r="F748" s="1"/>
      <c r="G748" s="7"/>
    </row>
    <row r="749" spans="2:7" hidden="1" x14ac:dyDescent="0.25">
      <c r="B749" s="6"/>
      <c r="C749" s="1"/>
      <c r="D749" s="1"/>
      <c r="E749" s="8"/>
      <c r="F749" s="1"/>
      <c r="G749" s="7"/>
    </row>
    <row r="750" spans="2:7" hidden="1" x14ac:dyDescent="0.25">
      <c r="B750" s="6"/>
      <c r="C750" s="1"/>
      <c r="D750" s="1"/>
      <c r="E750" s="8"/>
      <c r="F750" s="1"/>
      <c r="G750" s="7"/>
    </row>
    <row r="751" spans="2:7" hidden="1" x14ac:dyDescent="0.25">
      <c r="B751" s="6"/>
      <c r="C751" s="1"/>
      <c r="D751" s="1"/>
      <c r="E751" s="8"/>
      <c r="F751" s="1"/>
      <c r="G751" s="7"/>
    </row>
    <row r="752" spans="2:7" hidden="1" x14ac:dyDescent="0.25">
      <c r="B752" s="6"/>
      <c r="C752" s="1"/>
      <c r="D752" s="1"/>
      <c r="E752" s="8"/>
      <c r="F752" s="1"/>
      <c r="G752" s="7"/>
    </row>
    <row r="753" spans="2:7" hidden="1" x14ac:dyDescent="0.25">
      <c r="B753" s="6"/>
      <c r="C753" s="1"/>
      <c r="D753" s="1"/>
      <c r="E753" s="8"/>
      <c r="F753" s="1"/>
      <c r="G753" s="7"/>
    </row>
    <row r="754" spans="2:7" hidden="1" x14ac:dyDescent="0.25">
      <c r="B754" s="6"/>
      <c r="C754" s="1"/>
      <c r="D754" s="1"/>
      <c r="E754" s="8"/>
      <c r="F754" s="1"/>
      <c r="G754" s="7"/>
    </row>
    <row r="755" spans="2:7" hidden="1" x14ac:dyDescent="0.25">
      <c r="B755" s="6"/>
      <c r="C755" s="1"/>
      <c r="D755" s="1"/>
      <c r="E755" s="8"/>
      <c r="F755" s="1"/>
      <c r="G755" s="7"/>
    </row>
    <row r="756" spans="2:7" hidden="1" x14ac:dyDescent="0.25">
      <c r="B756" s="6"/>
      <c r="C756" s="1"/>
      <c r="D756" s="1"/>
      <c r="E756" s="8"/>
      <c r="F756" s="1"/>
      <c r="G756" s="7"/>
    </row>
    <row r="757" spans="2:7" hidden="1" x14ac:dyDescent="0.25">
      <c r="B757" s="6"/>
      <c r="C757" s="1"/>
      <c r="D757" s="1"/>
      <c r="E757" s="8"/>
      <c r="F757" s="1"/>
      <c r="G757" s="7"/>
    </row>
    <row r="758" spans="2:7" hidden="1" x14ac:dyDescent="0.25">
      <c r="B758" s="6"/>
      <c r="C758" s="1"/>
      <c r="D758" s="1"/>
      <c r="E758" s="8"/>
      <c r="F758" s="1"/>
      <c r="G758" s="7"/>
    </row>
    <row r="759" spans="2:7" hidden="1" x14ac:dyDescent="0.25">
      <c r="B759" s="6"/>
      <c r="C759" s="1"/>
      <c r="D759" s="1"/>
      <c r="E759" s="8"/>
      <c r="F759" s="1"/>
      <c r="G759" s="7"/>
    </row>
    <row r="760" spans="2:7" hidden="1" x14ac:dyDescent="0.25">
      <c r="B760" s="6"/>
      <c r="C760" s="1"/>
      <c r="D760" s="1"/>
      <c r="E760" s="8"/>
      <c r="F760" s="1"/>
      <c r="G760" s="7"/>
    </row>
    <row r="761" spans="2:7" hidden="1" x14ac:dyDescent="0.25">
      <c r="B761" s="6"/>
      <c r="C761" s="1"/>
      <c r="D761" s="1"/>
      <c r="E761" s="8"/>
      <c r="F761" s="1"/>
      <c r="G761" s="7"/>
    </row>
    <row r="762" spans="2:7" hidden="1" x14ac:dyDescent="0.25">
      <c r="B762" s="6"/>
      <c r="C762" s="1"/>
      <c r="D762" s="1"/>
      <c r="E762" s="8"/>
      <c r="F762" s="1"/>
      <c r="G762" s="7"/>
    </row>
    <row r="763" spans="2:7" hidden="1" x14ac:dyDescent="0.25">
      <c r="B763" s="6"/>
      <c r="C763" s="1"/>
      <c r="D763" s="1"/>
      <c r="E763" s="8"/>
      <c r="F763" s="1"/>
      <c r="G763" s="7"/>
    </row>
    <row r="764" spans="2:7" hidden="1" x14ac:dyDescent="0.25">
      <c r="B764" s="6"/>
      <c r="C764" s="1"/>
      <c r="D764" s="1"/>
      <c r="E764" s="8"/>
      <c r="F764" s="1"/>
      <c r="G764" s="7"/>
    </row>
    <row r="765" spans="2:7" hidden="1" x14ac:dyDescent="0.25">
      <c r="B765" s="6"/>
      <c r="C765" s="1"/>
      <c r="D765" s="1"/>
      <c r="E765" s="8"/>
      <c r="F765" s="1"/>
      <c r="G765" s="7"/>
    </row>
    <row r="766" spans="2:7" hidden="1" x14ac:dyDescent="0.25">
      <c r="B766" s="6"/>
      <c r="C766" s="1"/>
      <c r="D766" s="1"/>
      <c r="E766" s="8"/>
      <c r="F766" s="1"/>
      <c r="G766" s="7"/>
    </row>
    <row r="767" spans="2:7" hidden="1" x14ac:dyDescent="0.25">
      <c r="B767" s="6"/>
      <c r="C767" s="1"/>
      <c r="D767" s="1"/>
      <c r="E767" s="8"/>
      <c r="F767" s="1"/>
      <c r="G767" s="7"/>
    </row>
    <row r="768" spans="2:7" hidden="1" x14ac:dyDescent="0.25">
      <c r="B768" s="6"/>
      <c r="C768" s="1"/>
      <c r="D768" s="1"/>
      <c r="E768" s="8"/>
      <c r="F768" s="1"/>
      <c r="G768" s="7"/>
    </row>
    <row r="769" spans="2:7" hidden="1" x14ac:dyDescent="0.25">
      <c r="B769" s="6"/>
      <c r="C769" s="1"/>
      <c r="D769" s="1"/>
      <c r="E769" s="8"/>
      <c r="F769" s="1"/>
      <c r="G769" s="7"/>
    </row>
    <row r="770" spans="2:7" hidden="1" x14ac:dyDescent="0.25">
      <c r="B770" s="6"/>
      <c r="C770" s="1"/>
      <c r="D770" s="1"/>
      <c r="E770" s="8"/>
      <c r="F770" s="1"/>
      <c r="G770" s="7"/>
    </row>
    <row r="771" spans="2:7" hidden="1" x14ac:dyDescent="0.25">
      <c r="B771" s="6"/>
      <c r="C771" s="1"/>
      <c r="D771" s="1"/>
      <c r="E771" s="8"/>
      <c r="F771" s="1"/>
      <c r="G771" s="7"/>
    </row>
    <row r="772" spans="2:7" hidden="1" x14ac:dyDescent="0.25">
      <c r="B772" s="6"/>
      <c r="C772" s="1"/>
      <c r="D772" s="1"/>
      <c r="E772" s="8"/>
      <c r="F772" s="1"/>
      <c r="G772" s="7"/>
    </row>
    <row r="773" spans="2:7" hidden="1" x14ac:dyDescent="0.25">
      <c r="B773" s="6"/>
      <c r="C773" s="1"/>
      <c r="D773" s="1"/>
      <c r="E773" s="8"/>
      <c r="F773" s="1"/>
      <c r="G773" s="7"/>
    </row>
    <row r="774" spans="2:7" hidden="1" x14ac:dyDescent="0.25">
      <c r="B774" s="6"/>
      <c r="C774" s="1"/>
      <c r="D774" s="1"/>
      <c r="E774" s="8"/>
      <c r="F774" s="1"/>
      <c r="G774" s="7"/>
    </row>
    <row r="775" spans="2:7" hidden="1" x14ac:dyDescent="0.25">
      <c r="B775" s="6"/>
      <c r="C775" s="1"/>
      <c r="D775" s="1"/>
      <c r="E775" s="8"/>
      <c r="F775" s="1"/>
      <c r="G775" s="7"/>
    </row>
    <row r="776" spans="2:7" hidden="1" x14ac:dyDescent="0.25">
      <c r="B776" s="6"/>
      <c r="C776" s="1"/>
      <c r="D776" s="1"/>
      <c r="E776" s="8"/>
      <c r="F776" s="1"/>
      <c r="G776" s="7"/>
    </row>
    <row r="777" spans="2:7" hidden="1" x14ac:dyDescent="0.25">
      <c r="B777" s="6"/>
      <c r="C777" s="1"/>
      <c r="D777" s="1"/>
      <c r="E777" s="8"/>
      <c r="F777" s="1"/>
      <c r="G777" s="7"/>
    </row>
    <row r="778" spans="2:7" hidden="1" x14ac:dyDescent="0.25">
      <c r="B778" s="6"/>
      <c r="C778" s="1"/>
      <c r="D778" s="1"/>
      <c r="E778" s="8"/>
      <c r="F778" s="1"/>
      <c r="G778" s="7"/>
    </row>
    <row r="779" spans="2:7" hidden="1" x14ac:dyDescent="0.25">
      <c r="B779" s="6"/>
      <c r="C779" s="1"/>
      <c r="D779" s="1"/>
      <c r="E779" s="8"/>
      <c r="F779" s="1"/>
      <c r="G779" s="7"/>
    </row>
    <row r="780" spans="2:7" hidden="1" x14ac:dyDescent="0.25">
      <c r="B780" s="6"/>
      <c r="C780" s="1"/>
      <c r="D780" s="1"/>
      <c r="E780" s="8"/>
      <c r="F780" s="1"/>
      <c r="G780" s="7"/>
    </row>
    <row r="781" spans="2:7" hidden="1" x14ac:dyDescent="0.25">
      <c r="B781" s="6"/>
      <c r="C781" s="1"/>
      <c r="D781" s="1"/>
      <c r="E781" s="8"/>
      <c r="F781" s="1"/>
      <c r="G781" s="7"/>
    </row>
    <row r="782" spans="2:7" hidden="1" x14ac:dyDescent="0.25">
      <c r="B782" s="6"/>
      <c r="C782" s="1"/>
      <c r="D782" s="1"/>
      <c r="E782" s="8"/>
      <c r="F782" s="1"/>
      <c r="G782" s="7"/>
    </row>
    <row r="783" spans="2:7" hidden="1" x14ac:dyDescent="0.25">
      <c r="B783" s="6"/>
      <c r="C783" s="1"/>
      <c r="D783" s="1"/>
      <c r="E783" s="8"/>
      <c r="F783" s="1"/>
      <c r="G783" s="7"/>
    </row>
    <row r="784" spans="2:7" hidden="1" x14ac:dyDescent="0.25">
      <c r="B784" s="6"/>
      <c r="C784" s="1"/>
      <c r="D784" s="1"/>
      <c r="E784" s="8"/>
      <c r="F784" s="1"/>
      <c r="G784" s="7"/>
    </row>
    <row r="785" spans="2:7" hidden="1" x14ac:dyDescent="0.25">
      <c r="B785" s="6"/>
      <c r="C785" s="1"/>
      <c r="D785" s="1"/>
      <c r="E785" s="8"/>
      <c r="F785" s="1"/>
      <c r="G785" s="7"/>
    </row>
    <row r="786" spans="2:7" hidden="1" x14ac:dyDescent="0.25">
      <c r="B786" s="6"/>
      <c r="C786" s="1"/>
      <c r="D786" s="1"/>
      <c r="E786" s="8"/>
      <c r="F786" s="1"/>
      <c r="G786" s="7"/>
    </row>
    <row r="787" spans="2:7" hidden="1" x14ac:dyDescent="0.25">
      <c r="B787" s="6"/>
      <c r="C787" s="1"/>
      <c r="D787" s="1"/>
      <c r="E787" s="8"/>
      <c r="F787" s="1"/>
      <c r="G787" s="7"/>
    </row>
    <row r="788" spans="2:7" hidden="1" x14ac:dyDescent="0.25">
      <c r="B788" s="6"/>
      <c r="C788" s="1"/>
      <c r="D788" s="1"/>
      <c r="E788" s="8"/>
      <c r="F788" s="1"/>
      <c r="G788" s="7"/>
    </row>
    <row r="789" spans="2:7" hidden="1" x14ac:dyDescent="0.25">
      <c r="B789" s="6"/>
      <c r="C789" s="1"/>
      <c r="D789" s="1"/>
      <c r="E789" s="8"/>
      <c r="F789" s="1"/>
      <c r="G789" s="7"/>
    </row>
    <row r="790" spans="2:7" hidden="1" x14ac:dyDescent="0.25">
      <c r="B790" s="6"/>
      <c r="C790" s="1"/>
      <c r="D790" s="1"/>
      <c r="E790" s="8"/>
      <c r="F790" s="1"/>
      <c r="G790" s="7"/>
    </row>
    <row r="791" spans="2:7" hidden="1" x14ac:dyDescent="0.25">
      <c r="B791" s="6"/>
      <c r="C791" s="1"/>
      <c r="D791" s="1"/>
      <c r="E791" s="8"/>
      <c r="F791" s="1"/>
      <c r="G791" s="7"/>
    </row>
    <row r="792" spans="2:7" hidden="1" x14ac:dyDescent="0.25">
      <c r="B792" s="6"/>
      <c r="C792" s="1"/>
      <c r="D792" s="1"/>
      <c r="E792" s="8"/>
      <c r="F792" s="1"/>
      <c r="G792" s="7"/>
    </row>
    <row r="793" spans="2:7" hidden="1" x14ac:dyDescent="0.25">
      <c r="B793" s="6"/>
      <c r="C793" s="1"/>
      <c r="D793" s="1"/>
      <c r="E793" s="8"/>
      <c r="F793" s="1"/>
      <c r="G793" s="7"/>
    </row>
    <row r="794" spans="2:7" hidden="1" x14ac:dyDescent="0.25">
      <c r="B794" s="6"/>
      <c r="C794" s="1"/>
      <c r="D794" s="1"/>
      <c r="E794" s="8"/>
      <c r="F794" s="1"/>
      <c r="G794" s="7"/>
    </row>
    <row r="795" spans="2:7" hidden="1" x14ac:dyDescent="0.25">
      <c r="B795" s="6"/>
      <c r="C795" s="1"/>
      <c r="D795" s="1"/>
      <c r="E795" s="8"/>
      <c r="F795" s="1"/>
      <c r="G795" s="7"/>
    </row>
    <row r="796" spans="2:7" hidden="1" x14ac:dyDescent="0.25">
      <c r="B796" s="6"/>
      <c r="C796" s="1"/>
      <c r="D796" s="1"/>
      <c r="E796" s="8"/>
      <c r="F796" s="1"/>
      <c r="G796" s="7"/>
    </row>
    <row r="797" spans="2:7" hidden="1" x14ac:dyDescent="0.25">
      <c r="B797" s="6"/>
      <c r="C797" s="1"/>
      <c r="D797" s="1"/>
      <c r="E797" s="8"/>
      <c r="F797" s="1"/>
      <c r="G797" s="7"/>
    </row>
    <row r="798" spans="2:7" hidden="1" x14ac:dyDescent="0.25">
      <c r="B798" s="6"/>
      <c r="C798" s="1"/>
      <c r="D798" s="1"/>
      <c r="E798" s="8"/>
      <c r="F798" s="1"/>
      <c r="G798" s="7"/>
    </row>
    <row r="799" spans="2:7" hidden="1" x14ac:dyDescent="0.25">
      <c r="B799" s="6"/>
      <c r="C799" s="1"/>
      <c r="D799" s="1"/>
      <c r="E799" s="8"/>
      <c r="F799" s="1"/>
      <c r="G799" s="7"/>
    </row>
    <row r="800" spans="2:7" hidden="1" x14ac:dyDescent="0.25">
      <c r="B800" s="6"/>
      <c r="C800" s="1"/>
      <c r="D800" s="1"/>
      <c r="E800" s="8"/>
      <c r="F800" s="1"/>
      <c r="G800" s="7"/>
    </row>
    <row r="801" spans="2:7" hidden="1" x14ac:dyDescent="0.25">
      <c r="B801" s="6"/>
      <c r="C801" s="1"/>
      <c r="D801" s="1"/>
      <c r="E801" s="8"/>
      <c r="F801" s="1"/>
      <c r="G801" s="7"/>
    </row>
    <row r="802" spans="2:7" hidden="1" x14ac:dyDescent="0.25">
      <c r="B802" s="6"/>
      <c r="C802" s="1"/>
      <c r="D802" s="1"/>
      <c r="E802" s="8"/>
      <c r="F802" s="1"/>
      <c r="G802" s="7"/>
    </row>
    <row r="803" spans="2:7" hidden="1" x14ac:dyDescent="0.25">
      <c r="B803" s="6"/>
      <c r="C803" s="1"/>
      <c r="D803" s="1"/>
      <c r="E803" s="8"/>
      <c r="F803" s="1"/>
      <c r="G803" s="7"/>
    </row>
    <row r="804" spans="2:7" hidden="1" x14ac:dyDescent="0.25">
      <c r="B804" s="6"/>
      <c r="C804" s="1"/>
      <c r="D804" s="1"/>
      <c r="E804" s="8"/>
      <c r="F804" s="1"/>
      <c r="G804" s="7"/>
    </row>
    <row r="805" spans="2:7" hidden="1" x14ac:dyDescent="0.25">
      <c r="B805" s="6"/>
      <c r="C805" s="1"/>
      <c r="D805" s="1"/>
      <c r="E805" s="8"/>
      <c r="F805" s="1"/>
      <c r="G805" s="7"/>
    </row>
    <row r="806" spans="2:7" hidden="1" x14ac:dyDescent="0.25">
      <c r="B806" s="6"/>
      <c r="C806" s="1"/>
      <c r="D806" s="1"/>
      <c r="E806" s="8"/>
      <c r="F806" s="1"/>
      <c r="G806" s="7"/>
    </row>
    <row r="807" spans="2:7" hidden="1" x14ac:dyDescent="0.25">
      <c r="B807" s="6"/>
      <c r="C807" s="1"/>
      <c r="D807" s="1"/>
      <c r="E807" s="8"/>
      <c r="F807" s="1"/>
      <c r="G807" s="7"/>
    </row>
    <row r="808" spans="2:7" hidden="1" x14ac:dyDescent="0.25">
      <c r="B808" s="6"/>
      <c r="C808" s="1"/>
      <c r="D808" s="1"/>
      <c r="E808" s="8"/>
      <c r="F808" s="1"/>
      <c r="G808" s="7"/>
    </row>
    <row r="809" spans="2:7" hidden="1" x14ac:dyDescent="0.25">
      <c r="B809" s="6"/>
      <c r="C809" s="1"/>
      <c r="D809" s="1"/>
      <c r="E809" s="8"/>
      <c r="F809" s="1"/>
      <c r="G809" s="7"/>
    </row>
    <row r="810" spans="2:7" hidden="1" x14ac:dyDescent="0.25">
      <c r="B810" s="6"/>
      <c r="C810" s="1"/>
      <c r="D810" s="1"/>
      <c r="E810" s="8"/>
      <c r="F810" s="1"/>
      <c r="G810" s="7"/>
    </row>
    <row r="811" spans="2:7" hidden="1" x14ac:dyDescent="0.25">
      <c r="B811" s="6"/>
      <c r="C811" s="1"/>
      <c r="D811" s="1"/>
      <c r="E811" s="8"/>
      <c r="F811" s="1"/>
      <c r="G811" s="7"/>
    </row>
    <row r="812" spans="2:7" hidden="1" x14ac:dyDescent="0.25">
      <c r="B812" s="6"/>
      <c r="C812" s="1"/>
      <c r="D812" s="1"/>
      <c r="E812" s="8"/>
      <c r="F812" s="1"/>
      <c r="G812" s="7"/>
    </row>
    <row r="813" spans="2:7" hidden="1" x14ac:dyDescent="0.25">
      <c r="B813" s="6"/>
      <c r="C813" s="1"/>
      <c r="D813" s="1"/>
      <c r="E813" s="8"/>
      <c r="F813" s="1"/>
      <c r="G813" s="7"/>
    </row>
    <row r="814" spans="2:7" hidden="1" x14ac:dyDescent="0.25">
      <c r="B814" s="6"/>
      <c r="C814" s="1"/>
      <c r="D814" s="1"/>
      <c r="E814" s="8"/>
      <c r="F814" s="1"/>
      <c r="G814" s="7"/>
    </row>
    <row r="815" spans="2:7" hidden="1" x14ac:dyDescent="0.25">
      <c r="B815" s="6"/>
      <c r="C815" s="1"/>
      <c r="D815" s="1"/>
      <c r="E815" s="8"/>
      <c r="F815" s="1"/>
      <c r="G815" s="7"/>
    </row>
    <row r="816" spans="2:7" hidden="1" x14ac:dyDescent="0.25">
      <c r="B816" s="6"/>
      <c r="C816" s="1"/>
      <c r="D816" s="1"/>
      <c r="E816" s="8"/>
      <c r="F816" s="1"/>
      <c r="G816" s="7"/>
    </row>
    <row r="817" spans="2:7" hidden="1" x14ac:dyDescent="0.25">
      <c r="B817" s="6"/>
      <c r="C817" s="1"/>
      <c r="D817" s="1"/>
      <c r="E817" s="8"/>
      <c r="F817" s="1"/>
      <c r="G817" s="7"/>
    </row>
    <row r="818" spans="2:7" hidden="1" x14ac:dyDescent="0.25">
      <c r="B818" s="6"/>
      <c r="C818" s="1"/>
      <c r="D818" s="1"/>
      <c r="E818" s="8"/>
      <c r="F818" s="1"/>
      <c r="G818" s="7"/>
    </row>
    <row r="819" spans="2:7" hidden="1" x14ac:dyDescent="0.25">
      <c r="B819" s="6"/>
      <c r="C819" s="1"/>
      <c r="D819" s="1"/>
      <c r="E819" s="8"/>
      <c r="F819" s="1"/>
      <c r="G819" s="7"/>
    </row>
    <row r="820" spans="2:7" hidden="1" x14ac:dyDescent="0.25">
      <c r="B820" s="6"/>
      <c r="C820" s="1"/>
      <c r="D820" s="1"/>
      <c r="E820" s="8"/>
      <c r="F820" s="1"/>
      <c r="G820" s="7"/>
    </row>
    <row r="821" spans="2:7" hidden="1" x14ac:dyDescent="0.25">
      <c r="B821" s="6"/>
      <c r="C821" s="1"/>
      <c r="D821" s="1"/>
      <c r="E821" s="8"/>
      <c r="F821" s="1"/>
      <c r="G821" s="7"/>
    </row>
    <row r="822" spans="2:7" hidden="1" x14ac:dyDescent="0.25">
      <c r="B822" s="6"/>
      <c r="C822" s="1"/>
      <c r="D822" s="1"/>
      <c r="E822" s="8"/>
      <c r="F822" s="1"/>
      <c r="G822" s="7"/>
    </row>
    <row r="823" spans="2:7" hidden="1" x14ac:dyDescent="0.25">
      <c r="B823" s="6"/>
      <c r="C823" s="1"/>
      <c r="D823" s="1"/>
      <c r="E823" s="8"/>
      <c r="F823" s="1"/>
      <c r="G823" s="7"/>
    </row>
    <row r="824" spans="2:7" hidden="1" x14ac:dyDescent="0.25">
      <c r="B824" s="6"/>
      <c r="C824" s="1"/>
      <c r="D824" s="1"/>
      <c r="E824" s="8"/>
      <c r="F824" s="1"/>
      <c r="G824" s="7"/>
    </row>
    <row r="825" spans="2:7" hidden="1" x14ac:dyDescent="0.25">
      <c r="B825" s="6"/>
      <c r="C825" s="1"/>
      <c r="D825" s="1"/>
      <c r="E825" s="8"/>
      <c r="F825" s="1"/>
      <c r="G825" s="7"/>
    </row>
    <row r="826" spans="2:7" hidden="1" x14ac:dyDescent="0.25">
      <c r="B826" s="6"/>
      <c r="C826" s="1"/>
      <c r="D826" s="1"/>
      <c r="E826" s="8"/>
      <c r="F826" s="1"/>
      <c r="G826" s="7"/>
    </row>
    <row r="827" spans="2:7" hidden="1" x14ac:dyDescent="0.25">
      <c r="B827" s="6"/>
      <c r="C827" s="1"/>
      <c r="D827" s="1"/>
      <c r="E827" s="8"/>
      <c r="F827" s="1"/>
      <c r="G827" s="7"/>
    </row>
    <row r="828" spans="2:7" hidden="1" x14ac:dyDescent="0.25">
      <c r="B828" s="6"/>
      <c r="C828" s="1"/>
      <c r="D828" s="1"/>
      <c r="E828" s="8"/>
      <c r="F828" s="1"/>
      <c r="G828" s="7"/>
    </row>
    <row r="829" spans="2:7" hidden="1" x14ac:dyDescent="0.25">
      <c r="B829" s="6"/>
      <c r="C829" s="1"/>
      <c r="D829" s="1"/>
      <c r="E829" s="8"/>
      <c r="F829" s="1"/>
      <c r="G829" s="7"/>
    </row>
    <row r="830" spans="2:7" hidden="1" x14ac:dyDescent="0.25">
      <c r="B830" s="6"/>
      <c r="C830" s="1"/>
      <c r="D830" s="1"/>
      <c r="E830" s="8"/>
      <c r="F830" s="1"/>
      <c r="G830" s="7"/>
    </row>
    <row r="831" spans="2:7" hidden="1" x14ac:dyDescent="0.25">
      <c r="B831" s="6"/>
      <c r="C831" s="1"/>
      <c r="D831" s="1"/>
      <c r="E831" s="8"/>
      <c r="F831" s="1"/>
      <c r="G831" s="7"/>
    </row>
    <row r="832" spans="2:7" hidden="1" x14ac:dyDescent="0.25">
      <c r="B832" s="6"/>
      <c r="C832" s="1"/>
      <c r="D832" s="1"/>
      <c r="E832" s="8"/>
      <c r="F832" s="1"/>
      <c r="G832" s="7"/>
    </row>
    <row r="833" spans="2:7" hidden="1" x14ac:dyDescent="0.25">
      <c r="B833" s="6"/>
      <c r="C833" s="1"/>
      <c r="D833" s="1"/>
      <c r="E833" s="8"/>
      <c r="F833" s="1"/>
      <c r="G833" s="7"/>
    </row>
    <row r="834" spans="2:7" hidden="1" x14ac:dyDescent="0.25">
      <c r="B834" s="6"/>
      <c r="C834" s="1"/>
      <c r="D834" s="1"/>
      <c r="E834" s="8"/>
      <c r="F834" s="1"/>
      <c r="G834" s="7"/>
    </row>
    <row r="835" spans="2:7" hidden="1" x14ac:dyDescent="0.25">
      <c r="B835" s="6"/>
      <c r="C835" s="1"/>
      <c r="D835" s="1"/>
      <c r="E835" s="8"/>
      <c r="F835" s="1"/>
      <c r="G835" s="7"/>
    </row>
    <row r="836" spans="2:7" hidden="1" x14ac:dyDescent="0.25">
      <c r="B836" s="6"/>
      <c r="C836" s="1"/>
      <c r="D836" s="1"/>
      <c r="E836" s="8"/>
      <c r="F836" s="1"/>
      <c r="G836" s="7"/>
    </row>
    <row r="837" spans="2:7" hidden="1" x14ac:dyDescent="0.25">
      <c r="B837" s="6"/>
      <c r="C837" s="1"/>
      <c r="D837" s="1"/>
      <c r="E837" s="8"/>
      <c r="F837" s="1"/>
      <c r="G837" s="7"/>
    </row>
    <row r="838" spans="2:7" hidden="1" x14ac:dyDescent="0.25">
      <c r="B838" s="6"/>
      <c r="C838" s="1"/>
      <c r="D838" s="1"/>
      <c r="E838" s="8"/>
      <c r="F838" s="1"/>
      <c r="G838" s="7"/>
    </row>
    <row r="839" spans="2:7" hidden="1" x14ac:dyDescent="0.25">
      <c r="B839" s="6"/>
      <c r="C839" s="1"/>
      <c r="D839" s="1"/>
      <c r="E839" s="8"/>
      <c r="F839" s="1"/>
      <c r="G839" s="7"/>
    </row>
    <row r="840" spans="2:7" hidden="1" x14ac:dyDescent="0.25">
      <c r="B840" s="6"/>
      <c r="C840" s="1"/>
      <c r="D840" s="1"/>
      <c r="E840" s="8"/>
      <c r="F840" s="1"/>
      <c r="G840" s="7"/>
    </row>
    <row r="841" spans="2:7" hidden="1" x14ac:dyDescent="0.25">
      <c r="B841" s="6"/>
      <c r="C841" s="1"/>
      <c r="D841" s="1"/>
      <c r="E841" s="8"/>
      <c r="F841" s="1"/>
      <c r="G841" s="7"/>
    </row>
    <row r="842" spans="2:7" hidden="1" x14ac:dyDescent="0.25">
      <c r="B842" s="6"/>
      <c r="C842" s="1"/>
      <c r="D842" s="1"/>
      <c r="E842" s="8"/>
      <c r="F842" s="1"/>
      <c r="G842" s="7"/>
    </row>
    <row r="843" spans="2:7" hidden="1" x14ac:dyDescent="0.25">
      <c r="B843" s="6"/>
      <c r="C843" s="1"/>
      <c r="D843" s="1"/>
      <c r="E843" s="8"/>
      <c r="F843" s="1"/>
      <c r="G843" s="7"/>
    </row>
    <row r="844" spans="2:7" hidden="1" x14ac:dyDescent="0.25">
      <c r="B844" s="6"/>
      <c r="C844" s="1"/>
      <c r="D844" s="1"/>
      <c r="E844" s="8"/>
      <c r="F844" s="1"/>
      <c r="G844" s="7"/>
    </row>
    <row r="845" spans="2:7" hidden="1" x14ac:dyDescent="0.25">
      <c r="B845" s="6"/>
      <c r="C845" s="1"/>
      <c r="D845" s="1"/>
      <c r="E845" s="8"/>
      <c r="F845" s="1"/>
      <c r="G845" s="7"/>
    </row>
    <row r="846" spans="2:7" hidden="1" x14ac:dyDescent="0.25">
      <c r="B846" s="6"/>
      <c r="C846" s="1"/>
      <c r="D846" s="1"/>
      <c r="E846" s="8"/>
      <c r="F846" s="1"/>
      <c r="G846" s="7"/>
    </row>
    <row r="847" spans="2:7" hidden="1" x14ac:dyDescent="0.25">
      <c r="B847" s="6"/>
      <c r="C847" s="1"/>
      <c r="D847" s="1"/>
      <c r="E847" s="8"/>
      <c r="F847" s="1"/>
      <c r="G847" s="7"/>
    </row>
    <row r="848" spans="2:7" hidden="1" x14ac:dyDescent="0.25">
      <c r="B848" s="6"/>
      <c r="C848" s="1"/>
      <c r="D848" s="1"/>
      <c r="E848" s="8"/>
      <c r="F848" s="1"/>
      <c r="G848" s="7"/>
    </row>
    <row r="849" spans="2:7" hidden="1" x14ac:dyDescent="0.25">
      <c r="B849" s="6"/>
      <c r="C849" s="1"/>
      <c r="D849" s="1"/>
      <c r="E849" s="8"/>
      <c r="F849" s="1"/>
      <c r="G849" s="7"/>
    </row>
    <row r="850" spans="2:7" hidden="1" x14ac:dyDescent="0.25">
      <c r="B850" s="6"/>
      <c r="C850" s="1"/>
      <c r="D850" s="1"/>
      <c r="E850" s="8"/>
      <c r="F850" s="1"/>
      <c r="G850" s="7"/>
    </row>
    <row r="851" spans="2:7" hidden="1" x14ac:dyDescent="0.25">
      <c r="B851" s="6"/>
      <c r="C851" s="1"/>
      <c r="D851" s="1"/>
      <c r="E851" s="8"/>
      <c r="F851" s="1"/>
      <c r="G851" s="7"/>
    </row>
    <row r="852" spans="2:7" hidden="1" x14ac:dyDescent="0.25">
      <c r="B852" s="6"/>
      <c r="C852" s="1"/>
      <c r="D852" s="1"/>
      <c r="E852" s="8"/>
      <c r="F852" s="1"/>
      <c r="G852" s="7"/>
    </row>
    <row r="853" spans="2:7" hidden="1" x14ac:dyDescent="0.25">
      <c r="B853" s="6"/>
      <c r="C853" s="1"/>
      <c r="D853" s="1"/>
      <c r="E853" s="8"/>
      <c r="F853" s="1"/>
      <c r="G853" s="7"/>
    </row>
    <row r="854" spans="2:7" hidden="1" x14ac:dyDescent="0.25">
      <c r="B854" s="6"/>
      <c r="C854" s="1"/>
      <c r="D854" s="1"/>
      <c r="E854" s="8"/>
      <c r="F854" s="1"/>
      <c r="G854" s="7"/>
    </row>
    <row r="855" spans="2:7" hidden="1" x14ac:dyDescent="0.25">
      <c r="B855" s="6"/>
      <c r="C855" s="1"/>
      <c r="D855" s="1"/>
      <c r="E855" s="8"/>
      <c r="F855" s="1"/>
      <c r="G855" s="7"/>
    </row>
    <row r="856" spans="2:7" hidden="1" x14ac:dyDescent="0.25">
      <c r="B856" s="6"/>
      <c r="C856" s="1"/>
      <c r="D856" s="1"/>
      <c r="E856" s="8"/>
      <c r="F856" s="1"/>
      <c r="G856" s="7"/>
    </row>
    <row r="857" spans="2:7" hidden="1" x14ac:dyDescent="0.25">
      <c r="B857" s="6"/>
      <c r="C857" s="1"/>
      <c r="D857" s="1"/>
      <c r="E857" s="8"/>
      <c r="F857" s="1"/>
      <c r="G857" s="7"/>
    </row>
    <row r="858" spans="2:7" hidden="1" x14ac:dyDescent="0.25">
      <c r="B858" s="6"/>
      <c r="C858" s="1"/>
      <c r="D858" s="1"/>
      <c r="E858" s="8"/>
      <c r="F858" s="1"/>
      <c r="G858" s="7"/>
    </row>
    <row r="859" spans="2:7" hidden="1" x14ac:dyDescent="0.25">
      <c r="B859" s="6"/>
      <c r="C859" s="1"/>
      <c r="D859" s="1"/>
      <c r="E859" s="8"/>
      <c r="F859" s="1"/>
      <c r="G859" s="7"/>
    </row>
    <row r="860" spans="2:7" hidden="1" x14ac:dyDescent="0.25">
      <c r="B860" s="6"/>
      <c r="C860" s="1"/>
      <c r="D860" s="1"/>
      <c r="E860" s="8"/>
      <c r="F860" s="1"/>
      <c r="G860" s="7"/>
    </row>
    <row r="861" spans="2:7" hidden="1" x14ac:dyDescent="0.25">
      <c r="B861" s="6"/>
      <c r="C861" s="1"/>
      <c r="D861" s="1"/>
      <c r="E861" s="8"/>
      <c r="F861" s="1"/>
      <c r="G861" s="7"/>
    </row>
    <row r="862" spans="2:7" hidden="1" x14ac:dyDescent="0.25">
      <c r="B862" s="6"/>
      <c r="C862" s="1"/>
      <c r="D862" s="1"/>
      <c r="E862" s="8"/>
      <c r="F862" s="1"/>
      <c r="G862" s="7"/>
    </row>
    <row r="863" spans="2:7" hidden="1" x14ac:dyDescent="0.25">
      <c r="B863" s="6"/>
      <c r="C863" s="1"/>
      <c r="D863" s="1"/>
      <c r="E863" s="8"/>
      <c r="F863" s="1"/>
      <c r="G863" s="7"/>
    </row>
    <row r="864" spans="2:7" hidden="1" x14ac:dyDescent="0.25">
      <c r="B864" s="6"/>
      <c r="C864" s="1"/>
      <c r="D864" s="1"/>
      <c r="E864" s="8"/>
      <c r="F864" s="1"/>
      <c r="G864" s="7"/>
    </row>
    <row r="865" spans="2:7" hidden="1" x14ac:dyDescent="0.25">
      <c r="B865" s="6"/>
      <c r="C865" s="1"/>
      <c r="D865" s="1"/>
      <c r="E865" s="8"/>
      <c r="F865" s="1"/>
      <c r="G865" s="7"/>
    </row>
    <row r="866" spans="2:7" hidden="1" x14ac:dyDescent="0.25">
      <c r="B866" s="6"/>
      <c r="C866" s="1"/>
      <c r="D866" s="1"/>
      <c r="E866" s="8"/>
      <c r="F866" s="1"/>
      <c r="G866" s="7"/>
    </row>
    <row r="867" spans="2:7" hidden="1" x14ac:dyDescent="0.25">
      <c r="B867" s="6"/>
      <c r="C867" s="1"/>
      <c r="D867" s="1"/>
      <c r="E867" s="8"/>
      <c r="F867" s="1"/>
      <c r="G867" s="7"/>
    </row>
    <row r="868" spans="2:7" hidden="1" x14ac:dyDescent="0.25">
      <c r="B868" s="6"/>
      <c r="C868" s="1"/>
      <c r="D868" s="1"/>
      <c r="E868" s="8"/>
      <c r="F868" s="1"/>
      <c r="G868" s="7"/>
    </row>
    <row r="869" spans="2:7" hidden="1" x14ac:dyDescent="0.25">
      <c r="B869" s="6"/>
      <c r="C869" s="1"/>
      <c r="D869" s="1"/>
      <c r="E869" s="8"/>
      <c r="F869" s="1"/>
      <c r="G869" s="7"/>
    </row>
    <row r="870" spans="2:7" hidden="1" x14ac:dyDescent="0.25">
      <c r="B870" s="6"/>
      <c r="C870" s="1"/>
      <c r="D870" s="1"/>
      <c r="E870" s="8"/>
      <c r="F870" s="1"/>
      <c r="G870" s="7"/>
    </row>
    <row r="871" spans="2:7" hidden="1" x14ac:dyDescent="0.25">
      <c r="B871" s="6"/>
      <c r="C871" s="1"/>
      <c r="D871" s="1"/>
      <c r="E871" s="8"/>
      <c r="F871" s="1"/>
      <c r="G871" s="7"/>
    </row>
    <row r="872" spans="2:7" hidden="1" x14ac:dyDescent="0.25">
      <c r="B872" s="6"/>
      <c r="C872" s="1"/>
      <c r="D872" s="1"/>
      <c r="E872" s="8"/>
      <c r="F872" s="1"/>
      <c r="G872" s="7"/>
    </row>
    <row r="873" spans="2:7" hidden="1" x14ac:dyDescent="0.25">
      <c r="B873" s="6"/>
      <c r="C873" s="1"/>
      <c r="D873" s="1"/>
      <c r="E873" s="8"/>
      <c r="F873" s="1"/>
      <c r="G873" s="7"/>
    </row>
    <row r="874" spans="2:7" hidden="1" x14ac:dyDescent="0.25">
      <c r="B874" s="6"/>
      <c r="C874" s="1"/>
      <c r="D874" s="1"/>
      <c r="E874" s="8"/>
      <c r="F874" s="1"/>
      <c r="G874" s="7"/>
    </row>
    <row r="875" spans="2:7" hidden="1" x14ac:dyDescent="0.25">
      <c r="B875" s="6"/>
      <c r="C875" s="1"/>
      <c r="D875" s="1"/>
      <c r="E875" s="8"/>
      <c r="F875" s="1"/>
      <c r="G875" s="7"/>
    </row>
    <row r="876" spans="2:7" hidden="1" x14ac:dyDescent="0.25">
      <c r="B876" s="6"/>
      <c r="C876" s="1"/>
      <c r="D876" s="1"/>
      <c r="E876" s="8"/>
      <c r="F876" s="1"/>
      <c r="G876" s="7"/>
    </row>
    <row r="877" spans="2:7" hidden="1" x14ac:dyDescent="0.25">
      <c r="B877" s="6"/>
      <c r="C877" s="1"/>
      <c r="D877" s="1"/>
      <c r="E877" s="8"/>
      <c r="F877" s="1"/>
      <c r="G877" s="7"/>
    </row>
    <row r="878" spans="2:7" hidden="1" x14ac:dyDescent="0.25">
      <c r="B878" s="6"/>
      <c r="C878" s="1"/>
      <c r="D878" s="1"/>
      <c r="E878" s="8"/>
      <c r="F878" s="1"/>
      <c r="G878" s="7"/>
    </row>
    <row r="879" spans="2:7" hidden="1" x14ac:dyDescent="0.25">
      <c r="B879" s="6"/>
      <c r="C879" s="1"/>
      <c r="D879" s="1"/>
      <c r="E879" s="8"/>
      <c r="F879" s="1"/>
      <c r="G879" s="7"/>
    </row>
    <row r="880" spans="2:7" hidden="1" x14ac:dyDescent="0.25">
      <c r="B880" s="6"/>
      <c r="C880" s="1"/>
      <c r="D880" s="1"/>
      <c r="E880" s="8"/>
      <c r="F880" s="1"/>
      <c r="G880" s="7"/>
    </row>
    <row r="881" spans="2:7" hidden="1" x14ac:dyDescent="0.25">
      <c r="B881" s="6"/>
      <c r="C881" s="1"/>
      <c r="D881" s="1"/>
      <c r="E881" s="8"/>
      <c r="F881" s="1"/>
      <c r="G881" s="7"/>
    </row>
    <row r="882" spans="2:7" hidden="1" x14ac:dyDescent="0.25">
      <c r="B882" s="6"/>
      <c r="C882" s="1"/>
      <c r="D882" s="1"/>
      <c r="E882" s="8"/>
      <c r="F882" s="1"/>
      <c r="G882" s="7"/>
    </row>
    <row r="883" spans="2:7" hidden="1" x14ac:dyDescent="0.25">
      <c r="B883" s="6"/>
      <c r="C883" s="1"/>
      <c r="D883" s="1"/>
      <c r="E883" s="8"/>
      <c r="F883" s="1"/>
      <c r="G883" s="7"/>
    </row>
    <row r="884" spans="2:7" hidden="1" x14ac:dyDescent="0.25">
      <c r="B884" s="6"/>
      <c r="C884" s="1"/>
      <c r="D884" s="1"/>
      <c r="E884" s="8"/>
      <c r="F884" s="1"/>
      <c r="G884" s="7"/>
    </row>
    <row r="885" spans="2:7" hidden="1" x14ac:dyDescent="0.25">
      <c r="B885" s="6"/>
      <c r="C885" s="1"/>
      <c r="D885" s="1"/>
      <c r="E885" s="8"/>
      <c r="F885" s="1"/>
      <c r="G885" s="7"/>
    </row>
    <row r="886" spans="2:7" hidden="1" x14ac:dyDescent="0.25">
      <c r="B886" s="6"/>
      <c r="C886" s="1"/>
      <c r="D886" s="1"/>
      <c r="E886" s="8"/>
      <c r="F886" s="1"/>
      <c r="G886" s="7"/>
    </row>
    <row r="887" spans="2:7" hidden="1" x14ac:dyDescent="0.25">
      <c r="B887" s="6"/>
      <c r="C887" s="1"/>
      <c r="D887" s="1"/>
      <c r="E887" s="8"/>
      <c r="F887" s="1"/>
      <c r="G887" s="7"/>
    </row>
    <row r="888" spans="2:7" hidden="1" x14ac:dyDescent="0.25">
      <c r="B888" s="6"/>
      <c r="C888" s="1"/>
      <c r="D888" s="1"/>
      <c r="E888" s="8"/>
      <c r="F888" s="1"/>
      <c r="G888" s="7"/>
    </row>
    <row r="889" spans="2:7" hidden="1" x14ac:dyDescent="0.25">
      <c r="B889" s="6"/>
      <c r="C889" s="1"/>
      <c r="D889" s="1"/>
      <c r="E889" s="8"/>
      <c r="F889" s="1"/>
      <c r="G889" s="7"/>
    </row>
    <row r="890" spans="2:7" hidden="1" x14ac:dyDescent="0.25">
      <c r="B890" s="6"/>
      <c r="C890" s="1"/>
      <c r="D890" s="1"/>
      <c r="E890" s="8"/>
      <c r="F890" s="1"/>
      <c r="G890" s="7"/>
    </row>
    <row r="891" spans="2:7" hidden="1" x14ac:dyDescent="0.25">
      <c r="B891" s="6"/>
      <c r="C891" s="1"/>
      <c r="D891" s="1"/>
      <c r="E891" s="8"/>
      <c r="F891" s="1"/>
      <c r="G891" s="7"/>
    </row>
    <row r="892" spans="2:7" hidden="1" x14ac:dyDescent="0.25">
      <c r="B892" s="6"/>
      <c r="C892" s="1"/>
      <c r="D892" s="1"/>
      <c r="E892" s="8"/>
      <c r="F892" s="1"/>
      <c r="G892" s="7"/>
    </row>
    <row r="893" spans="2:7" hidden="1" x14ac:dyDescent="0.25">
      <c r="B893" s="6"/>
      <c r="C893" s="1"/>
      <c r="D893" s="1"/>
      <c r="E893" s="8"/>
      <c r="F893" s="1"/>
      <c r="G893" s="7"/>
    </row>
    <row r="894" spans="2:7" hidden="1" x14ac:dyDescent="0.25">
      <c r="B894" s="6"/>
      <c r="C894" s="1"/>
      <c r="D894" s="1"/>
      <c r="E894" s="8"/>
      <c r="F894" s="1"/>
      <c r="G894" s="7"/>
    </row>
    <row r="895" spans="2:7" hidden="1" x14ac:dyDescent="0.25">
      <c r="B895" s="6"/>
      <c r="C895" s="1"/>
      <c r="D895" s="1"/>
      <c r="E895" s="8"/>
      <c r="F895" s="1"/>
      <c r="G895" s="7"/>
    </row>
    <row r="896" spans="2:7" hidden="1" x14ac:dyDescent="0.25">
      <c r="B896" s="6"/>
      <c r="C896" s="1"/>
      <c r="D896" s="1"/>
      <c r="E896" s="8"/>
      <c r="F896" s="1"/>
      <c r="G896" s="7"/>
    </row>
    <row r="897" spans="2:7" hidden="1" x14ac:dyDescent="0.25">
      <c r="B897" s="6"/>
      <c r="C897" s="1"/>
      <c r="D897" s="1"/>
      <c r="E897" s="8"/>
      <c r="F897" s="1"/>
      <c r="G897" s="7"/>
    </row>
    <row r="898" spans="2:7" hidden="1" x14ac:dyDescent="0.25">
      <c r="B898" s="6"/>
      <c r="C898" s="1"/>
      <c r="D898" s="1"/>
      <c r="E898" s="8"/>
      <c r="F898" s="1"/>
      <c r="G898" s="7"/>
    </row>
    <row r="899" spans="2:7" hidden="1" x14ac:dyDescent="0.25">
      <c r="B899" s="6"/>
      <c r="C899" s="1"/>
      <c r="D899" s="1"/>
      <c r="E899" s="8"/>
      <c r="F899" s="1"/>
      <c r="G899" s="7"/>
    </row>
    <row r="900" spans="2:7" hidden="1" x14ac:dyDescent="0.25">
      <c r="B900" s="6"/>
      <c r="C900" s="1"/>
      <c r="D900" s="1"/>
      <c r="E900" s="8"/>
      <c r="F900" s="1"/>
      <c r="G900" s="7"/>
    </row>
    <row r="901" spans="2:7" hidden="1" x14ac:dyDescent="0.25">
      <c r="B901" s="6"/>
      <c r="C901" s="1"/>
      <c r="D901" s="1"/>
      <c r="E901" s="8"/>
      <c r="F901" s="1"/>
      <c r="G901" s="7"/>
    </row>
    <row r="902" spans="2:7" hidden="1" x14ac:dyDescent="0.25">
      <c r="B902" s="6"/>
      <c r="C902" s="1"/>
      <c r="D902" s="1"/>
      <c r="E902" s="8"/>
      <c r="F902" s="1"/>
      <c r="G902" s="7"/>
    </row>
    <row r="903" spans="2:7" hidden="1" x14ac:dyDescent="0.25">
      <c r="B903" s="6"/>
      <c r="C903" s="1"/>
      <c r="D903" s="1"/>
      <c r="E903" s="8"/>
      <c r="F903" s="1"/>
      <c r="G903" s="7"/>
    </row>
    <row r="904" spans="2:7" hidden="1" x14ac:dyDescent="0.25">
      <c r="B904" s="6"/>
      <c r="C904" s="1"/>
      <c r="D904" s="1"/>
      <c r="E904" s="8"/>
      <c r="F904" s="1"/>
      <c r="G904" s="7"/>
    </row>
    <row r="905" spans="2:7" hidden="1" x14ac:dyDescent="0.25">
      <c r="B905" s="6"/>
      <c r="C905" s="1"/>
      <c r="D905" s="1"/>
      <c r="E905" s="8"/>
      <c r="F905" s="1"/>
      <c r="G905" s="7"/>
    </row>
    <row r="906" spans="2:7" hidden="1" x14ac:dyDescent="0.25">
      <c r="B906" s="6"/>
      <c r="C906" s="1"/>
      <c r="D906" s="1"/>
      <c r="E906" s="8"/>
      <c r="F906" s="1"/>
      <c r="G906" s="7"/>
    </row>
    <row r="907" spans="2:7" hidden="1" x14ac:dyDescent="0.25">
      <c r="B907" s="6"/>
      <c r="C907" s="1"/>
      <c r="D907" s="1"/>
      <c r="E907" s="8"/>
      <c r="F907" s="1"/>
      <c r="G907" s="7"/>
    </row>
    <row r="908" spans="2:7" hidden="1" x14ac:dyDescent="0.25">
      <c r="B908" s="6"/>
      <c r="C908" s="1"/>
      <c r="D908" s="1"/>
      <c r="E908" s="8"/>
      <c r="F908" s="1"/>
      <c r="G908" s="7"/>
    </row>
    <row r="909" spans="2:7" hidden="1" x14ac:dyDescent="0.25">
      <c r="B909" s="6"/>
      <c r="C909" s="1"/>
      <c r="D909" s="1"/>
      <c r="E909" s="8"/>
      <c r="F909" s="1"/>
      <c r="G909" s="7"/>
    </row>
    <row r="910" spans="2:7" hidden="1" x14ac:dyDescent="0.25">
      <c r="B910" s="6"/>
      <c r="C910" s="1"/>
      <c r="D910" s="1"/>
      <c r="E910" s="8"/>
      <c r="F910" s="1"/>
      <c r="G910" s="7"/>
    </row>
    <row r="911" spans="2:7" hidden="1" x14ac:dyDescent="0.25">
      <c r="B911" s="6"/>
      <c r="C911" s="1"/>
      <c r="D911" s="1"/>
      <c r="E911" s="8"/>
      <c r="F911" s="1"/>
      <c r="G911" s="7"/>
    </row>
    <row r="912" spans="2:7" hidden="1" x14ac:dyDescent="0.25">
      <c r="B912" s="6"/>
      <c r="C912" s="1"/>
      <c r="D912" s="1"/>
      <c r="E912" s="8"/>
      <c r="F912" s="1"/>
      <c r="G912" s="7"/>
    </row>
    <row r="913" spans="2:7" hidden="1" x14ac:dyDescent="0.25">
      <c r="B913" s="6"/>
      <c r="C913" s="1"/>
      <c r="D913" s="1"/>
      <c r="E913" s="8"/>
      <c r="F913" s="1"/>
      <c r="G913" s="7"/>
    </row>
    <row r="914" spans="2:7" hidden="1" x14ac:dyDescent="0.25">
      <c r="B914" s="6"/>
      <c r="C914" s="1"/>
      <c r="D914" s="1"/>
      <c r="E914" s="8"/>
      <c r="F914" s="1"/>
      <c r="G914" s="7"/>
    </row>
    <row r="915" spans="2:7" hidden="1" x14ac:dyDescent="0.25">
      <c r="B915" s="6"/>
      <c r="C915" s="1"/>
      <c r="D915" s="1"/>
      <c r="E915" s="8"/>
      <c r="F915" s="1"/>
      <c r="G915" s="7"/>
    </row>
    <row r="916" spans="2:7" hidden="1" x14ac:dyDescent="0.25">
      <c r="B916" s="6"/>
      <c r="C916" s="1"/>
      <c r="D916" s="1"/>
      <c r="E916" s="8"/>
      <c r="F916" s="1"/>
      <c r="G916" s="7"/>
    </row>
    <row r="917" spans="2:7" hidden="1" x14ac:dyDescent="0.25">
      <c r="B917" s="6"/>
      <c r="C917" s="1"/>
      <c r="D917" s="1"/>
      <c r="E917" s="8"/>
      <c r="F917" s="1"/>
      <c r="G917" s="7"/>
    </row>
    <row r="918" spans="2:7" hidden="1" x14ac:dyDescent="0.25">
      <c r="B918" s="6"/>
      <c r="C918" s="1"/>
      <c r="D918" s="1"/>
      <c r="E918" s="8"/>
      <c r="F918" s="1"/>
      <c r="G918" s="7"/>
    </row>
    <row r="919" spans="2:7" hidden="1" x14ac:dyDescent="0.25">
      <c r="B919" s="6"/>
      <c r="C919" s="1"/>
      <c r="D919" s="1"/>
      <c r="E919" s="8"/>
      <c r="F919" s="1"/>
      <c r="G919" s="7"/>
    </row>
    <row r="920" spans="2:7" hidden="1" x14ac:dyDescent="0.25">
      <c r="B920" s="6"/>
      <c r="C920" s="1"/>
      <c r="D920" s="1"/>
      <c r="E920" s="8"/>
      <c r="F920" s="1"/>
      <c r="G920" s="7"/>
    </row>
    <row r="921" spans="2:7" hidden="1" x14ac:dyDescent="0.25">
      <c r="B921" s="6"/>
      <c r="C921" s="1"/>
      <c r="D921" s="1"/>
      <c r="E921" s="8"/>
      <c r="F921" s="1"/>
      <c r="G921" s="7"/>
    </row>
    <row r="922" spans="2:7" hidden="1" x14ac:dyDescent="0.25">
      <c r="B922" s="6"/>
      <c r="C922" s="1"/>
      <c r="D922" s="1"/>
      <c r="E922" s="8"/>
      <c r="F922" s="1"/>
      <c r="G922" s="7"/>
    </row>
    <row r="923" spans="2:7" hidden="1" x14ac:dyDescent="0.25">
      <c r="B923" s="6"/>
      <c r="C923" s="1"/>
      <c r="D923" s="1"/>
      <c r="E923" s="8"/>
      <c r="F923" s="1"/>
      <c r="G923" s="7"/>
    </row>
    <row r="924" spans="2:7" hidden="1" x14ac:dyDescent="0.25">
      <c r="B924" s="6"/>
      <c r="C924" s="1"/>
      <c r="D924" s="1"/>
      <c r="E924" s="8"/>
      <c r="F924" s="1"/>
      <c r="G924" s="7"/>
    </row>
    <row r="925" spans="2:7" hidden="1" x14ac:dyDescent="0.25">
      <c r="B925" s="6"/>
      <c r="C925" s="1"/>
      <c r="D925" s="1"/>
      <c r="E925" s="8"/>
      <c r="F925" s="1"/>
      <c r="G925" s="7"/>
    </row>
    <row r="926" spans="2:7" hidden="1" x14ac:dyDescent="0.25">
      <c r="B926" s="6"/>
      <c r="C926" s="1"/>
      <c r="D926" s="1"/>
      <c r="E926" s="8"/>
      <c r="F926" s="1"/>
      <c r="G926" s="7"/>
    </row>
    <row r="927" spans="2:7" hidden="1" x14ac:dyDescent="0.25">
      <c r="B927" s="6"/>
      <c r="C927" s="1"/>
      <c r="D927" s="1"/>
      <c r="E927" s="8"/>
      <c r="F927" s="1"/>
      <c r="G927" s="7"/>
    </row>
    <row r="928" spans="2:7" hidden="1" x14ac:dyDescent="0.25">
      <c r="B928" s="6"/>
      <c r="C928" s="1"/>
      <c r="D928" s="1"/>
      <c r="E928" s="8"/>
      <c r="F928" s="1"/>
      <c r="G928" s="7"/>
    </row>
    <row r="929" spans="2:7" hidden="1" x14ac:dyDescent="0.25">
      <c r="B929" s="6"/>
      <c r="C929" s="1"/>
      <c r="D929" s="1"/>
      <c r="E929" s="8"/>
      <c r="F929" s="1"/>
      <c r="G929" s="7"/>
    </row>
    <row r="930" spans="2:7" hidden="1" x14ac:dyDescent="0.25">
      <c r="B930" s="6"/>
      <c r="C930" s="1"/>
      <c r="D930" s="1"/>
      <c r="E930" s="8"/>
      <c r="F930" s="1"/>
      <c r="G930" s="7"/>
    </row>
    <row r="931" spans="2:7" hidden="1" x14ac:dyDescent="0.25">
      <c r="B931" s="6"/>
      <c r="C931" s="1"/>
      <c r="D931" s="1"/>
      <c r="E931" s="8"/>
      <c r="F931" s="1"/>
      <c r="G931" s="7"/>
    </row>
    <row r="932" spans="2:7" hidden="1" x14ac:dyDescent="0.25">
      <c r="B932" s="6"/>
      <c r="C932" s="1"/>
      <c r="D932" s="1"/>
      <c r="E932" s="8"/>
      <c r="F932" s="1"/>
      <c r="G932" s="7"/>
    </row>
    <row r="933" spans="2:7" hidden="1" x14ac:dyDescent="0.25">
      <c r="B933" s="6"/>
      <c r="C933" s="1"/>
      <c r="D933" s="1"/>
      <c r="E933" s="8"/>
      <c r="F933" s="1"/>
      <c r="G933" s="7"/>
    </row>
    <row r="934" spans="2:7" hidden="1" x14ac:dyDescent="0.25">
      <c r="B934" s="6"/>
      <c r="C934" s="1"/>
      <c r="D934" s="1"/>
      <c r="E934" s="8"/>
      <c r="F934" s="1"/>
      <c r="G934" s="7"/>
    </row>
    <row r="935" spans="2:7" hidden="1" x14ac:dyDescent="0.25">
      <c r="B935" s="6"/>
      <c r="C935" s="1"/>
      <c r="D935" s="1"/>
      <c r="E935" s="8"/>
      <c r="F935" s="1"/>
      <c r="G935" s="7"/>
    </row>
    <row r="936" spans="2:7" hidden="1" x14ac:dyDescent="0.25">
      <c r="B936" s="6"/>
      <c r="C936" s="1"/>
      <c r="D936" s="1"/>
      <c r="E936" s="8"/>
      <c r="F936" s="1"/>
      <c r="G936" s="7"/>
    </row>
    <row r="937" spans="2:7" hidden="1" x14ac:dyDescent="0.25">
      <c r="B937" s="6"/>
      <c r="C937" s="1"/>
      <c r="D937" s="1"/>
      <c r="E937" s="8"/>
      <c r="F937" s="1"/>
      <c r="G937" s="7"/>
    </row>
    <row r="938" spans="2:7" hidden="1" x14ac:dyDescent="0.25">
      <c r="B938" s="6"/>
      <c r="C938" s="1"/>
      <c r="D938" s="1"/>
      <c r="E938" s="8"/>
      <c r="F938" s="1"/>
      <c r="G938" s="7"/>
    </row>
    <row r="939" spans="2:7" hidden="1" x14ac:dyDescent="0.25">
      <c r="B939" s="6"/>
      <c r="C939" s="1"/>
      <c r="D939" s="1"/>
      <c r="E939" s="8"/>
      <c r="F939" s="1"/>
      <c r="G939" s="7"/>
    </row>
    <row r="940" spans="2:7" hidden="1" x14ac:dyDescent="0.25">
      <c r="B940" s="6"/>
      <c r="C940" s="1"/>
      <c r="D940" s="1"/>
      <c r="E940" s="8"/>
      <c r="F940" s="1"/>
      <c r="G940" s="7"/>
    </row>
    <row r="941" spans="2:7" hidden="1" x14ac:dyDescent="0.25">
      <c r="B941" s="6"/>
      <c r="C941" s="1"/>
      <c r="D941" s="1"/>
      <c r="E941" s="8"/>
      <c r="F941" s="1"/>
      <c r="G941" s="7"/>
    </row>
    <row r="942" spans="2:7" hidden="1" x14ac:dyDescent="0.25">
      <c r="B942" s="6"/>
      <c r="C942" s="1"/>
      <c r="D942" s="1"/>
      <c r="E942" s="8"/>
      <c r="F942" s="1"/>
      <c r="G942" s="7"/>
    </row>
    <row r="943" spans="2:7" hidden="1" x14ac:dyDescent="0.25">
      <c r="B943" s="6"/>
      <c r="C943" s="1"/>
      <c r="D943" s="1"/>
      <c r="E943" s="8"/>
      <c r="F943" s="1"/>
      <c r="G943" s="7"/>
    </row>
    <row r="944" spans="2:7" hidden="1" x14ac:dyDescent="0.25">
      <c r="B944" s="6"/>
      <c r="C944" s="1"/>
      <c r="D944" s="1"/>
      <c r="E944" s="8"/>
      <c r="F944" s="1"/>
      <c r="G944" s="7"/>
    </row>
    <row r="945" spans="2:7" hidden="1" x14ac:dyDescent="0.25">
      <c r="B945" s="6"/>
      <c r="C945" s="1"/>
      <c r="D945" s="1"/>
      <c r="E945" s="8"/>
      <c r="F945" s="1"/>
      <c r="G945" s="7"/>
    </row>
    <row r="946" spans="2:7" hidden="1" x14ac:dyDescent="0.25">
      <c r="B946" s="6"/>
      <c r="C946" s="1"/>
      <c r="D946" s="1"/>
      <c r="E946" s="8"/>
      <c r="F946" s="1"/>
      <c r="G946" s="7"/>
    </row>
    <row r="947" spans="2:7" hidden="1" x14ac:dyDescent="0.25">
      <c r="B947" s="6"/>
      <c r="C947" s="1"/>
      <c r="D947" s="1"/>
      <c r="E947" s="8"/>
      <c r="F947" s="1"/>
      <c r="G947" s="7"/>
    </row>
    <row r="948" spans="2:7" hidden="1" x14ac:dyDescent="0.25">
      <c r="B948" s="6"/>
      <c r="C948" s="1"/>
      <c r="D948" s="1"/>
      <c r="E948" s="8"/>
      <c r="F948" s="1"/>
      <c r="G948" s="7"/>
    </row>
    <row r="949" spans="2:7" hidden="1" x14ac:dyDescent="0.25">
      <c r="B949" s="6"/>
      <c r="C949" s="1"/>
      <c r="D949" s="1"/>
      <c r="E949" s="8"/>
      <c r="F949" s="1"/>
      <c r="G949" s="7"/>
    </row>
    <row r="950" spans="2:7" hidden="1" x14ac:dyDescent="0.25">
      <c r="B950" s="6"/>
      <c r="C950" s="1"/>
      <c r="D950" s="1"/>
      <c r="E950" s="8"/>
      <c r="F950" s="1"/>
      <c r="G950" s="7"/>
    </row>
    <row r="951" spans="2:7" hidden="1" x14ac:dyDescent="0.25">
      <c r="B951" s="6"/>
      <c r="C951" s="1"/>
      <c r="D951" s="1"/>
      <c r="E951" s="8"/>
      <c r="F951" s="1"/>
      <c r="G951" s="7"/>
    </row>
    <row r="952" spans="2:7" hidden="1" x14ac:dyDescent="0.25">
      <c r="B952" s="6"/>
      <c r="C952" s="1"/>
      <c r="D952" s="1"/>
      <c r="E952" s="8"/>
      <c r="F952" s="1"/>
      <c r="G952" s="7"/>
    </row>
    <row r="953" spans="2:7" hidden="1" x14ac:dyDescent="0.25">
      <c r="B953" s="6"/>
      <c r="C953" s="1"/>
      <c r="D953" s="1"/>
      <c r="E953" s="8"/>
      <c r="F953" s="1"/>
      <c r="G953" s="7"/>
    </row>
    <row r="954" spans="2:7" hidden="1" x14ac:dyDescent="0.25">
      <c r="B954" s="6"/>
      <c r="C954" s="1"/>
      <c r="D954" s="1"/>
      <c r="E954" s="8"/>
      <c r="F954" s="1"/>
      <c r="G954" s="7"/>
    </row>
    <row r="955" spans="2:7" hidden="1" x14ac:dyDescent="0.25">
      <c r="B955" s="6"/>
      <c r="C955" s="1"/>
      <c r="D955" s="1"/>
      <c r="E955" s="8"/>
      <c r="F955" s="1"/>
      <c r="G955" s="7"/>
    </row>
    <row r="956" spans="2:7" hidden="1" x14ac:dyDescent="0.25">
      <c r="B956" s="6"/>
      <c r="C956" s="1"/>
      <c r="D956" s="1"/>
      <c r="E956" s="8"/>
      <c r="F956" s="1"/>
      <c r="G956" s="7"/>
    </row>
    <row r="957" spans="2:7" hidden="1" x14ac:dyDescent="0.25">
      <c r="B957" s="6"/>
      <c r="C957" s="1"/>
      <c r="D957" s="1"/>
      <c r="E957" s="8"/>
      <c r="F957" s="1"/>
      <c r="G957" s="7"/>
    </row>
    <row r="958" spans="2:7" hidden="1" x14ac:dyDescent="0.25">
      <c r="B958" s="6"/>
      <c r="C958" s="1"/>
      <c r="D958" s="1"/>
      <c r="E958" s="8"/>
      <c r="F958" s="1"/>
      <c r="G958" s="7"/>
    </row>
    <row r="959" spans="2:7" hidden="1" x14ac:dyDescent="0.25">
      <c r="B959" s="6"/>
      <c r="C959" s="1"/>
      <c r="D959" s="1"/>
      <c r="E959" s="8"/>
      <c r="F959" s="1"/>
      <c r="G959" s="7"/>
    </row>
    <row r="960" spans="2:7" hidden="1" x14ac:dyDescent="0.25">
      <c r="B960" s="6"/>
      <c r="C960" s="1"/>
      <c r="D960" s="1"/>
      <c r="E960" s="8"/>
      <c r="F960" s="1"/>
      <c r="G960" s="7"/>
    </row>
    <row r="961" spans="2:7" hidden="1" x14ac:dyDescent="0.25">
      <c r="B961" s="6"/>
      <c r="C961" s="1"/>
      <c r="D961" s="1"/>
      <c r="E961" s="8"/>
      <c r="F961" s="1"/>
      <c r="G961" s="7"/>
    </row>
    <row r="962" spans="2:7" hidden="1" x14ac:dyDescent="0.25">
      <c r="B962" s="6"/>
      <c r="C962" s="1"/>
      <c r="D962" s="1"/>
      <c r="E962" s="8"/>
      <c r="F962" s="1"/>
      <c r="G962" s="7"/>
    </row>
    <row r="963" spans="2:7" hidden="1" x14ac:dyDescent="0.25">
      <c r="B963" s="6"/>
      <c r="C963" s="1"/>
      <c r="D963" s="1"/>
      <c r="E963" s="8"/>
      <c r="F963" s="1"/>
      <c r="G963" s="7"/>
    </row>
    <row r="964" spans="2:7" hidden="1" x14ac:dyDescent="0.25">
      <c r="B964" s="6"/>
      <c r="C964" s="1"/>
      <c r="D964" s="1"/>
      <c r="E964" s="8"/>
      <c r="F964" s="1"/>
      <c r="G964" s="7"/>
    </row>
    <row r="965" spans="2:7" hidden="1" x14ac:dyDescent="0.25">
      <c r="B965" s="6"/>
      <c r="C965" s="1"/>
      <c r="D965" s="1"/>
      <c r="E965" s="8"/>
      <c r="F965" s="1"/>
      <c r="G965" s="7"/>
    </row>
    <row r="966" spans="2:7" hidden="1" x14ac:dyDescent="0.25">
      <c r="B966" s="6"/>
      <c r="C966" s="1"/>
      <c r="D966" s="1"/>
      <c r="E966" s="8"/>
      <c r="F966" s="1"/>
      <c r="G966" s="7"/>
    </row>
    <row r="967" spans="2:7" hidden="1" x14ac:dyDescent="0.25">
      <c r="B967" s="6"/>
      <c r="C967" s="1"/>
      <c r="D967" s="1"/>
      <c r="E967" s="8"/>
      <c r="F967" s="1"/>
      <c r="G967" s="7"/>
    </row>
    <row r="968" spans="2:7" hidden="1" x14ac:dyDescent="0.25">
      <c r="B968" s="6"/>
      <c r="C968" s="1"/>
      <c r="D968" s="1"/>
      <c r="E968" s="8"/>
      <c r="F968" s="1"/>
      <c r="G968" s="7"/>
    </row>
    <row r="969" spans="2:7" hidden="1" x14ac:dyDescent="0.25">
      <c r="B969" s="6"/>
      <c r="C969" s="1"/>
      <c r="D969" s="1"/>
      <c r="E969" s="8"/>
      <c r="F969" s="1"/>
      <c r="G969" s="7"/>
    </row>
    <row r="970" spans="2:7" hidden="1" x14ac:dyDescent="0.25">
      <c r="B970" s="6"/>
      <c r="C970" s="1"/>
      <c r="D970" s="1"/>
      <c r="E970" s="8"/>
      <c r="F970" s="1"/>
      <c r="G970" s="7"/>
    </row>
    <row r="971" spans="2:7" hidden="1" x14ac:dyDescent="0.25">
      <c r="B971" s="6"/>
      <c r="C971" s="1"/>
      <c r="D971" s="1"/>
      <c r="E971" s="8"/>
      <c r="F971" s="1"/>
      <c r="G971" s="7"/>
    </row>
    <row r="972" spans="2:7" hidden="1" x14ac:dyDescent="0.25">
      <c r="B972" s="6"/>
      <c r="C972" s="1"/>
      <c r="D972" s="1"/>
      <c r="E972" s="8"/>
      <c r="F972" s="1"/>
      <c r="G972" s="7"/>
    </row>
    <row r="973" spans="2:7" hidden="1" x14ac:dyDescent="0.25">
      <c r="B973" s="6"/>
      <c r="C973" s="1"/>
      <c r="D973" s="1"/>
      <c r="E973" s="8"/>
      <c r="F973" s="1"/>
      <c r="G973" s="7"/>
    </row>
    <row r="974" spans="2:7" hidden="1" x14ac:dyDescent="0.25">
      <c r="B974" s="6"/>
      <c r="C974" s="1"/>
      <c r="D974" s="1"/>
      <c r="E974" s="8"/>
      <c r="F974" s="1"/>
      <c r="G974" s="7"/>
    </row>
    <row r="975" spans="2:7" hidden="1" x14ac:dyDescent="0.25">
      <c r="B975" s="6"/>
      <c r="C975" s="1"/>
      <c r="D975" s="1"/>
      <c r="E975" s="8"/>
      <c r="F975" s="1"/>
      <c r="G975" s="7"/>
    </row>
    <row r="976" spans="2:7" hidden="1" x14ac:dyDescent="0.25">
      <c r="B976" s="6"/>
      <c r="C976" s="1"/>
      <c r="D976" s="1"/>
      <c r="E976" s="8"/>
      <c r="F976" s="1"/>
      <c r="G976" s="7"/>
    </row>
    <row r="977" spans="2:7" hidden="1" x14ac:dyDescent="0.25">
      <c r="B977" s="6"/>
      <c r="C977" s="1"/>
      <c r="D977" s="1"/>
      <c r="E977" s="8"/>
      <c r="F977" s="1"/>
      <c r="G977" s="7"/>
    </row>
    <row r="978" spans="2:7" hidden="1" x14ac:dyDescent="0.25">
      <c r="B978" s="6"/>
      <c r="C978" s="1"/>
      <c r="D978" s="1"/>
      <c r="E978" s="8"/>
      <c r="F978" s="1"/>
      <c r="G978" s="7"/>
    </row>
    <row r="979" spans="2:7" hidden="1" x14ac:dyDescent="0.25">
      <c r="B979" s="6"/>
      <c r="C979" s="1"/>
      <c r="D979" s="1"/>
      <c r="E979" s="8"/>
      <c r="F979" s="1"/>
      <c r="G979" s="7"/>
    </row>
    <row r="980" spans="2:7" hidden="1" x14ac:dyDescent="0.25">
      <c r="B980" s="6"/>
      <c r="C980" s="1"/>
      <c r="D980" s="1"/>
      <c r="E980" s="8"/>
      <c r="F980" s="1"/>
      <c r="G980" s="7"/>
    </row>
    <row r="981" spans="2:7" hidden="1" x14ac:dyDescent="0.25">
      <c r="B981" s="6"/>
      <c r="C981" s="1"/>
      <c r="D981" s="1"/>
      <c r="E981" s="8"/>
      <c r="F981" s="1"/>
      <c r="G981" s="7"/>
    </row>
    <row r="982" spans="2:7" hidden="1" x14ac:dyDescent="0.25">
      <c r="B982" s="6"/>
      <c r="C982" s="1"/>
      <c r="D982" s="1"/>
      <c r="E982" s="8"/>
      <c r="F982" s="1"/>
      <c r="G982" s="7"/>
    </row>
    <row r="983" spans="2:7" hidden="1" x14ac:dyDescent="0.25">
      <c r="B983" s="6"/>
      <c r="C983" s="1"/>
      <c r="D983" s="1"/>
      <c r="E983" s="8"/>
      <c r="F983" s="1"/>
      <c r="G983" s="7"/>
    </row>
    <row r="984" spans="2:7" hidden="1" x14ac:dyDescent="0.25">
      <c r="B984" s="6"/>
      <c r="C984" s="1"/>
      <c r="D984" s="1"/>
      <c r="E984" s="8"/>
      <c r="F984" s="1"/>
      <c r="G984" s="7"/>
    </row>
    <row r="985" spans="2:7" hidden="1" x14ac:dyDescent="0.25">
      <c r="B985" s="6"/>
      <c r="C985" s="1"/>
      <c r="D985" s="1"/>
      <c r="E985" s="8"/>
      <c r="F985" s="1"/>
      <c r="G985" s="7"/>
    </row>
    <row r="986" spans="2:7" hidden="1" x14ac:dyDescent="0.25">
      <c r="B986" s="6"/>
      <c r="C986" s="1"/>
      <c r="D986" s="1"/>
      <c r="E986" s="8"/>
      <c r="F986" s="1"/>
      <c r="G986" s="7"/>
    </row>
    <row r="987" spans="2:7" hidden="1" x14ac:dyDescent="0.25">
      <c r="B987" s="6"/>
      <c r="C987" s="1"/>
      <c r="D987" s="1"/>
      <c r="E987" s="8"/>
      <c r="F987" s="1"/>
      <c r="G987" s="7"/>
    </row>
    <row r="988" spans="2:7" hidden="1" x14ac:dyDescent="0.25">
      <c r="B988" s="6"/>
      <c r="C988" s="1"/>
      <c r="D988" s="1"/>
      <c r="E988" s="8"/>
      <c r="F988" s="1"/>
      <c r="G988" s="7"/>
    </row>
    <row r="989" spans="2:7" hidden="1" x14ac:dyDescent="0.25">
      <c r="B989" s="6"/>
      <c r="C989" s="1"/>
      <c r="D989" s="1"/>
      <c r="E989" s="8"/>
      <c r="F989" s="1"/>
      <c r="G989" s="7"/>
    </row>
    <row r="990" spans="2:7" hidden="1" x14ac:dyDescent="0.25">
      <c r="B990" s="6"/>
      <c r="C990" s="1"/>
      <c r="D990" s="1"/>
      <c r="E990" s="8"/>
      <c r="F990" s="1"/>
      <c r="G990" s="7"/>
    </row>
    <row r="991" spans="2:7" hidden="1" x14ac:dyDescent="0.25">
      <c r="B991" s="6"/>
      <c r="C991" s="1"/>
      <c r="D991" s="1"/>
      <c r="E991" s="8"/>
      <c r="F991" s="1"/>
      <c r="G991" s="7"/>
    </row>
    <row r="992" spans="2:7" hidden="1" x14ac:dyDescent="0.25">
      <c r="B992" s="6"/>
      <c r="C992" s="1"/>
      <c r="D992" s="1"/>
      <c r="E992" s="8"/>
      <c r="F992" s="1"/>
      <c r="G992" s="7"/>
    </row>
    <row r="993" spans="2:7" hidden="1" x14ac:dyDescent="0.25">
      <c r="B993" s="2"/>
      <c r="C993" s="1"/>
      <c r="D993" s="1"/>
      <c r="E993" s="8"/>
      <c r="F993" s="1"/>
      <c r="G993" s="7"/>
    </row>
  </sheetData>
  <mergeCells count="1">
    <mergeCell ref="B11:G11"/>
  </mergeCells>
  <dataValidations count="2">
    <dataValidation type="list" allowBlank="1" showInputMessage="1" showErrorMessage="1" sqref="C13:C226" xr:uid="{C12E1168-9D76-40F8-8604-BFD5D28E1B19}">
      <formula1>Desfases</formula1>
    </dataValidation>
    <dataValidation type="list" allowBlank="1" showInputMessage="1" showErrorMessage="1" sqref="E13:E226" xr:uid="{8D95AA18-1D05-426A-8A21-A41D5467125E}">
      <formula1>Etapa_Prueba</formula1>
    </dataValidation>
  </dataValidations>
  <pageMargins left="0.70866141732283472" right="0.70866141732283472" top="0.74803149606299213" bottom="0.74803149606299213" header="0.31496062992125984" footer="0.31496062992125984"/>
  <pageSetup scale="110" orientation="portrait" r:id="rId1"/>
  <drawing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97B29-B338-434C-A1C6-CEDAF516B94E}">
  <sheetPr codeName="Hoja21" filterMode="1">
    <tabColor rgb="FFFF5D5D"/>
  </sheetPr>
  <dimension ref="A1:V276"/>
  <sheetViews>
    <sheetView showGridLines="0" topLeftCell="A76" zoomScale="70" zoomScaleNormal="70" workbookViewId="0">
      <selection activeCell="D16" sqref="D16:L16"/>
    </sheetView>
  </sheetViews>
  <sheetFormatPr baseColWidth="10" defaultColWidth="0" defaultRowHeight="15" zeroHeight="1" x14ac:dyDescent="0.25"/>
  <cols>
    <col min="1" max="1" width="6.42578125" customWidth="1"/>
    <col min="2" max="2" width="69.7109375" bestFit="1" customWidth="1"/>
    <col min="3" max="3" width="16.28515625" style="5" customWidth="1"/>
    <col min="4" max="4" width="18.140625" customWidth="1"/>
    <col min="5" max="5" width="16.85546875" style="5" customWidth="1"/>
    <col min="6" max="6" width="12.7109375" customWidth="1"/>
    <col min="7" max="7" width="15.5703125" customWidth="1"/>
    <col min="8" max="8" width="19.7109375" customWidth="1"/>
    <col min="9" max="9" width="15.5703125" customWidth="1"/>
    <col min="10" max="10" width="15.85546875" customWidth="1"/>
    <col min="11" max="22" width="11.42578125" customWidth="1"/>
    <col min="23" max="16384" width="11.425781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21" spans="2:3" x14ac:dyDescent="0.25"/>
    <row r="22" spans="2:3" x14ac:dyDescent="0.25"/>
    <row r="23" spans="2:3" x14ac:dyDescent="0.25"/>
    <row r="24" spans="2:3" x14ac:dyDescent="0.25"/>
    <row r="25" spans="2:3" x14ac:dyDescent="0.25"/>
    <row r="26" spans="2:3" x14ac:dyDescent="0.25">
      <c r="B26" s="460" t="s">
        <v>282</v>
      </c>
      <c r="C26" s="460"/>
    </row>
    <row r="27" spans="2:3" x14ac:dyDescent="0.25">
      <c r="B27" t="s">
        <v>76</v>
      </c>
      <c r="C27" s="185" t="s">
        <v>29</v>
      </c>
    </row>
    <row r="28" spans="2:3" hidden="1" x14ac:dyDescent="0.25">
      <c r="B28" t="s">
        <v>77</v>
      </c>
      <c r="C28" s="5">
        <f>IF(SUMIFS(DesfasesR[Hora Desfase (hr)],DesfasesR[Causal Desfase],B28)=0,0,SUMIFS(DesfasesR[Hora Desfase (hr)],DesfasesR[Causal Desfase],B28))</f>
        <v>0</v>
      </c>
    </row>
    <row r="29" spans="2:3" hidden="1" x14ac:dyDescent="0.25">
      <c r="B29" t="s">
        <v>78</v>
      </c>
      <c r="C29" s="5">
        <f>IF(SUMIFS(DesfasesR[Hora Desfase (hr)],DesfasesR[Causal Desfase],B29)=0,0,SUMIFS(DesfasesR[Hora Desfase (hr)],DesfasesR[Causal Desfase],B29))</f>
        <v>0</v>
      </c>
    </row>
    <row r="30" spans="2:3" hidden="1" x14ac:dyDescent="0.25">
      <c r="B30" t="s">
        <v>79</v>
      </c>
      <c r="C30" s="5">
        <f>IF(SUMIFS(DesfasesR[Hora Desfase (hr)],DesfasesR[Causal Desfase],B30)=0,0,SUMIFS(DesfasesR[Hora Desfase (hr)],DesfasesR[Causal Desfase],B30))</f>
        <v>0</v>
      </c>
    </row>
    <row r="31" spans="2:3" hidden="1" x14ac:dyDescent="0.25">
      <c r="B31" t="s">
        <v>80</v>
      </c>
      <c r="C31" s="5">
        <f>IF(SUMIFS(DesfasesR[Hora Desfase (hr)],DesfasesR[Causal Desfase],B31)=0,0,SUMIFS(DesfasesR[Hora Desfase (hr)],DesfasesR[Causal Desfase],B31))</f>
        <v>0</v>
      </c>
    </row>
    <row r="32" spans="2:3" hidden="1" x14ac:dyDescent="0.25">
      <c r="B32" t="s">
        <v>67</v>
      </c>
      <c r="C32" s="5">
        <f>IF(SUMIFS(DesfasesR[Hora Desfase (hr)],DesfasesR[Causal Desfase],B32)=0,0,SUMIFS(DesfasesR[Hora Desfase (hr)],DesfasesR[Causal Desfase],B32))</f>
        <v>0</v>
      </c>
    </row>
    <row r="33" spans="2:3" hidden="1" x14ac:dyDescent="0.25">
      <c r="B33" t="s">
        <v>69</v>
      </c>
      <c r="C33" s="5">
        <f>IF(SUMIFS(DesfasesR[Hora Desfase (hr)],DesfasesR[Causal Desfase],B33)=0,0,SUMIFS(DesfasesR[Hora Desfase (hr)],DesfasesR[Causal Desfase],B33))</f>
        <v>0</v>
      </c>
    </row>
    <row r="34" spans="2:3" hidden="1" x14ac:dyDescent="0.25">
      <c r="B34" t="s">
        <v>81</v>
      </c>
      <c r="C34" s="5">
        <f>IF(SUMIFS(DesfasesR[Hora Desfase (hr)],DesfasesR[Causal Desfase],B34)=0,0,SUMIFS(DesfasesR[Hora Desfase (hr)],DesfasesR[Causal Desfase],B34))</f>
        <v>0</v>
      </c>
    </row>
    <row r="35" spans="2:3" hidden="1" x14ac:dyDescent="0.25">
      <c r="B35" t="s">
        <v>82</v>
      </c>
      <c r="C35" s="5">
        <f>IF(SUMIFS(DesfasesR[Hora Desfase (hr)],DesfasesR[Causal Desfase],B35)=0,0,SUMIFS(DesfasesR[Hora Desfase (hr)],DesfasesR[Causal Desfase],B35))</f>
        <v>0</v>
      </c>
    </row>
    <row r="36" spans="2:3" hidden="1" x14ac:dyDescent="0.25">
      <c r="B36" t="s">
        <v>83</v>
      </c>
      <c r="C36" s="5">
        <f>IF(SUMIFS(DesfasesR[Hora Desfase (hr)],DesfasesR[Causal Desfase],B36)=0,0,SUMIFS(DesfasesR[Hora Desfase (hr)],DesfasesR[Causal Desfase],B36))</f>
        <v>0</v>
      </c>
    </row>
    <row r="37" spans="2:3" hidden="1" x14ac:dyDescent="0.25">
      <c r="B37" t="s">
        <v>84</v>
      </c>
      <c r="C37" s="5">
        <f>IF(SUMIFS(DesfasesR[Hora Desfase (hr)],DesfasesR[Causal Desfase],B37)=0,0,SUMIFS(DesfasesR[Hora Desfase (hr)],DesfasesR[Causal Desfase],B37))</f>
        <v>0</v>
      </c>
    </row>
    <row r="38" spans="2:3" hidden="1" x14ac:dyDescent="0.25">
      <c r="B38" t="s">
        <v>85</v>
      </c>
      <c r="C38" s="5">
        <f>IF(SUMIFS(DesfasesR[Hora Desfase (hr)],DesfasesR[Causal Desfase],B38)=0,0,SUMIFS(DesfasesR[Hora Desfase (hr)],DesfasesR[Causal Desfase],B38))</f>
        <v>0</v>
      </c>
    </row>
    <row r="39" spans="2:3" hidden="1" x14ac:dyDescent="0.25">
      <c r="B39" t="s">
        <v>86</v>
      </c>
      <c r="C39" s="5">
        <f>IF(SUMIFS(DesfasesR[Hora Desfase (hr)],DesfasesR[Causal Desfase],B39)=0,0,SUMIFS(DesfasesR[Hora Desfase (hr)],DesfasesR[Causal Desfase],B39))</f>
        <v>0</v>
      </c>
    </row>
    <row r="40" spans="2:3" hidden="1" x14ac:dyDescent="0.25">
      <c r="B40" t="s">
        <v>73</v>
      </c>
      <c r="C40" s="5">
        <f>IF(SUMIFS(DesfasesR[Hora Desfase (hr)],DesfasesR[Causal Desfase],B40)=0,0,SUMIFS(DesfasesR[Hora Desfase (hr)],DesfasesR[Causal Desfase],B40))</f>
        <v>0</v>
      </c>
    </row>
    <row r="41" spans="2:3" hidden="1" x14ac:dyDescent="0.25">
      <c r="B41" t="s">
        <v>87</v>
      </c>
      <c r="C41" s="5">
        <f>IF(SUMIFS(DesfasesR[Hora Desfase (hr)],DesfasesR[Causal Desfase],B41)=0,0,SUMIFS(DesfasesR[Hora Desfase (hr)],DesfasesR[Causal Desfase],B41))</f>
        <v>0</v>
      </c>
    </row>
    <row r="42" spans="2:3" hidden="1" x14ac:dyDescent="0.25">
      <c r="B42" t="s">
        <v>88</v>
      </c>
      <c r="C42" s="5">
        <f>IF(SUMIFS(DesfasesR[Hora Desfase (hr)],DesfasesR[Causal Desfase],B42)=0,0,SUMIFS(DesfasesR[Hora Desfase (hr)],DesfasesR[Causal Desfase],B42))</f>
        <v>0</v>
      </c>
    </row>
    <row r="43" spans="2:3" hidden="1" x14ac:dyDescent="0.25">
      <c r="B43" t="s">
        <v>70</v>
      </c>
      <c r="C43" s="5">
        <f>IF(SUMIFS(DesfasesR[Hora Desfase (hr)],DesfasesR[Causal Desfase],B43)=0,0,SUMIFS(DesfasesR[Hora Desfase (hr)],DesfasesR[Causal Desfase],B43))</f>
        <v>0</v>
      </c>
    </row>
    <row r="44" spans="2:3" hidden="1" x14ac:dyDescent="0.25">
      <c r="B44" t="s">
        <v>89</v>
      </c>
      <c r="C44" s="5">
        <f>IF(SUMIFS(DesfasesR[Hora Desfase (hr)],DesfasesR[Causal Desfase],B44)=0,0,SUMIFS(DesfasesR[Hora Desfase (hr)],DesfasesR[Causal Desfase],B44))</f>
        <v>0</v>
      </c>
    </row>
    <row r="45" spans="2:3" hidden="1" x14ac:dyDescent="0.25">
      <c r="B45" t="s">
        <v>90</v>
      </c>
      <c r="C45" s="5">
        <f>IF(SUMIFS(DesfasesR[Hora Desfase (hr)],DesfasesR[Causal Desfase],B45)=0,0,SUMIFS(DesfasesR[Hora Desfase (hr)],DesfasesR[Causal Desfase],B45))</f>
        <v>0</v>
      </c>
    </row>
    <row r="46" spans="2:3" hidden="1" x14ac:dyDescent="0.25">
      <c r="B46" t="s">
        <v>91</v>
      </c>
      <c r="C46" s="5">
        <f>IF(SUMIFS(DesfasesR[Hora Desfase (hr)],DesfasesR[Causal Desfase],B46)=0,0,SUMIFS(DesfasesR[Hora Desfase (hr)],DesfasesR[Causal Desfase],B46))</f>
        <v>0</v>
      </c>
    </row>
    <row r="47" spans="2:3" hidden="1" x14ac:dyDescent="0.25">
      <c r="B47" t="s">
        <v>68</v>
      </c>
      <c r="C47" s="5">
        <f>IF(SUMIFS(DesfasesR[Hora Desfase (hr)],DesfasesR[Causal Desfase],B47)=0,0,SUMIFS(DesfasesR[Hora Desfase (hr)],DesfasesR[Causal Desfase],B47))</f>
        <v>0</v>
      </c>
    </row>
    <row r="48" spans="2:3" hidden="1" x14ac:dyDescent="0.25">
      <c r="B48" t="s">
        <v>92</v>
      </c>
      <c r="C48" s="5">
        <f>IF(SUMIFS(DesfasesR[Hora Desfase (hr)],DesfasesR[Causal Desfase],B48)=0,0,SUMIFS(DesfasesR[Hora Desfase (hr)],DesfasesR[Causal Desfase],B48))</f>
        <v>0</v>
      </c>
    </row>
    <row r="49" spans="2:3" hidden="1" x14ac:dyDescent="0.25">
      <c r="B49" t="s">
        <v>93</v>
      </c>
      <c r="C49" s="5">
        <f>IF(SUMIFS(DesfasesR[Hora Desfase (hr)],DesfasesR[Causal Desfase],B49)=0,0,SUMIFS(DesfasesR[Hora Desfase (hr)],DesfasesR[Causal Desfase],B49))</f>
        <v>0</v>
      </c>
    </row>
    <row r="50" spans="2:3" hidden="1" x14ac:dyDescent="0.25">
      <c r="B50" t="s">
        <v>94</v>
      </c>
      <c r="C50" s="5">
        <f>IF(SUMIFS(DesfasesR[Hora Desfase (hr)],DesfasesR[Causal Desfase],B50)=0,0,SUMIFS(DesfasesR[Hora Desfase (hr)],DesfasesR[Causal Desfase],B50))</f>
        <v>0</v>
      </c>
    </row>
    <row r="51" spans="2:3" hidden="1" x14ac:dyDescent="0.25">
      <c r="B51" t="s">
        <v>95</v>
      </c>
      <c r="C51" s="5">
        <f>IF(SUMIFS(DesfasesR[Hora Desfase (hr)],DesfasesR[Causal Desfase],B51)=0,0,SUMIFS(DesfasesR[Hora Desfase (hr)],DesfasesR[Causal Desfase],B51))</f>
        <v>0</v>
      </c>
    </row>
    <row r="52" spans="2:3" hidden="1" x14ac:dyDescent="0.25">
      <c r="B52" t="s">
        <v>96</v>
      </c>
      <c r="C52" s="5">
        <f>IF(SUMIFS(DesfasesR[Hora Desfase (hr)],DesfasesR[Causal Desfase],B52)=0,0,SUMIFS(DesfasesR[Hora Desfase (hr)],DesfasesR[Causal Desfase],B52))</f>
        <v>0</v>
      </c>
    </row>
    <row r="53" spans="2:3" hidden="1" x14ac:dyDescent="0.25">
      <c r="B53" t="s">
        <v>97</v>
      </c>
      <c r="C53" s="5">
        <f>IF(SUMIFS(DesfasesR[Hora Desfase (hr)],DesfasesR[Causal Desfase],B53)=0,0,SUMIFS(DesfasesR[Hora Desfase (hr)],DesfasesR[Causal Desfase],B53))</f>
        <v>0</v>
      </c>
    </row>
    <row r="54" spans="2:3" hidden="1" x14ac:dyDescent="0.25">
      <c r="B54" t="s">
        <v>98</v>
      </c>
      <c r="C54" s="5">
        <f>IF(SUMIFS(DesfasesR[Hora Desfase (hr)],DesfasesR[Causal Desfase],B54)=0,0,SUMIFS(DesfasesR[Hora Desfase (hr)],DesfasesR[Causal Desfase],B54))</f>
        <v>0</v>
      </c>
    </row>
    <row r="55" spans="2:3" hidden="1" x14ac:dyDescent="0.25">
      <c r="B55" t="s">
        <v>99</v>
      </c>
      <c r="C55" s="5">
        <f>IF(SUMIFS(DesfasesR[Hora Desfase (hr)],DesfasesR[Causal Desfase],B55)=0,0,SUMIFS(DesfasesR[Hora Desfase (hr)],DesfasesR[Causal Desfase],B55))</f>
        <v>0</v>
      </c>
    </row>
    <row r="56" spans="2:3" hidden="1" x14ac:dyDescent="0.25">
      <c r="B56" t="s">
        <v>100</v>
      </c>
      <c r="C56" s="5">
        <f>IF(SUMIFS(DesfasesR[Hora Desfase (hr)],DesfasesR[Causal Desfase],B56)=0,0,SUMIFS(DesfasesR[Hora Desfase (hr)],DesfasesR[Causal Desfase],B56))</f>
        <v>0</v>
      </c>
    </row>
    <row r="57" spans="2:3" hidden="1" x14ac:dyDescent="0.25">
      <c r="B57" t="s">
        <v>101</v>
      </c>
      <c r="C57" s="5">
        <f>IF(SUMIFS(DesfasesR[Hora Desfase (hr)],DesfasesR[Causal Desfase],B57)=0,0,SUMIFS(DesfasesR[Hora Desfase (hr)],DesfasesR[Causal Desfase],B57))</f>
        <v>0</v>
      </c>
    </row>
    <row r="58" spans="2:3" hidden="1" x14ac:dyDescent="0.25">
      <c r="B58" t="s">
        <v>102</v>
      </c>
      <c r="C58" s="5">
        <f>IF(SUMIFS(DesfasesR[Hora Desfase (hr)],DesfasesR[Causal Desfase],B58)=0,0,SUMIFS(DesfasesR[Hora Desfase (hr)],DesfasesR[Causal Desfase],B58))</f>
        <v>0</v>
      </c>
    </row>
    <row r="59" spans="2:3" hidden="1" x14ac:dyDescent="0.25">
      <c r="B59" t="s">
        <v>103</v>
      </c>
      <c r="C59" s="5">
        <f>IF(SUMIFS(DesfasesR[Hora Desfase (hr)],DesfasesR[Causal Desfase],B59)=0,0,SUMIFS(DesfasesR[Hora Desfase (hr)],DesfasesR[Causal Desfase],B59))</f>
        <v>0</v>
      </c>
    </row>
    <row r="60" spans="2:3" hidden="1" x14ac:dyDescent="0.25">
      <c r="B60" t="s">
        <v>75</v>
      </c>
      <c r="C60" s="5">
        <f>IF(SUMIFS(DesfasesR[Hora Desfase (hr)],DesfasesR[Causal Desfase],B60)=0,0,SUMIFS(DesfasesR[Hora Desfase (hr)],DesfasesR[Causal Desfase],B60))</f>
        <v>0</v>
      </c>
    </row>
    <row r="61" spans="2:3" hidden="1" x14ac:dyDescent="0.25">
      <c r="B61" t="s">
        <v>66</v>
      </c>
      <c r="C61" s="5">
        <f>IF(SUMIFS(DesfasesR[Hora Desfase (hr)],DesfasesR[Causal Desfase],B61)=0,0,SUMIFS(DesfasesR[Hora Desfase (hr)],DesfasesR[Causal Desfase],B61))</f>
        <v>0</v>
      </c>
    </row>
    <row r="62" spans="2:3" hidden="1" x14ac:dyDescent="0.25">
      <c r="B62" t="s">
        <v>71</v>
      </c>
      <c r="C62" s="5">
        <f>IF(SUMIFS(DesfasesR[Hora Desfase (hr)],DesfasesR[Causal Desfase],B62)=0,0,SUMIFS(DesfasesR[Hora Desfase (hr)],DesfasesR[Causal Desfase],B62))</f>
        <v>0</v>
      </c>
    </row>
    <row r="63" spans="2:3" hidden="1" x14ac:dyDescent="0.25">
      <c r="B63" t="s">
        <v>74</v>
      </c>
      <c r="C63" s="5">
        <f>IF(SUMIFS(DesfasesR[Hora Desfase (hr)],DesfasesR[Causal Desfase],B63)=0,0,SUMIFS(DesfasesR[Hora Desfase (hr)],DesfasesR[Causal Desfase],B63))</f>
        <v>0</v>
      </c>
    </row>
    <row r="64" spans="2:3" hidden="1" x14ac:dyDescent="0.25">
      <c r="B64" t="s">
        <v>65</v>
      </c>
      <c r="C64" s="5">
        <f>IF(SUMIFS(DesfasesR[Hora Desfase (hr)],DesfasesR[Causal Desfase],B64)=0,0,SUMIFS(DesfasesR[Hora Desfase (hr)],DesfasesR[Causal Desfase],B64))</f>
        <v>0</v>
      </c>
    </row>
    <row r="65" spans="2:3" hidden="1" x14ac:dyDescent="0.25">
      <c r="B65" t="s">
        <v>72</v>
      </c>
      <c r="C65" s="5">
        <f>IF(SUMIFS(DesfasesR[Hora Desfase (hr)],DesfasesR[Causal Desfase],B65)=0,0,SUMIFS(DesfasesR[Hora Desfase (hr)],DesfasesR[Causal Desfase],B65))</f>
        <v>0</v>
      </c>
    </row>
    <row r="66" spans="2:3" x14ac:dyDescent="0.25">
      <c r="B66" s="193" t="s">
        <v>231</v>
      </c>
      <c r="C66" s="190">
        <f>SUMIF(C28:C65,"&gt;0")</f>
        <v>0</v>
      </c>
    </row>
    <row r="67" spans="2:3" x14ac:dyDescent="0.25"/>
    <row r="68" spans="2:3" x14ac:dyDescent="0.25"/>
    <row r="69" spans="2:3" x14ac:dyDescent="0.25"/>
    <row r="70" spans="2:3" x14ac:dyDescent="0.25"/>
    <row r="71" spans="2:3" x14ac:dyDescent="0.25"/>
    <row r="72" spans="2:3" x14ac:dyDescent="0.25"/>
    <row r="73" spans="2:3" x14ac:dyDescent="0.25"/>
    <row r="74" spans="2:3" x14ac:dyDescent="0.25"/>
    <row r="75" spans="2:3" x14ac:dyDescent="0.25"/>
    <row r="76" spans="2:3" x14ac:dyDescent="0.25"/>
    <row r="77" spans="2:3" x14ac:dyDescent="0.25"/>
    <row r="78" spans="2:3" x14ac:dyDescent="0.25"/>
    <row r="79" spans="2:3" x14ac:dyDescent="0.25"/>
    <row r="80" spans="2:3" x14ac:dyDescent="0.25"/>
    <row r="81" spans="2:5" x14ac:dyDescent="0.25"/>
    <row r="82" spans="2:5" x14ac:dyDescent="0.25"/>
    <row r="83" spans="2:5" x14ac:dyDescent="0.25"/>
    <row r="84" spans="2:5" x14ac:dyDescent="0.25">
      <c r="B84" s="460" t="s">
        <v>302</v>
      </c>
      <c r="C84" s="460"/>
    </row>
    <row r="85" spans="2:5" x14ac:dyDescent="0.25">
      <c r="B85" t="s">
        <v>304</v>
      </c>
      <c r="C85" s="185" t="s">
        <v>47</v>
      </c>
    </row>
    <row r="86" spans="2:5" hidden="1" x14ac:dyDescent="0.25">
      <c r="B86" t="str">
        <f>Listas!K3</f>
        <v>Nuevo</v>
      </c>
      <c r="C86" s="5">
        <f>IF(COUNTIFS(Bugs[Estado],B86)=0,0,COUNTIFS(Bugs[Estado],B86))</f>
        <v>1</v>
      </c>
    </row>
    <row r="87" spans="2:5" hidden="1" x14ac:dyDescent="0.25">
      <c r="B87" t="str">
        <f>Listas!K4</f>
        <v>En proceso</v>
      </c>
      <c r="C87" s="5">
        <f>IF(COUNTIFS(Bugs[Estado],B87)=0,0,COUNTIFS(Bugs[Estado],B87))</f>
        <v>0</v>
      </c>
    </row>
    <row r="88" spans="2:5" hidden="1" x14ac:dyDescent="0.25">
      <c r="B88" t="str">
        <f>Listas!K5</f>
        <v>Pendiente por procesar</v>
      </c>
      <c r="C88" s="5">
        <f>IF(COUNTIFS(Bugs[Estado],B88)=0,0,COUNTIFS(Bugs[Estado],B88))</f>
        <v>0</v>
      </c>
    </row>
    <row r="89" spans="2:5" hidden="1" x14ac:dyDescent="0.25">
      <c r="B89" t="str">
        <f>Listas!K6</f>
        <v>Certificado</v>
      </c>
      <c r="C89" s="5">
        <f>IF(COUNTIFS(Bugs[Estado],B89)=0,0,COUNTIFS(Bugs[Estado],B89))</f>
        <v>0</v>
      </c>
      <c r="E89"/>
    </row>
    <row r="90" spans="2:5" hidden="1" x14ac:dyDescent="0.25">
      <c r="B90" t="str">
        <f>Listas!K7</f>
        <v>No aplica</v>
      </c>
      <c r="C90" s="5">
        <f>IF(COUNTIFS(Bugs[Estado],B90)=0,0,COUNTIFS(Bugs[Estado],B90))</f>
        <v>0</v>
      </c>
    </row>
    <row r="91" spans="2:5" hidden="1" x14ac:dyDescent="0.25">
      <c r="B91" t="str">
        <f>Listas!K8</f>
        <v>Finalizado</v>
      </c>
      <c r="C91" s="5">
        <f>IF(COUNTIFS(Bugs[Estado],B91)=0,0,COUNTIFS(Bugs[Estado],B91))</f>
        <v>0</v>
      </c>
    </row>
    <row r="92" spans="2:5" hidden="1" x14ac:dyDescent="0.25">
      <c r="B92" t="str">
        <f>Listas!K9</f>
        <v>Cancelado</v>
      </c>
      <c r="C92" s="5">
        <f>IF(COUNTIFS(Bugs[Estado],B92)=0,0,COUNTIFS(Bugs[Estado],B92))</f>
        <v>0</v>
      </c>
      <c r="E92"/>
    </row>
    <row r="93" spans="2:5" hidden="1" x14ac:dyDescent="0.25">
      <c r="B93" t="str">
        <f>Listas!K10</f>
        <v>Stopper</v>
      </c>
      <c r="C93" s="5">
        <f>IF(COUNTIFS(Bugs[Estado],B93)=0,0,COUNTIFS(Bugs[Estado],B93))</f>
        <v>0</v>
      </c>
      <c r="E93"/>
    </row>
    <row r="94" spans="2:5" x14ac:dyDescent="0.25">
      <c r="B94" s="193" t="s">
        <v>231</v>
      </c>
      <c r="C94" s="190">
        <f>SUMIF(C86:C93,"&gt;0")</f>
        <v>1</v>
      </c>
    </row>
    <row r="95" spans="2:5" x14ac:dyDescent="0.25"/>
    <row r="96" spans="2:5" x14ac:dyDescent="0.25"/>
    <row r="97" spans="2:5" x14ac:dyDescent="0.25"/>
    <row r="98" spans="2:5" x14ac:dyDescent="0.25"/>
    <row r="99" spans="2:5" x14ac:dyDescent="0.25"/>
    <row r="100" spans="2:5" x14ac:dyDescent="0.25"/>
    <row r="101" spans="2:5" x14ac:dyDescent="0.25"/>
    <row r="102" spans="2:5" x14ac:dyDescent="0.25"/>
    <row r="103" spans="2:5" x14ac:dyDescent="0.25"/>
    <row r="104" spans="2:5" x14ac:dyDescent="0.25"/>
    <row r="105" spans="2:5" x14ac:dyDescent="0.25"/>
    <row r="106" spans="2:5" x14ac:dyDescent="0.25"/>
    <row r="107" spans="2:5" x14ac:dyDescent="0.25"/>
    <row r="108" spans="2:5" x14ac:dyDescent="0.25"/>
    <row r="109" spans="2:5" x14ac:dyDescent="0.25"/>
    <row r="110" spans="2:5" x14ac:dyDescent="0.25">
      <c r="B110" s="460" t="s">
        <v>564</v>
      </c>
      <c r="C110" s="460"/>
    </row>
    <row r="111" spans="2:5" x14ac:dyDescent="0.25">
      <c r="B111" t="s">
        <v>22</v>
      </c>
      <c r="C111" s="185" t="s">
        <v>47</v>
      </c>
    </row>
    <row r="112" spans="2:5" hidden="1" x14ac:dyDescent="0.25">
      <c r="B112" s="10" t="str">
        <f>Listas!G3</f>
        <v>Datos</v>
      </c>
      <c r="C112" s="5">
        <f>IF(COUNTIFS(Bugs[Naturaleza],B112)=0,0,COUNTIFS(Bugs[Naturaleza],B112))</f>
        <v>0</v>
      </c>
      <c r="E112"/>
    </row>
    <row r="113" spans="2:5" hidden="1" x14ac:dyDescent="0.25">
      <c r="B113" s="10" t="str">
        <f>Listas!G4</f>
        <v>Documentación</v>
      </c>
      <c r="C113" s="5">
        <f>IF(COUNTIFS(Bugs[Naturaleza],B113)=0,0,COUNTIFS(Bugs[Naturaleza],B113))</f>
        <v>0</v>
      </c>
    </row>
    <row r="114" spans="2:5" hidden="1" x14ac:dyDescent="0.25">
      <c r="B114" s="10" t="str">
        <f>Listas!G5</f>
        <v>Funcional</v>
      </c>
      <c r="C114" s="5">
        <f>IF(COUNTIFS(Bugs[Naturaleza],B114)=0,0,COUNTIFS(Bugs[Naturaleza],B114))</f>
        <v>1</v>
      </c>
    </row>
    <row r="115" spans="2:5" hidden="1" x14ac:dyDescent="0.25">
      <c r="B115" s="10" t="str">
        <f>Listas!G6</f>
        <v>Gramatica y/o Ortografía</v>
      </c>
      <c r="C115" s="5">
        <f>IF(COUNTIFS(Bugs[Naturaleza],B115)=0,0,COUNTIFS(Bugs[Naturaleza],B115))</f>
        <v>0</v>
      </c>
      <c r="E115"/>
    </row>
    <row r="116" spans="2:5" hidden="1" x14ac:dyDescent="0.25">
      <c r="B116" s="10" t="str">
        <f>Listas!G7</f>
        <v>GUI</v>
      </c>
      <c r="C116" s="5">
        <f>IF(COUNTIFS(Bugs[Naturaleza],B116)=0,0,COUNTIFS(Bugs[Naturaleza],B116))</f>
        <v>0</v>
      </c>
      <c r="E116"/>
    </row>
    <row r="117" spans="2:5" hidden="1" x14ac:dyDescent="0.25">
      <c r="B117" s="10" t="str">
        <f>Listas!G8</f>
        <v>Hardware y/o Software</v>
      </c>
      <c r="C117" s="5">
        <f>IF(COUNTIFS(Bugs[Naturaleza],B117)=0,0,COUNTIFS(Bugs[Naturaleza],B117))</f>
        <v>0</v>
      </c>
    </row>
    <row r="118" spans="2:5" hidden="1" x14ac:dyDescent="0.25">
      <c r="B118" s="10" t="str">
        <f>Listas!G9</f>
        <v>Parametros</v>
      </c>
      <c r="C118" s="5">
        <f>IF(COUNTIFS(Bugs[Naturaleza],B118)=0,0,COUNTIFS(Bugs[Naturaleza],B118))</f>
        <v>0</v>
      </c>
    </row>
    <row r="119" spans="2:5" hidden="1" x14ac:dyDescent="0.25">
      <c r="B119" s="10" t="str">
        <f>Listas!G10</f>
        <v>Performance</v>
      </c>
      <c r="C119" s="5">
        <f>IF(COUNTIFS(Bugs[Naturaleza],B119)=0,0,COUNTIFS(Bugs[Naturaleza],B119))</f>
        <v>0</v>
      </c>
    </row>
    <row r="120" spans="2:5" hidden="1" x14ac:dyDescent="0.25">
      <c r="B120" s="10" t="str">
        <f>Listas!G11</f>
        <v>Seguridad</v>
      </c>
      <c r="C120" s="5">
        <f>IF(COUNTIFS(Bugs[Naturaleza],B120)=0,0,COUNTIFS(Bugs[Naturaleza],B120))</f>
        <v>0</v>
      </c>
      <c r="E120"/>
    </row>
    <row r="121" spans="2:5" hidden="1" x14ac:dyDescent="0.25">
      <c r="B121" s="10" t="str">
        <f>Listas!G12</f>
        <v>Usabilidad</v>
      </c>
      <c r="C121" s="5">
        <f>IF(COUNTIFS(Bugs[Naturaleza],B121)=0,0,COUNTIFS(Bugs[Naturaleza],B121))</f>
        <v>0</v>
      </c>
      <c r="E121"/>
    </row>
    <row r="122" spans="2:5" hidden="1" x14ac:dyDescent="0.25">
      <c r="B122" s="10" t="str">
        <f>Listas!G13</f>
        <v>Desarrollo</v>
      </c>
      <c r="C122" s="5">
        <f>IF(COUNTIFS(Bugs[Naturaleza],B122)=0,0,COUNTIFS(Bugs[Naturaleza],B122))</f>
        <v>0</v>
      </c>
      <c r="E122"/>
    </row>
    <row r="123" spans="2:5" x14ac:dyDescent="0.25">
      <c r="B123" s="192" t="s">
        <v>231</v>
      </c>
      <c r="C123" s="342">
        <f>SUMIF(C112:C122,"&gt;0")</f>
        <v>1</v>
      </c>
    </row>
    <row r="124" spans="2:5" x14ac:dyDescent="0.25"/>
    <row r="125" spans="2:5" x14ac:dyDescent="0.25"/>
    <row r="126" spans="2:5" x14ac:dyDescent="0.25"/>
    <row r="127" spans="2:5" x14ac:dyDescent="0.25"/>
    <row r="128" spans="2:5"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spans="2:10" x14ac:dyDescent="0.25"/>
    <row r="146" spans="2:10" x14ac:dyDescent="0.25"/>
    <row r="147" spans="2:10" x14ac:dyDescent="0.25"/>
    <row r="148" spans="2:10" x14ac:dyDescent="0.25"/>
    <row r="149" spans="2:10" x14ac:dyDescent="0.25"/>
    <row r="150" spans="2:10" x14ac:dyDescent="0.25"/>
    <row r="151" spans="2:10" x14ac:dyDescent="0.25"/>
    <row r="152" spans="2:10" x14ac:dyDescent="0.25"/>
    <row r="153" spans="2:10" x14ac:dyDescent="0.25"/>
    <row r="154" spans="2:10" x14ac:dyDescent="0.25">
      <c r="B154" s="90"/>
    </row>
    <row r="155" spans="2:10" x14ac:dyDescent="0.25">
      <c r="B155" s="460" t="s">
        <v>303</v>
      </c>
      <c r="C155" s="460"/>
    </row>
    <row r="156" spans="2:10" x14ac:dyDescent="0.25">
      <c r="B156" s="194" t="s">
        <v>44</v>
      </c>
      <c r="C156" s="195">
        <f t="shared" ref="C156:I156" si="0">SUMIF(C159:C198,"&gt;0")</f>
        <v>1</v>
      </c>
      <c r="D156" s="195">
        <f t="shared" si="0"/>
        <v>1</v>
      </c>
      <c r="E156" s="195">
        <f t="shared" si="0"/>
        <v>1</v>
      </c>
      <c r="F156" s="195">
        <f t="shared" si="0"/>
        <v>0</v>
      </c>
      <c r="G156" s="195">
        <f t="shared" si="0"/>
        <v>0</v>
      </c>
      <c r="H156" s="343">
        <f t="shared" si="0"/>
        <v>0</v>
      </c>
      <c r="I156" s="347">
        <f t="shared" si="0"/>
        <v>0</v>
      </c>
      <c r="J156" s="346"/>
    </row>
    <row r="157" spans="2:10" x14ac:dyDescent="0.25">
      <c r="B157" s="194" t="s">
        <v>298</v>
      </c>
      <c r="C157" s="195">
        <f>SUBTOTAL(9,C159:C198)</f>
        <v>0</v>
      </c>
      <c r="D157" s="195">
        <f>SUBTOTAL(9,D159:D198)</f>
        <v>0</v>
      </c>
      <c r="E157" s="195"/>
      <c r="F157" s="195"/>
      <c r="G157" s="195"/>
      <c r="H157" s="343"/>
      <c r="I157" s="347"/>
      <c r="J157" s="346"/>
    </row>
    <row r="158" spans="2:10" ht="30" x14ac:dyDescent="0.25">
      <c r="B158" s="176" t="s">
        <v>265</v>
      </c>
      <c r="C158" s="178" t="s">
        <v>309</v>
      </c>
      <c r="D158" s="184" t="s">
        <v>296</v>
      </c>
      <c r="E158" s="177" t="str">
        <f>Listas!M3</f>
        <v>Nuevo</v>
      </c>
      <c r="F158" s="177" t="str">
        <f>Listas!M4</f>
        <v>En proceso</v>
      </c>
      <c r="G158" s="177" t="str">
        <f>Listas!M5</f>
        <v>Pendiente por procesar</v>
      </c>
      <c r="H158" s="344" t="str">
        <f>Listas!M6</f>
        <v>Stopper</v>
      </c>
      <c r="I158" s="348" t="str">
        <f>Listas!M7</f>
        <v>Certificado</v>
      </c>
      <c r="J158" s="69"/>
    </row>
    <row r="159" spans="2:10" hidden="1" x14ac:dyDescent="0.25">
      <c r="B159" s="174" t="str">
        <f>'Inf. Proyecto'!C125</f>
        <v>HU0001</v>
      </c>
      <c r="C159" s="175">
        <f>IF(COUNTIFS(Bugs[#All],B159)=0," ",COUNTIFS(Bugs[#All],B159))</f>
        <v>1</v>
      </c>
      <c r="D159" s="174">
        <f>IF(SUM(E159:I159)=0,0,SUM(E159:I159))</f>
        <v>1</v>
      </c>
      <c r="E159" s="175">
        <f>IF(COUNTIFS(Bugs[HU],B159)=0,0,(IF(COUNTIFS(Bugs[Estado],$E$158)=0,0,COUNTIFS(Bugs[HU],B159,Bugs[Estado],$E$158))))</f>
        <v>1</v>
      </c>
      <c r="F159" s="174">
        <f>IF(COUNTIFS(Bugs[#All],B159)=0,0,(IF(COUNTIFS(Bugs[#All],$F$158)=0,0,COUNTIFS(Bugs[HU],B159,Bugs[Estado],$F$158))))</f>
        <v>0</v>
      </c>
      <c r="G159" s="174">
        <f>IF(COUNTIFS(Bugs[#All],B159)=0,0,(IF(COUNTIFS(Bugs[#All],$G$158)=0,0,COUNTIFS(Bugs[HU],B159,Bugs[Estado],$G$158))))</f>
        <v>0</v>
      </c>
      <c r="H159" s="345">
        <f>IF(COUNTIFS(Bugs[HU],B159)=0,0,(IF(COUNTIFS(Bugs[Estado],$H$158)=0,0,COUNTIFS(Bugs[HU],B159,Bugs[Estado],$H$158))))</f>
        <v>0</v>
      </c>
      <c r="I159" s="94">
        <f>IF(COUNTIFS(Bugs[HU],B159)=0,0,(IF(COUNTIFS(Bugs[Estado],$I$158)=0,0,COUNTIFS(Bugs[HU],B159,Bugs[Estado],$I$158))))</f>
        <v>0</v>
      </c>
      <c r="J159" s="90"/>
    </row>
    <row r="160" spans="2:10" hidden="1" x14ac:dyDescent="0.25">
      <c r="B160" s="174" t="str">
        <f>'Inf. Proyecto'!C126</f>
        <v>HU0002</v>
      </c>
      <c r="C160" s="175">
        <f>IF(COUNTIFS(Bugs[#All],B160)=0,0,COUNTIFS(Bugs[#All],B160))</f>
        <v>0</v>
      </c>
      <c r="D160" s="174">
        <f t="shared" ref="D160:D198" si="1">IF(SUM(E160:I160)=0,0,SUM(E160:I160))</f>
        <v>0</v>
      </c>
      <c r="E160" s="175">
        <f>IF(COUNTIFS(Bugs[HU],B160)=0,0,(IF(COUNTIFS(Bugs[Estado],$E$158)=0,0,COUNTIFS(Bugs[HU],B160,Bugs[Estado],$E$158))))</f>
        <v>0</v>
      </c>
      <c r="F160" s="174">
        <f>IF(COUNTIFS(Bugs[#All],B160)=0,0,(IF(COUNTIFS(Bugs[#All],$F$158)=0,0,COUNTIFS(Bugs[HU],B160,Bugs[Estado],$F$158))))</f>
        <v>0</v>
      </c>
      <c r="G160" s="174">
        <f>IF(COUNTIFS(Bugs[#All],B160)=0,0,(IF(COUNTIFS(Bugs[#All],$G$158)=0,0,COUNTIFS(Bugs[HU],B160,Bugs[Estado],$G$158))))</f>
        <v>0</v>
      </c>
      <c r="H160" s="345">
        <f>IF(COUNTIFS(Bugs[HU],B160)=0,0,(IF(COUNTIFS(Bugs[Estado],$H$158)=0,0,COUNTIFS(Bugs[HU],B160,Bugs[Estado],$H$158))))</f>
        <v>0</v>
      </c>
      <c r="I160" s="94">
        <f>IF(COUNTIFS(Bugs[HU],B160)=0,0,(IF(COUNTIFS(Bugs[Estado],$I$158)=0,0,COUNTIFS(Bugs[HU],B160,Bugs[Estado],$I$158))))</f>
        <v>0</v>
      </c>
      <c r="J160" s="90"/>
    </row>
    <row r="161" spans="2:10" hidden="1" x14ac:dyDescent="0.25">
      <c r="B161" s="174" t="str">
        <f>'Inf. Proyecto'!C127</f>
        <v>HU0003</v>
      </c>
      <c r="C161" s="175">
        <f>IF(COUNTIFS(Bugs[#All],B161)=0,0,COUNTIFS(Bugs[#All],B161))</f>
        <v>0</v>
      </c>
      <c r="D161" s="174">
        <f t="shared" si="1"/>
        <v>0</v>
      </c>
      <c r="E161" s="175">
        <f>IF(COUNTIFS(Bugs[HU],B161)=0,0,(IF(COUNTIFS(Bugs[Estado],$E$158)=0,0,COUNTIFS(Bugs[HU],B161,Bugs[Estado],$E$158))))</f>
        <v>0</v>
      </c>
      <c r="F161" s="174">
        <f>IF(COUNTIFS(Bugs[#All],B161)=0,0,(IF(COUNTIFS(Bugs[#All],$F$158)=0,0,COUNTIFS(Bugs[HU],B161,Bugs[Estado],$F$158))))</f>
        <v>0</v>
      </c>
      <c r="G161" s="174">
        <f>IF(COUNTIFS(Bugs[#All],B161)=0,0,(IF(COUNTIFS(Bugs[#All],$G$158)=0,0,COUNTIFS(Bugs[HU],B161,Bugs[Estado],$G$158))))</f>
        <v>0</v>
      </c>
      <c r="H161" s="345">
        <f>IF(COUNTIFS(Bugs[HU],B161)=0,0,(IF(COUNTIFS(Bugs[Estado],$H$158)=0,0,COUNTIFS(Bugs[HU],B161,Bugs[Estado],$H$158))))</f>
        <v>0</v>
      </c>
      <c r="I161" s="94">
        <f>IF(COUNTIFS(Bugs[HU],B161)=0,0,(IF(COUNTIFS(Bugs[Estado],$I$158)=0,0,COUNTIFS(Bugs[HU],B161,Bugs[Estado],$I$158))))</f>
        <v>0</v>
      </c>
      <c r="J161" s="90"/>
    </row>
    <row r="162" spans="2:10" hidden="1" x14ac:dyDescent="0.25">
      <c r="B162" s="174">
        <f>'Inf. Proyecto'!C128</f>
        <v>0</v>
      </c>
      <c r="C162" s="175">
        <f>IF(COUNTIFS(Bugs[#All],B162)=0,0,COUNTIFS(Bugs[#All],B162))</f>
        <v>0</v>
      </c>
      <c r="D162" s="174">
        <f t="shared" si="1"/>
        <v>0</v>
      </c>
      <c r="E162" s="175">
        <f>IF(COUNTIFS(Bugs[HU],B162)=0,0,(IF(COUNTIFS(Bugs[Estado],$E$158)=0,0,COUNTIFS(Bugs[HU],B162,Bugs[Estado],$E$158))))</f>
        <v>0</v>
      </c>
      <c r="F162" s="174">
        <f>IF(COUNTIFS(Bugs[#All],B162)=0,0,(IF(COUNTIFS(Bugs[#All],$F$158)=0,0,COUNTIFS(Bugs[HU],B162,Bugs[Estado],$F$158))))</f>
        <v>0</v>
      </c>
      <c r="G162" s="174">
        <f>IF(COUNTIFS(Bugs[#All],B162)=0,0,(IF(COUNTIFS(Bugs[#All],$G$158)=0,0,COUNTIFS(Bugs[HU],B162,Bugs[Estado],$G$158))))</f>
        <v>0</v>
      </c>
      <c r="H162" s="345">
        <f>IF(COUNTIFS(Bugs[HU],B162)=0,0,(IF(COUNTIFS(Bugs[Estado],$H$158)=0,0,COUNTIFS(Bugs[HU],B162,Bugs[Estado],$H$158))))</f>
        <v>0</v>
      </c>
      <c r="I162" s="94">
        <f>IF(COUNTIFS(Bugs[HU],B162)=0,0,(IF(COUNTIFS(Bugs[Estado],$I$158)=0,0,COUNTIFS(Bugs[HU],B162,Bugs[Estado],$I$158))))</f>
        <v>0</v>
      </c>
      <c r="J162" s="90"/>
    </row>
    <row r="163" spans="2:10" hidden="1" x14ac:dyDescent="0.25">
      <c r="B163" s="174">
        <f>'Inf. Proyecto'!C129</f>
        <v>0</v>
      </c>
      <c r="C163" s="175">
        <f>IF(COUNTIFS(Bugs[#All],B163)=0,0,COUNTIFS(Bugs[#All],B163))</f>
        <v>0</v>
      </c>
      <c r="D163" s="174">
        <f t="shared" si="1"/>
        <v>0</v>
      </c>
      <c r="E163" s="175">
        <f>IF(COUNTIFS(Bugs[HU],B163)=0,0,(IF(COUNTIFS(Bugs[Estado],$E$158)=0,0,COUNTIFS(Bugs[HU],B163,Bugs[Estado],$E$158))))</f>
        <v>0</v>
      </c>
      <c r="F163" s="174">
        <f>IF(COUNTIFS(Bugs[#All],B163)=0,0,(IF(COUNTIFS(Bugs[#All],$F$158)=0,0,COUNTIFS(Bugs[HU],B163,Bugs[Estado],$F$158))))</f>
        <v>0</v>
      </c>
      <c r="G163" s="174">
        <f>IF(COUNTIFS(Bugs[#All],B163)=0,0,(IF(COUNTIFS(Bugs[#All],$G$158)=0,0,COUNTIFS(Bugs[HU],B163,Bugs[Estado],$G$158))))</f>
        <v>0</v>
      </c>
      <c r="H163" s="345">
        <f>IF(COUNTIFS(Bugs[HU],B163)=0,0,(IF(COUNTIFS(Bugs[Estado],$H$158)=0,0,COUNTIFS(Bugs[HU],B163,Bugs[Estado],$H$158))))</f>
        <v>0</v>
      </c>
      <c r="I163" s="94">
        <f>IF(COUNTIFS(Bugs[HU],B163)=0,0,(IF(COUNTIFS(Bugs[Estado],$I$158)=0,0,COUNTIFS(Bugs[HU],B163,Bugs[Estado],$I$158))))</f>
        <v>0</v>
      </c>
      <c r="J163" s="90"/>
    </row>
    <row r="164" spans="2:10" hidden="1" x14ac:dyDescent="0.25">
      <c r="B164" s="174" t="e">
        <f>'Inf. Proyecto'!#REF!</f>
        <v>#REF!</v>
      </c>
      <c r="C164" s="175">
        <f>IF(COUNTIFS(Bugs[#All],B164)=0,0,COUNTIFS(Bugs[#All],B164))</f>
        <v>0</v>
      </c>
      <c r="D164" s="174">
        <f t="shared" si="1"/>
        <v>0</v>
      </c>
      <c r="E164" s="175">
        <f>IF(COUNTIFS(Bugs[HU],B164)=0,0,(IF(COUNTIFS(Bugs[Estado],$E$158)=0,0,COUNTIFS(Bugs[HU],B164,Bugs[Estado],$E$158))))</f>
        <v>0</v>
      </c>
      <c r="F164" s="174">
        <f>IF(COUNTIFS(Bugs[#All],B164)=0,0,(IF(COUNTIFS(Bugs[#All],$F$158)=0,0,COUNTIFS(Bugs[HU],B164,Bugs[Estado],$F$158))))</f>
        <v>0</v>
      </c>
      <c r="G164" s="174">
        <f>IF(COUNTIFS(Bugs[#All],B164)=0,0,(IF(COUNTIFS(Bugs[#All],$G$158)=0,0,COUNTIFS(Bugs[HU],B164,Bugs[Estado],$G$158))))</f>
        <v>0</v>
      </c>
      <c r="H164" s="345">
        <f>IF(COUNTIFS(Bugs[HU],B164)=0,0,(IF(COUNTIFS(Bugs[Estado],$H$158)=0,0,COUNTIFS(Bugs[HU],B164,Bugs[Estado],$H$158))))</f>
        <v>0</v>
      </c>
      <c r="I164" s="94">
        <f>IF(COUNTIFS(Bugs[HU],B164)=0,0,(IF(COUNTIFS(Bugs[Estado],$I$158)=0,0,COUNTIFS(Bugs[HU],B164,Bugs[Estado],$I$158))))</f>
        <v>0</v>
      </c>
      <c r="J164" s="90"/>
    </row>
    <row r="165" spans="2:10" hidden="1" x14ac:dyDescent="0.25">
      <c r="B165" s="174" t="e">
        <f>'Inf. Proyecto'!#REF!</f>
        <v>#REF!</v>
      </c>
      <c r="C165" s="175">
        <f>IF(COUNTIFS(Bugs[#All],B165)=0,0,COUNTIFS(Bugs[#All],B165))</f>
        <v>0</v>
      </c>
      <c r="D165" s="174">
        <f t="shared" si="1"/>
        <v>0</v>
      </c>
      <c r="E165" s="175">
        <f>IF(COUNTIFS(Bugs[HU],B165)=0,0,(IF(COUNTIFS(Bugs[Estado],$E$158)=0,0,COUNTIFS(Bugs[HU],B165,Bugs[Estado],$E$158))))</f>
        <v>0</v>
      </c>
      <c r="F165" s="174">
        <f>IF(COUNTIFS(Bugs[#All],B165)=0,0,(IF(COUNTIFS(Bugs[#All],$F$158)=0,0,COUNTIFS(Bugs[HU],B165,Bugs[Estado],$F$158))))</f>
        <v>0</v>
      </c>
      <c r="G165" s="174">
        <f>IF(COUNTIFS(Bugs[#All],B165)=0,0,(IF(COUNTIFS(Bugs[#All],$G$158)=0,0,COUNTIFS(Bugs[HU],B165,Bugs[Estado],$G$158))))</f>
        <v>0</v>
      </c>
      <c r="H165" s="345">
        <f>IF(COUNTIFS(Bugs[HU],B165)=0,0,(IF(COUNTIFS(Bugs[Estado],$H$158)=0,0,COUNTIFS(Bugs[HU],B165,Bugs[Estado],$H$158))))</f>
        <v>0</v>
      </c>
      <c r="I165" s="94">
        <f>IF(COUNTIFS(Bugs[HU],B165)=0,0,(IF(COUNTIFS(Bugs[Estado],$I$158)=0,0,COUNTIFS(Bugs[HU],B165,Bugs[Estado],$I$158))))</f>
        <v>0</v>
      </c>
      <c r="J165" s="90"/>
    </row>
    <row r="166" spans="2:10" hidden="1" x14ac:dyDescent="0.25">
      <c r="B166" s="174" t="e">
        <f>'Inf. Proyecto'!#REF!</f>
        <v>#REF!</v>
      </c>
      <c r="C166" s="175">
        <f>IF(COUNTIFS(Bugs[#All],B166)=0,0,COUNTIFS(Bugs[#All],B166))</f>
        <v>0</v>
      </c>
      <c r="D166" s="174">
        <f t="shared" si="1"/>
        <v>0</v>
      </c>
      <c r="E166" s="175">
        <f>IF(COUNTIFS(Bugs[HU],B166)=0,0,(IF(COUNTIFS(Bugs[Estado],$E$158)=0,0,COUNTIFS(Bugs[HU],B166,Bugs[Estado],$E$158))))</f>
        <v>0</v>
      </c>
      <c r="F166" s="174">
        <f>IF(COUNTIFS(Bugs[#All],B166)=0,0,(IF(COUNTIFS(Bugs[#All],$F$158)=0,0,COUNTIFS(Bugs[HU],B166,Bugs[Estado],$F$158))))</f>
        <v>0</v>
      </c>
      <c r="G166" s="174">
        <f>IF(COUNTIFS(Bugs[#All],B166)=0,0,(IF(COUNTIFS(Bugs[#All],$G$158)=0,0,COUNTIFS(Bugs[HU],B166,Bugs[Estado],$G$158))))</f>
        <v>0</v>
      </c>
      <c r="H166" s="345">
        <f>IF(COUNTIFS(Bugs[HU],B166)=0,0,(IF(COUNTIFS(Bugs[Estado],$H$158)=0,0,COUNTIFS(Bugs[HU],B166,Bugs[Estado],$H$158))))</f>
        <v>0</v>
      </c>
      <c r="I166" s="94">
        <f>IF(COUNTIFS(Bugs[HU],B166)=0,0,(IF(COUNTIFS(Bugs[Estado],$I$158)=0,0,COUNTIFS(Bugs[HU],B166,Bugs[Estado],$I$158))))</f>
        <v>0</v>
      </c>
      <c r="J166" s="90"/>
    </row>
    <row r="167" spans="2:10" hidden="1" x14ac:dyDescent="0.25">
      <c r="B167" s="174" t="e">
        <f>'Inf. Proyecto'!#REF!</f>
        <v>#REF!</v>
      </c>
      <c r="C167" s="175">
        <f>IF(COUNTIFS(Bugs[#All],B167)=0,0,COUNTIFS(Bugs[#All],B167))</f>
        <v>0</v>
      </c>
      <c r="D167" s="174">
        <f t="shared" si="1"/>
        <v>0</v>
      </c>
      <c r="E167" s="175">
        <f>IF(COUNTIFS(Bugs[HU],B167)=0,0,(IF(COUNTIFS(Bugs[Estado],$E$158)=0,0,COUNTIFS(Bugs[HU],B167,Bugs[Estado],$E$158))))</f>
        <v>0</v>
      </c>
      <c r="F167" s="174">
        <f>IF(COUNTIFS(Bugs[#All],B167)=0,0,(IF(COUNTIFS(Bugs[#All],$F$158)=0,0,COUNTIFS(Bugs[HU],B167,Bugs[Estado],$F$158))))</f>
        <v>0</v>
      </c>
      <c r="G167" s="174">
        <f>IF(COUNTIFS(Bugs[#All],B167)=0,0,(IF(COUNTIFS(Bugs[#All],$G$158)=0,0,COUNTIFS(Bugs[HU],B167,Bugs[Estado],$G$158))))</f>
        <v>0</v>
      </c>
      <c r="H167" s="345">
        <f>IF(COUNTIFS(Bugs[HU],B167)=0,0,(IF(COUNTIFS(Bugs[Estado],$H$158)=0,0,COUNTIFS(Bugs[HU],B167,Bugs[Estado],$H$158))))</f>
        <v>0</v>
      </c>
      <c r="I167" s="94">
        <f>IF(COUNTIFS(Bugs[HU],B167)=0,0,(IF(COUNTIFS(Bugs[Estado],$I$158)=0,0,COUNTIFS(Bugs[HU],B167,Bugs[Estado],$I$158))))</f>
        <v>0</v>
      </c>
      <c r="J167" s="90"/>
    </row>
    <row r="168" spans="2:10" hidden="1" x14ac:dyDescent="0.25">
      <c r="B168" s="174" t="e">
        <f>'Inf. Proyecto'!#REF!</f>
        <v>#REF!</v>
      </c>
      <c r="C168" s="175">
        <f>IF(COUNTIFS(Bugs[#All],B168)=0,0,COUNTIFS(Bugs[#All],B168))</f>
        <v>0</v>
      </c>
      <c r="D168" s="174">
        <f t="shared" si="1"/>
        <v>0</v>
      </c>
      <c r="E168" s="175">
        <f>IF(COUNTIFS(Bugs[HU],B168)=0,0,(IF(COUNTIFS(Bugs[Estado],$E$158)=0,0,COUNTIFS(Bugs[HU],B168,Bugs[Estado],$E$158))))</f>
        <v>0</v>
      </c>
      <c r="F168" s="174">
        <f>IF(COUNTIFS(Bugs[#All],B168)=0,0,(IF(COUNTIFS(Bugs[#All],$F$158)=0,0,COUNTIFS(Bugs[HU],B168,Bugs[Estado],$F$158))))</f>
        <v>0</v>
      </c>
      <c r="G168" s="174">
        <f>IF(COUNTIFS(Bugs[#All],B168)=0,0,(IF(COUNTIFS(Bugs[#All],$G$158)=0,0,COUNTIFS(Bugs[HU],B168,Bugs[Estado],$G$158))))</f>
        <v>0</v>
      </c>
      <c r="H168" s="345">
        <f>IF(COUNTIFS(Bugs[HU],B168)=0,0,(IF(COUNTIFS(Bugs[Estado],$H$158)=0,0,COUNTIFS(Bugs[HU],B168,Bugs[Estado],$H$158))))</f>
        <v>0</v>
      </c>
      <c r="I168" s="94">
        <f>IF(COUNTIFS(Bugs[HU],B168)=0,0,(IF(COUNTIFS(Bugs[Estado],$I$158)=0,0,COUNTIFS(Bugs[HU],B168,Bugs[Estado],$I$158))))</f>
        <v>0</v>
      </c>
      <c r="J168" s="90"/>
    </row>
    <row r="169" spans="2:10" hidden="1" x14ac:dyDescent="0.25">
      <c r="B169" s="174" t="e">
        <f>'Inf. Proyecto'!#REF!</f>
        <v>#REF!</v>
      </c>
      <c r="C169" s="175">
        <f>IF(COUNTIFS(Bugs[#All],B169)=0,0,COUNTIFS(Bugs[#All],B169))</f>
        <v>0</v>
      </c>
      <c r="D169" s="174">
        <f t="shared" si="1"/>
        <v>0</v>
      </c>
      <c r="E169" s="175">
        <f>IF(COUNTIFS(Bugs[HU],B169)=0,0,(IF(COUNTIFS(Bugs[Estado],$E$158)=0,0,COUNTIFS(Bugs[HU],B169,Bugs[Estado],$E$158))))</f>
        <v>0</v>
      </c>
      <c r="F169" s="174">
        <f>IF(COUNTIFS(Bugs[#All],B169)=0,0,(IF(COUNTIFS(Bugs[#All],$F$158)=0,0,COUNTIFS(Bugs[HU],B169,Bugs[Estado],$F$158))))</f>
        <v>0</v>
      </c>
      <c r="G169" s="174">
        <f>IF(COUNTIFS(Bugs[#All],B169)=0,0,(IF(COUNTIFS(Bugs[#All],$G$158)=0,0,COUNTIFS(Bugs[HU],B169,Bugs[Estado],$G$158))))</f>
        <v>0</v>
      </c>
      <c r="H169" s="345">
        <f>IF(COUNTIFS(Bugs[HU],B169)=0,0,(IF(COUNTIFS(Bugs[Estado],$H$158)=0,0,COUNTIFS(Bugs[HU],B169,Bugs[Estado],$H$158))))</f>
        <v>0</v>
      </c>
      <c r="I169" s="94">
        <f>IF(COUNTIFS(Bugs[HU],B169)=0,0,(IF(COUNTIFS(Bugs[Estado],$I$158)=0,0,COUNTIFS(Bugs[HU],B169,Bugs[Estado],$I$158))))</f>
        <v>0</v>
      </c>
      <c r="J169" s="90"/>
    </row>
    <row r="170" spans="2:10" hidden="1" x14ac:dyDescent="0.25">
      <c r="B170" s="174" t="e">
        <f>'Inf. Proyecto'!#REF!</f>
        <v>#REF!</v>
      </c>
      <c r="C170" s="175">
        <f>IF(COUNTIFS(Bugs[#All],B170)=0,0,COUNTIFS(Bugs[#All],B170))</f>
        <v>0</v>
      </c>
      <c r="D170" s="174">
        <f t="shared" si="1"/>
        <v>0</v>
      </c>
      <c r="E170" s="175">
        <f>IF(COUNTIFS(Bugs[HU],B170)=0,0,(IF(COUNTIFS(Bugs[Estado],$E$158)=0,0,COUNTIFS(Bugs[HU],B170,Bugs[Estado],$E$158))))</f>
        <v>0</v>
      </c>
      <c r="F170" s="174">
        <f>IF(COUNTIFS(Bugs[#All],B170)=0,0,(IF(COUNTIFS(Bugs[#All],$F$158)=0,0,COUNTIFS(Bugs[HU],B170,Bugs[Estado],$F$158))))</f>
        <v>0</v>
      </c>
      <c r="G170" s="174">
        <f>IF(COUNTIFS(Bugs[#All],B170)=0,0,(IF(COUNTIFS(Bugs[#All],$G$158)=0,0,COUNTIFS(Bugs[HU],B170,Bugs[Estado],$G$158))))</f>
        <v>0</v>
      </c>
      <c r="H170" s="345">
        <f>IF(COUNTIFS(Bugs[HU],B170)=0,0,(IF(COUNTIFS(Bugs[Estado],$H$158)=0,0,COUNTIFS(Bugs[HU],B170,Bugs[Estado],$H$158))))</f>
        <v>0</v>
      </c>
      <c r="I170" s="94">
        <f>IF(COUNTIFS(Bugs[HU],B170)=0,0,(IF(COUNTIFS(Bugs[Estado],$I$158)=0,0,COUNTIFS(Bugs[HU],B170,Bugs[Estado],$I$158))))</f>
        <v>0</v>
      </c>
      <c r="J170" s="90"/>
    </row>
    <row r="171" spans="2:10" hidden="1" x14ac:dyDescent="0.25">
      <c r="B171" s="174" t="e">
        <f>'Inf. Proyecto'!#REF!</f>
        <v>#REF!</v>
      </c>
      <c r="C171" s="175">
        <f>IF(COUNTIFS(Bugs[#All],B171)=0,0,COUNTIFS(Bugs[#All],B171))</f>
        <v>0</v>
      </c>
      <c r="D171" s="174">
        <f t="shared" si="1"/>
        <v>0</v>
      </c>
      <c r="E171" s="175">
        <f>IF(COUNTIFS(Bugs[HU],B171)=0,0,(IF(COUNTIFS(Bugs[Estado],$E$158)=0,0,COUNTIFS(Bugs[HU],B171,Bugs[Estado],$E$158))))</f>
        <v>0</v>
      </c>
      <c r="F171" s="174">
        <f>IF(COUNTIFS(Bugs[#All],B171)=0,0,(IF(COUNTIFS(Bugs[#All],$F$158)=0,0,COUNTIFS(Bugs[HU],B171,Bugs[Estado],$F$158))))</f>
        <v>0</v>
      </c>
      <c r="G171" s="174">
        <f>IF(COUNTIFS(Bugs[#All],B171)=0,0,(IF(COUNTIFS(Bugs[#All],$G$158)=0,0,COUNTIFS(Bugs[HU],B171,Bugs[Estado],$G$158))))</f>
        <v>0</v>
      </c>
      <c r="H171" s="345">
        <f>IF(COUNTIFS(Bugs[HU],B171)=0,0,(IF(COUNTIFS(Bugs[Estado],$H$158)=0,0,COUNTIFS(Bugs[HU],B171,Bugs[Estado],$H$158))))</f>
        <v>0</v>
      </c>
      <c r="I171" s="94">
        <f>IF(COUNTIFS(Bugs[HU],B171)=0,0,(IF(COUNTIFS(Bugs[Estado],$I$158)=0,0,COUNTIFS(Bugs[HU],B171,Bugs[Estado],$I$158))))</f>
        <v>0</v>
      </c>
      <c r="J171" s="90"/>
    </row>
    <row r="172" spans="2:10" hidden="1" x14ac:dyDescent="0.25">
      <c r="B172" s="174" t="e">
        <f>'Inf. Proyecto'!#REF!</f>
        <v>#REF!</v>
      </c>
      <c r="C172" s="175">
        <f>IF(COUNTIFS(Bugs[#All],B172)=0,0,COUNTIFS(Bugs[#All],B172))</f>
        <v>0</v>
      </c>
      <c r="D172" s="174">
        <f t="shared" si="1"/>
        <v>0</v>
      </c>
      <c r="E172" s="175">
        <f>IF(COUNTIFS(Bugs[HU],B172)=0,0,(IF(COUNTIFS(Bugs[Estado],$E$158)=0,0,COUNTIFS(Bugs[HU],B172,Bugs[Estado],$E$158))))</f>
        <v>0</v>
      </c>
      <c r="F172" s="174">
        <f>IF(COUNTIFS(Bugs[#All],B172)=0,0,(IF(COUNTIFS(Bugs[#All],$F$158)=0,0,COUNTIFS(Bugs[HU],B172,Bugs[Estado],$F$158))))</f>
        <v>0</v>
      </c>
      <c r="G172" s="174">
        <f>IF(COUNTIFS(Bugs[#All],B172)=0,0,(IF(COUNTIFS(Bugs[#All],$G$158)=0,0,COUNTIFS(Bugs[HU],B172,Bugs[Estado],$G$158))))</f>
        <v>0</v>
      </c>
      <c r="H172" s="345">
        <f>IF(COUNTIFS(Bugs[HU],B172)=0,0,(IF(COUNTIFS(Bugs[Estado],$H$158)=0,0,COUNTIFS(Bugs[HU],B172,Bugs[Estado],$H$158))))</f>
        <v>0</v>
      </c>
      <c r="I172" s="94">
        <f>IF(COUNTIFS(Bugs[HU],B172)=0,0,(IF(COUNTIFS(Bugs[Estado],$I$158)=0,0,COUNTIFS(Bugs[HU],B172,Bugs[Estado],$I$158))))</f>
        <v>0</v>
      </c>
      <c r="J172" s="90"/>
    </row>
    <row r="173" spans="2:10" hidden="1" x14ac:dyDescent="0.25">
      <c r="B173" s="174" t="e">
        <f>'Inf. Proyecto'!#REF!</f>
        <v>#REF!</v>
      </c>
      <c r="C173" s="175">
        <f>IF(COUNTIFS(Bugs[#All],B173)=0,0,COUNTIFS(Bugs[#All],B173))</f>
        <v>0</v>
      </c>
      <c r="D173" s="174">
        <f t="shared" si="1"/>
        <v>0</v>
      </c>
      <c r="E173" s="175">
        <f>IF(COUNTIFS(Bugs[HU],B173)=0,0,(IF(COUNTIFS(Bugs[Estado],$E$158)=0,0,COUNTIFS(Bugs[HU],B173,Bugs[Estado],$E$158))))</f>
        <v>0</v>
      </c>
      <c r="F173" s="174">
        <f>IF(COUNTIFS(Bugs[#All],B173)=0,0,(IF(COUNTIFS(Bugs[#All],$F$158)=0,0,COUNTIFS(Bugs[HU],B173,Bugs[Estado],$F$158))))</f>
        <v>0</v>
      </c>
      <c r="G173" s="174">
        <f>IF(COUNTIFS(Bugs[#All],B173)=0,0,(IF(COUNTIFS(Bugs[#All],$G$158)=0,0,COUNTIFS(Bugs[HU],B173,Bugs[Estado],$G$158))))</f>
        <v>0</v>
      </c>
      <c r="H173" s="345">
        <f>IF(COUNTIFS(Bugs[HU],B173)=0,0,(IF(COUNTIFS(Bugs[Estado],$H$158)=0,0,COUNTIFS(Bugs[HU],B173,Bugs[Estado],$H$158))))</f>
        <v>0</v>
      </c>
      <c r="I173" s="94">
        <f>IF(COUNTIFS(Bugs[HU],B173)=0,0,(IF(COUNTIFS(Bugs[Estado],$I$158)=0,0,COUNTIFS(Bugs[HU],B173,Bugs[Estado],$I$158))))</f>
        <v>0</v>
      </c>
      <c r="J173" s="90"/>
    </row>
    <row r="174" spans="2:10" hidden="1" x14ac:dyDescent="0.25">
      <c r="B174" s="174" t="e">
        <f>'Inf. Proyecto'!#REF!</f>
        <v>#REF!</v>
      </c>
      <c r="C174" s="175">
        <f>IF(COUNTIFS(Bugs[#All],B174)=0,0,COUNTIFS(Bugs[#All],B174))</f>
        <v>0</v>
      </c>
      <c r="D174" s="174">
        <f t="shared" si="1"/>
        <v>0</v>
      </c>
      <c r="E174" s="175">
        <f>IF(COUNTIFS(Bugs[HU],B174)=0,0,(IF(COUNTIFS(Bugs[Estado],$E$158)=0,0,COUNTIFS(Bugs[HU],B174,Bugs[Estado],$E$158))))</f>
        <v>0</v>
      </c>
      <c r="F174" s="174">
        <f>IF(COUNTIFS(Bugs[#All],B174)=0,0,(IF(COUNTIFS(Bugs[#All],$F$158)=0,0,COUNTIFS(Bugs[HU],B174,Bugs[Estado],$F$158))))</f>
        <v>0</v>
      </c>
      <c r="G174" s="174">
        <f>IF(COUNTIFS(Bugs[#All],B174)=0,0,(IF(COUNTIFS(Bugs[#All],$G$158)=0,0,COUNTIFS(Bugs[HU],B174,Bugs[Estado],$G$158))))</f>
        <v>0</v>
      </c>
      <c r="H174" s="345">
        <f>IF(COUNTIFS(Bugs[HU],B174)=0,0,(IF(COUNTIFS(Bugs[Estado],$H$158)=0,0,COUNTIFS(Bugs[HU],B174,Bugs[Estado],$H$158))))</f>
        <v>0</v>
      </c>
      <c r="I174" s="94">
        <f>IF(COUNTIFS(Bugs[HU],B174)=0,0,(IF(COUNTIFS(Bugs[Estado],$I$158)=0,0,COUNTIFS(Bugs[HU],B174,Bugs[Estado],$I$158))))</f>
        <v>0</v>
      </c>
      <c r="J174" s="90"/>
    </row>
    <row r="175" spans="2:10" hidden="1" x14ac:dyDescent="0.25">
      <c r="B175" s="174" t="e">
        <f>'Inf. Proyecto'!#REF!</f>
        <v>#REF!</v>
      </c>
      <c r="C175" s="175">
        <f>IF(COUNTIFS(Bugs[#All],B175)=0,0,COUNTIFS(Bugs[#All],B175))</f>
        <v>0</v>
      </c>
      <c r="D175" s="174">
        <f t="shared" si="1"/>
        <v>0</v>
      </c>
      <c r="E175" s="175">
        <f>IF(COUNTIFS(Bugs[HU],B175)=0,0,(IF(COUNTIFS(Bugs[Estado],$E$158)=0,0,COUNTIFS(Bugs[HU],B175,Bugs[Estado],$E$158))))</f>
        <v>0</v>
      </c>
      <c r="F175" s="174">
        <f>IF(COUNTIFS(Bugs[#All],B175)=0,0,(IF(COUNTIFS(Bugs[#All],$F$158)=0,0,COUNTIFS(Bugs[HU],B175,Bugs[Estado],$F$158))))</f>
        <v>0</v>
      </c>
      <c r="G175" s="174">
        <f>IF(COUNTIFS(Bugs[#All],B175)=0,0,(IF(COUNTIFS(Bugs[#All],$G$158)=0,0,COUNTIFS(Bugs[HU],B175,Bugs[Estado],$G$158))))</f>
        <v>0</v>
      </c>
      <c r="H175" s="345">
        <f>IF(COUNTIFS(Bugs[HU],B175)=0,0,(IF(COUNTIFS(Bugs[Estado],$H$158)=0,0,COUNTIFS(Bugs[HU],B175,Bugs[Estado],$H$158))))</f>
        <v>0</v>
      </c>
      <c r="I175" s="94">
        <f>IF(COUNTIFS(Bugs[HU],B175)=0,0,(IF(COUNTIFS(Bugs[Estado],$I$158)=0,0,COUNTIFS(Bugs[HU],B175,Bugs[Estado],$I$158))))</f>
        <v>0</v>
      </c>
      <c r="J175" s="90"/>
    </row>
    <row r="176" spans="2:10" hidden="1" x14ac:dyDescent="0.25">
      <c r="B176" s="174" t="e">
        <f>'Inf. Proyecto'!#REF!</f>
        <v>#REF!</v>
      </c>
      <c r="C176" s="175">
        <f>IF(COUNTIFS(Bugs[#All],B176)=0,0,COUNTIFS(Bugs[#All],B176))</f>
        <v>0</v>
      </c>
      <c r="D176" s="174">
        <f t="shared" si="1"/>
        <v>0</v>
      </c>
      <c r="E176" s="175">
        <f>IF(COUNTIFS(Bugs[HU],B176)=0,0,(IF(COUNTIFS(Bugs[Estado],$E$158)=0,0,COUNTIFS(Bugs[HU],B176,Bugs[Estado],$E$158))))</f>
        <v>0</v>
      </c>
      <c r="F176" s="174">
        <f>IF(COUNTIFS(Bugs[#All],B176)=0,0,(IF(COUNTIFS(Bugs[#All],$F$158)=0,0,COUNTIFS(Bugs[HU],B176,Bugs[Estado],$F$158))))</f>
        <v>0</v>
      </c>
      <c r="G176" s="174">
        <f>IF(COUNTIFS(Bugs[#All],B176)=0,0,(IF(COUNTIFS(Bugs[#All],$G$158)=0,0,COUNTIFS(Bugs[HU],B176,Bugs[Estado],$G$158))))</f>
        <v>0</v>
      </c>
      <c r="H176" s="345">
        <f>IF(COUNTIFS(Bugs[HU],B176)=0,0,(IF(COUNTIFS(Bugs[Estado],$H$158)=0,0,COUNTIFS(Bugs[HU],B176,Bugs[Estado],$H$158))))</f>
        <v>0</v>
      </c>
      <c r="I176" s="94">
        <f>IF(COUNTIFS(Bugs[HU],B176)=0,0,(IF(COUNTIFS(Bugs[Estado],$I$158)=0,0,COUNTIFS(Bugs[HU],B176,Bugs[Estado],$I$158))))</f>
        <v>0</v>
      </c>
      <c r="J176" s="90"/>
    </row>
    <row r="177" spans="2:10" hidden="1" x14ac:dyDescent="0.25">
      <c r="B177" s="174" t="e">
        <f>'Inf. Proyecto'!#REF!</f>
        <v>#REF!</v>
      </c>
      <c r="C177" s="175">
        <f>IF(COUNTIFS(Bugs[#All],B177)=0,0,COUNTIFS(Bugs[#All],B177))</f>
        <v>0</v>
      </c>
      <c r="D177" s="174">
        <f t="shared" si="1"/>
        <v>0</v>
      </c>
      <c r="E177" s="175">
        <f>IF(COUNTIFS(Bugs[HU],B177)=0,0,(IF(COUNTIFS(Bugs[Estado],$E$158)=0,0,COUNTIFS(Bugs[HU],B177,Bugs[Estado],$E$158))))</f>
        <v>0</v>
      </c>
      <c r="F177" s="174">
        <f>IF(COUNTIFS(Bugs[#All],B177)=0,0,(IF(COUNTIFS(Bugs[#All],$F$158)=0,0,COUNTIFS(Bugs[HU],B177,Bugs[Estado],$F$158))))</f>
        <v>0</v>
      </c>
      <c r="G177" s="174">
        <f>IF(COUNTIFS(Bugs[#All],B177)=0,0,(IF(COUNTIFS(Bugs[#All],$G$158)=0,0,COUNTIFS(Bugs[HU],B177,Bugs[Estado],$G$158))))</f>
        <v>0</v>
      </c>
      <c r="H177" s="345">
        <f>IF(COUNTIFS(Bugs[HU],B177)=0,0,(IF(COUNTIFS(Bugs[Estado],$H$158)=0,0,COUNTIFS(Bugs[HU],B177,Bugs[Estado],$H$158))))</f>
        <v>0</v>
      </c>
      <c r="I177" s="94">
        <f>IF(COUNTIFS(Bugs[HU],B177)=0,0,(IF(COUNTIFS(Bugs[Estado],$I$158)=0,0,COUNTIFS(Bugs[HU],B177,Bugs[Estado],$I$158))))</f>
        <v>0</v>
      </c>
      <c r="J177" s="90"/>
    </row>
    <row r="178" spans="2:10" hidden="1" x14ac:dyDescent="0.25">
      <c r="B178" s="174" t="e">
        <f>'Inf. Proyecto'!#REF!</f>
        <v>#REF!</v>
      </c>
      <c r="C178" s="175">
        <f>IF(COUNTIFS(Bugs[#All],B178)=0,0,COUNTIFS(Bugs[#All],B178))</f>
        <v>0</v>
      </c>
      <c r="D178" s="174">
        <f t="shared" si="1"/>
        <v>0</v>
      </c>
      <c r="E178" s="175">
        <f>IF(COUNTIFS(Bugs[HU],B178)=0,0,(IF(COUNTIFS(Bugs[Estado],$E$158)=0,0,COUNTIFS(Bugs[HU],B178,Bugs[Estado],$E$158))))</f>
        <v>0</v>
      </c>
      <c r="F178" s="174">
        <f>IF(COUNTIFS(Bugs[#All],B178)=0,0,(IF(COUNTIFS(Bugs[#All],$F$158)=0,0,COUNTIFS(Bugs[HU],B178,Bugs[Estado],$F$158))))</f>
        <v>0</v>
      </c>
      <c r="G178" s="174">
        <f>IF(COUNTIFS(Bugs[#All],B178)=0,0,(IF(COUNTIFS(Bugs[#All],$G$158)=0,0,COUNTIFS(Bugs[HU],B178,Bugs[Estado],$G$158))))</f>
        <v>0</v>
      </c>
      <c r="H178" s="345">
        <f>IF(COUNTIFS(Bugs[HU],B178)=0,0,(IF(COUNTIFS(Bugs[Estado],$H$158)=0,0,COUNTIFS(Bugs[HU],B178,Bugs[Estado],$H$158))))</f>
        <v>0</v>
      </c>
      <c r="I178" s="94">
        <f>IF(COUNTIFS(Bugs[HU],B178)=0,0,(IF(COUNTIFS(Bugs[Estado],$I$158)=0,0,COUNTIFS(Bugs[HU],B178,Bugs[Estado],$I$158))))</f>
        <v>0</v>
      </c>
      <c r="J178" s="90"/>
    </row>
    <row r="179" spans="2:10" hidden="1" x14ac:dyDescent="0.25">
      <c r="B179" s="174" t="e">
        <f>'Inf. Proyecto'!#REF!</f>
        <v>#REF!</v>
      </c>
      <c r="C179" s="175">
        <f>IF(COUNTIFS(Bugs[#All],B179)=0,0,COUNTIFS(Bugs[#All],B179))</f>
        <v>0</v>
      </c>
      <c r="D179" s="174">
        <f t="shared" si="1"/>
        <v>0</v>
      </c>
      <c r="E179" s="175">
        <f>IF(COUNTIFS(Bugs[HU],B179)=0,0,(IF(COUNTIFS(Bugs[Estado],$E$158)=0,0,COUNTIFS(Bugs[HU],B179,Bugs[Estado],$E$158))))</f>
        <v>0</v>
      </c>
      <c r="F179" s="174">
        <f>IF(COUNTIFS(Bugs[#All],B179)=0,0,(IF(COUNTIFS(Bugs[#All],$F$158)=0,0,COUNTIFS(Bugs[HU],B179,Bugs[Estado],$F$158))))</f>
        <v>0</v>
      </c>
      <c r="G179" s="174">
        <f>IF(COUNTIFS(Bugs[#All],B179)=0,0,(IF(COUNTIFS(Bugs[#All],$G$158)=0,0,COUNTIFS(Bugs[HU],B179,Bugs[Estado],$G$158))))</f>
        <v>0</v>
      </c>
      <c r="H179" s="345">
        <f>IF(COUNTIFS(Bugs[HU],B179)=0,0,(IF(COUNTIFS(Bugs[Estado],$H$158)=0,0,COUNTIFS(Bugs[HU],B179,Bugs[Estado],$H$158))))</f>
        <v>0</v>
      </c>
      <c r="I179" s="94">
        <f>IF(COUNTIFS(Bugs[HU],B179)=0,0,(IF(COUNTIFS(Bugs[Estado],$I$158)=0,0,COUNTIFS(Bugs[HU],B179,Bugs[Estado],$I$158))))</f>
        <v>0</v>
      </c>
      <c r="J179" s="90"/>
    </row>
    <row r="180" spans="2:10" hidden="1" x14ac:dyDescent="0.25">
      <c r="B180" s="174" t="e">
        <f>'Inf. Proyecto'!#REF!</f>
        <v>#REF!</v>
      </c>
      <c r="C180" s="175">
        <f>IF(COUNTIFS(Bugs[#All],B180)=0,0,COUNTIFS(Bugs[#All],B180))</f>
        <v>0</v>
      </c>
      <c r="D180" s="174">
        <f t="shared" si="1"/>
        <v>0</v>
      </c>
      <c r="E180" s="175">
        <f>IF(COUNTIFS(Bugs[HU],B180)=0,0,(IF(COUNTIFS(Bugs[Estado],$E$158)=0,0,COUNTIFS(Bugs[HU],B180,Bugs[Estado],$E$158))))</f>
        <v>0</v>
      </c>
      <c r="F180" s="174">
        <f>IF(COUNTIFS(Bugs[#All],B180)=0,0,(IF(COUNTIFS(Bugs[#All],$F$158)=0,0,COUNTIFS(Bugs[HU],B180,Bugs[Estado],$F$158))))</f>
        <v>0</v>
      </c>
      <c r="G180" s="174">
        <f>IF(COUNTIFS(Bugs[#All],B180)=0,0,(IF(COUNTIFS(Bugs[#All],$G$158)=0,0,COUNTIFS(Bugs[HU],B180,Bugs[Estado],$G$158))))</f>
        <v>0</v>
      </c>
      <c r="H180" s="345">
        <f>IF(COUNTIFS(Bugs[HU],B180)=0,0,(IF(COUNTIFS(Bugs[Estado],$H$158)=0,0,COUNTIFS(Bugs[HU],B180,Bugs[Estado],$H$158))))</f>
        <v>0</v>
      </c>
      <c r="I180" s="94">
        <f>IF(COUNTIFS(Bugs[HU],B180)=0,0,(IF(COUNTIFS(Bugs[Estado],$I$158)=0,0,COUNTIFS(Bugs[HU],B180,Bugs[Estado],$I$158))))</f>
        <v>0</v>
      </c>
      <c r="J180" s="90"/>
    </row>
    <row r="181" spans="2:10" hidden="1" x14ac:dyDescent="0.25">
      <c r="B181" s="174" t="e">
        <f>'Inf. Proyecto'!#REF!</f>
        <v>#REF!</v>
      </c>
      <c r="C181" s="175">
        <f>IF(COUNTIFS(Bugs[#All],B181)=0,0,COUNTIFS(Bugs[#All],B181))</f>
        <v>0</v>
      </c>
      <c r="D181" s="174">
        <f t="shared" si="1"/>
        <v>0</v>
      </c>
      <c r="E181" s="175">
        <f>IF(COUNTIFS(Bugs[HU],B181)=0,0,(IF(COUNTIFS(Bugs[Estado],$E$158)=0,0,COUNTIFS(Bugs[HU],B181,Bugs[Estado],$E$158))))</f>
        <v>0</v>
      </c>
      <c r="F181" s="174">
        <f>IF(COUNTIFS(Bugs[#All],B181)=0,0,(IF(COUNTIFS(Bugs[#All],$F$158)=0,0,COUNTIFS(Bugs[HU],B181,Bugs[Estado],$F$158))))</f>
        <v>0</v>
      </c>
      <c r="G181" s="174">
        <f>IF(COUNTIFS(Bugs[#All],B181)=0,0,(IF(COUNTIFS(Bugs[#All],$G$158)=0,0,COUNTIFS(Bugs[HU],B181,Bugs[Estado],$G$158))))</f>
        <v>0</v>
      </c>
      <c r="H181" s="345">
        <f>IF(COUNTIFS(Bugs[HU],B181)=0,0,(IF(COUNTIFS(Bugs[Estado],$H$158)=0,0,COUNTIFS(Bugs[HU],B181,Bugs[Estado],$H$158))))</f>
        <v>0</v>
      </c>
      <c r="I181" s="94">
        <f>IF(COUNTIFS(Bugs[HU],B181)=0,0,(IF(COUNTIFS(Bugs[Estado],$I$158)=0,0,COUNTIFS(Bugs[HU],B181,Bugs[Estado],$I$158))))</f>
        <v>0</v>
      </c>
      <c r="J181" s="90"/>
    </row>
    <row r="182" spans="2:10" hidden="1" x14ac:dyDescent="0.25">
      <c r="B182" s="174" t="e">
        <f>'Inf. Proyecto'!#REF!</f>
        <v>#REF!</v>
      </c>
      <c r="C182" s="175">
        <f>IF(COUNTIFS(Bugs[#All],B182)=0,0,COUNTIFS(Bugs[#All],B182))</f>
        <v>0</v>
      </c>
      <c r="D182" s="174">
        <f t="shared" si="1"/>
        <v>0</v>
      </c>
      <c r="E182" s="175">
        <f>IF(COUNTIFS(Bugs[HU],B182)=0,0,(IF(COUNTIFS(Bugs[Estado],$E$158)=0,0,COUNTIFS(Bugs[HU],B182,Bugs[Estado],$E$158))))</f>
        <v>0</v>
      </c>
      <c r="F182" s="174">
        <f>IF(COUNTIFS(Bugs[#All],B182)=0,0,(IF(COUNTIFS(Bugs[#All],$F$158)=0,0,COUNTIFS(Bugs[HU],B182,Bugs[Estado],$F$158))))</f>
        <v>0</v>
      </c>
      <c r="G182" s="174">
        <f>IF(COUNTIFS(Bugs[#All],B182)=0,0,(IF(COUNTIFS(Bugs[#All],$G$158)=0,0,COUNTIFS(Bugs[HU],B182,Bugs[Estado],$G$158))))</f>
        <v>0</v>
      </c>
      <c r="H182" s="345">
        <f>IF(COUNTIFS(Bugs[HU],B182)=0,0,(IF(COUNTIFS(Bugs[Estado],$H$158)=0,0,COUNTIFS(Bugs[HU],B182,Bugs[Estado],$H$158))))</f>
        <v>0</v>
      </c>
      <c r="I182" s="94">
        <f>IF(COUNTIFS(Bugs[HU],B182)=0,0,(IF(COUNTIFS(Bugs[Estado],$I$158)=0,0,COUNTIFS(Bugs[HU],B182,Bugs[Estado],$I$158))))</f>
        <v>0</v>
      </c>
      <c r="J182" s="90"/>
    </row>
    <row r="183" spans="2:10" hidden="1" x14ac:dyDescent="0.25">
      <c r="B183" s="174" t="e">
        <f>'Inf. Proyecto'!#REF!</f>
        <v>#REF!</v>
      </c>
      <c r="C183" s="175">
        <f>IF(COUNTIFS(Bugs[#All],B183)=0,0,COUNTIFS(Bugs[#All],B183))</f>
        <v>0</v>
      </c>
      <c r="D183" s="174">
        <f t="shared" si="1"/>
        <v>0</v>
      </c>
      <c r="E183" s="175">
        <f>IF(COUNTIFS(Bugs[HU],B183)=0,0,(IF(COUNTIFS(Bugs[Estado],$E$158)=0,0,COUNTIFS(Bugs[HU],B183,Bugs[Estado],$E$158))))</f>
        <v>0</v>
      </c>
      <c r="F183" s="174">
        <f>IF(COUNTIFS(Bugs[#All],B183)=0,0,(IF(COUNTIFS(Bugs[#All],$F$158)=0,0,COUNTIFS(Bugs[HU],B183,Bugs[Estado],$F$158))))</f>
        <v>0</v>
      </c>
      <c r="G183" s="174">
        <f>IF(COUNTIFS(Bugs[#All],B183)=0,0,(IF(COUNTIFS(Bugs[#All],$G$158)=0,0,COUNTIFS(Bugs[HU],B183,Bugs[Estado],$G$158))))</f>
        <v>0</v>
      </c>
      <c r="H183" s="345">
        <f>IF(COUNTIFS(Bugs[HU],B183)=0,0,(IF(COUNTIFS(Bugs[Estado],$H$158)=0,0,COUNTIFS(Bugs[HU],B183,Bugs[Estado],$H$158))))</f>
        <v>0</v>
      </c>
      <c r="I183" s="94">
        <f>IF(COUNTIFS(Bugs[HU],B183)=0,0,(IF(COUNTIFS(Bugs[Estado],$I$158)=0,0,COUNTIFS(Bugs[HU],B183,Bugs[Estado],$I$158))))</f>
        <v>0</v>
      </c>
      <c r="J183" s="90"/>
    </row>
    <row r="184" spans="2:10" hidden="1" x14ac:dyDescent="0.25">
      <c r="B184" s="174" t="e">
        <f>'Inf. Proyecto'!#REF!</f>
        <v>#REF!</v>
      </c>
      <c r="C184" s="175">
        <f>IF(COUNTIFS(Bugs[#All],B184)=0,0,COUNTIFS(Bugs[#All],B184))</f>
        <v>0</v>
      </c>
      <c r="D184" s="174">
        <f t="shared" si="1"/>
        <v>0</v>
      </c>
      <c r="E184" s="175">
        <f>IF(COUNTIFS(Bugs[HU],B184)=0,0,(IF(COUNTIFS(Bugs[Estado],$E$158)=0,0,COUNTIFS(Bugs[HU],B184,Bugs[Estado],$E$158))))</f>
        <v>0</v>
      </c>
      <c r="F184" s="174">
        <f>IF(COUNTIFS(Bugs[#All],B184)=0,0,(IF(COUNTIFS(Bugs[#All],$F$158)=0,0,COUNTIFS(Bugs[HU],B184,Bugs[Estado],$F$158))))</f>
        <v>0</v>
      </c>
      <c r="G184" s="174">
        <f>IF(COUNTIFS(Bugs[#All],B184)=0,0,(IF(COUNTIFS(Bugs[#All],$G$158)=0,0,COUNTIFS(Bugs[HU],B184,Bugs[Estado],$G$158))))</f>
        <v>0</v>
      </c>
      <c r="H184" s="345">
        <f>IF(COUNTIFS(Bugs[HU],B184)=0,0,(IF(COUNTIFS(Bugs[Estado],$H$158)=0,0,COUNTIFS(Bugs[HU],B184,Bugs[Estado],$H$158))))</f>
        <v>0</v>
      </c>
      <c r="I184" s="94">
        <f>IF(COUNTIFS(Bugs[HU],B184)=0,0,(IF(COUNTIFS(Bugs[Estado],$I$158)=0,0,COUNTIFS(Bugs[HU],B184,Bugs[Estado],$I$158))))</f>
        <v>0</v>
      </c>
      <c r="J184" s="90"/>
    </row>
    <row r="185" spans="2:10" hidden="1" x14ac:dyDescent="0.25">
      <c r="B185" s="174" t="e">
        <f>'Inf. Proyecto'!#REF!</f>
        <v>#REF!</v>
      </c>
      <c r="C185" s="175">
        <f>IF(COUNTIFS(Bugs[#All],B185)=0,0,COUNTIFS(Bugs[#All],B185))</f>
        <v>0</v>
      </c>
      <c r="D185" s="174">
        <f t="shared" si="1"/>
        <v>0</v>
      </c>
      <c r="E185" s="175">
        <f>IF(COUNTIFS(Bugs[HU],B185)=0,0,(IF(COUNTIFS(Bugs[Estado],$E$158)=0,0,COUNTIFS(Bugs[HU],B185,Bugs[Estado],$E$158))))</f>
        <v>0</v>
      </c>
      <c r="F185" s="174">
        <f>IF(COUNTIFS(Bugs[#All],B185)=0,0,(IF(COUNTIFS(Bugs[#All],$F$158)=0,0,COUNTIFS(Bugs[HU],B185,Bugs[Estado],$F$158))))</f>
        <v>0</v>
      </c>
      <c r="G185" s="174">
        <f>IF(COUNTIFS(Bugs[#All],B185)=0,0,(IF(COUNTIFS(Bugs[#All],$G$158)=0,0,COUNTIFS(Bugs[HU],B185,Bugs[Estado],$G$158))))</f>
        <v>0</v>
      </c>
      <c r="H185" s="345">
        <f>IF(COUNTIFS(Bugs[HU],B185)=0,0,(IF(COUNTIFS(Bugs[Estado],$H$158)=0,0,COUNTIFS(Bugs[HU],B185,Bugs[Estado],$H$158))))</f>
        <v>0</v>
      </c>
      <c r="I185" s="94">
        <f>IF(COUNTIFS(Bugs[HU],B185)=0,0,(IF(COUNTIFS(Bugs[Estado],$I$158)=0,0,COUNTIFS(Bugs[HU],B185,Bugs[Estado],$I$158))))</f>
        <v>0</v>
      </c>
      <c r="J185" s="90"/>
    </row>
    <row r="186" spans="2:10" hidden="1" x14ac:dyDescent="0.25">
      <c r="B186" s="174" t="e">
        <f>'Inf. Proyecto'!#REF!</f>
        <v>#REF!</v>
      </c>
      <c r="C186" s="175">
        <f>IF(COUNTIFS(Bugs[#All],B186)=0,0,COUNTIFS(Bugs[#All],B186))</f>
        <v>0</v>
      </c>
      <c r="D186" s="174">
        <f t="shared" si="1"/>
        <v>0</v>
      </c>
      <c r="E186" s="175">
        <f>IF(COUNTIFS(Bugs[HU],B186)=0,0,(IF(COUNTIFS(Bugs[Estado],$E$158)=0,0,COUNTIFS(Bugs[HU],B186,Bugs[Estado],$E$158))))</f>
        <v>0</v>
      </c>
      <c r="F186" s="174">
        <f>IF(COUNTIFS(Bugs[#All],B186)=0,0,(IF(COUNTIFS(Bugs[#All],$F$158)=0,0,COUNTIFS(Bugs[HU],B186,Bugs[Estado],$F$158))))</f>
        <v>0</v>
      </c>
      <c r="G186" s="174">
        <f>IF(COUNTIFS(Bugs[#All],B186)=0,0,(IF(COUNTIFS(Bugs[#All],$G$158)=0,0,COUNTIFS(Bugs[HU],B186,Bugs[Estado],$G$158))))</f>
        <v>0</v>
      </c>
      <c r="H186" s="345">
        <f>IF(COUNTIFS(Bugs[HU],B186)=0,0,(IF(COUNTIFS(Bugs[Estado],$H$158)=0,0,COUNTIFS(Bugs[HU],B186,Bugs[Estado],$H$158))))</f>
        <v>0</v>
      </c>
      <c r="I186" s="94">
        <f>IF(COUNTIFS(Bugs[HU],B186)=0,0,(IF(COUNTIFS(Bugs[Estado],$I$158)=0,0,COUNTIFS(Bugs[HU],B186,Bugs[Estado],$I$158))))</f>
        <v>0</v>
      </c>
      <c r="J186" s="90"/>
    </row>
    <row r="187" spans="2:10" hidden="1" x14ac:dyDescent="0.25">
      <c r="B187" s="174" t="e">
        <f>'Inf. Proyecto'!#REF!</f>
        <v>#REF!</v>
      </c>
      <c r="C187" s="175">
        <f>IF(COUNTIFS(Bugs[#All],B187)=0,0,COUNTIFS(Bugs[#All],B187))</f>
        <v>0</v>
      </c>
      <c r="D187" s="174">
        <f t="shared" si="1"/>
        <v>0</v>
      </c>
      <c r="E187" s="175">
        <f>IF(COUNTIFS(Bugs[HU],B187)=0,0,(IF(COUNTIFS(Bugs[Estado],$E$158)=0,0,COUNTIFS(Bugs[HU],B187,Bugs[Estado],$E$158))))</f>
        <v>0</v>
      </c>
      <c r="F187" s="174">
        <f>IF(COUNTIFS(Bugs[#All],B187)=0,0,(IF(COUNTIFS(Bugs[#All],$F$158)=0,0,COUNTIFS(Bugs[HU],B187,Bugs[Estado],$F$158))))</f>
        <v>0</v>
      </c>
      <c r="G187" s="174">
        <f>IF(COUNTIFS(Bugs[#All],B187)=0,0,(IF(COUNTIFS(Bugs[#All],$G$158)=0,0,COUNTIFS(Bugs[HU],B187,Bugs[Estado],$G$158))))</f>
        <v>0</v>
      </c>
      <c r="H187" s="345">
        <f>IF(COUNTIFS(Bugs[HU],B187)=0,0,(IF(COUNTIFS(Bugs[Estado],$H$158)=0,0,COUNTIFS(Bugs[HU],B187,Bugs[Estado],$H$158))))</f>
        <v>0</v>
      </c>
      <c r="I187" s="94">
        <f>IF(COUNTIFS(Bugs[HU],B187)=0,0,(IF(COUNTIFS(Bugs[Estado],$I$158)=0,0,COUNTIFS(Bugs[HU],B187,Bugs[Estado],$I$158))))</f>
        <v>0</v>
      </c>
      <c r="J187" s="90"/>
    </row>
    <row r="188" spans="2:10" hidden="1" x14ac:dyDescent="0.25">
      <c r="B188" s="174" t="e">
        <f>'Inf. Proyecto'!#REF!</f>
        <v>#REF!</v>
      </c>
      <c r="C188" s="175">
        <f>IF(COUNTIFS(Bugs[#All],B188)=0,0,COUNTIFS(Bugs[#All],B188))</f>
        <v>0</v>
      </c>
      <c r="D188" s="174">
        <f t="shared" si="1"/>
        <v>0</v>
      </c>
      <c r="E188" s="175">
        <f>IF(COUNTIFS(Bugs[HU],B188)=0,0,(IF(COUNTIFS(Bugs[Estado],$E$158)=0,0,COUNTIFS(Bugs[HU],B188,Bugs[Estado],$E$158))))</f>
        <v>0</v>
      </c>
      <c r="F188" s="174">
        <f>IF(COUNTIFS(Bugs[#All],B188)=0,0,(IF(COUNTIFS(Bugs[#All],$F$158)=0,0,COUNTIFS(Bugs[HU],B188,Bugs[Estado],$F$158))))</f>
        <v>0</v>
      </c>
      <c r="G188" s="174">
        <f>IF(COUNTIFS(Bugs[#All],B188)=0,0,(IF(COUNTIFS(Bugs[#All],$G$158)=0,0,COUNTIFS(Bugs[HU],B188,Bugs[Estado],$G$158))))</f>
        <v>0</v>
      </c>
      <c r="H188" s="345">
        <f>IF(COUNTIFS(Bugs[HU],B188)=0,0,(IF(COUNTIFS(Bugs[Estado],$H$158)=0,0,COUNTIFS(Bugs[HU],B188,Bugs[Estado],$H$158))))</f>
        <v>0</v>
      </c>
      <c r="I188" s="94">
        <f>IF(COUNTIFS(Bugs[HU],B188)=0,0,(IF(COUNTIFS(Bugs[Estado],$I$158)=0,0,COUNTIFS(Bugs[HU],B188,Bugs[Estado],$I$158))))</f>
        <v>0</v>
      </c>
      <c r="J188" s="90"/>
    </row>
    <row r="189" spans="2:10" hidden="1" x14ac:dyDescent="0.25">
      <c r="B189" s="174" t="e">
        <f>'Inf. Proyecto'!#REF!</f>
        <v>#REF!</v>
      </c>
      <c r="C189" s="175">
        <f>IF(COUNTIFS(Bugs[#All],B189)=0,0,COUNTIFS(Bugs[#All],B189))</f>
        <v>0</v>
      </c>
      <c r="D189" s="174">
        <f t="shared" si="1"/>
        <v>0</v>
      </c>
      <c r="E189" s="175">
        <f>IF(COUNTIFS(Bugs[HU],B189)=0,0,(IF(COUNTIFS(Bugs[Estado],$E$158)=0,0,COUNTIFS(Bugs[HU],B189,Bugs[Estado],$E$158))))</f>
        <v>0</v>
      </c>
      <c r="F189" s="174">
        <f>IF(COUNTIFS(Bugs[#All],B189)=0,0,(IF(COUNTIFS(Bugs[#All],$F$158)=0,0,COUNTIFS(Bugs[HU],B189,Bugs[Estado],$F$158))))</f>
        <v>0</v>
      </c>
      <c r="G189" s="174">
        <f>IF(COUNTIFS(Bugs[#All],B189)=0,0,(IF(COUNTIFS(Bugs[#All],$G$158)=0,0,COUNTIFS(Bugs[HU],B189,Bugs[Estado],$G$158))))</f>
        <v>0</v>
      </c>
      <c r="H189" s="345">
        <f>IF(COUNTIFS(Bugs[HU],B189)=0,0,(IF(COUNTIFS(Bugs[Estado],$H$158)=0,0,COUNTIFS(Bugs[HU],B189,Bugs[Estado],$H$158))))</f>
        <v>0</v>
      </c>
      <c r="I189" s="94">
        <f>IF(COUNTIFS(Bugs[HU],B189)=0,0,(IF(COUNTIFS(Bugs[Estado],$I$158)=0,0,COUNTIFS(Bugs[HU],B189,Bugs[Estado],$I$158))))</f>
        <v>0</v>
      </c>
      <c r="J189" s="90"/>
    </row>
    <row r="190" spans="2:10" hidden="1" x14ac:dyDescent="0.25">
      <c r="B190" s="174" t="e">
        <f>'Inf. Proyecto'!#REF!</f>
        <v>#REF!</v>
      </c>
      <c r="C190" s="175">
        <f>IF(COUNTIFS(Bugs[#All],B190)=0,0,COUNTIFS(Bugs[#All],B190))</f>
        <v>0</v>
      </c>
      <c r="D190" s="174">
        <f t="shared" si="1"/>
        <v>0</v>
      </c>
      <c r="E190" s="175">
        <f>IF(COUNTIFS(Bugs[HU],B190)=0,0,(IF(COUNTIFS(Bugs[Estado],$E$158)=0,0,COUNTIFS(Bugs[HU],B190,Bugs[Estado],$E$158))))</f>
        <v>0</v>
      </c>
      <c r="F190" s="174">
        <f>IF(COUNTIFS(Bugs[#All],B190)=0,0,(IF(COUNTIFS(Bugs[#All],$F$158)=0,0,COUNTIFS(Bugs[HU],B190,Bugs[Estado],$F$158))))</f>
        <v>0</v>
      </c>
      <c r="G190" s="174">
        <f>IF(COUNTIFS(Bugs[#All],B190)=0,0,(IF(COUNTIFS(Bugs[#All],$G$158)=0,0,COUNTIFS(Bugs[HU],B190,Bugs[Estado],$G$158))))</f>
        <v>0</v>
      </c>
      <c r="H190" s="345">
        <f>IF(COUNTIFS(Bugs[HU],B190)=0,0,(IF(COUNTIFS(Bugs[Estado],$H$158)=0,0,COUNTIFS(Bugs[HU],B190,Bugs[Estado],$H$158))))</f>
        <v>0</v>
      </c>
      <c r="I190" s="94">
        <f>IF(COUNTIFS(Bugs[HU],B190)=0,0,(IF(COUNTIFS(Bugs[Estado],$I$158)=0,0,COUNTIFS(Bugs[HU],B190,Bugs[Estado],$I$158))))</f>
        <v>0</v>
      </c>
      <c r="J190" s="90"/>
    </row>
    <row r="191" spans="2:10" hidden="1" x14ac:dyDescent="0.25">
      <c r="B191" s="174" t="e">
        <f>'Inf. Proyecto'!#REF!</f>
        <v>#REF!</v>
      </c>
      <c r="C191" s="175">
        <f>IF(COUNTIFS(Bugs[#All],B191)=0,0,COUNTIFS(Bugs[#All],B191))</f>
        <v>0</v>
      </c>
      <c r="D191" s="174">
        <f t="shared" si="1"/>
        <v>0</v>
      </c>
      <c r="E191" s="175">
        <f>IF(COUNTIFS(Bugs[HU],B191)=0,0,(IF(COUNTIFS(Bugs[Estado],$E$158)=0,0,COUNTIFS(Bugs[HU],B191,Bugs[Estado],$E$158))))</f>
        <v>0</v>
      </c>
      <c r="F191" s="174">
        <f>IF(COUNTIFS(Bugs[#All],B191)=0,0,(IF(COUNTIFS(Bugs[#All],$F$158)=0,0,COUNTIFS(Bugs[HU],B191,Bugs[Estado],$F$158))))</f>
        <v>0</v>
      </c>
      <c r="G191" s="174">
        <f>IF(COUNTIFS(Bugs[#All],B191)=0,0,(IF(COUNTIFS(Bugs[#All],$G$158)=0,0,COUNTIFS(Bugs[HU],B191,Bugs[Estado],$G$158))))</f>
        <v>0</v>
      </c>
      <c r="H191" s="345">
        <f>IF(COUNTIFS(Bugs[HU],B191)=0,0,(IF(COUNTIFS(Bugs[Estado],$H$158)=0,0,COUNTIFS(Bugs[HU],B191,Bugs[Estado],$H$158))))</f>
        <v>0</v>
      </c>
      <c r="I191" s="94">
        <f>IF(COUNTIFS(Bugs[HU],B191)=0,0,(IF(COUNTIFS(Bugs[Estado],$I$158)=0,0,COUNTIFS(Bugs[HU],B191,Bugs[Estado],$I$158))))</f>
        <v>0</v>
      </c>
      <c r="J191" s="90"/>
    </row>
    <row r="192" spans="2:10" hidden="1" x14ac:dyDescent="0.25">
      <c r="B192" s="174" t="e">
        <f>'Inf. Proyecto'!#REF!</f>
        <v>#REF!</v>
      </c>
      <c r="C192" s="175">
        <f>IF(COUNTIFS(Bugs[#All],B192)=0,0,COUNTIFS(Bugs[#All],B192))</f>
        <v>0</v>
      </c>
      <c r="D192" s="174">
        <f t="shared" si="1"/>
        <v>0</v>
      </c>
      <c r="E192" s="175">
        <f>IF(COUNTIFS(Bugs[HU],B192)=0,0,(IF(COUNTIFS(Bugs[Estado],$E$158)=0,0,COUNTIFS(Bugs[HU],B192,Bugs[Estado],$E$158))))</f>
        <v>0</v>
      </c>
      <c r="F192" s="174">
        <f>IF(COUNTIFS(Bugs[#All],B192)=0,0,(IF(COUNTIFS(Bugs[#All],$F$158)=0,0,COUNTIFS(Bugs[HU],B192,Bugs[Estado],$F$158))))</f>
        <v>0</v>
      </c>
      <c r="G192" s="174">
        <f>IF(COUNTIFS(Bugs[#All],B192)=0,0,(IF(COUNTIFS(Bugs[#All],$G$158)=0,0,COUNTIFS(Bugs[HU],B192,Bugs[Estado],$G$158))))</f>
        <v>0</v>
      </c>
      <c r="H192" s="345">
        <f>IF(COUNTIFS(Bugs[HU],B192)=0,0,(IF(COUNTIFS(Bugs[Estado],$H$158)=0,0,COUNTIFS(Bugs[HU],B192,Bugs[Estado],$H$158))))</f>
        <v>0</v>
      </c>
      <c r="I192" s="94">
        <f>IF(COUNTIFS(Bugs[HU],B192)=0,0,(IF(COUNTIFS(Bugs[Estado],$I$158)=0,0,COUNTIFS(Bugs[HU],B192,Bugs[Estado],$I$158))))</f>
        <v>0</v>
      </c>
      <c r="J192" s="90"/>
    </row>
    <row r="193" spans="2:10" hidden="1" x14ac:dyDescent="0.25">
      <c r="B193" s="174" t="e">
        <f>'Inf. Proyecto'!#REF!</f>
        <v>#REF!</v>
      </c>
      <c r="C193" s="175">
        <f>IF(COUNTIFS(Bugs[#All],B193)=0,0,COUNTIFS(Bugs[#All],B193))</f>
        <v>0</v>
      </c>
      <c r="D193" s="174">
        <f t="shared" si="1"/>
        <v>0</v>
      </c>
      <c r="E193" s="175">
        <f>IF(COUNTIFS(Bugs[HU],B193)=0,0,(IF(COUNTIFS(Bugs[Estado],$E$158)=0,0,COUNTIFS(Bugs[HU],B193,Bugs[Estado],$E$158))))</f>
        <v>0</v>
      </c>
      <c r="F193" s="174">
        <f>IF(COUNTIFS(Bugs[#All],B193)=0,0,(IF(COUNTIFS(Bugs[#All],$F$158)=0,0,COUNTIFS(Bugs[HU],B193,Bugs[Estado],$F$158))))</f>
        <v>0</v>
      </c>
      <c r="G193" s="174">
        <f>IF(COUNTIFS(Bugs[#All],B193)=0,0,(IF(COUNTIFS(Bugs[#All],$G$158)=0,0,COUNTIFS(Bugs[HU],B193,Bugs[Estado],$G$158))))</f>
        <v>0</v>
      </c>
      <c r="H193" s="345">
        <f>IF(COUNTIFS(Bugs[HU],B193)=0,0,(IF(COUNTIFS(Bugs[Estado],$H$158)=0,0,COUNTIFS(Bugs[HU],B193,Bugs[Estado],$H$158))))</f>
        <v>0</v>
      </c>
      <c r="I193" s="94">
        <f>IF(COUNTIFS(Bugs[HU],B193)=0,0,(IF(COUNTIFS(Bugs[Estado],$I$158)=0,0,COUNTIFS(Bugs[HU],B193,Bugs[Estado],$I$158))))</f>
        <v>0</v>
      </c>
      <c r="J193" s="90"/>
    </row>
    <row r="194" spans="2:10" hidden="1" x14ac:dyDescent="0.25">
      <c r="B194" s="174" t="e">
        <f>'Inf. Proyecto'!#REF!</f>
        <v>#REF!</v>
      </c>
      <c r="C194" s="175">
        <f>IF(COUNTIFS(Bugs[#All],B194)=0,0,COUNTIFS(Bugs[#All],B194))</f>
        <v>0</v>
      </c>
      <c r="D194" s="174">
        <f t="shared" si="1"/>
        <v>0</v>
      </c>
      <c r="E194" s="175">
        <f>IF(COUNTIFS(Bugs[HU],B194)=0,0,(IF(COUNTIFS(Bugs[Estado],$E$158)=0,0,COUNTIFS(Bugs[HU],B194,Bugs[Estado],$E$158))))</f>
        <v>0</v>
      </c>
      <c r="F194" s="174">
        <f>IF(COUNTIFS(Bugs[#All],B194)=0,0,(IF(COUNTIFS(Bugs[#All],$F$158)=0,0,COUNTIFS(Bugs[HU],B194,Bugs[Estado],$F$158))))</f>
        <v>0</v>
      </c>
      <c r="G194" s="174">
        <f>IF(COUNTIFS(Bugs[#All],B194)=0,0,(IF(COUNTIFS(Bugs[#All],$G$158)=0,0,COUNTIFS(Bugs[HU],B194,Bugs[Estado],$G$158))))</f>
        <v>0</v>
      </c>
      <c r="H194" s="345">
        <f>IF(COUNTIFS(Bugs[HU],B194)=0,0,(IF(COUNTIFS(Bugs[Estado],$H$158)=0,0,COUNTIFS(Bugs[HU],B194,Bugs[Estado],$H$158))))</f>
        <v>0</v>
      </c>
      <c r="I194" s="94">
        <f>IF(COUNTIFS(Bugs[HU],B194)=0,0,(IF(COUNTIFS(Bugs[Estado],$I$158)=0,0,COUNTIFS(Bugs[HU],B194,Bugs[Estado],$I$158))))</f>
        <v>0</v>
      </c>
      <c r="J194" s="90"/>
    </row>
    <row r="195" spans="2:10" hidden="1" x14ac:dyDescent="0.25">
      <c r="B195" s="174" t="e">
        <f>'Inf. Proyecto'!#REF!</f>
        <v>#REF!</v>
      </c>
      <c r="C195" s="175">
        <f>IF(COUNTIFS(Bugs[#All],B195)=0,0,COUNTIFS(Bugs[#All],B195))</f>
        <v>0</v>
      </c>
      <c r="D195" s="174">
        <f t="shared" si="1"/>
        <v>0</v>
      </c>
      <c r="E195" s="175">
        <f>IF(COUNTIFS(Bugs[HU],B195)=0,0,(IF(COUNTIFS(Bugs[Estado],$E$158)=0,0,COUNTIFS(Bugs[HU],B195,Bugs[Estado],$E$158))))</f>
        <v>0</v>
      </c>
      <c r="F195" s="174">
        <f>IF(COUNTIFS(Bugs[#All],B195)=0,0,(IF(COUNTIFS(Bugs[#All],$F$158)=0,0,COUNTIFS(Bugs[HU],B195,Bugs[Estado],$F$158))))</f>
        <v>0</v>
      </c>
      <c r="G195" s="174">
        <f>IF(COUNTIFS(Bugs[#All],B195)=0,0,(IF(COUNTIFS(Bugs[#All],$G$158)=0,0,COUNTIFS(Bugs[HU],B195,Bugs[Estado],$G$158))))</f>
        <v>0</v>
      </c>
      <c r="H195" s="345">
        <f>IF(COUNTIFS(Bugs[HU],B195)=0,0,(IF(COUNTIFS(Bugs[Estado],$H$158)=0,0,COUNTIFS(Bugs[HU],B195,Bugs[Estado],$H$158))))</f>
        <v>0</v>
      </c>
      <c r="I195" s="94">
        <f>IF(COUNTIFS(Bugs[HU],B195)=0,0,(IF(COUNTIFS(Bugs[Estado],$I$158)=0,0,COUNTIFS(Bugs[HU],B195,Bugs[Estado],$I$158))))</f>
        <v>0</v>
      </c>
      <c r="J195" s="90"/>
    </row>
    <row r="196" spans="2:10" hidden="1" x14ac:dyDescent="0.25">
      <c r="B196" s="174" t="e">
        <f>'Inf. Proyecto'!#REF!</f>
        <v>#REF!</v>
      </c>
      <c r="C196" s="175">
        <f>IF(COUNTIFS(Bugs[#All],B196)=0,0,COUNTIFS(Bugs[#All],B196))</f>
        <v>0</v>
      </c>
      <c r="D196" s="174">
        <f t="shared" si="1"/>
        <v>0</v>
      </c>
      <c r="E196" s="175">
        <f>IF(COUNTIFS(Bugs[HU],B196)=0,0,(IF(COUNTIFS(Bugs[Estado],$E$158)=0,0,COUNTIFS(Bugs[HU],B196,Bugs[Estado],$E$158))))</f>
        <v>0</v>
      </c>
      <c r="F196" s="174">
        <f>IF(COUNTIFS(Bugs[#All],B196)=0,0,(IF(COUNTIFS(Bugs[#All],$F$158)=0,0,COUNTIFS(Bugs[HU],B196,Bugs[Estado],$F$158))))</f>
        <v>0</v>
      </c>
      <c r="G196" s="174">
        <f>IF(COUNTIFS(Bugs[#All],B196)=0,0,(IF(COUNTIFS(Bugs[#All],$G$158)=0,0,COUNTIFS(Bugs[HU],B196,Bugs[Estado],$G$158))))</f>
        <v>0</v>
      </c>
      <c r="H196" s="345">
        <f>IF(COUNTIFS(Bugs[HU],B196)=0,0,(IF(COUNTIFS(Bugs[Estado],$H$158)=0,0,COUNTIFS(Bugs[HU],B196,Bugs[Estado],$H$158))))</f>
        <v>0</v>
      </c>
      <c r="I196" s="94">
        <f>IF(COUNTIFS(Bugs[HU],B196)=0,0,(IF(COUNTIFS(Bugs[Estado],$I$158)=0,0,COUNTIFS(Bugs[HU],B196,Bugs[Estado],$I$158))))</f>
        <v>0</v>
      </c>
      <c r="J196" s="90"/>
    </row>
    <row r="197" spans="2:10" hidden="1" x14ac:dyDescent="0.25">
      <c r="B197" s="174" t="e">
        <f>'Inf. Proyecto'!#REF!</f>
        <v>#REF!</v>
      </c>
      <c r="C197" s="175">
        <f>IF(COUNTIFS(Bugs[#All],B197)=0,0,COUNTIFS(Bugs[#All],B197))</f>
        <v>0</v>
      </c>
      <c r="D197" s="174">
        <f t="shared" si="1"/>
        <v>0</v>
      </c>
      <c r="E197" s="175">
        <f>IF(COUNTIFS(Bugs[HU],B197)=0,0,(IF(COUNTIFS(Bugs[Estado],$E$158)=0,0,COUNTIFS(Bugs[HU],B197,Bugs[Estado],$E$158))))</f>
        <v>0</v>
      </c>
      <c r="F197" s="174">
        <f>IF(COUNTIFS(Bugs[#All],B197)=0,0,(IF(COUNTIFS(Bugs[#All],$F$158)=0,0,COUNTIFS(Bugs[HU],B197,Bugs[Estado],$F$158))))</f>
        <v>0</v>
      </c>
      <c r="G197" s="174">
        <f>IF(COUNTIFS(Bugs[#All],B197)=0,0,(IF(COUNTIFS(Bugs[#All],$G$158)=0,0,COUNTIFS(Bugs[HU],B197,Bugs[Estado],$G$158))))</f>
        <v>0</v>
      </c>
      <c r="H197" s="345">
        <f>IF(COUNTIFS(Bugs[HU],B197)=0,0,(IF(COUNTIFS(Bugs[Estado],$H$158)=0,0,COUNTIFS(Bugs[HU],B197,Bugs[Estado],$H$158))))</f>
        <v>0</v>
      </c>
      <c r="I197" s="94">
        <f>IF(COUNTIFS(Bugs[HU],B197)=0,0,(IF(COUNTIFS(Bugs[Estado],$I$158)=0,0,COUNTIFS(Bugs[HU],B197,Bugs[Estado],$I$158))))</f>
        <v>0</v>
      </c>
      <c r="J197" s="90"/>
    </row>
    <row r="198" spans="2:10" hidden="1" x14ac:dyDescent="0.25">
      <c r="B198" s="174" t="e">
        <f>'Inf. Proyecto'!#REF!</f>
        <v>#REF!</v>
      </c>
      <c r="C198" s="175">
        <f>IF(COUNTIFS(Bugs[#All],B198)=0,0,COUNTIFS(Bugs[#All],B198))</f>
        <v>0</v>
      </c>
      <c r="D198" s="174">
        <f t="shared" si="1"/>
        <v>0</v>
      </c>
      <c r="E198" s="175">
        <f>IF(COUNTIFS(Bugs[HU],B198)=0,0,(IF(COUNTIFS(Bugs[Estado],$E$158)=0,0,COUNTIFS(Bugs[HU],B198,Bugs[Estado],$E$158))))</f>
        <v>0</v>
      </c>
      <c r="F198" s="174">
        <f>IF(COUNTIFS(Bugs[#All],B198)=0,0,(IF(COUNTIFS(Bugs[#All],$F$158)=0,0,COUNTIFS(Bugs[HU],B198,Bugs[Estado],$F$158))))</f>
        <v>0</v>
      </c>
      <c r="G198" s="174">
        <f>IF(COUNTIFS(Bugs[#All],B198)=0,0,(IF(COUNTIFS(Bugs[#All],$G$158)=0,0,COUNTIFS(Bugs[HU],B198,Bugs[Estado],$G$158))))</f>
        <v>0</v>
      </c>
      <c r="H198" s="345">
        <f>IF(COUNTIFS(Bugs[HU],B198)=0,0,(IF(COUNTIFS(Bugs[Estado],$H$158)=0,0,COUNTIFS(Bugs[HU],B198,Bugs[Estado],$H$158))))</f>
        <v>0</v>
      </c>
      <c r="I198" s="94">
        <f>IF(COUNTIFS(Bugs[HU],B198)=0,0,(IF(COUNTIFS(Bugs[Estado],$I$158)=0,0,COUNTIFS(Bugs[HU],B198,Bugs[Estado],$I$158))))</f>
        <v>0</v>
      </c>
      <c r="J198" s="90"/>
    </row>
    <row r="199" spans="2:10" x14ac:dyDescent="0.25"/>
    <row r="200" spans="2:10" x14ac:dyDescent="0.25"/>
    <row r="201" spans="2:10" x14ac:dyDescent="0.25"/>
    <row r="202" spans="2:10" x14ac:dyDescent="0.25"/>
    <row r="203" spans="2:10" x14ac:dyDescent="0.25"/>
    <row r="204" spans="2:10" x14ac:dyDescent="0.25"/>
    <row r="205" spans="2:10" x14ac:dyDescent="0.25"/>
    <row r="206" spans="2:10" x14ac:dyDescent="0.25"/>
    <row r="207" spans="2:10" x14ac:dyDescent="0.25"/>
    <row r="208" spans="2:10"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sheetData>
  <autoFilter ref="B158:G198" xr:uid="{79B97B29-B338-434C-A1C6-CEDAF516B94E}">
    <filterColumn colId="2">
      <customFilters>
        <customFilter operator="greaterThan" val="0"/>
      </customFilters>
    </filterColumn>
  </autoFilter>
  <mergeCells count="4">
    <mergeCell ref="B84:C84"/>
    <mergeCell ref="B110:C110"/>
    <mergeCell ref="B26:C26"/>
    <mergeCell ref="B155:C155"/>
  </mergeCells>
  <conditionalFormatting sqref="C28:C65 C112:C122 C86:C93">
    <cfRule type="cellIs" dxfId="22" priority="11" operator="greaterThan">
      <formula>0</formula>
    </cfRule>
  </conditionalFormatting>
  <conditionalFormatting sqref="C159:G198">
    <cfRule type="cellIs" dxfId="21" priority="3" operator="greaterThan">
      <formula>0</formula>
    </cfRule>
  </conditionalFormatting>
  <conditionalFormatting sqref="H159:J198">
    <cfRule type="cellIs" dxfId="20" priority="1" operator="greaterThan">
      <formula>0</formula>
    </cfRule>
  </conditionalFormatting>
  <pageMargins left="0.7" right="0.7" top="0.75" bottom="0.75" header="0.3" footer="0.3"/>
  <pageSetup orientation="portrait" r:id="rId1"/>
  <drawing r:id="rId2"/>
  <tableParts count="3">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65AB9-EDC7-4CEE-A54B-9058C9F3347B}">
  <sheetPr codeName="Hoja7">
    <tabColor rgb="FFFF5D5D"/>
  </sheetPr>
  <dimension ref="A1:AB320"/>
  <sheetViews>
    <sheetView showGridLines="0" tabSelected="1" zoomScaleNormal="100" workbookViewId="0">
      <selection activeCell="T14" sqref="T14"/>
    </sheetView>
  </sheetViews>
  <sheetFormatPr baseColWidth="10" defaultColWidth="0" defaultRowHeight="15" zeroHeight="1" x14ac:dyDescent="0.25"/>
  <cols>
    <col min="1" max="1" width="2.7109375" style="11" customWidth="1"/>
    <col min="2" max="2" width="11.42578125" style="196" customWidth="1"/>
    <col min="3" max="3" width="10.7109375" style="196" customWidth="1"/>
    <col min="4" max="4" width="9.85546875" style="196" customWidth="1"/>
    <col min="5" max="5" width="22.42578125" style="204" bestFit="1" customWidth="1"/>
    <col min="6" max="6" width="17.7109375" style="204" customWidth="1"/>
    <col min="7" max="7" width="99.7109375" style="204" customWidth="1"/>
    <col min="8" max="8" width="17.28515625" style="27" customWidth="1"/>
    <col min="9" max="9" width="19.7109375" style="27" customWidth="1"/>
    <col min="10" max="11" width="22.7109375" style="196" customWidth="1"/>
    <col min="12" max="12" width="20.5703125" style="204" customWidth="1"/>
    <col min="13" max="13" width="19.5703125" style="204" customWidth="1"/>
    <col min="14" max="14" width="23.42578125" style="204" customWidth="1"/>
    <col min="15" max="15" width="19" style="204" customWidth="1"/>
    <col min="16" max="16" width="16.85546875" style="204" customWidth="1"/>
    <col min="17" max="17" width="26" customWidth="1"/>
    <col min="18" max="18" width="21" style="204" customWidth="1"/>
    <col min="19" max="19" width="15.28515625" style="204" bestFit="1" customWidth="1"/>
    <col min="20" max="20" width="20" style="204" customWidth="1"/>
    <col min="21" max="21" width="17.28515625" style="204" customWidth="1"/>
    <col min="22" max="22" width="20.7109375" style="11" customWidth="1"/>
    <col min="23" max="23" width="20.7109375" style="11" hidden="1" customWidth="1"/>
    <col min="24" max="24" width="15.140625" style="11" hidden="1" customWidth="1"/>
    <col min="25" max="28" width="0" style="11" hidden="1" customWidth="1"/>
    <col min="29" max="16384" width="11.42578125" style="11" hidden="1"/>
  </cols>
  <sheetData>
    <row r="1" spans="2:21" ht="12" x14ac:dyDescent="0.2">
      <c r="H1" s="196"/>
      <c r="I1" s="196"/>
      <c r="J1" s="204"/>
      <c r="K1" s="204"/>
      <c r="Q1" s="204"/>
      <c r="U1" s="11"/>
    </row>
    <row r="2" spans="2:21" ht="12" x14ac:dyDescent="0.2">
      <c r="H2" s="196"/>
      <c r="I2" s="196"/>
      <c r="J2" s="204"/>
      <c r="K2" s="204"/>
      <c r="Q2" s="204"/>
      <c r="U2" s="11"/>
    </row>
    <row r="3" spans="2:21" ht="12" x14ac:dyDescent="0.2">
      <c r="H3" s="196"/>
      <c r="I3" s="196"/>
      <c r="J3" s="204"/>
      <c r="K3" s="204"/>
      <c r="Q3" s="204"/>
      <c r="U3" s="11"/>
    </row>
    <row r="4" spans="2:21" ht="12" x14ac:dyDescent="0.2">
      <c r="H4" s="196"/>
      <c r="I4" s="196"/>
      <c r="J4" s="204"/>
      <c r="K4" s="204"/>
      <c r="Q4" s="204"/>
      <c r="U4" s="11"/>
    </row>
    <row r="5" spans="2:21" ht="12" x14ac:dyDescent="0.2">
      <c r="H5" s="196"/>
      <c r="I5" s="196"/>
      <c r="J5" s="204"/>
      <c r="K5" s="204"/>
      <c r="Q5" s="204"/>
      <c r="U5" s="11"/>
    </row>
    <row r="6" spans="2:21" ht="12" x14ac:dyDescent="0.2">
      <c r="H6" s="196"/>
      <c r="I6" s="196"/>
      <c r="J6" s="204"/>
      <c r="K6" s="204"/>
      <c r="Q6" s="204"/>
      <c r="U6" s="11"/>
    </row>
    <row r="7" spans="2:21" ht="12" x14ac:dyDescent="0.2">
      <c r="H7" s="196"/>
      <c r="I7" s="196"/>
      <c r="J7" s="204"/>
      <c r="K7" s="204"/>
      <c r="Q7" s="204"/>
      <c r="U7" s="11"/>
    </row>
    <row r="8" spans="2:21" ht="12" x14ac:dyDescent="0.2">
      <c r="H8" s="196"/>
      <c r="I8" s="196"/>
      <c r="J8" s="204"/>
      <c r="K8" s="204"/>
      <c r="Q8" s="204"/>
      <c r="U8" s="11"/>
    </row>
    <row r="9" spans="2:21" ht="12" x14ac:dyDescent="0.2">
      <c r="H9" s="196"/>
      <c r="I9" s="196"/>
      <c r="J9" s="204"/>
      <c r="K9" s="204"/>
      <c r="Q9" s="204"/>
      <c r="U9" s="11"/>
    </row>
    <row r="10" spans="2:21" ht="12" x14ac:dyDescent="0.2">
      <c r="H10" s="196"/>
      <c r="I10" s="196"/>
      <c r="J10" s="204"/>
      <c r="K10" s="204"/>
      <c r="Q10" s="204"/>
      <c r="U10" s="11"/>
    </row>
    <row r="11" spans="2:21" ht="12" x14ac:dyDescent="0.2">
      <c r="H11" s="196"/>
      <c r="I11" s="196"/>
      <c r="J11" s="204"/>
      <c r="K11" s="204"/>
      <c r="Q11" s="204"/>
      <c r="U11" s="11"/>
    </row>
    <row r="12" spans="2:21" ht="12" x14ac:dyDescent="0.2">
      <c r="H12" s="196"/>
      <c r="I12" s="196"/>
      <c r="J12" s="204"/>
      <c r="K12" s="204"/>
      <c r="Q12" s="204"/>
      <c r="U12" s="11"/>
    </row>
    <row r="13" spans="2:21" ht="48.75" customHeight="1" x14ac:dyDescent="0.2">
      <c r="B13" s="163" t="s">
        <v>312</v>
      </c>
      <c r="C13" s="164" t="s">
        <v>34</v>
      </c>
      <c r="D13" s="164" t="s">
        <v>265</v>
      </c>
      <c r="E13" s="165" t="s">
        <v>313</v>
      </c>
      <c r="F13" s="165" t="s">
        <v>301</v>
      </c>
      <c r="G13" s="164" t="s">
        <v>323</v>
      </c>
      <c r="H13" s="165" t="s">
        <v>333</v>
      </c>
      <c r="I13" s="165" t="s">
        <v>334</v>
      </c>
      <c r="J13" s="166" t="s">
        <v>316</v>
      </c>
      <c r="K13" s="164" t="s">
        <v>322</v>
      </c>
      <c r="L13" s="164" t="s">
        <v>18</v>
      </c>
      <c r="M13" s="164" t="s">
        <v>317</v>
      </c>
      <c r="N13" s="163" t="s">
        <v>22</v>
      </c>
      <c r="O13" s="164" t="s">
        <v>235</v>
      </c>
      <c r="P13" s="164" t="s">
        <v>321</v>
      </c>
      <c r="Q13" s="165" t="s">
        <v>318</v>
      </c>
      <c r="R13" s="164" t="s">
        <v>332</v>
      </c>
      <c r="S13" s="164" t="s">
        <v>331</v>
      </c>
      <c r="T13" s="166" t="s">
        <v>330</v>
      </c>
      <c r="U13" s="11"/>
    </row>
    <row r="14" spans="2:21" ht="12" x14ac:dyDescent="0.2">
      <c r="B14" s="205">
        <v>1</v>
      </c>
      <c r="C14" s="200">
        <f>IFERROR(IF(ISBLANK(Bugs[[#This Row],[ID Bug]])," ",'Inf. Proyecto'!$D$17)," ")</f>
        <v>1</v>
      </c>
      <c r="D14" s="197" t="s">
        <v>596</v>
      </c>
      <c r="E14" s="205" t="s">
        <v>626</v>
      </c>
      <c r="F14" s="208" t="str">
        <f>IF(Bugs[[#This Row],[HU]]=0," ",IF(Bugs[[#This Row],[ID Caso de prueba  (Opcional)]]=0," ",CONCATENATE("HU",Bugs[[#This Row],[HU]]," - ",Bugs[[#This Row],[ID Caso de prueba  (Opcional)]])))</f>
        <v>HUHU0001 - CP 2</v>
      </c>
      <c r="G14" s="209" t="s">
        <v>656</v>
      </c>
      <c r="H14" s="210">
        <v>45058</v>
      </c>
      <c r="I14" s="210"/>
      <c r="J14" s="211" t="s">
        <v>261</v>
      </c>
      <c r="K14" s="205" t="s">
        <v>260</v>
      </c>
      <c r="L14" s="205" t="s">
        <v>19</v>
      </c>
      <c r="M14" s="205" t="s">
        <v>574</v>
      </c>
      <c r="N14" s="205" t="s">
        <v>568</v>
      </c>
      <c r="O14" s="205" t="s">
        <v>319</v>
      </c>
      <c r="P14" s="205" t="s">
        <v>320</v>
      </c>
      <c r="Q14" s="205" t="s">
        <v>257</v>
      </c>
      <c r="R14" s="205" t="s">
        <v>657</v>
      </c>
      <c r="S14" s="205" t="s">
        <v>658</v>
      </c>
      <c r="T14" s="212"/>
      <c r="U14" s="11"/>
    </row>
    <row r="15" spans="2:21" ht="12" x14ac:dyDescent="0.2">
      <c r="B15" s="197"/>
      <c r="C15" s="200" t="str">
        <f>IFERROR(IF(ISBLANK(Bugs[[#This Row],[ID Bug]])," ",'Inf. Proyecto'!$D$17)," ")</f>
        <v xml:space="preserve"> </v>
      </c>
      <c r="D15" s="197"/>
      <c r="E15" s="206"/>
      <c r="F15" s="208" t="str">
        <f>IF(Bugs[[#This Row],[HU]]=0," ",IF(Bugs[[#This Row],[ID Caso de prueba  (Opcional)]]=0," ",CONCATENATE("HU",Bugs[[#This Row],[HU]]," - ",Bugs[[#This Row],[ID Caso de prueba  (Opcional)]])))</f>
        <v xml:space="preserve"> </v>
      </c>
      <c r="G15" s="209"/>
      <c r="H15" s="210"/>
      <c r="I15" s="210"/>
      <c r="J15" s="211"/>
      <c r="K15" s="205"/>
      <c r="L15" s="205"/>
      <c r="M15" s="205"/>
      <c r="N15" s="205"/>
      <c r="O15" s="205"/>
      <c r="P15" s="205"/>
      <c r="Q15" s="205"/>
      <c r="R15" s="205"/>
      <c r="S15" s="205"/>
      <c r="T15" s="212"/>
      <c r="U15" s="11"/>
    </row>
    <row r="16" spans="2:21" ht="12" x14ac:dyDescent="0.2">
      <c r="B16" s="197"/>
      <c r="C16" s="200" t="str">
        <f>IFERROR(IF(ISBLANK(Bugs[[#This Row],[ID Bug]])," ",'Inf. Proyecto'!$D$17)," ")</f>
        <v xml:space="preserve"> </v>
      </c>
      <c r="D16" s="197"/>
      <c r="E16" s="205"/>
      <c r="F16" s="208" t="str">
        <f>IF(Bugs[[#This Row],[HU]]=0," ",IF(Bugs[[#This Row],[ID Caso de prueba  (Opcional)]]=0," ",CONCATENATE("HU",Bugs[[#This Row],[HU]]," - ",Bugs[[#This Row],[ID Caso de prueba  (Opcional)]])))</f>
        <v xml:space="preserve"> </v>
      </c>
      <c r="G16" s="209"/>
      <c r="H16" s="210"/>
      <c r="I16" s="210"/>
      <c r="J16" s="211"/>
      <c r="K16" s="205"/>
      <c r="L16" s="205"/>
      <c r="M16" s="205"/>
      <c r="N16" s="205"/>
      <c r="O16" s="205"/>
      <c r="P16" s="205"/>
      <c r="Q16" s="205"/>
      <c r="R16" s="205"/>
      <c r="S16" s="205"/>
      <c r="T16" s="212"/>
      <c r="U16" s="11"/>
    </row>
    <row r="17" spans="2:21" ht="12" x14ac:dyDescent="0.2">
      <c r="B17" s="197"/>
      <c r="C17" s="200" t="str">
        <f>IFERROR(IF(ISBLANK(Bugs[[#This Row],[ID Bug]])," ",'Inf. Proyecto'!$D$17)," ")</f>
        <v xml:space="preserve"> </v>
      </c>
      <c r="D17" s="197"/>
      <c r="E17" s="205"/>
      <c r="F17" s="208" t="str">
        <f>IF(Bugs[[#This Row],[HU]]=0," ",IF(Bugs[[#This Row],[ID Caso de prueba  (Opcional)]]=0," ",CONCATENATE("HU",Bugs[[#This Row],[HU]]," - ",Bugs[[#This Row],[ID Caso de prueba  (Opcional)]])))</f>
        <v xml:space="preserve"> </v>
      </c>
      <c r="G17" s="209"/>
      <c r="H17" s="210"/>
      <c r="I17" s="210"/>
      <c r="J17" s="211"/>
      <c r="K17" s="205"/>
      <c r="L17" s="205"/>
      <c r="M17" s="205"/>
      <c r="N17" s="205"/>
      <c r="O17" s="205"/>
      <c r="P17" s="205"/>
      <c r="Q17" s="205"/>
      <c r="R17" s="205"/>
      <c r="S17" s="205"/>
      <c r="T17" s="212"/>
      <c r="U17" s="11"/>
    </row>
    <row r="18" spans="2:21" ht="12" x14ac:dyDescent="0.2">
      <c r="B18" s="197"/>
      <c r="C18" s="200" t="str">
        <f>IFERROR(IF(ISBLANK(Bugs[[#This Row],[ID Bug]])," ",'Inf. Proyecto'!$D$17)," ")</f>
        <v xml:space="preserve"> </v>
      </c>
      <c r="D18" s="197"/>
      <c r="E18" s="205"/>
      <c r="F18" s="208" t="str">
        <f>IF(Bugs[[#This Row],[HU]]=0," ",IF(Bugs[[#This Row],[ID Caso de prueba  (Opcional)]]=0," ",CONCATENATE("HU",Bugs[[#This Row],[HU]]," - ",Bugs[[#This Row],[ID Caso de prueba  (Opcional)]])))</f>
        <v xml:space="preserve"> </v>
      </c>
      <c r="G18" s="209"/>
      <c r="H18" s="210"/>
      <c r="I18" s="210"/>
      <c r="J18" s="211"/>
      <c r="K18" s="205"/>
      <c r="L18" s="205"/>
      <c r="M18" s="205"/>
      <c r="N18" s="205"/>
      <c r="O18" s="205"/>
      <c r="P18" s="205"/>
      <c r="Q18" s="205"/>
      <c r="R18" s="205"/>
      <c r="S18" s="205"/>
      <c r="T18" s="212"/>
      <c r="U18" s="11"/>
    </row>
    <row r="19" spans="2:21" ht="29.25" customHeight="1" x14ac:dyDescent="0.2">
      <c r="B19" s="197"/>
      <c r="C19" s="200" t="str">
        <f>IFERROR(IF(ISBLANK(Bugs[[#This Row],[ID Bug]])," ",'Inf. Proyecto'!$D$17)," ")</f>
        <v xml:space="preserve"> </v>
      </c>
      <c r="D19" s="197"/>
      <c r="E19" s="205"/>
      <c r="F19" s="208" t="str">
        <f>IF(Bugs[[#This Row],[HU]]=0," ",IF(Bugs[[#This Row],[ID Caso de prueba  (Opcional)]]=0," ",CONCATENATE("HU",Bugs[[#This Row],[HU]]," - ",Bugs[[#This Row],[ID Caso de prueba  (Opcional)]])))</f>
        <v xml:space="preserve"> </v>
      </c>
      <c r="G19" s="209"/>
      <c r="H19" s="210"/>
      <c r="I19" s="197"/>
      <c r="J19" s="211"/>
      <c r="K19" s="205"/>
      <c r="L19" s="205"/>
      <c r="M19" s="205"/>
      <c r="N19" s="205"/>
      <c r="O19" s="205"/>
      <c r="P19" s="205"/>
      <c r="Q19" s="205"/>
      <c r="R19" s="205"/>
      <c r="S19" s="205"/>
      <c r="T19" s="212"/>
      <c r="U19" s="11"/>
    </row>
    <row r="20" spans="2:21" ht="12" x14ac:dyDescent="0.2">
      <c r="B20" s="197"/>
      <c r="C20" s="200" t="str">
        <f>IFERROR(IF(ISBLANK(Bugs[[#This Row],[ID Bug]])," ",'Inf. Proyecto'!$D$17)," ")</f>
        <v xml:space="preserve"> </v>
      </c>
      <c r="D20" s="197"/>
      <c r="E20" s="205"/>
      <c r="F20" s="208" t="str">
        <f>IF(Bugs[[#This Row],[HU]]=0," ",IF(Bugs[[#This Row],[ID Caso de prueba  (Opcional)]]=0," ",CONCATENATE("HU",Bugs[[#This Row],[HU]]," - ",Bugs[[#This Row],[ID Caso de prueba  (Opcional)]])))</f>
        <v xml:space="preserve"> </v>
      </c>
      <c r="G20" s="209"/>
      <c r="H20" s="210"/>
      <c r="I20" s="197"/>
      <c r="J20" s="211"/>
      <c r="K20" s="205"/>
      <c r="L20" s="205"/>
      <c r="M20" s="205"/>
      <c r="N20" s="205"/>
      <c r="O20" s="205"/>
      <c r="P20" s="205"/>
      <c r="Q20" s="205"/>
      <c r="R20" s="205"/>
      <c r="S20" s="205"/>
      <c r="T20" s="212"/>
      <c r="U20" s="11"/>
    </row>
    <row r="21" spans="2:21" ht="12" x14ac:dyDescent="0.2">
      <c r="B21" s="198"/>
      <c r="C21" s="200" t="str">
        <f>IFERROR(IF(ISBLANK(Bugs[[#This Row],[ID Bug]])," ",'Inf. Proyecto'!$D$17)," ")</f>
        <v xml:space="preserve"> </v>
      </c>
      <c r="D21" s="197"/>
      <c r="E21" s="205"/>
      <c r="F21" s="208" t="str">
        <f>IF(Bugs[[#This Row],[HU]]=0," ",IF(Bugs[[#This Row],[ID Caso de prueba  (Opcional)]]=0," ",CONCATENATE("HU",Bugs[[#This Row],[HU]]," - ",Bugs[[#This Row],[ID Caso de prueba  (Opcional)]])))</f>
        <v xml:space="preserve"> </v>
      </c>
      <c r="G21" s="209"/>
      <c r="H21" s="210"/>
      <c r="I21" s="210"/>
      <c r="J21" s="211"/>
      <c r="K21" s="205"/>
      <c r="L21" s="205"/>
      <c r="M21" s="205"/>
      <c r="N21" s="205"/>
      <c r="O21" s="205"/>
      <c r="P21" s="205"/>
      <c r="Q21" s="205"/>
      <c r="R21" s="205"/>
      <c r="S21" s="205"/>
      <c r="T21" s="212"/>
      <c r="U21" s="11"/>
    </row>
    <row r="22" spans="2:21" ht="12" x14ac:dyDescent="0.2">
      <c r="B22" s="198"/>
      <c r="C22" s="200" t="str">
        <f>IFERROR(IF(ISBLANK(Bugs[[#This Row],[ID Bug]])," ",'Inf. Proyecto'!$D$17)," ")</f>
        <v xml:space="preserve"> </v>
      </c>
      <c r="D22" s="197"/>
      <c r="E22" s="205"/>
      <c r="F22" s="208" t="str">
        <f>IF(Bugs[[#This Row],[HU]]=0," ",IF(Bugs[[#This Row],[ID Caso de prueba  (Opcional)]]=0," ",CONCATENATE("HU",Bugs[[#This Row],[HU]]," - ",Bugs[[#This Row],[ID Caso de prueba  (Opcional)]])))</f>
        <v xml:space="preserve"> </v>
      </c>
      <c r="G22" s="209"/>
      <c r="H22" s="210"/>
      <c r="I22" s="210"/>
      <c r="J22" s="211"/>
      <c r="K22" s="205"/>
      <c r="L22" s="205"/>
      <c r="M22" s="205"/>
      <c r="N22" s="205"/>
      <c r="O22" s="205"/>
      <c r="P22" s="205"/>
      <c r="Q22" s="205"/>
      <c r="R22" s="205"/>
      <c r="S22" s="205"/>
      <c r="T22" s="212"/>
      <c r="U22" s="11"/>
    </row>
    <row r="23" spans="2:21" ht="12" x14ac:dyDescent="0.2">
      <c r="B23" s="198"/>
      <c r="C23" s="200" t="str">
        <f>IFERROR(IF(ISBLANK(Bugs[[#This Row],[ID Bug]])," ",'Inf. Proyecto'!$D$17)," ")</f>
        <v xml:space="preserve"> </v>
      </c>
      <c r="D23" s="197"/>
      <c r="E23" s="205"/>
      <c r="F23" s="208" t="str">
        <f>IF(Bugs[[#This Row],[HU]]=0," ",IF(Bugs[[#This Row],[ID Caso de prueba  (Opcional)]]=0," ",CONCATENATE("HU",Bugs[[#This Row],[HU]]," - ",Bugs[[#This Row],[ID Caso de prueba  (Opcional)]])))</f>
        <v xml:space="preserve"> </v>
      </c>
      <c r="G23" s="209"/>
      <c r="H23" s="210"/>
      <c r="I23" s="210"/>
      <c r="J23" s="211"/>
      <c r="K23" s="205"/>
      <c r="L23" s="205"/>
      <c r="M23" s="205"/>
      <c r="N23" s="205"/>
      <c r="O23" s="205"/>
      <c r="P23" s="205"/>
      <c r="Q23" s="205"/>
      <c r="R23" s="205"/>
      <c r="S23" s="205"/>
      <c r="T23" s="212"/>
      <c r="U23" s="11"/>
    </row>
    <row r="24" spans="2:21" ht="12" x14ac:dyDescent="0.2">
      <c r="B24" s="198"/>
      <c r="C24" s="200" t="str">
        <f>IFERROR(IF(ISBLANK(Bugs[[#This Row],[ID Bug]])," ",'Inf. Proyecto'!$D$17)," ")</f>
        <v xml:space="preserve"> </v>
      </c>
      <c r="D24" s="197"/>
      <c r="E24" s="205"/>
      <c r="F24" s="208" t="str">
        <f>IF(Bugs[[#This Row],[HU]]=0," ",IF(Bugs[[#This Row],[ID Caso de prueba  (Opcional)]]=0," ",CONCATENATE("HU",Bugs[[#This Row],[HU]]," - ",Bugs[[#This Row],[ID Caso de prueba  (Opcional)]])))</f>
        <v xml:space="preserve"> </v>
      </c>
      <c r="G24" s="209"/>
      <c r="H24" s="210"/>
      <c r="I24" s="210"/>
      <c r="J24" s="211"/>
      <c r="K24" s="205"/>
      <c r="L24" s="205"/>
      <c r="M24" s="205"/>
      <c r="N24" s="205"/>
      <c r="O24" s="205"/>
      <c r="P24" s="205"/>
      <c r="Q24" s="205"/>
      <c r="R24" s="205"/>
      <c r="S24" s="205"/>
      <c r="T24" s="212"/>
      <c r="U24" s="11"/>
    </row>
    <row r="25" spans="2:21" ht="12" x14ac:dyDescent="0.2">
      <c r="B25" s="198"/>
      <c r="C25" s="200" t="str">
        <f>IFERROR(IF(ISBLANK(Bugs[[#This Row],[ID Bug]])," ",'Inf. Proyecto'!$D$17)," ")</f>
        <v xml:space="preserve"> </v>
      </c>
      <c r="D25" s="197"/>
      <c r="E25" s="205"/>
      <c r="F25" s="208" t="str">
        <f>IF(Bugs[[#This Row],[HU]]=0," ",IF(Bugs[[#This Row],[ID Caso de prueba  (Opcional)]]=0," ",CONCATENATE("HU",Bugs[[#This Row],[HU]]," - ",Bugs[[#This Row],[ID Caso de prueba  (Opcional)]])))</f>
        <v xml:space="preserve"> </v>
      </c>
      <c r="G25" s="209"/>
      <c r="H25" s="210"/>
      <c r="I25" s="210"/>
      <c r="J25" s="211"/>
      <c r="K25" s="205"/>
      <c r="L25" s="205"/>
      <c r="M25" s="205"/>
      <c r="N25" s="205"/>
      <c r="O25" s="205"/>
      <c r="P25" s="205"/>
      <c r="Q25" s="205"/>
      <c r="R25" s="205"/>
      <c r="S25" s="205"/>
      <c r="T25" s="212"/>
      <c r="U25" s="11"/>
    </row>
    <row r="26" spans="2:21" ht="12" x14ac:dyDescent="0.2">
      <c r="B26" s="198"/>
      <c r="C26" s="200" t="str">
        <f>IFERROR(IF(ISBLANK(Bugs[[#This Row],[ID Bug]])," ",'Inf. Proyecto'!$D$17)," ")</f>
        <v xml:space="preserve"> </v>
      </c>
      <c r="D26" s="197"/>
      <c r="E26" s="205"/>
      <c r="F26" s="208" t="str">
        <f>IF(Bugs[[#This Row],[HU]]=0," ",IF(Bugs[[#This Row],[ID Caso de prueba  (Opcional)]]=0," ",CONCATENATE("HU",Bugs[[#This Row],[HU]]," - ",Bugs[[#This Row],[ID Caso de prueba  (Opcional)]])))</f>
        <v xml:space="preserve"> </v>
      </c>
      <c r="G26" s="209"/>
      <c r="H26" s="210"/>
      <c r="I26" s="210"/>
      <c r="J26" s="211"/>
      <c r="K26" s="205"/>
      <c r="L26" s="205"/>
      <c r="M26" s="205"/>
      <c r="N26" s="205"/>
      <c r="O26" s="205"/>
      <c r="P26" s="205"/>
      <c r="Q26" s="205"/>
      <c r="R26" s="205"/>
      <c r="S26" s="205"/>
      <c r="T26" s="212"/>
      <c r="U26" s="11"/>
    </row>
    <row r="27" spans="2:21" ht="12" x14ac:dyDescent="0.2">
      <c r="B27" s="198"/>
      <c r="C27" s="200" t="str">
        <f>IFERROR(IF(ISBLANK(Bugs[[#This Row],[ID Bug]])," ",'Inf. Proyecto'!$D$17)," ")</f>
        <v xml:space="preserve"> </v>
      </c>
      <c r="D27" s="197"/>
      <c r="E27" s="205"/>
      <c r="F27" s="208" t="str">
        <f>IF(Bugs[[#This Row],[HU]]=0," ",IF(Bugs[[#This Row],[ID Caso de prueba  (Opcional)]]=0," ",CONCATENATE("HU",Bugs[[#This Row],[HU]]," - ",Bugs[[#This Row],[ID Caso de prueba  (Opcional)]])))</f>
        <v xml:space="preserve"> </v>
      </c>
      <c r="G27" s="209"/>
      <c r="H27" s="210"/>
      <c r="I27" s="210"/>
      <c r="J27" s="211"/>
      <c r="K27" s="205"/>
      <c r="L27" s="205"/>
      <c r="M27" s="205"/>
      <c r="N27" s="205"/>
      <c r="O27" s="205"/>
      <c r="P27" s="205"/>
      <c r="Q27" s="205"/>
      <c r="R27" s="205"/>
      <c r="S27" s="205"/>
      <c r="T27" s="212"/>
      <c r="U27" s="11"/>
    </row>
    <row r="28" spans="2:21" ht="12" x14ac:dyDescent="0.2">
      <c r="B28" s="198"/>
      <c r="C28" s="200" t="str">
        <f>IFERROR(IF(ISBLANK(Bugs[[#This Row],[ID Bug]])," ",'Inf. Proyecto'!$D$17)," ")</f>
        <v xml:space="preserve"> </v>
      </c>
      <c r="D28" s="197"/>
      <c r="E28" s="205"/>
      <c r="F28" s="208" t="str">
        <f>IF(Bugs[[#This Row],[HU]]=0," ",IF(Bugs[[#This Row],[ID Caso de prueba  (Opcional)]]=0," ",CONCATENATE("HU",Bugs[[#This Row],[HU]]," - ",Bugs[[#This Row],[ID Caso de prueba  (Opcional)]])))</f>
        <v xml:space="preserve"> </v>
      </c>
      <c r="G28" s="209"/>
      <c r="H28" s="210"/>
      <c r="I28" s="210"/>
      <c r="J28" s="211"/>
      <c r="K28" s="205"/>
      <c r="L28" s="205"/>
      <c r="M28" s="205"/>
      <c r="N28" s="205"/>
      <c r="O28" s="205"/>
      <c r="P28" s="205"/>
      <c r="Q28" s="205"/>
      <c r="R28" s="205"/>
      <c r="S28" s="205"/>
      <c r="T28" s="212"/>
      <c r="U28" s="11"/>
    </row>
    <row r="29" spans="2:21" ht="12" x14ac:dyDescent="0.2">
      <c r="B29" s="198"/>
      <c r="C29" s="200" t="str">
        <f>IFERROR(IF(ISBLANK(Bugs[[#This Row],[ID Bug]])," ",'Inf. Proyecto'!$D$17)," ")</f>
        <v xml:space="preserve"> </v>
      </c>
      <c r="D29" s="197"/>
      <c r="E29" s="205"/>
      <c r="F29" s="208" t="str">
        <f>IF(Bugs[[#This Row],[HU]]=0," ",IF(Bugs[[#This Row],[ID Caso de prueba  (Opcional)]]=0," ",CONCATENATE("HU",Bugs[[#This Row],[HU]]," - ",Bugs[[#This Row],[ID Caso de prueba  (Opcional)]])))</f>
        <v xml:space="preserve"> </v>
      </c>
      <c r="G29" s="209"/>
      <c r="H29" s="210"/>
      <c r="I29" s="210"/>
      <c r="J29" s="211"/>
      <c r="K29" s="205"/>
      <c r="L29" s="205"/>
      <c r="M29" s="205"/>
      <c r="N29" s="205"/>
      <c r="O29" s="205"/>
      <c r="P29" s="205"/>
      <c r="Q29" s="205"/>
      <c r="R29" s="205"/>
      <c r="S29" s="205"/>
      <c r="T29" s="212"/>
      <c r="U29" s="11"/>
    </row>
    <row r="30" spans="2:21" ht="12" x14ac:dyDescent="0.2">
      <c r="B30" s="198"/>
      <c r="C30" s="200" t="str">
        <f>IFERROR(IF(ISBLANK(Bugs[[#This Row],[ID Bug]])," ",'Inf. Proyecto'!$D$17)," ")</f>
        <v xml:space="preserve"> </v>
      </c>
      <c r="D30" s="197"/>
      <c r="E30" s="205"/>
      <c r="F30" s="208" t="str">
        <f>IF(Bugs[[#This Row],[HU]]=0," ",IF(Bugs[[#This Row],[ID Caso de prueba  (Opcional)]]=0," ",CONCATENATE("HU",Bugs[[#This Row],[HU]]," - ",Bugs[[#This Row],[ID Caso de prueba  (Opcional)]])))</f>
        <v xml:space="preserve"> </v>
      </c>
      <c r="G30" s="209"/>
      <c r="H30" s="210"/>
      <c r="I30" s="210"/>
      <c r="J30" s="211"/>
      <c r="K30" s="205"/>
      <c r="L30" s="205"/>
      <c r="M30" s="205"/>
      <c r="N30" s="205"/>
      <c r="O30" s="205"/>
      <c r="P30" s="205"/>
      <c r="Q30" s="205"/>
      <c r="R30" s="205"/>
      <c r="S30" s="205"/>
      <c r="T30" s="212"/>
      <c r="U30" s="11"/>
    </row>
    <row r="31" spans="2:21" ht="12" x14ac:dyDescent="0.2">
      <c r="B31" s="198"/>
      <c r="C31" s="200" t="str">
        <f>IFERROR(IF(ISBLANK(Bugs[[#This Row],[ID Bug]])," ",'Inf. Proyecto'!$D$17)," ")</f>
        <v xml:space="preserve"> </v>
      </c>
      <c r="D31" s="197"/>
      <c r="E31" s="205"/>
      <c r="F31" s="208" t="str">
        <f>IF(Bugs[[#This Row],[HU]]=0," ",IF(Bugs[[#This Row],[ID Caso de prueba  (Opcional)]]=0," ",CONCATENATE("HU",Bugs[[#This Row],[HU]]," - ",Bugs[[#This Row],[ID Caso de prueba  (Opcional)]])))</f>
        <v xml:space="preserve"> </v>
      </c>
      <c r="G31" s="209"/>
      <c r="H31" s="210"/>
      <c r="I31" s="210"/>
      <c r="J31" s="211"/>
      <c r="K31" s="205"/>
      <c r="L31" s="205"/>
      <c r="M31" s="205"/>
      <c r="N31" s="205"/>
      <c r="O31" s="205"/>
      <c r="P31" s="205"/>
      <c r="Q31" s="205"/>
      <c r="R31" s="205"/>
      <c r="S31" s="205"/>
      <c r="T31" s="212"/>
      <c r="U31" s="11"/>
    </row>
    <row r="32" spans="2:21" ht="12" x14ac:dyDescent="0.2">
      <c r="B32" s="198"/>
      <c r="C32" s="200" t="str">
        <f>IFERROR(IF(ISBLANK(Bugs[[#This Row],[ID Bug]])," ",'Inf. Proyecto'!$D$17)," ")</f>
        <v xml:space="preserve"> </v>
      </c>
      <c r="D32" s="197"/>
      <c r="E32" s="205"/>
      <c r="F32" s="208" t="str">
        <f>IF(Bugs[[#This Row],[HU]]=0," ",IF(Bugs[[#This Row],[ID Caso de prueba  (Opcional)]]=0," ",CONCATENATE("HU",Bugs[[#This Row],[HU]]," - ",Bugs[[#This Row],[ID Caso de prueba  (Opcional)]])))</f>
        <v xml:space="preserve"> </v>
      </c>
      <c r="G32" s="209"/>
      <c r="H32" s="210"/>
      <c r="I32" s="210"/>
      <c r="J32" s="211"/>
      <c r="K32" s="205"/>
      <c r="L32" s="205"/>
      <c r="M32" s="205"/>
      <c r="N32" s="205"/>
      <c r="O32" s="205"/>
      <c r="P32" s="205"/>
      <c r="Q32" s="205"/>
      <c r="R32" s="205"/>
      <c r="S32" s="205"/>
      <c r="T32" s="212"/>
      <c r="U32" s="11"/>
    </row>
    <row r="33" spans="2:21" ht="12" x14ac:dyDescent="0.2">
      <c r="B33" s="198"/>
      <c r="C33" s="200" t="str">
        <f>IFERROR(IF(ISBLANK(Bugs[[#This Row],[ID Bug]])," ",'Inf. Proyecto'!$D$17)," ")</f>
        <v xml:space="preserve"> </v>
      </c>
      <c r="D33" s="197"/>
      <c r="E33" s="205"/>
      <c r="F33" s="208" t="str">
        <f>IF(Bugs[[#This Row],[HU]]=0," ",IF(Bugs[[#This Row],[ID Caso de prueba  (Opcional)]]=0," ",CONCATENATE("HU",Bugs[[#This Row],[HU]]," - ",Bugs[[#This Row],[ID Caso de prueba  (Opcional)]])))</f>
        <v xml:space="preserve"> </v>
      </c>
      <c r="G33" s="209"/>
      <c r="H33" s="197"/>
      <c r="I33" s="197"/>
      <c r="J33" s="205"/>
      <c r="K33" s="205"/>
      <c r="L33" s="205"/>
      <c r="M33" s="213"/>
      <c r="N33" s="205"/>
      <c r="O33" s="205"/>
      <c r="P33" s="205"/>
      <c r="Q33" s="205"/>
      <c r="R33" s="205"/>
      <c r="S33" s="205"/>
      <c r="T33" s="212"/>
      <c r="U33" s="11"/>
    </row>
    <row r="34" spans="2:21" ht="12" x14ac:dyDescent="0.2">
      <c r="B34" s="198"/>
      <c r="C34" s="200" t="str">
        <f>IFERROR(IF(ISBLANK(Bugs[[#This Row],[ID Bug]])," ",'Inf. Proyecto'!$D$17)," ")</f>
        <v xml:space="preserve"> </v>
      </c>
      <c r="D34" s="202"/>
      <c r="E34" s="205"/>
      <c r="F34" s="208" t="str">
        <f>IF(Bugs[[#This Row],[HU]]=0," ",IF(Bugs[[#This Row],[ID Caso de prueba  (Opcional)]]=0," ",CONCATENATE("HU",Bugs[[#This Row],[HU]]," - ",Bugs[[#This Row],[ID Caso de prueba  (Opcional)]])))</f>
        <v xml:space="preserve"> </v>
      </c>
      <c r="G34" s="209"/>
      <c r="H34" s="197"/>
      <c r="I34" s="197"/>
      <c r="J34" s="205"/>
      <c r="K34" s="205"/>
      <c r="L34" s="205"/>
      <c r="M34" s="213"/>
      <c r="N34" s="205"/>
      <c r="O34" s="205"/>
      <c r="P34" s="205"/>
      <c r="Q34" s="205"/>
      <c r="R34" s="205"/>
      <c r="S34" s="205"/>
      <c r="T34" s="212"/>
      <c r="U34" s="11"/>
    </row>
    <row r="35" spans="2:21" ht="12" x14ac:dyDescent="0.2">
      <c r="B35" s="198"/>
      <c r="C35" s="200" t="str">
        <f>IFERROR(IF(ISBLANK(Bugs[[#This Row],[ID Bug]])," ",'Inf. Proyecto'!$D$17)," ")</f>
        <v xml:space="preserve"> </v>
      </c>
      <c r="D35" s="202"/>
      <c r="E35" s="205"/>
      <c r="F35" s="208" t="str">
        <f>IF(Bugs[[#This Row],[HU]]=0," ",IF(Bugs[[#This Row],[ID Caso de prueba  (Opcional)]]=0," ",CONCATENATE("HU",Bugs[[#This Row],[HU]]," - ",Bugs[[#This Row],[ID Caso de prueba  (Opcional)]])))</f>
        <v xml:space="preserve"> </v>
      </c>
      <c r="G35" s="209"/>
      <c r="H35" s="197"/>
      <c r="I35" s="197"/>
      <c r="J35" s="205"/>
      <c r="K35" s="205"/>
      <c r="L35" s="205"/>
      <c r="M35" s="213"/>
      <c r="N35" s="205"/>
      <c r="O35" s="205"/>
      <c r="P35" s="205"/>
      <c r="Q35" s="205"/>
      <c r="R35" s="205"/>
      <c r="S35" s="205"/>
      <c r="T35" s="212"/>
      <c r="U35" s="11"/>
    </row>
    <row r="36" spans="2:21" ht="12" x14ac:dyDescent="0.2">
      <c r="B36" s="198"/>
      <c r="C36" s="200" t="str">
        <f>IFERROR(IF(ISBLANK(Bugs[[#This Row],[ID Bug]])," ",'Inf. Proyecto'!$D$17)," ")</f>
        <v xml:space="preserve"> </v>
      </c>
      <c r="D36" s="202"/>
      <c r="E36" s="205"/>
      <c r="F36" s="208" t="str">
        <f>IF(Bugs[[#This Row],[HU]]=0," ",IF(Bugs[[#This Row],[ID Caso de prueba  (Opcional)]]=0," ",CONCATENATE("HU",Bugs[[#This Row],[HU]]," - ",Bugs[[#This Row],[ID Caso de prueba  (Opcional)]])))</f>
        <v xml:space="preserve"> </v>
      </c>
      <c r="G36" s="209"/>
      <c r="H36" s="197"/>
      <c r="I36" s="197"/>
      <c r="J36" s="205"/>
      <c r="K36" s="205"/>
      <c r="L36" s="205"/>
      <c r="M36" s="213"/>
      <c r="N36" s="205"/>
      <c r="O36" s="205"/>
      <c r="P36" s="205"/>
      <c r="Q36" s="205"/>
      <c r="R36" s="205"/>
      <c r="S36" s="205"/>
      <c r="T36" s="212"/>
      <c r="U36" s="11"/>
    </row>
    <row r="37" spans="2:21" ht="12" x14ac:dyDescent="0.2">
      <c r="B37" s="198"/>
      <c r="C37" s="200" t="str">
        <f>IFERROR(IF(ISBLANK(Bugs[[#This Row],[ID Bug]])," ",'Inf. Proyecto'!$D$17)," ")</f>
        <v xml:space="preserve"> </v>
      </c>
      <c r="D37" s="197"/>
      <c r="E37" s="205"/>
      <c r="F37" s="208" t="str">
        <f>IF(Bugs[[#This Row],[HU]]=0," ",IF(Bugs[[#This Row],[ID Caso de prueba  (Opcional)]]=0," ",CONCATENATE("HU",Bugs[[#This Row],[HU]]," - ",Bugs[[#This Row],[ID Caso de prueba  (Opcional)]])))</f>
        <v xml:space="preserve"> </v>
      </c>
      <c r="G37" s="209"/>
      <c r="H37" s="197"/>
      <c r="I37" s="197"/>
      <c r="J37" s="205"/>
      <c r="K37" s="205"/>
      <c r="L37" s="205"/>
      <c r="M37" s="205"/>
      <c r="N37" s="205"/>
      <c r="O37" s="205"/>
      <c r="P37" s="205"/>
      <c r="Q37" s="205"/>
      <c r="R37" s="205"/>
      <c r="S37" s="205"/>
      <c r="T37" s="212"/>
      <c r="U37" s="11"/>
    </row>
    <row r="38" spans="2:21" ht="12" x14ac:dyDescent="0.2">
      <c r="B38" s="198"/>
      <c r="C38" s="200" t="str">
        <f>IFERROR(IF(ISBLANK(Bugs[[#This Row],[ID Bug]])," ",'Inf. Proyecto'!$D$17)," ")</f>
        <v xml:space="preserve"> </v>
      </c>
      <c r="D38" s="197"/>
      <c r="E38" s="205"/>
      <c r="F38" s="208" t="str">
        <f>IF(Bugs[[#This Row],[HU]]=0," ",IF(Bugs[[#This Row],[ID Caso de prueba  (Opcional)]]=0," ",CONCATENATE("HU",Bugs[[#This Row],[HU]]," - ",Bugs[[#This Row],[ID Caso de prueba  (Opcional)]])))</f>
        <v xml:space="preserve"> </v>
      </c>
      <c r="G38" s="209"/>
      <c r="H38" s="197"/>
      <c r="I38" s="197"/>
      <c r="J38" s="205"/>
      <c r="K38" s="205"/>
      <c r="L38" s="205"/>
      <c r="M38" s="205"/>
      <c r="N38" s="205"/>
      <c r="O38" s="205"/>
      <c r="P38" s="205"/>
      <c r="Q38" s="205"/>
      <c r="R38" s="205"/>
      <c r="S38" s="205"/>
      <c r="T38" s="212"/>
      <c r="U38" s="11"/>
    </row>
    <row r="39" spans="2:21" ht="12" x14ac:dyDescent="0.2">
      <c r="B39" s="198"/>
      <c r="C39" s="200" t="str">
        <f>IFERROR(IF(ISBLANK(Bugs[[#This Row],[ID Bug]])," ",'Inf. Proyecto'!$D$17)," ")</f>
        <v xml:space="preserve"> </v>
      </c>
      <c r="D39" s="197"/>
      <c r="E39" s="205"/>
      <c r="F39" s="208" t="str">
        <f>IF(Bugs[[#This Row],[HU]]=0," ",IF(Bugs[[#This Row],[ID Caso de prueba  (Opcional)]]=0," ",CONCATENATE("HU",Bugs[[#This Row],[HU]]," - ",Bugs[[#This Row],[ID Caso de prueba  (Opcional)]])))</f>
        <v xml:space="preserve"> </v>
      </c>
      <c r="G39" s="209"/>
      <c r="H39" s="197"/>
      <c r="I39" s="197"/>
      <c r="J39" s="205"/>
      <c r="K39" s="205"/>
      <c r="L39" s="205"/>
      <c r="M39" s="205"/>
      <c r="N39" s="205"/>
      <c r="O39" s="205"/>
      <c r="P39" s="205"/>
      <c r="Q39" s="205"/>
      <c r="R39" s="205"/>
      <c r="S39" s="205"/>
      <c r="T39" s="212"/>
      <c r="U39" s="11"/>
    </row>
    <row r="40" spans="2:21" ht="12" x14ac:dyDescent="0.2">
      <c r="B40" s="198"/>
      <c r="C40" s="200" t="str">
        <f>IFERROR(IF(ISBLANK(Bugs[[#This Row],[ID Bug]])," ",'Inf. Proyecto'!$D$17)," ")</f>
        <v xml:space="preserve"> </v>
      </c>
      <c r="D40" s="197"/>
      <c r="E40" s="205"/>
      <c r="F40" s="208" t="str">
        <f>IF(Bugs[[#This Row],[HU]]=0," ",IF(Bugs[[#This Row],[ID Caso de prueba  (Opcional)]]=0," ",CONCATENATE("HU",Bugs[[#This Row],[HU]]," - ",Bugs[[#This Row],[ID Caso de prueba  (Opcional)]])))</f>
        <v xml:space="preserve"> </v>
      </c>
      <c r="G40" s="209"/>
      <c r="H40" s="197"/>
      <c r="I40" s="197"/>
      <c r="J40" s="205"/>
      <c r="K40" s="205"/>
      <c r="L40" s="205"/>
      <c r="M40" s="205"/>
      <c r="N40" s="205"/>
      <c r="O40" s="205"/>
      <c r="P40" s="205"/>
      <c r="Q40" s="205"/>
      <c r="R40" s="205"/>
      <c r="S40" s="205"/>
      <c r="T40" s="212"/>
      <c r="U40" s="11"/>
    </row>
    <row r="41" spans="2:21" ht="12" x14ac:dyDescent="0.2">
      <c r="B41" s="198"/>
      <c r="C41" s="200" t="str">
        <f>IFERROR(IF(ISBLANK(Bugs[[#This Row],[ID Bug]])," ",'Inf. Proyecto'!$D$17)," ")</f>
        <v xml:space="preserve"> </v>
      </c>
      <c r="D41" s="197"/>
      <c r="E41" s="205"/>
      <c r="F41" s="208" t="str">
        <f>IF(Bugs[[#This Row],[HU]]=0," ",IF(Bugs[[#This Row],[ID Caso de prueba  (Opcional)]]=0," ",CONCATENATE("HU",Bugs[[#This Row],[HU]]," - ",Bugs[[#This Row],[ID Caso de prueba  (Opcional)]])))</f>
        <v xml:space="preserve"> </v>
      </c>
      <c r="G41" s="209"/>
      <c r="H41" s="197"/>
      <c r="I41" s="197"/>
      <c r="J41" s="205"/>
      <c r="K41" s="205"/>
      <c r="L41" s="205"/>
      <c r="M41" s="205"/>
      <c r="N41" s="205"/>
      <c r="O41" s="205"/>
      <c r="P41" s="205"/>
      <c r="Q41" s="205"/>
      <c r="R41" s="205"/>
      <c r="S41" s="205"/>
      <c r="T41" s="212"/>
      <c r="U41" s="11"/>
    </row>
    <row r="42" spans="2:21" ht="12" x14ac:dyDescent="0.2">
      <c r="B42" s="198"/>
      <c r="C42" s="200" t="str">
        <f>IFERROR(IF(ISBLANK(Bugs[[#This Row],[ID Bug]])," ",'Inf. Proyecto'!$D$17)," ")</f>
        <v xml:space="preserve"> </v>
      </c>
      <c r="D42" s="197"/>
      <c r="E42" s="205"/>
      <c r="F42" s="208" t="str">
        <f>IF(Bugs[[#This Row],[HU]]=0," ",IF(Bugs[[#This Row],[ID Caso de prueba  (Opcional)]]=0," ",CONCATENATE("HU",Bugs[[#This Row],[HU]]," - ",Bugs[[#This Row],[ID Caso de prueba  (Opcional)]])))</f>
        <v xml:space="preserve"> </v>
      </c>
      <c r="G42" s="209"/>
      <c r="H42" s="197"/>
      <c r="I42" s="197"/>
      <c r="J42" s="205"/>
      <c r="K42" s="205"/>
      <c r="L42" s="205"/>
      <c r="M42" s="205"/>
      <c r="N42" s="205"/>
      <c r="O42" s="205"/>
      <c r="P42" s="205"/>
      <c r="Q42" s="205"/>
      <c r="R42" s="205"/>
      <c r="S42" s="205"/>
      <c r="T42" s="212"/>
      <c r="U42" s="11"/>
    </row>
    <row r="43" spans="2:21" ht="12" x14ac:dyDescent="0.2">
      <c r="B43" s="198"/>
      <c r="C43" s="200" t="str">
        <f>IFERROR(IF(ISBLANK(Bugs[[#This Row],[ID Bug]])," ",'Inf. Proyecto'!$D$17)," ")</f>
        <v xml:space="preserve"> </v>
      </c>
      <c r="D43" s="197"/>
      <c r="E43" s="205"/>
      <c r="F43" s="208" t="str">
        <f>IF(Bugs[[#This Row],[HU]]=0," ",IF(Bugs[[#This Row],[ID Caso de prueba  (Opcional)]]=0," ",CONCATENATE("HU",Bugs[[#This Row],[HU]]," - ",Bugs[[#This Row],[ID Caso de prueba  (Opcional)]])))</f>
        <v xml:space="preserve"> </v>
      </c>
      <c r="G43" s="209"/>
      <c r="H43" s="197"/>
      <c r="I43" s="197"/>
      <c r="J43" s="205"/>
      <c r="K43" s="205"/>
      <c r="L43" s="205"/>
      <c r="M43" s="205"/>
      <c r="N43" s="205"/>
      <c r="O43" s="205"/>
      <c r="P43" s="205"/>
      <c r="Q43" s="205"/>
      <c r="R43" s="205"/>
      <c r="S43" s="205"/>
      <c r="T43" s="212"/>
      <c r="U43" s="11"/>
    </row>
    <row r="44" spans="2:21" ht="12" x14ac:dyDescent="0.2">
      <c r="B44" s="198"/>
      <c r="C44" s="200" t="str">
        <f>IFERROR(IF(ISBLANK(Bugs[[#This Row],[ID Bug]])," ",'Inf. Proyecto'!$D$17)," ")</f>
        <v xml:space="preserve"> </v>
      </c>
      <c r="D44" s="197"/>
      <c r="E44" s="205"/>
      <c r="F44" s="208" t="str">
        <f>IF(Bugs[[#This Row],[HU]]=0," ",IF(Bugs[[#This Row],[ID Caso de prueba  (Opcional)]]=0," ",CONCATENATE("HU",Bugs[[#This Row],[HU]]," - ",Bugs[[#This Row],[ID Caso de prueba  (Opcional)]])))</f>
        <v xml:space="preserve"> </v>
      </c>
      <c r="G44" s="209"/>
      <c r="H44" s="197"/>
      <c r="I44" s="197"/>
      <c r="J44" s="205"/>
      <c r="K44" s="205"/>
      <c r="L44" s="205"/>
      <c r="M44" s="205"/>
      <c r="N44" s="205"/>
      <c r="O44" s="205"/>
      <c r="P44" s="205"/>
      <c r="Q44" s="205"/>
      <c r="R44" s="205"/>
      <c r="S44" s="205"/>
      <c r="T44" s="212"/>
      <c r="U44" s="11"/>
    </row>
    <row r="45" spans="2:21" ht="12" x14ac:dyDescent="0.2">
      <c r="B45" s="198"/>
      <c r="C45" s="200" t="str">
        <f>IFERROR(IF(ISBLANK(Bugs[[#This Row],[ID Bug]])," ",'Inf. Proyecto'!$D$17)," ")</f>
        <v xml:space="preserve"> </v>
      </c>
      <c r="D45" s="197"/>
      <c r="E45" s="205"/>
      <c r="F45" s="208" t="str">
        <f>IF(Bugs[[#This Row],[HU]]=0," ",IF(Bugs[[#This Row],[ID Caso de prueba  (Opcional)]]=0," ",CONCATENATE("HU",Bugs[[#This Row],[HU]]," - ",Bugs[[#This Row],[ID Caso de prueba  (Opcional)]])))</f>
        <v xml:space="preserve"> </v>
      </c>
      <c r="G45" s="209"/>
      <c r="H45" s="197"/>
      <c r="I45" s="197"/>
      <c r="J45" s="205"/>
      <c r="K45" s="205"/>
      <c r="L45" s="205"/>
      <c r="M45" s="205"/>
      <c r="N45" s="205"/>
      <c r="O45" s="205"/>
      <c r="P45" s="205"/>
      <c r="Q45" s="205"/>
      <c r="R45" s="205"/>
      <c r="S45" s="205"/>
      <c r="T45" s="212"/>
      <c r="U45" s="11"/>
    </row>
    <row r="46" spans="2:21" ht="12" x14ac:dyDescent="0.2">
      <c r="B46" s="198"/>
      <c r="C46" s="200" t="str">
        <f>IFERROR(IF(ISBLANK(Bugs[[#This Row],[ID Bug]])," ",'Inf. Proyecto'!$D$17)," ")</f>
        <v xml:space="preserve"> </v>
      </c>
      <c r="D46" s="197"/>
      <c r="E46" s="205"/>
      <c r="F46" s="208" t="str">
        <f>IF(Bugs[[#This Row],[HU]]=0," ",IF(Bugs[[#This Row],[ID Caso de prueba  (Opcional)]]=0," ",CONCATENATE("HU",Bugs[[#This Row],[HU]]," - ",Bugs[[#This Row],[ID Caso de prueba  (Opcional)]])))</f>
        <v xml:space="preserve"> </v>
      </c>
      <c r="G46" s="209"/>
      <c r="H46" s="197"/>
      <c r="I46" s="197"/>
      <c r="J46" s="205"/>
      <c r="K46" s="205"/>
      <c r="L46" s="205"/>
      <c r="M46" s="205"/>
      <c r="N46" s="205"/>
      <c r="O46" s="205"/>
      <c r="P46" s="205"/>
      <c r="Q46" s="205"/>
      <c r="R46" s="205"/>
      <c r="S46" s="205"/>
      <c r="T46" s="212"/>
      <c r="U46" s="11"/>
    </row>
    <row r="47" spans="2:21" ht="12" x14ac:dyDescent="0.2">
      <c r="B47" s="198"/>
      <c r="C47" s="200" t="str">
        <f>IFERROR(IF(ISBLANK(Bugs[[#This Row],[ID Bug]])," ",'Inf. Proyecto'!$D$17)," ")</f>
        <v xml:space="preserve"> </v>
      </c>
      <c r="D47" s="197"/>
      <c r="E47" s="205"/>
      <c r="F47" s="208" t="str">
        <f>IF(Bugs[[#This Row],[HU]]=0," ",IF(Bugs[[#This Row],[ID Caso de prueba  (Opcional)]]=0," ",CONCATENATE("HU",Bugs[[#This Row],[HU]]," - ",Bugs[[#This Row],[ID Caso de prueba  (Opcional)]])))</f>
        <v xml:space="preserve"> </v>
      </c>
      <c r="G47" s="209"/>
      <c r="H47" s="197"/>
      <c r="I47" s="197"/>
      <c r="J47" s="205"/>
      <c r="K47" s="205"/>
      <c r="L47" s="205"/>
      <c r="M47" s="205"/>
      <c r="N47" s="205"/>
      <c r="O47" s="205"/>
      <c r="P47" s="205"/>
      <c r="Q47" s="205"/>
      <c r="R47" s="205"/>
      <c r="S47" s="205"/>
      <c r="T47" s="212"/>
      <c r="U47" s="11"/>
    </row>
    <row r="48" spans="2:21" ht="12" x14ac:dyDescent="0.2">
      <c r="B48" s="198"/>
      <c r="C48" s="200" t="str">
        <f>IFERROR(IF(ISBLANK(Bugs[[#This Row],[ID Bug]])," ",'Inf. Proyecto'!$D$17)," ")</f>
        <v xml:space="preserve"> </v>
      </c>
      <c r="D48" s="197"/>
      <c r="E48" s="205"/>
      <c r="F48" s="208" t="str">
        <f>IF(Bugs[[#This Row],[HU]]=0," ",IF(Bugs[[#This Row],[ID Caso de prueba  (Opcional)]]=0," ",CONCATENATE("HU",Bugs[[#This Row],[HU]]," - ",Bugs[[#This Row],[ID Caso de prueba  (Opcional)]])))</f>
        <v xml:space="preserve"> </v>
      </c>
      <c r="G48" s="209"/>
      <c r="H48" s="197"/>
      <c r="I48" s="197"/>
      <c r="J48" s="205"/>
      <c r="K48" s="205"/>
      <c r="L48" s="205"/>
      <c r="M48" s="205"/>
      <c r="N48" s="205"/>
      <c r="O48" s="205"/>
      <c r="P48" s="205"/>
      <c r="Q48" s="205"/>
      <c r="R48" s="205"/>
      <c r="S48" s="205"/>
      <c r="T48" s="212"/>
      <c r="U48" s="11"/>
    </row>
    <row r="49" spans="2:21" ht="12" x14ac:dyDescent="0.2">
      <c r="B49" s="198"/>
      <c r="C49" s="200" t="str">
        <f>IFERROR(IF(ISBLANK(Bugs[[#This Row],[ID Bug]])," ",'Inf. Proyecto'!$D$17)," ")</f>
        <v xml:space="preserve"> </v>
      </c>
      <c r="D49" s="197"/>
      <c r="E49" s="205"/>
      <c r="F49" s="208" t="str">
        <f>IF(Bugs[[#This Row],[HU]]=0," ",IF(Bugs[[#This Row],[ID Caso de prueba  (Opcional)]]=0," ",CONCATENATE("HU",Bugs[[#This Row],[HU]]," - ",Bugs[[#This Row],[ID Caso de prueba  (Opcional)]])))</f>
        <v xml:space="preserve"> </v>
      </c>
      <c r="G49" s="209"/>
      <c r="H49" s="197"/>
      <c r="I49" s="197"/>
      <c r="J49" s="205"/>
      <c r="K49" s="205"/>
      <c r="L49" s="205"/>
      <c r="M49" s="205"/>
      <c r="N49" s="205"/>
      <c r="O49" s="205"/>
      <c r="P49" s="205"/>
      <c r="Q49" s="205"/>
      <c r="R49" s="205"/>
      <c r="S49" s="205"/>
      <c r="T49" s="212"/>
      <c r="U49" s="11"/>
    </row>
    <row r="50" spans="2:21" ht="12" x14ac:dyDescent="0.2">
      <c r="B50" s="198"/>
      <c r="C50" s="200" t="str">
        <f>IFERROR(IF(ISBLANK(Bugs[[#This Row],[ID Bug]])," ",'Inf. Proyecto'!$D$17)," ")</f>
        <v xml:space="preserve"> </v>
      </c>
      <c r="D50" s="197"/>
      <c r="E50" s="205"/>
      <c r="F50" s="208" t="str">
        <f>IF(Bugs[[#This Row],[HU]]=0," ",IF(Bugs[[#This Row],[ID Caso de prueba  (Opcional)]]=0," ",CONCATENATE("HU",Bugs[[#This Row],[HU]]," - ",Bugs[[#This Row],[ID Caso de prueba  (Opcional)]])))</f>
        <v xml:space="preserve"> </v>
      </c>
      <c r="G50" s="209"/>
      <c r="H50" s="197"/>
      <c r="I50" s="197"/>
      <c r="J50" s="205"/>
      <c r="K50" s="205"/>
      <c r="L50" s="205"/>
      <c r="M50" s="205"/>
      <c r="N50" s="205"/>
      <c r="O50" s="205"/>
      <c r="P50" s="205"/>
      <c r="Q50" s="205"/>
      <c r="R50" s="205"/>
      <c r="S50" s="205"/>
      <c r="T50" s="212"/>
      <c r="U50" s="11"/>
    </row>
    <row r="51" spans="2:21" ht="12" x14ac:dyDescent="0.2">
      <c r="B51" s="198"/>
      <c r="C51" s="200" t="str">
        <f>IFERROR(IF(ISBLANK(Bugs[[#This Row],[ID Bug]])," ",'Inf. Proyecto'!$D$17)," ")</f>
        <v xml:space="preserve"> </v>
      </c>
      <c r="D51" s="197"/>
      <c r="E51" s="205"/>
      <c r="F51" s="208" t="str">
        <f>IF(Bugs[[#This Row],[HU]]=0," ",IF(Bugs[[#This Row],[ID Caso de prueba  (Opcional)]]=0," ",CONCATENATE("HU",Bugs[[#This Row],[HU]]," - ",Bugs[[#This Row],[ID Caso de prueba  (Opcional)]])))</f>
        <v xml:space="preserve"> </v>
      </c>
      <c r="G51" s="209"/>
      <c r="H51" s="197"/>
      <c r="I51" s="197"/>
      <c r="J51" s="205"/>
      <c r="K51" s="205"/>
      <c r="L51" s="205"/>
      <c r="M51" s="205"/>
      <c r="N51" s="205"/>
      <c r="O51" s="205"/>
      <c r="P51" s="205"/>
      <c r="Q51" s="205"/>
      <c r="R51" s="205"/>
      <c r="S51" s="205"/>
      <c r="T51" s="212"/>
      <c r="U51" s="11"/>
    </row>
    <row r="52" spans="2:21" ht="12" x14ac:dyDescent="0.2">
      <c r="B52" s="198"/>
      <c r="C52" s="200" t="str">
        <f>IFERROR(IF(ISBLANK(Bugs[[#This Row],[ID Bug]])," ",'Inf. Proyecto'!$D$17)," ")</f>
        <v xml:space="preserve"> </v>
      </c>
      <c r="D52" s="197"/>
      <c r="E52" s="205"/>
      <c r="F52" s="208" t="str">
        <f>IF(Bugs[[#This Row],[HU]]=0," ",IF(Bugs[[#This Row],[ID Caso de prueba  (Opcional)]]=0," ",CONCATENATE("HU",Bugs[[#This Row],[HU]]," - ",Bugs[[#This Row],[ID Caso de prueba  (Opcional)]])))</f>
        <v xml:space="preserve"> </v>
      </c>
      <c r="G52" s="209"/>
      <c r="H52" s="197"/>
      <c r="I52" s="197"/>
      <c r="J52" s="205"/>
      <c r="K52" s="205"/>
      <c r="L52" s="205"/>
      <c r="M52" s="205"/>
      <c r="N52" s="205"/>
      <c r="O52" s="205"/>
      <c r="P52" s="205"/>
      <c r="Q52" s="205"/>
      <c r="R52" s="205"/>
      <c r="S52" s="205"/>
      <c r="T52" s="212"/>
      <c r="U52" s="11"/>
    </row>
    <row r="53" spans="2:21" ht="12" x14ac:dyDescent="0.2">
      <c r="B53" s="198"/>
      <c r="C53" s="200" t="str">
        <f>IFERROR(IF(ISBLANK(Bugs[[#This Row],[ID Bug]])," ",'Inf. Proyecto'!$D$17)," ")</f>
        <v xml:space="preserve"> </v>
      </c>
      <c r="D53" s="197"/>
      <c r="E53" s="205"/>
      <c r="F53" s="208" t="str">
        <f>IF(Bugs[[#This Row],[HU]]=0," ",IF(Bugs[[#This Row],[ID Caso de prueba  (Opcional)]]=0," ",CONCATENATE("HU",Bugs[[#This Row],[HU]]," - ",Bugs[[#This Row],[ID Caso de prueba  (Opcional)]])))</f>
        <v xml:space="preserve"> </v>
      </c>
      <c r="G53" s="209"/>
      <c r="H53" s="197"/>
      <c r="I53" s="197"/>
      <c r="J53" s="205"/>
      <c r="K53" s="205"/>
      <c r="L53" s="205"/>
      <c r="M53" s="205"/>
      <c r="N53" s="205"/>
      <c r="O53" s="205"/>
      <c r="P53" s="205"/>
      <c r="Q53" s="205"/>
      <c r="R53" s="205"/>
      <c r="S53" s="205"/>
      <c r="T53" s="212"/>
      <c r="U53" s="11"/>
    </row>
    <row r="54" spans="2:21" ht="12" x14ac:dyDescent="0.2">
      <c r="B54" s="198"/>
      <c r="C54" s="200" t="str">
        <f>IFERROR(IF(ISBLANK(Bugs[[#This Row],[ID Bug]])," ",'Inf. Proyecto'!$D$17)," ")</f>
        <v xml:space="preserve"> </v>
      </c>
      <c r="D54" s="197"/>
      <c r="E54" s="205"/>
      <c r="F54" s="208" t="str">
        <f>IF(Bugs[[#This Row],[HU]]=0," ",IF(Bugs[[#This Row],[ID Caso de prueba  (Opcional)]]=0," ",CONCATENATE("HU",Bugs[[#This Row],[HU]]," - ",Bugs[[#This Row],[ID Caso de prueba  (Opcional)]])))</f>
        <v xml:space="preserve"> </v>
      </c>
      <c r="G54" s="209"/>
      <c r="H54" s="197"/>
      <c r="I54" s="197"/>
      <c r="J54" s="205"/>
      <c r="K54" s="205"/>
      <c r="L54" s="205"/>
      <c r="M54" s="205"/>
      <c r="N54" s="205"/>
      <c r="O54" s="205"/>
      <c r="P54" s="205"/>
      <c r="Q54" s="205"/>
      <c r="R54" s="205"/>
      <c r="S54" s="205"/>
      <c r="T54" s="212"/>
      <c r="U54" s="11"/>
    </row>
    <row r="55" spans="2:21" ht="12" x14ac:dyDescent="0.2">
      <c r="B55" s="198"/>
      <c r="C55" s="200" t="str">
        <f>IFERROR(IF(ISBLANK(Bugs[[#This Row],[ID Bug]])," ",'Inf. Proyecto'!$D$17)," ")</f>
        <v xml:space="preserve"> </v>
      </c>
      <c r="D55" s="197"/>
      <c r="E55" s="205"/>
      <c r="F55" s="208" t="str">
        <f>IF(Bugs[[#This Row],[HU]]=0," ",IF(Bugs[[#This Row],[ID Caso de prueba  (Opcional)]]=0," ",CONCATENATE("HU",Bugs[[#This Row],[HU]]," - ",Bugs[[#This Row],[ID Caso de prueba  (Opcional)]])))</f>
        <v xml:space="preserve"> </v>
      </c>
      <c r="G55" s="209"/>
      <c r="H55" s="197"/>
      <c r="I55" s="197"/>
      <c r="J55" s="205"/>
      <c r="K55" s="205"/>
      <c r="L55" s="205"/>
      <c r="M55" s="205"/>
      <c r="N55" s="205"/>
      <c r="O55" s="205"/>
      <c r="P55" s="205"/>
      <c r="Q55" s="205"/>
      <c r="R55" s="205"/>
      <c r="S55" s="205"/>
      <c r="T55" s="212"/>
      <c r="U55" s="11"/>
    </row>
    <row r="56" spans="2:21" ht="12" x14ac:dyDescent="0.2">
      <c r="B56" s="198"/>
      <c r="C56" s="200" t="str">
        <f>IFERROR(IF(ISBLANK(Bugs[[#This Row],[ID Bug]])," ",'Inf. Proyecto'!$D$17)," ")</f>
        <v xml:space="preserve"> </v>
      </c>
      <c r="D56" s="197"/>
      <c r="E56" s="205"/>
      <c r="F56" s="208" t="str">
        <f>IF(Bugs[[#This Row],[HU]]=0," ",IF(Bugs[[#This Row],[ID Caso de prueba  (Opcional)]]=0," ",CONCATENATE("HU",Bugs[[#This Row],[HU]]," - ",Bugs[[#This Row],[ID Caso de prueba  (Opcional)]])))</f>
        <v xml:space="preserve"> </v>
      </c>
      <c r="G56" s="209"/>
      <c r="H56" s="197"/>
      <c r="I56" s="197"/>
      <c r="J56" s="205"/>
      <c r="K56" s="205"/>
      <c r="L56" s="205"/>
      <c r="M56" s="205"/>
      <c r="N56" s="205"/>
      <c r="O56" s="205"/>
      <c r="P56" s="205"/>
      <c r="Q56" s="205"/>
      <c r="R56" s="205"/>
      <c r="S56" s="205"/>
      <c r="T56" s="212"/>
      <c r="U56" s="11"/>
    </row>
    <row r="57" spans="2:21" ht="12" x14ac:dyDescent="0.2">
      <c r="B57" s="198"/>
      <c r="C57" s="200" t="str">
        <f>IFERROR(IF(ISBLANK(Bugs[[#This Row],[ID Bug]])," ",'Inf. Proyecto'!$D$17)," ")</f>
        <v xml:space="preserve"> </v>
      </c>
      <c r="D57" s="197"/>
      <c r="E57" s="205"/>
      <c r="F57" s="208" t="str">
        <f>IF(Bugs[[#This Row],[HU]]=0," ",IF(Bugs[[#This Row],[ID Caso de prueba  (Opcional)]]=0," ",CONCATENATE("HU",Bugs[[#This Row],[HU]]," - ",Bugs[[#This Row],[ID Caso de prueba  (Opcional)]])))</f>
        <v xml:space="preserve"> </v>
      </c>
      <c r="G57" s="209"/>
      <c r="H57" s="197"/>
      <c r="I57" s="197"/>
      <c r="J57" s="205"/>
      <c r="K57" s="205"/>
      <c r="L57" s="205"/>
      <c r="M57" s="205"/>
      <c r="N57" s="205"/>
      <c r="O57" s="205"/>
      <c r="P57" s="205"/>
      <c r="Q57" s="205"/>
      <c r="R57" s="205"/>
      <c r="S57" s="205"/>
      <c r="T57" s="212"/>
      <c r="U57" s="11"/>
    </row>
    <row r="58" spans="2:21" ht="12" x14ac:dyDescent="0.2">
      <c r="B58" s="198"/>
      <c r="C58" s="200" t="str">
        <f>IFERROR(IF(ISBLANK(Bugs[[#This Row],[ID Bug]])," ",'Inf. Proyecto'!$D$17)," ")</f>
        <v xml:space="preserve"> </v>
      </c>
      <c r="D58" s="197"/>
      <c r="E58" s="205"/>
      <c r="F58" s="208" t="str">
        <f>IF(Bugs[[#This Row],[HU]]=0," ",IF(Bugs[[#This Row],[ID Caso de prueba  (Opcional)]]=0," ",CONCATENATE("HU",Bugs[[#This Row],[HU]]," - ",Bugs[[#This Row],[ID Caso de prueba  (Opcional)]])))</f>
        <v xml:space="preserve"> </v>
      </c>
      <c r="G58" s="209"/>
      <c r="H58" s="197"/>
      <c r="I58" s="197"/>
      <c r="J58" s="205"/>
      <c r="K58" s="205"/>
      <c r="L58" s="205"/>
      <c r="M58" s="205"/>
      <c r="N58" s="205"/>
      <c r="O58" s="205"/>
      <c r="P58" s="205"/>
      <c r="Q58" s="205"/>
      <c r="R58" s="205"/>
      <c r="S58" s="205"/>
      <c r="T58" s="212"/>
      <c r="U58" s="11"/>
    </row>
    <row r="59" spans="2:21" ht="12" x14ac:dyDescent="0.2">
      <c r="B59" s="198"/>
      <c r="C59" s="200" t="str">
        <f>IFERROR(IF(ISBLANK(Bugs[[#This Row],[ID Bug]])," ",'Inf. Proyecto'!$D$17)," ")</f>
        <v xml:space="preserve"> </v>
      </c>
      <c r="D59" s="197"/>
      <c r="E59" s="205"/>
      <c r="F59" s="208" t="str">
        <f>IF(Bugs[[#This Row],[HU]]=0," ",IF(Bugs[[#This Row],[ID Caso de prueba  (Opcional)]]=0," ",CONCATENATE("HU",Bugs[[#This Row],[HU]]," - ",Bugs[[#This Row],[ID Caso de prueba  (Opcional)]])))</f>
        <v xml:space="preserve"> </v>
      </c>
      <c r="G59" s="209"/>
      <c r="H59" s="197"/>
      <c r="I59" s="197"/>
      <c r="J59" s="205"/>
      <c r="K59" s="205"/>
      <c r="L59" s="205"/>
      <c r="M59" s="205"/>
      <c r="N59" s="205"/>
      <c r="O59" s="205"/>
      <c r="P59" s="205"/>
      <c r="Q59" s="205"/>
      <c r="R59" s="205"/>
      <c r="S59" s="205"/>
      <c r="T59" s="212"/>
      <c r="U59" s="11"/>
    </row>
    <row r="60" spans="2:21" ht="12" x14ac:dyDescent="0.2">
      <c r="B60" s="198"/>
      <c r="C60" s="200" t="str">
        <f>IFERROR(IF(ISBLANK(Bugs[[#This Row],[ID Bug]])," ",'Inf. Proyecto'!$D$17)," ")</f>
        <v xml:space="preserve"> </v>
      </c>
      <c r="D60" s="197"/>
      <c r="E60" s="205"/>
      <c r="F60" s="208" t="str">
        <f>IF(Bugs[[#This Row],[HU]]=0," ",IF(Bugs[[#This Row],[ID Caso de prueba  (Opcional)]]=0," ",CONCATENATE("HU",Bugs[[#This Row],[HU]]," - ",Bugs[[#This Row],[ID Caso de prueba  (Opcional)]])))</f>
        <v xml:space="preserve"> </v>
      </c>
      <c r="G60" s="209"/>
      <c r="H60" s="197"/>
      <c r="I60" s="197"/>
      <c r="J60" s="205"/>
      <c r="K60" s="205"/>
      <c r="L60" s="205"/>
      <c r="M60" s="205"/>
      <c r="N60" s="205"/>
      <c r="O60" s="205"/>
      <c r="P60" s="205"/>
      <c r="Q60" s="205"/>
      <c r="R60" s="205"/>
      <c r="S60" s="205"/>
      <c r="T60" s="212"/>
      <c r="U60" s="11"/>
    </row>
    <row r="61" spans="2:21" ht="12" x14ac:dyDescent="0.2">
      <c r="B61" s="198"/>
      <c r="C61" s="200" t="str">
        <f>IFERROR(IF(ISBLANK(Bugs[[#This Row],[ID Bug]])," ",'Inf. Proyecto'!$D$17)," ")</f>
        <v xml:space="preserve"> </v>
      </c>
      <c r="D61" s="197"/>
      <c r="E61" s="205"/>
      <c r="F61" s="208" t="str">
        <f>IF(Bugs[[#This Row],[HU]]=0," ",IF(Bugs[[#This Row],[ID Caso de prueba  (Opcional)]]=0," ",CONCATENATE("HU",Bugs[[#This Row],[HU]]," - ",Bugs[[#This Row],[ID Caso de prueba  (Opcional)]])))</f>
        <v xml:space="preserve"> </v>
      </c>
      <c r="G61" s="209"/>
      <c r="H61" s="197"/>
      <c r="I61" s="197"/>
      <c r="J61" s="205"/>
      <c r="K61" s="205"/>
      <c r="L61" s="205"/>
      <c r="M61" s="205"/>
      <c r="N61" s="205"/>
      <c r="O61" s="205"/>
      <c r="P61" s="205"/>
      <c r="Q61" s="205"/>
      <c r="R61" s="205"/>
      <c r="S61" s="205"/>
      <c r="T61" s="212"/>
      <c r="U61" s="11"/>
    </row>
    <row r="62" spans="2:21" ht="12" x14ac:dyDescent="0.2">
      <c r="B62" s="198"/>
      <c r="C62" s="200" t="str">
        <f>IFERROR(IF(ISBLANK(Bugs[[#This Row],[ID Bug]])," ",'Inf. Proyecto'!$D$17)," ")</f>
        <v xml:space="preserve"> </v>
      </c>
      <c r="D62" s="197"/>
      <c r="E62" s="205"/>
      <c r="F62" s="208" t="str">
        <f>IF(Bugs[[#This Row],[HU]]=0," ",IF(Bugs[[#This Row],[ID Caso de prueba  (Opcional)]]=0," ",CONCATENATE("HU",Bugs[[#This Row],[HU]]," - ",Bugs[[#This Row],[ID Caso de prueba  (Opcional)]])))</f>
        <v xml:space="preserve"> </v>
      </c>
      <c r="G62" s="209"/>
      <c r="H62" s="197"/>
      <c r="I62" s="197"/>
      <c r="J62" s="205"/>
      <c r="K62" s="205"/>
      <c r="L62" s="205"/>
      <c r="M62" s="205"/>
      <c r="N62" s="205"/>
      <c r="O62" s="205"/>
      <c r="P62" s="205"/>
      <c r="Q62" s="205"/>
      <c r="R62" s="205"/>
      <c r="S62" s="205"/>
      <c r="T62" s="212"/>
      <c r="U62" s="11"/>
    </row>
    <row r="63" spans="2:21" ht="12" x14ac:dyDescent="0.2">
      <c r="B63" s="198"/>
      <c r="C63" s="200" t="str">
        <f>IFERROR(IF(ISBLANK(Bugs[[#This Row],[ID Bug]])," ",'Inf. Proyecto'!$D$17)," ")</f>
        <v xml:space="preserve"> </v>
      </c>
      <c r="D63" s="197"/>
      <c r="E63" s="205"/>
      <c r="F63" s="208" t="str">
        <f>IF(Bugs[[#This Row],[HU]]=0," ",IF(Bugs[[#This Row],[ID Caso de prueba  (Opcional)]]=0," ",CONCATENATE("HU",Bugs[[#This Row],[HU]]," - ",Bugs[[#This Row],[ID Caso de prueba  (Opcional)]])))</f>
        <v xml:space="preserve"> </v>
      </c>
      <c r="G63" s="209"/>
      <c r="H63" s="197"/>
      <c r="I63" s="197"/>
      <c r="J63" s="205"/>
      <c r="K63" s="205"/>
      <c r="L63" s="205"/>
      <c r="M63" s="205"/>
      <c r="N63" s="205"/>
      <c r="O63" s="205"/>
      <c r="P63" s="205"/>
      <c r="Q63" s="205"/>
      <c r="R63" s="205"/>
      <c r="S63" s="205"/>
      <c r="T63" s="212"/>
      <c r="U63" s="11"/>
    </row>
    <row r="64" spans="2:21" ht="12" x14ac:dyDescent="0.2">
      <c r="B64" s="198"/>
      <c r="C64" s="200" t="str">
        <f>IFERROR(IF(ISBLANK(Bugs[[#This Row],[ID Bug]])," ",'Inf. Proyecto'!$D$17)," ")</f>
        <v xml:space="preserve"> </v>
      </c>
      <c r="D64" s="197"/>
      <c r="E64" s="205"/>
      <c r="F64" s="208" t="str">
        <f>IF(Bugs[[#This Row],[HU]]=0," ",IF(Bugs[[#This Row],[ID Caso de prueba  (Opcional)]]=0," ",CONCATENATE("HU",Bugs[[#This Row],[HU]]," - ",Bugs[[#This Row],[ID Caso de prueba  (Opcional)]])))</f>
        <v xml:space="preserve"> </v>
      </c>
      <c r="G64" s="209"/>
      <c r="H64" s="197"/>
      <c r="I64" s="197"/>
      <c r="J64" s="205"/>
      <c r="K64" s="205"/>
      <c r="L64" s="205"/>
      <c r="M64" s="205"/>
      <c r="N64" s="205"/>
      <c r="O64" s="205"/>
      <c r="P64" s="205"/>
      <c r="Q64" s="205"/>
      <c r="R64" s="205"/>
      <c r="S64" s="205"/>
      <c r="T64" s="212"/>
      <c r="U64" s="11"/>
    </row>
    <row r="65" spans="2:21" ht="12" x14ac:dyDescent="0.2">
      <c r="B65" s="198"/>
      <c r="C65" s="200" t="str">
        <f>IFERROR(IF(ISBLANK(Bugs[[#This Row],[ID Bug]])," ",'Inf. Proyecto'!$D$17)," ")</f>
        <v xml:space="preserve"> </v>
      </c>
      <c r="D65" s="197"/>
      <c r="E65" s="205"/>
      <c r="F65" s="208" t="str">
        <f>IF(Bugs[[#This Row],[HU]]=0," ",IF(Bugs[[#This Row],[ID Caso de prueba  (Opcional)]]=0," ",CONCATENATE("HU",Bugs[[#This Row],[HU]]," - ",Bugs[[#This Row],[ID Caso de prueba  (Opcional)]])))</f>
        <v xml:space="preserve"> </v>
      </c>
      <c r="G65" s="209"/>
      <c r="H65" s="197"/>
      <c r="I65" s="197"/>
      <c r="J65" s="205"/>
      <c r="K65" s="205"/>
      <c r="L65" s="205"/>
      <c r="M65" s="205"/>
      <c r="N65" s="205"/>
      <c r="O65" s="205"/>
      <c r="P65" s="205"/>
      <c r="Q65" s="205"/>
      <c r="R65" s="205"/>
      <c r="S65" s="205"/>
      <c r="T65" s="212"/>
      <c r="U65" s="11"/>
    </row>
    <row r="66" spans="2:21" ht="12" x14ac:dyDescent="0.2">
      <c r="B66" s="198"/>
      <c r="C66" s="200" t="str">
        <f>IFERROR(IF(ISBLANK(Bugs[[#This Row],[ID Bug]])," ",'Inf. Proyecto'!$D$17)," ")</f>
        <v xml:space="preserve"> </v>
      </c>
      <c r="D66" s="197"/>
      <c r="E66" s="205"/>
      <c r="F66" s="208" t="str">
        <f>IF(Bugs[[#This Row],[HU]]=0," ",IF(Bugs[[#This Row],[ID Caso de prueba  (Opcional)]]=0," ",CONCATENATE("HU",Bugs[[#This Row],[HU]]," - ",Bugs[[#This Row],[ID Caso de prueba  (Opcional)]])))</f>
        <v xml:space="preserve"> </v>
      </c>
      <c r="G66" s="209"/>
      <c r="H66" s="197"/>
      <c r="I66" s="197"/>
      <c r="J66" s="205"/>
      <c r="K66" s="205"/>
      <c r="L66" s="205"/>
      <c r="M66" s="205"/>
      <c r="N66" s="205"/>
      <c r="O66" s="205"/>
      <c r="P66" s="205"/>
      <c r="Q66" s="205"/>
      <c r="R66" s="205"/>
      <c r="S66" s="205"/>
      <c r="T66" s="212"/>
      <c r="U66" s="11"/>
    </row>
    <row r="67" spans="2:21" ht="12" x14ac:dyDescent="0.2">
      <c r="B67" s="198"/>
      <c r="C67" s="200" t="str">
        <f>IFERROR(IF(ISBLANK(Bugs[[#This Row],[ID Bug]])," ",'Inf. Proyecto'!$D$17)," ")</f>
        <v xml:space="preserve"> </v>
      </c>
      <c r="D67" s="197"/>
      <c r="E67" s="205"/>
      <c r="F67" s="208" t="str">
        <f>IF(Bugs[[#This Row],[HU]]=0," ",IF(Bugs[[#This Row],[ID Caso de prueba  (Opcional)]]=0," ",CONCATENATE("HU",Bugs[[#This Row],[HU]]," - ",Bugs[[#This Row],[ID Caso de prueba  (Opcional)]])))</f>
        <v xml:space="preserve"> </v>
      </c>
      <c r="G67" s="209"/>
      <c r="H67" s="197"/>
      <c r="I67" s="197"/>
      <c r="J67" s="205"/>
      <c r="K67" s="205"/>
      <c r="L67" s="205"/>
      <c r="M67" s="205"/>
      <c r="N67" s="205"/>
      <c r="O67" s="205"/>
      <c r="P67" s="205"/>
      <c r="Q67" s="205"/>
      <c r="R67" s="205"/>
      <c r="S67" s="205"/>
      <c r="T67" s="212"/>
      <c r="U67" s="11"/>
    </row>
    <row r="68" spans="2:21" ht="12" x14ac:dyDescent="0.2">
      <c r="B68" s="198"/>
      <c r="C68" s="200" t="str">
        <f>IFERROR(IF(ISBLANK(Bugs[[#This Row],[ID Bug]])," ",'Inf. Proyecto'!$D$17)," ")</f>
        <v xml:space="preserve"> </v>
      </c>
      <c r="D68" s="197"/>
      <c r="E68" s="205"/>
      <c r="F68" s="208" t="str">
        <f>IF(Bugs[[#This Row],[HU]]=0," ",IF(Bugs[[#This Row],[ID Caso de prueba  (Opcional)]]=0," ",CONCATENATE("HU",Bugs[[#This Row],[HU]]," - ",Bugs[[#This Row],[ID Caso de prueba  (Opcional)]])))</f>
        <v xml:space="preserve"> </v>
      </c>
      <c r="G68" s="209"/>
      <c r="H68" s="197"/>
      <c r="I68" s="197"/>
      <c r="J68" s="205"/>
      <c r="K68" s="205"/>
      <c r="L68" s="205"/>
      <c r="M68" s="205"/>
      <c r="N68" s="205"/>
      <c r="O68" s="205"/>
      <c r="P68" s="205"/>
      <c r="Q68" s="205"/>
      <c r="R68" s="205"/>
      <c r="S68" s="205"/>
      <c r="T68" s="212"/>
      <c r="U68" s="11"/>
    </row>
    <row r="69" spans="2:21" ht="12" x14ac:dyDescent="0.2">
      <c r="B69" s="198"/>
      <c r="C69" s="200" t="str">
        <f>IFERROR(IF(ISBLANK(Bugs[[#This Row],[ID Bug]])," ",'Inf. Proyecto'!$D$17)," ")</f>
        <v xml:space="preserve"> </v>
      </c>
      <c r="D69" s="197"/>
      <c r="E69" s="205"/>
      <c r="F69" s="208" t="str">
        <f>IF(Bugs[[#This Row],[HU]]=0," ",IF(Bugs[[#This Row],[ID Caso de prueba  (Opcional)]]=0," ",CONCATENATE("HU",Bugs[[#This Row],[HU]]," - ",Bugs[[#This Row],[ID Caso de prueba  (Opcional)]])))</f>
        <v xml:space="preserve"> </v>
      </c>
      <c r="G69" s="209"/>
      <c r="H69" s="197"/>
      <c r="I69" s="197"/>
      <c r="J69" s="205"/>
      <c r="K69" s="205"/>
      <c r="L69" s="205"/>
      <c r="M69" s="205"/>
      <c r="N69" s="205"/>
      <c r="O69" s="205"/>
      <c r="P69" s="205"/>
      <c r="Q69" s="205"/>
      <c r="R69" s="205"/>
      <c r="S69" s="205"/>
      <c r="T69" s="212"/>
      <c r="U69" s="11"/>
    </row>
    <row r="70" spans="2:21" ht="12" x14ac:dyDescent="0.2">
      <c r="B70" s="198"/>
      <c r="C70" s="200" t="str">
        <f>IFERROR(IF(ISBLANK(Bugs[[#This Row],[ID Bug]])," ",'Inf. Proyecto'!$D$17)," ")</f>
        <v xml:space="preserve"> </v>
      </c>
      <c r="D70" s="197"/>
      <c r="E70" s="205"/>
      <c r="F70" s="208" t="str">
        <f>IF(Bugs[[#This Row],[HU]]=0," ",IF(Bugs[[#This Row],[ID Caso de prueba  (Opcional)]]=0," ",CONCATENATE("HU",Bugs[[#This Row],[HU]]," - ",Bugs[[#This Row],[ID Caso de prueba  (Opcional)]])))</f>
        <v xml:space="preserve"> </v>
      </c>
      <c r="G70" s="209"/>
      <c r="H70" s="197"/>
      <c r="I70" s="197"/>
      <c r="J70" s="205"/>
      <c r="K70" s="205"/>
      <c r="L70" s="205"/>
      <c r="M70" s="205"/>
      <c r="N70" s="205"/>
      <c r="O70" s="205"/>
      <c r="P70" s="205"/>
      <c r="Q70" s="205"/>
      <c r="R70" s="205"/>
      <c r="S70" s="205"/>
      <c r="T70" s="212"/>
      <c r="U70" s="11"/>
    </row>
    <row r="71" spans="2:21" ht="12" x14ac:dyDescent="0.2">
      <c r="B71" s="198"/>
      <c r="C71" s="200" t="str">
        <f>IFERROR(IF(ISBLANK(Bugs[[#This Row],[ID Bug]])," ",'Inf. Proyecto'!$D$17)," ")</f>
        <v xml:space="preserve"> </v>
      </c>
      <c r="D71" s="197"/>
      <c r="E71" s="205"/>
      <c r="F71" s="208" t="str">
        <f>IF(Bugs[[#This Row],[HU]]=0," ",IF(Bugs[[#This Row],[ID Caso de prueba  (Opcional)]]=0," ",CONCATENATE("HU",Bugs[[#This Row],[HU]]," - ",Bugs[[#This Row],[ID Caso de prueba  (Opcional)]])))</f>
        <v xml:space="preserve"> </v>
      </c>
      <c r="G71" s="209"/>
      <c r="H71" s="197"/>
      <c r="I71" s="197"/>
      <c r="J71" s="205"/>
      <c r="K71" s="205"/>
      <c r="L71" s="205"/>
      <c r="M71" s="205"/>
      <c r="N71" s="205"/>
      <c r="O71" s="205"/>
      <c r="P71" s="205"/>
      <c r="Q71" s="205"/>
      <c r="R71" s="205"/>
      <c r="S71" s="205"/>
      <c r="T71" s="212"/>
      <c r="U71" s="11"/>
    </row>
    <row r="72" spans="2:21" ht="12" x14ac:dyDescent="0.2">
      <c r="B72" s="198"/>
      <c r="C72" s="200" t="str">
        <f>IFERROR(IF(ISBLANK(Bugs[[#This Row],[ID Bug]])," ",'Inf. Proyecto'!$D$17)," ")</f>
        <v xml:space="preserve"> </v>
      </c>
      <c r="D72" s="197"/>
      <c r="E72" s="205"/>
      <c r="F72" s="208" t="str">
        <f>IF(Bugs[[#This Row],[HU]]=0," ",IF(Bugs[[#This Row],[ID Caso de prueba  (Opcional)]]=0," ",CONCATENATE("HU",Bugs[[#This Row],[HU]]," - ",Bugs[[#This Row],[ID Caso de prueba  (Opcional)]])))</f>
        <v xml:space="preserve"> </v>
      </c>
      <c r="G72" s="209"/>
      <c r="H72" s="197"/>
      <c r="I72" s="197"/>
      <c r="J72" s="205"/>
      <c r="K72" s="205"/>
      <c r="L72" s="205"/>
      <c r="M72" s="205"/>
      <c r="N72" s="205"/>
      <c r="O72" s="205"/>
      <c r="P72" s="205"/>
      <c r="Q72" s="205"/>
      <c r="R72" s="205"/>
      <c r="S72" s="205"/>
      <c r="T72" s="212"/>
      <c r="U72" s="11"/>
    </row>
    <row r="73" spans="2:21" ht="12" x14ac:dyDescent="0.2">
      <c r="B73" s="198"/>
      <c r="C73" s="200" t="str">
        <f>IFERROR(IF(ISBLANK(Bugs[[#This Row],[ID Bug]])," ",'Inf. Proyecto'!$D$17)," ")</f>
        <v xml:space="preserve"> </v>
      </c>
      <c r="D73" s="197"/>
      <c r="E73" s="205"/>
      <c r="F73" s="208" t="str">
        <f>IF(Bugs[[#This Row],[HU]]=0," ",IF(Bugs[[#This Row],[ID Caso de prueba  (Opcional)]]=0," ",CONCATENATE("HU",Bugs[[#This Row],[HU]]," - ",Bugs[[#This Row],[ID Caso de prueba  (Opcional)]])))</f>
        <v xml:space="preserve"> </v>
      </c>
      <c r="G73" s="209"/>
      <c r="H73" s="197"/>
      <c r="I73" s="197"/>
      <c r="J73" s="205"/>
      <c r="K73" s="205"/>
      <c r="L73" s="205"/>
      <c r="M73" s="205"/>
      <c r="N73" s="205"/>
      <c r="O73" s="205"/>
      <c r="P73" s="205"/>
      <c r="Q73" s="205"/>
      <c r="R73" s="205"/>
      <c r="S73" s="205"/>
      <c r="T73" s="212"/>
      <c r="U73" s="11"/>
    </row>
    <row r="74" spans="2:21" ht="12" x14ac:dyDescent="0.2">
      <c r="B74" s="198"/>
      <c r="C74" s="200" t="str">
        <f>IFERROR(IF(ISBLANK(Bugs[[#This Row],[ID Bug]])," ",'Inf. Proyecto'!$D$17)," ")</f>
        <v xml:space="preserve"> </v>
      </c>
      <c r="D74" s="197"/>
      <c r="E74" s="205"/>
      <c r="F74" s="208" t="str">
        <f>IF(Bugs[[#This Row],[HU]]=0," ",IF(Bugs[[#This Row],[ID Caso de prueba  (Opcional)]]=0," ",CONCATENATE("HU",Bugs[[#This Row],[HU]]," - ",Bugs[[#This Row],[ID Caso de prueba  (Opcional)]])))</f>
        <v xml:space="preserve"> </v>
      </c>
      <c r="G74" s="209"/>
      <c r="H74" s="197"/>
      <c r="I74" s="197"/>
      <c r="J74" s="205"/>
      <c r="K74" s="205"/>
      <c r="L74" s="205"/>
      <c r="M74" s="205"/>
      <c r="N74" s="205"/>
      <c r="O74" s="205"/>
      <c r="P74" s="205"/>
      <c r="Q74" s="205"/>
      <c r="R74" s="205"/>
      <c r="S74" s="205"/>
      <c r="T74" s="212"/>
      <c r="U74" s="11"/>
    </row>
    <row r="75" spans="2:21" ht="12" x14ac:dyDescent="0.2">
      <c r="B75" s="198"/>
      <c r="C75" s="200" t="str">
        <f>IFERROR(IF(ISBLANK(Bugs[[#This Row],[ID Bug]])," ",'Inf. Proyecto'!$D$17)," ")</f>
        <v xml:space="preserve"> </v>
      </c>
      <c r="D75" s="197"/>
      <c r="E75" s="205"/>
      <c r="F75" s="208" t="str">
        <f>IF(Bugs[[#This Row],[HU]]=0," ",IF(Bugs[[#This Row],[ID Caso de prueba  (Opcional)]]=0," ",CONCATENATE("HU",Bugs[[#This Row],[HU]]," - ",Bugs[[#This Row],[ID Caso de prueba  (Opcional)]])))</f>
        <v xml:space="preserve"> </v>
      </c>
      <c r="G75" s="209"/>
      <c r="H75" s="197"/>
      <c r="I75" s="197"/>
      <c r="J75" s="205"/>
      <c r="K75" s="205"/>
      <c r="L75" s="205"/>
      <c r="M75" s="205"/>
      <c r="N75" s="205"/>
      <c r="O75" s="205"/>
      <c r="P75" s="205"/>
      <c r="Q75" s="205"/>
      <c r="R75" s="205"/>
      <c r="S75" s="205"/>
      <c r="T75" s="212"/>
      <c r="U75" s="11"/>
    </row>
    <row r="76" spans="2:21" ht="12" x14ac:dyDescent="0.2">
      <c r="B76" s="198"/>
      <c r="C76" s="200" t="str">
        <f>IFERROR(IF(ISBLANK(Bugs[[#This Row],[ID Bug]])," ",'Inf. Proyecto'!$D$17)," ")</f>
        <v xml:space="preserve"> </v>
      </c>
      <c r="D76" s="197"/>
      <c r="E76" s="205"/>
      <c r="F76" s="208" t="str">
        <f>IF(Bugs[[#This Row],[HU]]=0," ",IF(Bugs[[#This Row],[ID Caso de prueba  (Opcional)]]=0," ",CONCATENATE("HU",Bugs[[#This Row],[HU]]," - ",Bugs[[#This Row],[ID Caso de prueba  (Opcional)]])))</f>
        <v xml:space="preserve"> </v>
      </c>
      <c r="G76" s="209"/>
      <c r="H76" s="197"/>
      <c r="I76" s="197"/>
      <c r="J76" s="205"/>
      <c r="K76" s="205"/>
      <c r="L76" s="205"/>
      <c r="M76" s="205"/>
      <c r="N76" s="205"/>
      <c r="O76" s="205"/>
      <c r="P76" s="205"/>
      <c r="Q76" s="205"/>
      <c r="R76" s="205"/>
      <c r="S76" s="205"/>
      <c r="T76" s="212"/>
      <c r="U76" s="11"/>
    </row>
    <row r="77" spans="2:21" ht="12" x14ac:dyDescent="0.2">
      <c r="B77" s="198"/>
      <c r="C77" s="200" t="str">
        <f>IFERROR(IF(ISBLANK(Bugs[[#This Row],[ID Bug]])," ",'Inf. Proyecto'!$D$17)," ")</f>
        <v xml:space="preserve"> </v>
      </c>
      <c r="D77" s="197"/>
      <c r="E77" s="205"/>
      <c r="F77" s="208" t="str">
        <f>IF(Bugs[[#This Row],[HU]]=0," ",IF(Bugs[[#This Row],[ID Caso de prueba  (Opcional)]]=0," ",CONCATENATE("HU",Bugs[[#This Row],[HU]]," - ",Bugs[[#This Row],[ID Caso de prueba  (Opcional)]])))</f>
        <v xml:space="preserve"> </v>
      </c>
      <c r="G77" s="209"/>
      <c r="H77" s="197"/>
      <c r="I77" s="197"/>
      <c r="J77" s="205"/>
      <c r="K77" s="205"/>
      <c r="L77" s="205"/>
      <c r="M77" s="205"/>
      <c r="N77" s="205"/>
      <c r="O77" s="205"/>
      <c r="P77" s="205"/>
      <c r="Q77" s="205"/>
      <c r="R77" s="205"/>
      <c r="S77" s="205"/>
      <c r="T77" s="212"/>
      <c r="U77" s="11"/>
    </row>
    <row r="78" spans="2:21" ht="12" x14ac:dyDescent="0.2">
      <c r="B78" s="198"/>
      <c r="C78" s="200" t="str">
        <f>IFERROR(IF(ISBLANK(Bugs[[#This Row],[ID Bug]])," ",'Inf. Proyecto'!$D$17)," ")</f>
        <v xml:space="preserve"> </v>
      </c>
      <c r="D78" s="197"/>
      <c r="E78" s="205"/>
      <c r="F78" s="208" t="str">
        <f>IF(Bugs[[#This Row],[HU]]=0," ",IF(Bugs[[#This Row],[ID Caso de prueba  (Opcional)]]=0," ",CONCATENATE("HU",Bugs[[#This Row],[HU]]," - ",Bugs[[#This Row],[ID Caso de prueba  (Opcional)]])))</f>
        <v xml:space="preserve"> </v>
      </c>
      <c r="G78" s="209"/>
      <c r="H78" s="197"/>
      <c r="I78" s="197"/>
      <c r="J78" s="205"/>
      <c r="K78" s="205"/>
      <c r="L78" s="205"/>
      <c r="M78" s="205"/>
      <c r="N78" s="205"/>
      <c r="O78" s="205"/>
      <c r="P78" s="205"/>
      <c r="Q78" s="205"/>
      <c r="R78" s="205"/>
      <c r="S78" s="205"/>
      <c r="T78" s="212"/>
      <c r="U78" s="11"/>
    </row>
    <row r="79" spans="2:21" ht="12" x14ac:dyDescent="0.2">
      <c r="B79" s="198"/>
      <c r="C79" s="200" t="str">
        <f>IFERROR(IF(ISBLANK(Bugs[[#This Row],[ID Bug]])," ",'Inf. Proyecto'!$D$17)," ")</f>
        <v xml:space="preserve"> </v>
      </c>
      <c r="D79" s="197"/>
      <c r="E79" s="205"/>
      <c r="F79" s="208" t="str">
        <f>IF(Bugs[[#This Row],[HU]]=0," ",IF(Bugs[[#This Row],[ID Caso de prueba  (Opcional)]]=0," ",CONCATENATE("HU",Bugs[[#This Row],[HU]]," - ",Bugs[[#This Row],[ID Caso de prueba  (Opcional)]])))</f>
        <v xml:space="preserve"> </v>
      </c>
      <c r="G79" s="209"/>
      <c r="H79" s="197"/>
      <c r="I79" s="197"/>
      <c r="J79" s="205"/>
      <c r="K79" s="205"/>
      <c r="L79" s="205"/>
      <c r="M79" s="205"/>
      <c r="N79" s="205"/>
      <c r="O79" s="205"/>
      <c r="P79" s="205"/>
      <c r="Q79" s="205"/>
      <c r="R79" s="205"/>
      <c r="S79" s="205"/>
      <c r="T79" s="212"/>
      <c r="U79" s="11"/>
    </row>
    <row r="80" spans="2:21" ht="12" x14ac:dyDescent="0.2">
      <c r="B80" s="198"/>
      <c r="C80" s="200" t="str">
        <f>IFERROR(IF(ISBLANK(Bugs[[#This Row],[ID Bug]])," ",'Inf. Proyecto'!$D$17)," ")</f>
        <v xml:space="preserve"> </v>
      </c>
      <c r="D80" s="197"/>
      <c r="E80" s="205"/>
      <c r="F80" s="208" t="str">
        <f>IF(Bugs[[#This Row],[HU]]=0," ",IF(Bugs[[#This Row],[ID Caso de prueba  (Opcional)]]=0," ",CONCATENATE("HU",Bugs[[#This Row],[HU]]," - ",Bugs[[#This Row],[ID Caso de prueba  (Opcional)]])))</f>
        <v xml:space="preserve"> </v>
      </c>
      <c r="G80" s="209"/>
      <c r="H80" s="197"/>
      <c r="I80" s="197"/>
      <c r="J80" s="205"/>
      <c r="K80" s="205"/>
      <c r="L80" s="205"/>
      <c r="M80" s="205"/>
      <c r="N80" s="205"/>
      <c r="O80" s="205"/>
      <c r="P80" s="205"/>
      <c r="Q80" s="205"/>
      <c r="R80" s="205"/>
      <c r="S80" s="205"/>
      <c r="T80" s="212"/>
      <c r="U80" s="11"/>
    </row>
    <row r="81" spans="2:21" ht="12" x14ac:dyDescent="0.2">
      <c r="B81" s="198"/>
      <c r="C81" s="200" t="str">
        <f>IFERROR(IF(ISBLANK(Bugs[[#This Row],[ID Bug]])," ",'Inf. Proyecto'!$D$17)," ")</f>
        <v xml:space="preserve"> </v>
      </c>
      <c r="D81" s="197"/>
      <c r="E81" s="205"/>
      <c r="F81" s="208" t="str">
        <f>IF(Bugs[[#This Row],[HU]]=0," ",IF(Bugs[[#This Row],[ID Caso de prueba  (Opcional)]]=0," ",CONCATENATE("HU",Bugs[[#This Row],[HU]]," - ",Bugs[[#This Row],[ID Caso de prueba  (Opcional)]])))</f>
        <v xml:space="preserve"> </v>
      </c>
      <c r="G81" s="209"/>
      <c r="H81" s="197"/>
      <c r="I81" s="197"/>
      <c r="J81" s="205"/>
      <c r="K81" s="205"/>
      <c r="L81" s="205"/>
      <c r="M81" s="205"/>
      <c r="N81" s="205"/>
      <c r="O81" s="205"/>
      <c r="P81" s="205"/>
      <c r="Q81" s="205"/>
      <c r="R81" s="205"/>
      <c r="S81" s="205"/>
      <c r="T81" s="212"/>
      <c r="U81" s="11"/>
    </row>
    <row r="82" spans="2:21" ht="12" x14ac:dyDescent="0.2">
      <c r="B82" s="198"/>
      <c r="C82" s="200" t="str">
        <f>IFERROR(IF(ISBLANK(Bugs[[#This Row],[ID Bug]])," ",'Inf. Proyecto'!$D$17)," ")</f>
        <v xml:space="preserve"> </v>
      </c>
      <c r="D82" s="197"/>
      <c r="E82" s="205"/>
      <c r="F82" s="208" t="str">
        <f>IF(Bugs[[#This Row],[HU]]=0," ",IF(Bugs[[#This Row],[ID Caso de prueba  (Opcional)]]=0," ",CONCATENATE("HU",Bugs[[#This Row],[HU]]," - ",Bugs[[#This Row],[ID Caso de prueba  (Opcional)]])))</f>
        <v xml:space="preserve"> </v>
      </c>
      <c r="G82" s="209"/>
      <c r="H82" s="197"/>
      <c r="I82" s="197"/>
      <c r="J82" s="205"/>
      <c r="K82" s="205"/>
      <c r="L82" s="205"/>
      <c r="M82" s="205"/>
      <c r="N82" s="205"/>
      <c r="O82" s="205"/>
      <c r="P82" s="205"/>
      <c r="Q82" s="205"/>
      <c r="R82" s="205"/>
      <c r="S82" s="205"/>
      <c r="T82" s="212"/>
      <c r="U82" s="11"/>
    </row>
    <row r="83" spans="2:21" ht="12" x14ac:dyDescent="0.2">
      <c r="B83" s="198"/>
      <c r="C83" s="200" t="str">
        <f>IFERROR(IF(ISBLANK(Bugs[[#This Row],[ID Bug]])," ",'Inf. Proyecto'!$D$17)," ")</f>
        <v xml:space="preserve"> </v>
      </c>
      <c r="D83" s="197"/>
      <c r="E83" s="205"/>
      <c r="F83" s="208" t="str">
        <f>IF(Bugs[[#This Row],[HU]]=0," ",IF(Bugs[[#This Row],[ID Caso de prueba  (Opcional)]]=0," ",CONCATENATE("HU",Bugs[[#This Row],[HU]]," - ",Bugs[[#This Row],[ID Caso de prueba  (Opcional)]])))</f>
        <v xml:space="preserve"> </v>
      </c>
      <c r="G83" s="209"/>
      <c r="H83" s="197"/>
      <c r="I83" s="197"/>
      <c r="J83" s="205"/>
      <c r="K83" s="205"/>
      <c r="L83" s="205"/>
      <c r="M83" s="205"/>
      <c r="N83" s="205"/>
      <c r="O83" s="205"/>
      <c r="P83" s="205"/>
      <c r="Q83" s="205"/>
      <c r="R83" s="205"/>
      <c r="S83" s="205"/>
      <c r="T83" s="212"/>
      <c r="U83" s="11"/>
    </row>
    <row r="84" spans="2:21" ht="12" x14ac:dyDescent="0.2">
      <c r="B84" s="198"/>
      <c r="C84" s="200" t="str">
        <f>IFERROR(IF(ISBLANK(Bugs[[#This Row],[ID Bug]])," ",'Inf. Proyecto'!$D$17)," ")</f>
        <v xml:space="preserve"> </v>
      </c>
      <c r="D84" s="197"/>
      <c r="E84" s="205"/>
      <c r="F84" s="208" t="str">
        <f>IF(Bugs[[#This Row],[HU]]=0," ",IF(Bugs[[#This Row],[ID Caso de prueba  (Opcional)]]=0," ",CONCATENATE("HU",Bugs[[#This Row],[HU]]," - ",Bugs[[#This Row],[ID Caso de prueba  (Opcional)]])))</f>
        <v xml:space="preserve"> </v>
      </c>
      <c r="G84" s="209"/>
      <c r="H84" s="197"/>
      <c r="I84" s="197"/>
      <c r="J84" s="205"/>
      <c r="K84" s="205"/>
      <c r="L84" s="205"/>
      <c r="M84" s="205"/>
      <c r="N84" s="205"/>
      <c r="O84" s="205"/>
      <c r="P84" s="205"/>
      <c r="Q84" s="205"/>
      <c r="R84" s="205"/>
      <c r="S84" s="205"/>
      <c r="T84" s="212"/>
      <c r="U84" s="11"/>
    </row>
    <row r="85" spans="2:21" ht="12" x14ac:dyDescent="0.2">
      <c r="B85" s="198"/>
      <c r="C85" s="200" t="str">
        <f>IFERROR(IF(ISBLANK(Bugs[[#This Row],[ID Bug]])," ",'Inf. Proyecto'!$D$17)," ")</f>
        <v xml:space="preserve"> </v>
      </c>
      <c r="D85" s="197"/>
      <c r="E85" s="205"/>
      <c r="F85" s="208" t="str">
        <f>IF(Bugs[[#This Row],[HU]]=0," ",IF(Bugs[[#This Row],[ID Caso de prueba  (Opcional)]]=0," ",CONCATENATE("HU",Bugs[[#This Row],[HU]]," - ",Bugs[[#This Row],[ID Caso de prueba  (Opcional)]])))</f>
        <v xml:space="preserve"> </v>
      </c>
      <c r="G85" s="209"/>
      <c r="H85" s="197"/>
      <c r="I85" s="197"/>
      <c r="J85" s="205"/>
      <c r="K85" s="205"/>
      <c r="L85" s="205"/>
      <c r="M85" s="205"/>
      <c r="N85" s="205"/>
      <c r="O85" s="205"/>
      <c r="P85" s="205"/>
      <c r="Q85" s="205"/>
      <c r="R85" s="205"/>
      <c r="S85" s="205"/>
      <c r="T85" s="212"/>
      <c r="U85" s="11"/>
    </row>
    <row r="86" spans="2:21" ht="12" x14ac:dyDescent="0.2">
      <c r="B86" s="198"/>
      <c r="C86" s="200" t="str">
        <f>IFERROR(IF(ISBLANK(Bugs[[#This Row],[ID Bug]])," ",'Inf. Proyecto'!$D$17)," ")</f>
        <v xml:space="preserve"> </v>
      </c>
      <c r="D86" s="197"/>
      <c r="E86" s="205"/>
      <c r="F86" s="208" t="str">
        <f>IF(Bugs[[#This Row],[HU]]=0," ",IF(Bugs[[#This Row],[ID Caso de prueba  (Opcional)]]=0," ",CONCATENATE("HU",Bugs[[#This Row],[HU]]," - ",Bugs[[#This Row],[ID Caso de prueba  (Opcional)]])))</f>
        <v xml:space="preserve"> </v>
      </c>
      <c r="G86" s="209"/>
      <c r="H86" s="197"/>
      <c r="I86" s="197"/>
      <c r="J86" s="205"/>
      <c r="K86" s="205"/>
      <c r="L86" s="205"/>
      <c r="M86" s="205"/>
      <c r="N86" s="205"/>
      <c r="O86" s="205"/>
      <c r="P86" s="205"/>
      <c r="Q86" s="205"/>
      <c r="R86" s="205"/>
      <c r="S86" s="205"/>
      <c r="T86" s="212"/>
      <c r="U86" s="11"/>
    </row>
    <row r="87" spans="2:21" ht="12" x14ac:dyDescent="0.2">
      <c r="B87" s="198"/>
      <c r="C87" s="200" t="str">
        <f>IFERROR(IF(ISBLANK(Bugs[[#This Row],[ID Bug]])," ",'Inf. Proyecto'!$D$17)," ")</f>
        <v xml:space="preserve"> </v>
      </c>
      <c r="D87" s="197"/>
      <c r="E87" s="205"/>
      <c r="F87" s="208" t="str">
        <f>IF(Bugs[[#This Row],[HU]]=0," ",IF(Bugs[[#This Row],[ID Caso de prueba  (Opcional)]]=0," ",CONCATENATE("HU",Bugs[[#This Row],[HU]]," - ",Bugs[[#This Row],[ID Caso de prueba  (Opcional)]])))</f>
        <v xml:space="preserve"> </v>
      </c>
      <c r="G87" s="209"/>
      <c r="H87" s="197"/>
      <c r="I87" s="197"/>
      <c r="J87" s="205"/>
      <c r="K87" s="205"/>
      <c r="L87" s="205"/>
      <c r="M87" s="205"/>
      <c r="N87" s="205"/>
      <c r="O87" s="205"/>
      <c r="P87" s="205"/>
      <c r="Q87" s="205"/>
      <c r="R87" s="205"/>
      <c r="S87" s="205"/>
      <c r="T87" s="212"/>
      <c r="U87" s="11"/>
    </row>
    <row r="88" spans="2:21" ht="12" x14ac:dyDescent="0.2">
      <c r="B88" s="198"/>
      <c r="C88" s="200" t="str">
        <f>IFERROR(IF(ISBLANK(Bugs[[#This Row],[ID Bug]])," ",'Inf. Proyecto'!$D$17)," ")</f>
        <v xml:space="preserve"> </v>
      </c>
      <c r="D88" s="197"/>
      <c r="E88" s="205"/>
      <c r="F88" s="208" t="str">
        <f>IF(Bugs[[#This Row],[HU]]=0," ",IF(Bugs[[#This Row],[ID Caso de prueba  (Opcional)]]=0," ",CONCATENATE("HU",Bugs[[#This Row],[HU]]," - ",Bugs[[#This Row],[ID Caso de prueba  (Opcional)]])))</f>
        <v xml:space="preserve"> </v>
      </c>
      <c r="G88" s="209"/>
      <c r="H88" s="197"/>
      <c r="I88" s="197"/>
      <c r="J88" s="205"/>
      <c r="K88" s="205"/>
      <c r="L88" s="205"/>
      <c r="M88" s="205"/>
      <c r="N88" s="205"/>
      <c r="O88" s="205"/>
      <c r="P88" s="205"/>
      <c r="Q88" s="205"/>
      <c r="R88" s="205"/>
      <c r="S88" s="205"/>
      <c r="T88" s="212"/>
      <c r="U88" s="11"/>
    </row>
    <row r="89" spans="2:21" ht="12" x14ac:dyDescent="0.2">
      <c r="B89" s="198"/>
      <c r="C89" s="200" t="str">
        <f>IFERROR(IF(ISBLANK(Bugs[[#This Row],[ID Bug]])," ",'Inf. Proyecto'!$D$17)," ")</f>
        <v xml:space="preserve"> </v>
      </c>
      <c r="D89" s="197"/>
      <c r="E89" s="205"/>
      <c r="F89" s="208" t="str">
        <f>IF(Bugs[[#This Row],[HU]]=0," ",IF(Bugs[[#This Row],[ID Caso de prueba  (Opcional)]]=0," ",CONCATENATE("HU",Bugs[[#This Row],[HU]]," - ",Bugs[[#This Row],[ID Caso de prueba  (Opcional)]])))</f>
        <v xml:space="preserve"> </v>
      </c>
      <c r="G89" s="209"/>
      <c r="H89" s="197"/>
      <c r="I89" s="197"/>
      <c r="J89" s="205"/>
      <c r="K89" s="205"/>
      <c r="L89" s="205"/>
      <c r="M89" s="205"/>
      <c r="N89" s="205"/>
      <c r="O89" s="205"/>
      <c r="P89" s="205"/>
      <c r="Q89" s="205"/>
      <c r="R89" s="205"/>
      <c r="S89" s="205"/>
      <c r="T89" s="212"/>
      <c r="U89" s="11"/>
    </row>
    <row r="90" spans="2:21" ht="12" x14ac:dyDescent="0.2">
      <c r="B90" s="198"/>
      <c r="C90" s="200" t="str">
        <f>IFERROR(IF(ISBLANK(Bugs[[#This Row],[ID Bug]])," ",'Inf. Proyecto'!$D$17)," ")</f>
        <v xml:space="preserve"> </v>
      </c>
      <c r="D90" s="197"/>
      <c r="E90" s="205"/>
      <c r="F90" s="208" t="str">
        <f>IF(Bugs[[#This Row],[HU]]=0," ",IF(Bugs[[#This Row],[ID Caso de prueba  (Opcional)]]=0," ",CONCATENATE("HU",Bugs[[#This Row],[HU]]," - ",Bugs[[#This Row],[ID Caso de prueba  (Opcional)]])))</f>
        <v xml:space="preserve"> </v>
      </c>
      <c r="G90" s="209"/>
      <c r="H90" s="197"/>
      <c r="I90" s="197"/>
      <c r="J90" s="205"/>
      <c r="K90" s="205"/>
      <c r="L90" s="205"/>
      <c r="M90" s="205"/>
      <c r="N90" s="205"/>
      <c r="O90" s="205"/>
      <c r="P90" s="205"/>
      <c r="Q90" s="205"/>
      <c r="R90" s="205"/>
      <c r="S90" s="205"/>
      <c r="T90" s="212"/>
      <c r="U90" s="11"/>
    </row>
    <row r="91" spans="2:21" ht="12" x14ac:dyDescent="0.2">
      <c r="B91" s="198"/>
      <c r="C91" s="200" t="str">
        <f>IFERROR(IF(ISBLANK(Bugs[[#This Row],[ID Bug]])," ",'Inf. Proyecto'!$D$17)," ")</f>
        <v xml:space="preserve"> </v>
      </c>
      <c r="D91" s="197"/>
      <c r="E91" s="205"/>
      <c r="F91" s="208" t="str">
        <f>IF(Bugs[[#This Row],[HU]]=0," ",IF(Bugs[[#This Row],[ID Caso de prueba  (Opcional)]]=0," ",CONCATENATE("HU",Bugs[[#This Row],[HU]]," - ",Bugs[[#This Row],[ID Caso de prueba  (Opcional)]])))</f>
        <v xml:space="preserve"> </v>
      </c>
      <c r="G91" s="209"/>
      <c r="H91" s="197"/>
      <c r="I91" s="197"/>
      <c r="J91" s="205"/>
      <c r="K91" s="205"/>
      <c r="L91" s="205"/>
      <c r="M91" s="205"/>
      <c r="N91" s="205"/>
      <c r="O91" s="205"/>
      <c r="P91" s="205"/>
      <c r="Q91" s="205"/>
      <c r="R91" s="205"/>
      <c r="S91" s="205"/>
      <c r="T91" s="212"/>
      <c r="U91" s="11"/>
    </row>
    <row r="92" spans="2:21" ht="12" x14ac:dyDescent="0.2">
      <c r="B92" s="198"/>
      <c r="C92" s="200" t="str">
        <f>IFERROR(IF(ISBLANK(Bugs[[#This Row],[ID Bug]])," ",'Inf. Proyecto'!$D$17)," ")</f>
        <v xml:space="preserve"> </v>
      </c>
      <c r="D92" s="197"/>
      <c r="E92" s="205"/>
      <c r="F92" s="208" t="str">
        <f>IF(Bugs[[#This Row],[HU]]=0," ",IF(Bugs[[#This Row],[ID Caso de prueba  (Opcional)]]=0," ",CONCATENATE("HU",Bugs[[#This Row],[HU]]," - ",Bugs[[#This Row],[ID Caso de prueba  (Opcional)]])))</f>
        <v xml:space="preserve"> </v>
      </c>
      <c r="G92" s="209"/>
      <c r="H92" s="197"/>
      <c r="I92" s="197"/>
      <c r="J92" s="205"/>
      <c r="K92" s="205"/>
      <c r="L92" s="205"/>
      <c r="M92" s="205"/>
      <c r="N92" s="205"/>
      <c r="O92" s="205"/>
      <c r="P92" s="205"/>
      <c r="Q92" s="205"/>
      <c r="R92" s="205"/>
      <c r="S92" s="205"/>
      <c r="T92" s="212"/>
      <c r="U92" s="11"/>
    </row>
    <row r="93" spans="2:21" ht="12" x14ac:dyDescent="0.2">
      <c r="B93" s="198"/>
      <c r="C93" s="200" t="str">
        <f>IFERROR(IF(ISBLANK(Bugs[[#This Row],[ID Bug]])," ",'Inf. Proyecto'!$D$17)," ")</f>
        <v xml:space="preserve"> </v>
      </c>
      <c r="D93" s="197"/>
      <c r="E93" s="205"/>
      <c r="F93" s="208" t="str">
        <f>IF(Bugs[[#This Row],[HU]]=0," ",IF(Bugs[[#This Row],[ID Caso de prueba  (Opcional)]]=0," ",CONCATENATE("HU",Bugs[[#This Row],[HU]]," - ",Bugs[[#This Row],[ID Caso de prueba  (Opcional)]])))</f>
        <v xml:space="preserve"> </v>
      </c>
      <c r="G93" s="209"/>
      <c r="H93" s="197"/>
      <c r="I93" s="197"/>
      <c r="J93" s="205"/>
      <c r="K93" s="205"/>
      <c r="L93" s="205"/>
      <c r="M93" s="205"/>
      <c r="N93" s="205"/>
      <c r="O93" s="205"/>
      <c r="P93" s="205"/>
      <c r="Q93" s="205"/>
      <c r="R93" s="205"/>
      <c r="S93" s="205"/>
      <c r="T93" s="212"/>
      <c r="U93" s="11"/>
    </row>
    <row r="94" spans="2:21" ht="12" x14ac:dyDescent="0.2">
      <c r="B94" s="198"/>
      <c r="C94" s="200" t="str">
        <f>IFERROR(IF(ISBLANK(Bugs[[#This Row],[ID Bug]])," ",'Inf. Proyecto'!$D$17)," ")</f>
        <v xml:space="preserve"> </v>
      </c>
      <c r="D94" s="197"/>
      <c r="E94" s="205"/>
      <c r="F94" s="208" t="str">
        <f>IF(Bugs[[#This Row],[HU]]=0," ",IF(Bugs[[#This Row],[ID Caso de prueba  (Opcional)]]=0," ",CONCATENATE("HU",Bugs[[#This Row],[HU]]," - ",Bugs[[#This Row],[ID Caso de prueba  (Opcional)]])))</f>
        <v xml:space="preserve"> </v>
      </c>
      <c r="G94" s="209"/>
      <c r="H94" s="197"/>
      <c r="I94" s="197"/>
      <c r="J94" s="205"/>
      <c r="K94" s="205"/>
      <c r="L94" s="205"/>
      <c r="M94" s="205"/>
      <c r="N94" s="205"/>
      <c r="O94" s="205"/>
      <c r="P94" s="205"/>
      <c r="Q94" s="205"/>
      <c r="R94" s="205"/>
      <c r="S94" s="205"/>
      <c r="T94" s="212"/>
      <c r="U94" s="11"/>
    </row>
    <row r="95" spans="2:21" ht="12" x14ac:dyDescent="0.2">
      <c r="B95" s="198"/>
      <c r="C95" s="200" t="str">
        <f>IFERROR(IF(ISBLANK(Bugs[[#This Row],[ID Bug]])," ",'Inf. Proyecto'!$D$17)," ")</f>
        <v xml:space="preserve"> </v>
      </c>
      <c r="D95" s="197"/>
      <c r="E95" s="205"/>
      <c r="F95" s="208" t="str">
        <f>IF(Bugs[[#This Row],[HU]]=0," ",IF(Bugs[[#This Row],[ID Caso de prueba  (Opcional)]]=0," ",CONCATENATE("HU",Bugs[[#This Row],[HU]]," - ",Bugs[[#This Row],[ID Caso de prueba  (Opcional)]])))</f>
        <v xml:space="preserve"> </v>
      </c>
      <c r="G95" s="209"/>
      <c r="H95" s="197"/>
      <c r="I95" s="197"/>
      <c r="J95" s="205"/>
      <c r="K95" s="205"/>
      <c r="L95" s="205"/>
      <c r="M95" s="205"/>
      <c r="N95" s="205"/>
      <c r="O95" s="205"/>
      <c r="P95" s="205"/>
      <c r="Q95" s="205"/>
      <c r="R95" s="205"/>
      <c r="S95" s="205"/>
      <c r="T95" s="212"/>
      <c r="U95" s="11"/>
    </row>
    <row r="96" spans="2:21" ht="12" x14ac:dyDescent="0.2">
      <c r="B96" s="198"/>
      <c r="C96" s="200" t="str">
        <f>IFERROR(IF(ISBLANK(Bugs[[#This Row],[ID Bug]])," ",'Inf. Proyecto'!$D$17)," ")</f>
        <v xml:space="preserve"> </v>
      </c>
      <c r="D96" s="197"/>
      <c r="E96" s="205"/>
      <c r="F96" s="208" t="str">
        <f>IF(Bugs[[#This Row],[HU]]=0," ",IF(Bugs[[#This Row],[ID Caso de prueba  (Opcional)]]=0," ",CONCATENATE("HU",Bugs[[#This Row],[HU]]," - ",Bugs[[#This Row],[ID Caso de prueba  (Opcional)]])))</f>
        <v xml:space="preserve"> </v>
      </c>
      <c r="G96" s="209"/>
      <c r="H96" s="197"/>
      <c r="I96" s="197"/>
      <c r="J96" s="205"/>
      <c r="K96" s="205"/>
      <c r="L96" s="205"/>
      <c r="M96" s="205"/>
      <c r="N96" s="205"/>
      <c r="O96" s="205"/>
      <c r="P96" s="205"/>
      <c r="Q96" s="205"/>
      <c r="R96" s="205"/>
      <c r="S96" s="205"/>
      <c r="T96" s="212"/>
      <c r="U96" s="11"/>
    </row>
    <row r="97" spans="2:21" ht="12" x14ac:dyDescent="0.2">
      <c r="B97" s="198"/>
      <c r="C97" s="200" t="str">
        <f>IFERROR(IF(ISBLANK(Bugs[[#This Row],[ID Bug]])," ",'Inf. Proyecto'!$D$17)," ")</f>
        <v xml:space="preserve"> </v>
      </c>
      <c r="D97" s="197"/>
      <c r="E97" s="205"/>
      <c r="F97" s="208" t="str">
        <f>IF(Bugs[[#This Row],[HU]]=0," ",IF(Bugs[[#This Row],[ID Caso de prueba  (Opcional)]]=0," ",CONCATENATE("HU",Bugs[[#This Row],[HU]]," - ",Bugs[[#This Row],[ID Caso de prueba  (Opcional)]])))</f>
        <v xml:space="preserve"> </v>
      </c>
      <c r="G97" s="209"/>
      <c r="H97" s="197"/>
      <c r="I97" s="197"/>
      <c r="J97" s="205"/>
      <c r="K97" s="205"/>
      <c r="L97" s="205"/>
      <c r="M97" s="205"/>
      <c r="N97" s="205"/>
      <c r="O97" s="205"/>
      <c r="P97" s="205"/>
      <c r="Q97" s="205"/>
      <c r="R97" s="205"/>
      <c r="S97" s="205"/>
      <c r="T97" s="212"/>
      <c r="U97" s="11"/>
    </row>
    <row r="98" spans="2:21" ht="12" x14ac:dyDescent="0.2">
      <c r="B98" s="198"/>
      <c r="C98" s="200" t="str">
        <f>IFERROR(IF(ISBLANK(Bugs[[#This Row],[ID Bug]])," ",'Inf. Proyecto'!$D$17)," ")</f>
        <v xml:space="preserve"> </v>
      </c>
      <c r="D98" s="197"/>
      <c r="E98" s="205"/>
      <c r="F98" s="208" t="str">
        <f>IF(Bugs[[#This Row],[HU]]=0," ",IF(Bugs[[#This Row],[ID Caso de prueba  (Opcional)]]=0," ",CONCATENATE("HU",Bugs[[#This Row],[HU]]," - ",Bugs[[#This Row],[ID Caso de prueba  (Opcional)]])))</f>
        <v xml:space="preserve"> </v>
      </c>
      <c r="G98" s="209"/>
      <c r="H98" s="197"/>
      <c r="I98" s="197"/>
      <c r="J98" s="205"/>
      <c r="K98" s="205"/>
      <c r="L98" s="205"/>
      <c r="M98" s="205"/>
      <c r="N98" s="205"/>
      <c r="O98" s="205"/>
      <c r="P98" s="205"/>
      <c r="Q98" s="205"/>
      <c r="R98" s="205"/>
      <c r="S98" s="205"/>
      <c r="T98" s="212"/>
      <c r="U98" s="11"/>
    </row>
    <row r="99" spans="2:21" ht="12" x14ac:dyDescent="0.2">
      <c r="B99" s="198"/>
      <c r="C99" s="200" t="str">
        <f>IFERROR(IF(ISBLANK(Bugs[[#This Row],[ID Bug]])," ",'Inf. Proyecto'!$D$17)," ")</f>
        <v xml:space="preserve"> </v>
      </c>
      <c r="D99" s="197"/>
      <c r="E99" s="205"/>
      <c r="F99" s="208" t="str">
        <f>IF(Bugs[[#This Row],[HU]]=0," ",IF(Bugs[[#This Row],[ID Caso de prueba  (Opcional)]]=0," ",CONCATENATE("HU",Bugs[[#This Row],[HU]]," - ",Bugs[[#This Row],[ID Caso de prueba  (Opcional)]])))</f>
        <v xml:space="preserve"> </v>
      </c>
      <c r="G99" s="209"/>
      <c r="H99" s="197"/>
      <c r="I99" s="197"/>
      <c r="J99" s="205"/>
      <c r="K99" s="205"/>
      <c r="L99" s="205"/>
      <c r="M99" s="205"/>
      <c r="N99" s="205"/>
      <c r="O99" s="205"/>
      <c r="P99" s="205"/>
      <c r="Q99" s="205"/>
      <c r="R99" s="205"/>
      <c r="S99" s="205"/>
      <c r="T99" s="212"/>
      <c r="U99" s="11"/>
    </row>
    <row r="100" spans="2:21" ht="12" x14ac:dyDescent="0.2">
      <c r="B100" s="198"/>
      <c r="C100" s="200" t="str">
        <f>IFERROR(IF(ISBLANK(Bugs[[#This Row],[ID Bug]])," ",'Inf. Proyecto'!$D$17)," ")</f>
        <v xml:space="preserve"> </v>
      </c>
      <c r="D100" s="197"/>
      <c r="E100" s="205"/>
      <c r="F100" s="208" t="str">
        <f>IF(Bugs[[#This Row],[HU]]=0," ",IF(Bugs[[#This Row],[ID Caso de prueba  (Opcional)]]=0," ",CONCATENATE("HU",Bugs[[#This Row],[HU]]," - ",Bugs[[#This Row],[ID Caso de prueba  (Opcional)]])))</f>
        <v xml:space="preserve"> </v>
      </c>
      <c r="G100" s="209"/>
      <c r="H100" s="197"/>
      <c r="I100" s="197"/>
      <c r="J100" s="205"/>
      <c r="K100" s="205"/>
      <c r="L100" s="205"/>
      <c r="M100" s="205"/>
      <c r="N100" s="205"/>
      <c r="O100" s="205"/>
      <c r="P100" s="205"/>
      <c r="Q100" s="205"/>
      <c r="R100" s="205"/>
      <c r="S100" s="205"/>
      <c r="T100" s="212"/>
      <c r="U100" s="11"/>
    </row>
    <row r="101" spans="2:21" ht="12" x14ac:dyDescent="0.2">
      <c r="B101" s="198"/>
      <c r="C101" s="200" t="str">
        <f>IFERROR(IF(ISBLANK(Bugs[[#This Row],[ID Bug]])," ",'Inf. Proyecto'!$D$17)," ")</f>
        <v xml:space="preserve"> </v>
      </c>
      <c r="D101" s="197"/>
      <c r="E101" s="205"/>
      <c r="F101" s="208" t="str">
        <f>IF(Bugs[[#This Row],[HU]]=0," ",IF(Bugs[[#This Row],[ID Caso de prueba  (Opcional)]]=0," ",CONCATENATE("HU",Bugs[[#This Row],[HU]]," - ",Bugs[[#This Row],[ID Caso de prueba  (Opcional)]])))</f>
        <v xml:space="preserve"> </v>
      </c>
      <c r="G101" s="209"/>
      <c r="H101" s="197"/>
      <c r="I101" s="197"/>
      <c r="J101" s="205"/>
      <c r="K101" s="205"/>
      <c r="L101" s="205"/>
      <c r="M101" s="205"/>
      <c r="N101" s="205"/>
      <c r="O101" s="205"/>
      <c r="P101" s="205"/>
      <c r="Q101" s="205"/>
      <c r="R101" s="205"/>
      <c r="S101" s="205"/>
      <c r="T101" s="212"/>
      <c r="U101" s="11"/>
    </row>
    <row r="102" spans="2:21" ht="12" x14ac:dyDescent="0.2">
      <c r="B102" s="198"/>
      <c r="C102" s="200" t="str">
        <f>IFERROR(IF(ISBLANK(Bugs[[#This Row],[ID Bug]])," ",'Inf. Proyecto'!$D$17)," ")</f>
        <v xml:space="preserve"> </v>
      </c>
      <c r="D102" s="197"/>
      <c r="E102" s="205"/>
      <c r="F102" s="208" t="str">
        <f>IF(Bugs[[#This Row],[HU]]=0," ",IF(Bugs[[#This Row],[ID Caso de prueba  (Opcional)]]=0," ",CONCATENATE("HU",Bugs[[#This Row],[HU]]," - ",Bugs[[#This Row],[ID Caso de prueba  (Opcional)]])))</f>
        <v xml:space="preserve"> </v>
      </c>
      <c r="G102" s="209"/>
      <c r="H102" s="197"/>
      <c r="I102" s="197"/>
      <c r="J102" s="205"/>
      <c r="K102" s="205"/>
      <c r="L102" s="205"/>
      <c r="M102" s="205"/>
      <c r="N102" s="205"/>
      <c r="O102" s="205"/>
      <c r="P102" s="205"/>
      <c r="Q102" s="205"/>
      <c r="R102" s="205"/>
      <c r="S102" s="205"/>
      <c r="T102" s="212"/>
      <c r="U102" s="11"/>
    </row>
    <row r="103" spans="2:21" ht="12" x14ac:dyDescent="0.2">
      <c r="B103" s="198"/>
      <c r="C103" s="200" t="str">
        <f>IFERROR(IF(ISBLANK(Bugs[[#This Row],[ID Bug]])," ",'Inf. Proyecto'!$D$17)," ")</f>
        <v xml:space="preserve"> </v>
      </c>
      <c r="D103" s="197"/>
      <c r="E103" s="205"/>
      <c r="F103" s="208" t="str">
        <f>IF(Bugs[[#This Row],[HU]]=0," ",IF(Bugs[[#This Row],[ID Caso de prueba  (Opcional)]]=0," ",CONCATENATE("HU",Bugs[[#This Row],[HU]]," - ",Bugs[[#This Row],[ID Caso de prueba  (Opcional)]])))</f>
        <v xml:space="preserve"> </v>
      </c>
      <c r="G103" s="209"/>
      <c r="H103" s="197"/>
      <c r="I103" s="197"/>
      <c r="J103" s="205"/>
      <c r="K103" s="205"/>
      <c r="L103" s="205"/>
      <c r="M103" s="205"/>
      <c r="N103" s="205"/>
      <c r="O103" s="205"/>
      <c r="P103" s="205"/>
      <c r="Q103" s="205"/>
      <c r="R103" s="205"/>
      <c r="S103" s="205"/>
      <c r="T103" s="212"/>
      <c r="U103" s="11"/>
    </row>
    <row r="104" spans="2:21" ht="12" x14ac:dyDescent="0.2">
      <c r="B104" s="198"/>
      <c r="C104" s="200" t="str">
        <f>IFERROR(IF(ISBLANK(Bugs[[#This Row],[ID Bug]])," ",'Inf. Proyecto'!$D$17)," ")</f>
        <v xml:space="preserve"> </v>
      </c>
      <c r="D104" s="197"/>
      <c r="E104" s="205"/>
      <c r="F104" s="208" t="str">
        <f>IF(Bugs[[#This Row],[HU]]=0," ",IF(Bugs[[#This Row],[ID Caso de prueba  (Opcional)]]=0," ",CONCATENATE("HU",Bugs[[#This Row],[HU]]," - ",Bugs[[#This Row],[ID Caso de prueba  (Opcional)]])))</f>
        <v xml:space="preserve"> </v>
      </c>
      <c r="G104" s="209"/>
      <c r="H104" s="197"/>
      <c r="I104" s="197"/>
      <c r="J104" s="205"/>
      <c r="K104" s="205"/>
      <c r="L104" s="205"/>
      <c r="M104" s="205"/>
      <c r="N104" s="205"/>
      <c r="O104" s="205"/>
      <c r="P104" s="205"/>
      <c r="Q104" s="205"/>
      <c r="R104" s="205"/>
      <c r="S104" s="205"/>
      <c r="T104" s="212"/>
      <c r="U104" s="11"/>
    </row>
    <row r="105" spans="2:21" ht="12" x14ac:dyDescent="0.2">
      <c r="B105" s="198"/>
      <c r="C105" s="200" t="str">
        <f>IFERROR(IF(ISBLANK(Bugs[[#This Row],[ID Bug]])," ",'Inf. Proyecto'!$D$17)," ")</f>
        <v xml:space="preserve"> </v>
      </c>
      <c r="D105" s="197"/>
      <c r="E105" s="205"/>
      <c r="F105" s="208" t="str">
        <f>IF(Bugs[[#This Row],[HU]]=0," ",IF(Bugs[[#This Row],[ID Caso de prueba  (Opcional)]]=0," ",CONCATENATE("HU",Bugs[[#This Row],[HU]]," - ",Bugs[[#This Row],[ID Caso de prueba  (Opcional)]])))</f>
        <v xml:space="preserve"> </v>
      </c>
      <c r="G105" s="209"/>
      <c r="H105" s="197"/>
      <c r="I105" s="197"/>
      <c r="J105" s="205"/>
      <c r="K105" s="205"/>
      <c r="L105" s="205"/>
      <c r="M105" s="205"/>
      <c r="N105" s="205"/>
      <c r="O105" s="205"/>
      <c r="P105" s="205"/>
      <c r="Q105" s="205"/>
      <c r="R105" s="205"/>
      <c r="S105" s="205"/>
      <c r="T105" s="212"/>
      <c r="U105" s="11"/>
    </row>
    <row r="106" spans="2:21" ht="12" x14ac:dyDescent="0.2">
      <c r="B106" s="198"/>
      <c r="C106" s="200" t="str">
        <f>IFERROR(IF(ISBLANK(Bugs[[#This Row],[ID Bug]])," ",'Inf. Proyecto'!$D$17)," ")</f>
        <v xml:space="preserve"> </v>
      </c>
      <c r="D106" s="197"/>
      <c r="E106" s="205"/>
      <c r="F106" s="208" t="str">
        <f>IF(Bugs[[#This Row],[HU]]=0," ",IF(Bugs[[#This Row],[ID Caso de prueba  (Opcional)]]=0," ",CONCATENATE("HU",Bugs[[#This Row],[HU]]," - ",Bugs[[#This Row],[ID Caso de prueba  (Opcional)]])))</f>
        <v xml:space="preserve"> </v>
      </c>
      <c r="G106" s="209"/>
      <c r="H106" s="197"/>
      <c r="I106" s="197"/>
      <c r="J106" s="205"/>
      <c r="K106" s="205"/>
      <c r="L106" s="205"/>
      <c r="M106" s="205"/>
      <c r="N106" s="205"/>
      <c r="O106" s="205"/>
      <c r="P106" s="205"/>
      <c r="Q106" s="205"/>
      <c r="R106" s="205"/>
      <c r="S106" s="205"/>
      <c r="T106" s="212"/>
      <c r="U106" s="11"/>
    </row>
    <row r="107" spans="2:21" ht="12" x14ac:dyDescent="0.2">
      <c r="B107" s="198"/>
      <c r="C107" s="200" t="str">
        <f>IFERROR(IF(ISBLANK(Bugs[[#This Row],[ID Bug]])," ",'Inf. Proyecto'!$D$17)," ")</f>
        <v xml:space="preserve"> </v>
      </c>
      <c r="D107" s="197"/>
      <c r="E107" s="205"/>
      <c r="F107" s="208" t="str">
        <f>IF(Bugs[[#This Row],[HU]]=0," ",IF(Bugs[[#This Row],[ID Caso de prueba  (Opcional)]]=0," ",CONCATENATE("HU",Bugs[[#This Row],[HU]]," - ",Bugs[[#This Row],[ID Caso de prueba  (Opcional)]])))</f>
        <v xml:space="preserve"> </v>
      </c>
      <c r="G107" s="209"/>
      <c r="H107" s="197"/>
      <c r="I107" s="197"/>
      <c r="J107" s="205"/>
      <c r="K107" s="205"/>
      <c r="L107" s="205"/>
      <c r="M107" s="205"/>
      <c r="N107" s="205"/>
      <c r="O107" s="205"/>
      <c r="P107" s="205"/>
      <c r="Q107" s="205"/>
      <c r="R107" s="205"/>
      <c r="S107" s="205"/>
      <c r="T107" s="212"/>
      <c r="U107" s="11"/>
    </row>
    <row r="108" spans="2:21" ht="12" x14ac:dyDescent="0.2">
      <c r="B108" s="198"/>
      <c r="C108" s="200" t="str">
        <f>IFERROR(IF(ISBLANK(Bugs[[#This Row],[ID Bug]])," ",'Inf. Proyecto'!$D$17)," ")</f>
        <v xml:space="preserve"> </v>
      </c>
      <c r="D108" s="197"/>
      <c r="E108" s="205"/>
      <c r="F108" s="208" t="str">
        <f>IF(Bugs[[#This Row],[HU]]=0," ",IF(Bugs[[#This Row],[ID Caso de prueba  (Opcional)]]=0," ",CONCATENATE("HU",Bugs[[#This Row],[HU]]," - ",Bugs[[#This Row],[ID Caso de prueba  (Opcional)]])))</f>
        <v xml:space="preserve"> </v>
      </c>
      <c r="G108" s="209"/>
      <c r="H108" s="197"/>
      <c r="I108" s="197"/>
      <c r="J108" s="205"/>
      <c r="K108" s="205"/>
      <c r="L108" s="205"/>
      <c r="M108" s="205"/>
      <c r="N108" s="205"/>
      <c r="O108" s="205"/>
      <c r="P108" s="205"/>
      <c r="Q108" s="205"/>
      <c r="R108" s="205"/>
      <c r="S108" s="205"/>
      <c r="T108" s="212"/>
      <c r="U108" s="11"/>
    </row>
    <row r="109" spans="2:21" ht="12" x14ac:dyDescent="0.2">
      <c r="B109" s="198"/>
      <c r="C109" s="200" t="str">
        <f>IFERROR(IF(ISBLANK(Bugs[[#This Row],[ID Bug]])," ",'Inf. Proyecto'!$D$17)," ")</f>
        <v xml:space="preserve"> </v>
      </c>
      <c r="D109" s="197"/>
      <c r="E109" s="205"/>
      <c r="F109" s="208" t="str">
        <f>IF(Bugs[[#This Row],[HU]]=0," ",IF(Bugs[[#This Row],[ID Caso de prueba  (Opcional)]]=0," ",CONCATENATE("HU",Bugs[[#This Row],[HU]]," - ",Bugs[[#This Row],[ID Caso de prueba  (Opcional)]])))</f>
        <v xml:space="preserve"> </v>
      </c>
      <c r="G109" s="209"/>
      <c r="H109" s="197"/>
      <c r="I109" s="197"/>
      <c r="J109" s="205"/>
      <c r="K109" s="205"/>
      <c r="L109" s="205"/>
      <c r="M109" s="205"/>
      <c r="N109" s="205"/>
      <c r="O109" s="205"/>
      <c r="P109" s="205"/>
      <c r="Q109" s="205"/>
      <c r="R109" s="205"/>
      <c r="S109" s="205"/>
      <c r="T109" s="212"/>
      <c r="U109" s="11"/>
    </row>
    <row r="110" spans="2:21" ht="12" x14ac:dyDescent="0.2">
      <c r="B110" s="198"/>
      <c r="C110" s="200" t="str">
        <f>IFERROR(IF(ISBLANK(Bugs[[#This Row],[ID Bug]])," ",'Inf. Proyecto'!$D$17)," ")</f>
        <v xml:space="preserve"> </v>
      </c>
      <c r="D110" s="197"/>
      <c r="E110" s="205"/>
      <c r="F110" s="208" t="str">
        <f>IF(Bugs[[#This Row],[HU]]=0," ",IF(Bugs[[#This Row],[ID Caso de prueba  (Opcional)]]=0," ",CONCATENATE("HU",Bugs[[#This Row],[HU]]," - ",Bugs[[#This Row],[ID Caso de prueba  (Opcional)]])))</f>
        <v xml:space="preserve"> </v>
      </c>
      <c r="G110" s="209"/>
      <c r="H110" s="197"/>
      <c r="I110" s="197"/>
      <c r="J110" s="205"/>
      <c r="K110" s="205"/>
      <c r="L110" s="205"/>
      <c r="M110" s="205"/>
      <c r="N110" s="205"/>
      <c r="O110" s="205"/>
      <c r="P110" s="205"/>
      <c r="Q110" s="205"/>
      <c r="R110" s="205"/>
      <c r="S110" s="205"/>
      <c r="T110" s="212"/>
      <c r="U110" s="11"/>
    </row>
    <row r="111" spans="2:21" ht="12" x14ac:dyDescent="0.2">
      <c r="B111" s="198"/>
      <c r="C111" s="200" t="str">
        <f>IFERROR(IF(ISBLANK(Bugs[[#This Row],[ID Bug]])," ",'Inf. Proyecto'!$D$17)," ")</f>
        <v xml:space="preserve"> </v>
      </c>
      <c r="D111" s="197"/>
      <c r="E111" s="205"/>
      <c r="F111" s="208" t="str">
        <f>IF(Bugs[[#This Row],[HU]]=0," ",IF(Bugs[[#This Row],[ID Caso de prueba  (Opcional)]]=0," ",CONCATENATE("HU",Bugs[[#This Row],[HU]]," - ",Bugs[[#This Row],[ID Caso de prueba  (Opcional)]])))</f>
        <v xml:space="preserve"> </v>
      </c>
      <c r="G111" s="209"/>
      <c r="H111" s="197"/>
      <c r="I111" s="197"/>
      <c r="J111" s="205"/>
      <c r="K111" s="205"/>
      <c r="L111" s="205"/>
      <c r="M111" s="205"/>
      <c r="N111" s="205"/>
      <c r="O111" s="205"/>
      <c r="P111" s="205"/>
      <c r="Q111" s="205"/>
      <c r="R111" s="205"/>
      <c r="S111" s="205"/>
      <c r="T111" s="212"/>
      <c r="U111" s="11"/>
    </row>
    <row r="112" spans="2:21" ht="12" x14ac:dyDescent="0.2">
      <c r="B112" s="198"/>
      <c r="C112" s="200" t="str">
        <f>IFERROR(IF(ISBLANK(Bugs[[#This Row],[ID Bug]])," ",'Inf. Proyecto'!$D$17)," ")</f>
        <v xml:space="preserve"> </v>
      </c>
      <c r="D112" s="197"/>
      <c r="E112" s="205"/>
      <c r="F112" s="208" t="str">
        <f>IF(Bugs[[#This Row],[HU]]=0," ",IF(Bugs[[#This Row],[ID Caso de prueba  (Opcional)]]=0," ",CONCATENATE("HU",Bugs[[#This Row],[HU]]," - ",Bugs[[#This Row],[ID Caso de prueba  (Opcional)]])))</f>
        <v xml:space="preserve"> </v>
      </c>
      <c r="G112" s="209"/>
      <c r="H112" s="197"/>
      <c r="I112" s="197"/>
      <c r="J112" s="205"/>
      <c r="K112" s="205"/>
      <c r="L112" s="205"/>
      <c r="M112" s="205"/>
      <c r="N112" s="205"/>
      <c r="O112" s="205"/>
      <c r="P112" s="205"/>
      <c r="Q112" s="205"/>
      <c r="R112" s="205"/>
      <c r="S112" s="205"/>
      <c r="T112" s="212"/>
      <c r="U112" s="11"/>
    </row>
    <row r="113" spans="2:21" ht="12" x14ac:dyDescent="0.2">
      <c r="B113" s="198"/>
      <c r="C113" s="200" t="str">
        <f>IFERROR(IF(ISBLANK(Bugs[[#This Row],[ID Bug]])," ",'Inf. Proyecto'!$D$17)," ")</f>
        <v xml:space="preserve"> </v>
      </c>
      <c r="D113" s="197"/>
      <c r="E113" s="205"/>
      <c r="F113" s="208" t="str">
        <f>IF(Bugs[[#This Row],[HU]]=0," ",IF(Bugs[[#This Row],[ID Caso de prueba  (Opcional)]]=0," ",CONCATENATE("HU",Bugs[[#This Row],[HU]]," - ",Bugs[[#This Row],[ID Caso de prueba  (Opcional)]])))</f>
        <v xml:space="preserve"> </v>
      </c>
      <c r="G113" s="209"/>
      <c r="H113" s="197"/>
      <c r="I113" s="197"/>
      <c r="J113" s="205"/>
      <c r="K113" s="205"/>
      <c r="L113" s="205"/>
      <c r="M113" s="205"/>
      <c r="N113" s="205"/>
      <c r="O113" s="205"/>
      <c r="P113" s="205"/>
      <c r="Q113" s="205"/>
      <c r="R113" s="205"/>
      <c r="S113" s="205"/>
      <c r="T113" s="212"/>
      <c r="U113" s="11"/>
    </row>
    <row r="114" spans="2:21" ht="12" x14ac:dyDescent="0.2">
      <c r="B114" s="198"/>
      <c r="C114" s="200" t="str">
        <f>IFERROR(IF(ISBLANK(Bugs[[#This Row],[ID Bug]])," ",'Inf. Proyecto'!$D$17)," ")</f>
        <v xml:space="preserve"> </v>
      </c>
      <c r="D114" s="197"/>
      <c r="E114" s="205"/>
      <c r="F114" s="208" t="str">
        <f>IF(Bugs[[#This Row],[HU]]=0," ",IF(Bugs[[#This Row],[ID Caso de prueba  (Opcional)]]=0," ",CONCATENATE("HU",Bugs[[#This Row],[HU]]," - ",Bugs[[#This Row],[ID Caso de prueba  (Opcional)]])))</f>
        <v xml:space="preserve"> </v>
      </c>
      <c r="G114" s="209"/>
      <c r="H114" s="197"/>
      <c r="I114" s="197"/>
      <c r="J114" s="205"/>
      <c r="K114" s="205"/>
      <c r="L114" s="205"/>
      <c r="M114" s="205"/>
      <c r="N114" s="205"/>
      <c r="O114" s="205"/>
      <c r="P114" s="205"/>
      <c r="Q114" s="205"/>
      <c r="R114" s="205"/>
      <c r="S114" s="205"/>
      <c r="T114" s="212"/>
      <c r="U114" s="11"/>
    </row>
    <row r="115" spans="2:21" ht="12" x14ac:dyDescent="0.2">
      <c r="B115" s="198"/>
      <c r="C115" s="200" t="str">
        <f>IFERROR(IF(ISBLANK(Bugs[[#This Row],[ID Bug]])," ",'Inf. Proyecto'!$D$17)," ")</f>
        <v xml:space="preserve"> </v>
      </c>
      <c r="D115" s="197"/>
      <c r="E115" s="205"/>
      <c r="F115" s="208" t="str">
        <f>IF(Bugs[[#This Row],[HU]]=0," ",IF(Bugs[[#This Row],[ID Caso de prueba  (Opcional)]]=0," ",CONCATENATE("HU",Bugs[[#This Row],[HU]]," - ",Bugs[[#This Row],[ID Caso de prueba  (Opcional)]])))</f>
        <v xml:space="preserve"> </v>
      </c>
      <c r="G115" s="209"/>
      <c r="H115" s="197"/>
      <c r="I115" s="197"/>
      <c r="J115" s="205"/>
      <c r="K115" s="205"/>
      <c r="L115" s="205"/>
      <c r="M115" s="205"/>
      <c r="N115" s="205"/>
      <c r="O115" s="205"/>
      <c r="P115" s="205"/>
      <c r="Q115" s="205"/>
      <c r="R115" s="205"/>
      <c r="S115" s="205"/>
      <c r="T115" s="212"/>
      <c r="U115" s="11"/>
    </row>
    <row r="116" spans="2:21" ht="12" x14ac:dyDescent="0.2">
      <c r="B116" s="198"/>
      <c r="C116" s="200" t="str">
        <f>IFERROR(IF(ISBLANK(Bugs[[#This Row],[ID Bug]])," ",'Inf. Proyecto'!$D$17)," ")</f>
        <v xml:space="preserve"> </v>
      </c>
      <c r="D116" s="197"/>
      <c r="E116" s="205"/>
      <c r="F116" s="208" t="str">
        <f>IF(Bugs[[#This Row],[HU]]=0," ",IF(Bugs[[#This Row],[ID Caso de prueba  (Opcional)]]=0," ",CONCATENATE("HU",Bugs[[#This Row],[HU]]," - ",Bugs[[#This Row],[ID Caso de prueba  (Opcional)]])))</f>
        <v xml:space="preserve"> </v>
      </c>
      <c r="G116" s="209"/>
      <c r="H116" s="197"/>
      <c r="I116" s="197"/>
      <c r="J116" s="205"/>
      <c r="K116" s="205"/>
      <c r="L116" s="205"/>
      <c r="M116" s="205"/>
      <c r="N116" s="205"/>
      <c r="O116" s="205"/>
      <c r="P116" s="205"/>
      <c r="Q116" s="205"/>
      <c r="R116" s="205"/>
      <c r="S116" s="205"/>
      <c r="T116" s="212"/>
      <c r="U116" s="11"/>
    </row>
    <row r="117" spans="2:21" ht="12" x14ac:dyDescent="0.2">
      <c r="B117" s="198"/>
      <c r="C117" s="200" t="str">
        <f>IFERROR(IF(ISBLANK(Bugs[[#This Row],[ID Bug]])," ",'Inf. Proyecto'!$D$17)," ")</f>
        <v xml:space="preserve"> </v>
      </c>
      <c r="D117" s="197"/>
      <c r="E117" s="205"/>
      <c r="F117" s="208" t="str">
        <f>IF(Bugs[[#This Row],[HU]]=0," ",IF(Bugs[[#This Row],[ID Caso de prueba  (Opcional)]]=0," ",CONCATENATE("HU",Bugs[[#This Row],[HU]]," - ",Bugs[[#This Row],[ID Caso de prueba  (Opcional)]])))</f>
        <v xml:space="preserve"> </v>
      </c>
      <c r="G117" s="209"/>
      <c r="H117" s="197"/>
      <c r="I117" s="197"/>
      <c r="J117" s="205"/>
      <c r="K117" s="205"/>
      <c r="L117" s="205"/>
      <c r="M117" s="205"/>
      <c r="N117" s="205"/>
      <c r="O117" s="205"/>
      <c r="P117" s="205"/>
      <c r="Q117" s="205"/>
      <c r="R117" s="205"/>
      <c r="S117" s="205"/>
      <c r="T117" s="212"/>
      <c r="U117" s="11"/>
    </row>
    <row r="118" spans="2:21" ht="12" x14ac:dyDescent="0.2">
      <c r="B118" s="198"/>
      <c r="C118" s="200" t="str">
        <f>IFERROR(IF(ISBLANK(Bugs[[#This Row],[ID Bug]])," ",'Inf. Proyecto'!$D$17)," ")</f>
        <v xml:space="preserve"> </v>
      </c>
      <c r="D118" s="197"/>
      <c r="E118" s="205"/>
      <c r="F118" s="208" t="str">
        <f>IF(Bugs[[#This Row],[HU]]=0," ",IF(Bugs[[#This Row],[ID Caso de prueba  (Opcional)]]=0," ",CONCATENATE("HU",Bugs[[#This Row],[HU]]," - ",Bugs[[#This Row],[ID Caso de prueba  (Opcional)]])))</f>
        <v xml:space="preserve"> </v>
      </c>
      <c r="G118" s="209"/>
      <c r="H118" s="197"/>
      <c r="I118" s="197"/>
      <c r="J118" s="205"/>
      <c r="K118" s="205"/>
      <c r="L118" s="205"/>
      <c r="M118" s="205"/>
      <c r="N118" s="205"/>
      <c r="O118" s="205"/>
      <c r="P118" s="205"/>
      <c r="Q118" s="205"/>
      <c r="R118" s="205"/>
      <c r="S118" s="205"/>
      <c r="T118" s="212"/>
      <c r="U118" s="11"/>
    </row>
    <row r="119" spans="2:21" ht="12" x14ac:dyDescent="0.2">
      <c r="B119" s="198"/>
      <c r="C119" s="200" t="str">
        <f>IFERROR(IF(ISBLANK(Bugs[[#This Row],[ID Bug]])," ",'Inf. Proyecto'!$D$17)," ")</f>
        <v xml:space="preserve"> </v>
      </c>
      <c r="D119" s="197"/>
      <c r="E119" s="205"/>
      <c r="F119" s="208" t="str">
        <f>IF(Bugs[[#This Row],[HU]]=0," ",IF(Bugs[[#This Row],[ID Caso de prueba  (Opcional)]]=0," ",CONCATENATE("HU",Bugs[[#This Row],[HU]]," - ",Bugs[[#This Row],[ID Caso de prueba  (Opcional)]])))</f>
        <v xml:space="preserve"> </v>
      </c>
      <c r="G119" s="209"/>
      <c r="H119" s="197"/>
      <c r="I119" s="197"/>
      <c r="J119" s="205"/>
      <c r="K119" s="205"/>
      <c r="L119" s="205"/>
      <c r="M119" s="205"/>
      <c r="N119" s="205"/>
      <c r="O119" s="205"/>
      <c r="P119" s="205"/>
      <c r="Q119" s="205"/>
      <c r="R119" s="205"/>
      <c r="S119" s="205"/>
      <c r="T119" s="212"/>
      <c r="U119" s="11"/>
    </row>
    <row r="120" spans="2:21" ht="12" x14ac:dyDescent="0.2">
      <c r="B120" s="198"/>
      <c r="C120" s="200" t="str">
        <f>IFERROR(IF(ISBLANK(Bugs[[#This Row],[ID Bug]])," ",'Inf. Proyecto'!$D$17)," ")</f>
        <v xml:space="preserve"> </v>
      </c>
      <c r="D120" s="197"/>
      <c r="E120" s="205"/>
      <c r="F120" s="208" t="str">
        <f>IF(Bugs[[#This Row],[HU]]=0," ",IF(Bugs[[#This Row],[ID Caso de prueba  (Opcional)]]=0," ",CONCATENATE("HU",Bugs[[#This Row],[HU]]," - ",Bugs[[#This Row],[ID Caso de prueba  (Opcional)]])))</f>
        <v xml:space="preserve"> </v>
      </c>
      <c r="G120" s="209"/>
      <c r="H120" s="197"/>
      <c r="I120" s="197"/>
      <c r="J120" s="205"/>
      <c r="K120" s="205"/>
      <c r="L120" s="205"/>
      <c r="M120" s="205"/>
      <c r="N120" s="205"/>
      <c r="O120" s="205"/>
      <c r="P120" s="205"/>
      <c r="Q120" s="205"/>
      <c r="R120" s="205"/>
      <c r="S120" s="205"/>
      <c r="T120" s="212"/>
      <c r="U120" s="11"/>
    </row>
    <row r="121" spans="2:21" ht="12" x14ac:dyDescent="0.2">
      <c r="B121" s="198"/>
      <c r="C121" s="200" t="str">
        <f>IFERROR(IF(ISBLANK(Bugs[[#This Row],[ID Bug]])," ",'Inf. Proyecto'!$D$17)," ")</f>
        <v xml:space="preserve"> </v>
      </c>
      <c r="D121" s="197"/>
      <c r="E121" s="205"/>
      <c r="F121" s="208" t="str">
        <f>IF(Bugs[[#This Row],[HU]]=0," ",IF(Bugs[[#This Row],[ID Caso de prueba  (Opcional)]]=0," ",CONCATENATE("HU",Bugs[[#This Row],[HU]]," - ",Bugs[[#This Row],[ID Caso de prueba  (Opcional)]])))</f>
        <v xml:space="preserve"> </v>
      </c>
      <c r="G121" s="209"/>
      <c r="H121" s="197"/>
      <c r="I121" s="197"/>
      <c r="J121" s="205"/>
      <c r="K121" s="205"/>
      <c r="L121" s="205"/>
      <c r="M121" s="205"/>
      <c r="N121" s="205"/>
      <c r="O121" s="205"/>
      <c r="P121" s="205"/>
      <c r="Q121" s="205"/>
      <c r="R121" s="205"/>
      <c r="S121" s="205"/>
      <c r="T121" s="212"/>
      <c r="U121" s="11"/>
    </row>
    <row r="122" spans="2:21" ht="12" x14ac:dyDescent="0.2">
      <c r="B122" s="198"/>
      <c r="C122" s="200" t="str">
        <f>IFERROR(IF(ISBLANK(Bugs[[#This Row],[ID Bug]])," ",'Inf. Proyecto'!$D$17)," ")</f>
        <v xml:space="preserve"> </v>
      </c>
      <c r="D122" s="197"/>
      <c r="E122" s="205"/>
      <c r="F122" s="208" t="str">
        <f>IF(Bugs[[#This Row],[HU]]=0," ",IF(Bugs[[#This Row],[ID Caso de prueba  (Opcional)]]=0," ",CONCATENATE("HU",Bugs[[#This Row],[HU]]," - ",Bugs[[#This Row],[ID Caso de prueba  (Opcional)]])))</f>
        <v xml:space="preserve"> </v>
      </c>
      <c r="G122" s="209"/>
      <c r="H122" s="197"/>
      <c r="I122" s="197"/>
      <c r="J122" s="205"/>
      <c r="K122" s="205"/>
      <c r="L122" s="205"/>
      <c r="M122" s="205"/>
      <c r="N122" s="205"/>
      <c r="O122" s="205"/>
      <c r="P122" s="205"/>
      <c r="Q122" s="205"/>
      <c r="R122" s="205"/>
      <c r="S122" s="205"/>
      <c r="T122" s="212"/>
      <c r="U122" s="11"/>
    </row>
    <row r="123" spans="2:21" ht="12" x14ac:dyDescent="0.2">
      <c r="B123" s="198"/>
      <c r="C123" s="200" t="str">
        <f>IFERROR(IF(ISBLANK(Bugs[[#This Row],[ID Bug]])," ",'Inf. Proyecto'!$D$17)," ")</f>
        <v xml:space="preserve"> </v>
      </c>
      <c r="D123" s="197"/>
      <c r="E123" s="205"/>
      <c r="F123" s="208" t="str">
        <f>IF(Bugs[[#This Row],[HU]]=0," ",IF(Bugs[[#This Row],[ID Caso de prueba  (Opcional)]]=0," ",CONCATENATE("HU",Bugs[[#This Row],[HU]]," - ",Bugs[[#This Row],[ID Caso de prueba  (Opcional)]])))</f>
        <v xml:space="preserve"> </v>
      </c>
      <c r="G123" s="209"/>
      <c r="H123" s="197"/>
      <c r="I123" s="197"/>
      <c r="J123" s="205"/>
      <c r="K123" s="205"/>
      <c r="L123" s="205"/>
      <c r="M123" s="205"/>
      <c r="N123" s="205"/>
      <c r="O123" s="205"/>
      <c r="P123" s="205"/>
      <c r="Q123" s="205"/>
      <c r="R123" s="205"/>
      <c r="S123" s="205"/>
      <c r="T123" s="212"/>
      <c r="U123" s="11"/>
    </row>
    <row r="124" spans="2:21" ht="12" x14ac:dyDescent="0.2">
      <c r="B124" s="198"/>
      <c r="C124" s="200" t="str">
        <f>IFERROR(IF(ISBLANK(Bugs[[#This Row],[ID Bug]])," ",'Inf. Proyecto'!$D$17)," ")</f>
        <v xml:space="preserve"> </v>
      </c>
      <c r="D124" s="197"/>
      <c r="E124" s="205"/>
      <c r="F124" s="208" t="str">
        <f>IF(Bugs[[#This Row],[HU]]=0," ",IF(Bugs[[#This Row],[ID Caso de prueba  (Opcional)]]=0," ",CONCATENATE("HU",Bugs[[#This Row],[HU]]," - ",Bugs[[#This Row],[ID Caso de prueba  (Opcional)]])))</f>
        <v xml:space="preserve"> </v>
      </c>
      <c r="G124" s="209"/>
      <c r="H124" s="197"/>
      <c r="I124" s="197"/>
      <c r="J124" s="205"/>
      <c r="K124" s="205"/>
      <c r="L124" s="205"/>
      <c r="M124" s="205"/>
      <c r="N124" s="205"/>
      <c r="O124" s="205"/>
      <c r="P124" s="205"/>
      <c r="Q124" s="205"/>
      <c r="R124" s="205"/>
      <c r="S124" s="205"/>
      <c r="T124" s="212"/>
      <c r="U124" s="11"/>
    </row>
    <row r="125" spans="2:21" ht="12" x14ac:dyDescent="0.2">
      <c r="B125" s="198"/>
      <c r="C125" s="200" t="str">
        <f>IFERROR(IF(ISBLANK(Bugs[[#This Row],[ID Bug]])," ",'Inf. Proyecto'!$D$17)," ")</f>
        <v xml:space="preserve"> </v>
      </c>
      <c r="D125" s="197"/>
      <c r="E125" s="205"/>
      <c r="F125" s="208" t="str">
        <f>IF(Bugs[[#This Row],[HU]]=0," ",IF(Bugs[[#This Row],[ID Caso de prueba  (Opcional)]]=0," ",CONCATENATE("HU",Bugs[[#This Row],[HU]]," - ",Bugs[[#This Row],[ID Caso de prueba  (Opcional)]])))</f>
        <v xml:space="preserve"> </v>
      </c>
      <c r="G125" s="209"/>
      <c r="H125" s="197"/>
      <c r="I125" s="197"/>
      <c r="J125" s="205"/>
      <c r="K125" s="205"/>
      <c r="L125" s="205"/>
      <c r="M125" s="205"/>
      <c r="N125" s="205"/>
      <c r="O125" s="205"/>
      <c r="P125" s="205"/>
      <c r="Q125" s="205"/>
      <c r="R125" s="205"/>
      <c r="S125" s="205"/>
      <c r="T125" s="212"/>
      <c r="U125" s="11"/>
    </row>
    <row r="126" spans="2:21" ht="12" x14ac:dyDescent="0.2">
      <c r="B126" s="198"/>
      <c r="C126" s="200" t="str">
        <f>IFERROR(IF(ISBLANK(Bugs[[#This Row],[ID Bug]])," ",'Inf. Proyecto'!$D$17)," ")</f>
        <v xml:space="preserve"> </v>
      </c>
      <c r="D126" s="197"/>
      <c r="E126" s="205"/>
      <c r="F126" s="208" t="str">
        <f>IF(Bugs[[#This Row],[HU]]=0," ",IF(Bugs[[#This Row],[ID Caso de prueba  (Opcional)]]=0," ",CONCATENATE("HU",Bugs[[#This Row],[HU]]," - ",Bugs[[#This Row],[ID Caso de prueba  (Opcional)]])))</f>
        <v xml:space="preserve"> </v>
      </c>
      <c r="G126" s="209"/>
      <c r="H126" s="197"/>
      <c r="I126" s="197"/>
      <c r="J126" s="205"/>
      <c r="K126" s="205"/>
      <c r="L126" s="205"/>
      <c r="M126" s="205"/>
      <c r="N126" s="205"/>
      <c r="O126" s="205"/>
      <c r="P126" s="205"/>
      <c r="Q126" s="205"/>
      <c r="R126" s="205"/>
      <c r="S126" s="205"/>
      <c r="T126" s="212"/>
      <c r="U126" s="11"/>
    </row>
    <row r="127" spans="2:21" ht="12" x14ac:dyDescent="0.2">
      <c r="B127" s="198"/>
      <c r="C127" s="200" t="str">
        <f>IFERROR(IF(ISBLANK(Bugs[[#This Row],[ID Bug]])," ",'Inf. Proyecto'!$D$17)," ")</f>
        <v xml:space="preserve"> </v>
      </c>
      <c r="D127" s="197"/>
      <c r="E127" s="205"/>
      <c r="F127" s="208" t="str">
        <f>IF(Bugs[[#This Row],[HU]]=0," ",IF(Bugs[[#This Row],[ID Caso de prueba  (Opcional)]]=0," ",CONCATENATE("HU",Bugs[[#This Row],[HU]]," - ",Bugs[[#This Row],[ID Caso de prueba  (Opcional)]])))</f>
        <v xml:space="preserve"> </v>
      </c>
      <c r="G127" s="209"/>
      <c r="H127" s="197"/>
      <c r="I127" s="197"/>
      <c r="J127" s="205"/>
      <c r="K127" s="205"/>
      <c r="L127" s="205"/>
      <c r="M127" s="205"/>
      <c r="N127" s="205"/>
      <c r="O127" s="205"/>
      <c r="P127" s="205"/>
      <c r="Q127" s="205"/>
      <c r="R127" s="205"/>
      <c r="S127" s="205"/>
      <c r="T127" s="212"/>
      <c r="U127" s="11"/>
    </row>
    <row r="128" spans="2:21" ht="12" x14ac:dyDescent="0.2">
      <c r="B128" s="198"/>
      <c r="C128" s="200" t="str">
        <f>IFERROR(IF(ISBLANK(Bugs[[#This Row],[ID Bug]])," ",'Inf. Proyecto'!$D$17)," ")</f>
        <v xml:space="preserve"> </v>
      </c>
      <c r="D128" s="197"/>
      <c r="E128" s="205"/>
      <c r="F128" s="208" t="str">
        <f>IF(Bugs[[#This Row],[HU]]=0," ",IF(Bugs[[#This Row],[ID Caso de prueba  (Opcional)]]=0," ",CONCATENATE("HU",Bugs[[#This Row],[HU]]," - ",Bugs[[#This Row],[ID Caso de prueba  (Opcional)]])))</f>
        <v xml:space="preserve"> </v>
      </c>
      <c r="G128" s="209"/>
      <c r="H128" s="197"/>
      <c r="I128" s="197"/>
      <c r="J128" s="205"/>
      <c r="K128" s="205"/>
      <c r="L128" s="205"/>
      <c r="M128" s="205"/>
      <c r="N128" s="205"/>
      <c r="O128" s="205"/>
      <c r="P128" s="205"/>
      <c r="Q128" s="205"/>
      <c r="R128" s="205"/>
      <c r="S128" s="205"/>
      <c r="T128" s="212"/>
      <c r="U128" s="11"/>
    </row>
    <row r="129" spans="2:21" ht="12" x14ac:dyDescent="0.2">
      <c r="B129" s="198"/>
      <c r="C129" s="200" t="str">
        <f>IFERROR(IF(ISBLANK(Bugs[[#This Row],[ID Bug]])," ",'Inf. Proyecto'!$D$17)," ")</f>
        <v xml:space="preserve"> </v>
      </c>
      <c r="D129" s="197"/>
      <c r="E129" s="205"/>
      <c r="F129" s="208" t="str">
        <f>IF(Bugs[[#This Row],[HU]]=0," ",IF(Bugs[[#This Row],[ID Caso de prueba  (Opcional)]]=0," ",CONCATENATE("HU",Bugs[[#This Row],[HU]]," - ",Bugs[[#This Row],[ID Caso de prueba  (Opcional)]])))</f>
        <v xml:space="preserve"> </v>
      </c>
      <c r="G129" s="209"/>
      <c r="H129" s="197"/>
      <c r="I129" s="197"/>
      <c r="J129" s="205"/>
      <c r="K129" s="205"/>
      <c r="L129" s="205"/>
      <c r="M129" s="205"/>
      <c r="N129" s="205"/>
      <c r="O129" s="205"/>
      <c r="P129" s="205"/>
      <c r="Q129" s="205"/>
      <c r="R129" s="205"/>
      <c r="S129" s="205"/>
      <c r="T129" s="212"/>
      <c r="U129" s="11"/>
    </row>
    <row r="130" spans="2:21" ht="12" x14ac:dyDescent="0.2">
      <c r="B130" s="198"/>
      <c r="C130" s="200" t="str">
        <f>IFERROR(IF(ISBLANK(Bugs[[#This Row],[ID Bug]])," ",'Inf. Proyecto'!$D$17)," ")</f>
        <v xml:space="preserve"> </v>
      </c>
      <c r="D130" s="197"/>
      <c r="E130" s="205"/>
      <c r="F130" s="208" t="str">
        <f>IF(Bugs[[#This Row],[HU]]=0," ",IF(Bugs[[#This Row],[ID Caso de prueba  (Opcional)]]=0," ",CONCATENATE("HU",Bugs[[#This Row],[HU]]," - ",Bugs[[#This Row],[ID Caso de prueba  (Opcional)]])))</f>
        <v xml:space="preserve"> </v>
      </c>
      <c r="G130" s="209"/>
      <c r="H130" s="197"/>
      <c r="I130" s="197"/>
      <c r="J130" s="205"/>
      <c r="K130" s="205"/>
      <c r="L130" s="205"/>
      <c r="M130" s="205"/>
      <c r="N130" s="205"/>
      <c r="O130" s="205"/>
      <c r="P130" s="205"/>
      <c r="Q130" s="205"/>
      <c r="R130" s="205"/>
      <c r="S130" s="205"/>
      <c r="T130" s="212"/>
      <c r="U130" s="11"/>
    </row>
    <row r="131" spans="2:21" ht="12" x14ac:dyDescent="0.2">
      <c r="B131" s="198"/>
      <c r="C131" s="200" t="str">
        <f>IFERROR(IF(ISBLANK(Bugs[[#This Row],[ID Bug]])," ",'Inf. Proyecto'!$D$17)," ")</f>
        <v xml:space="preserve"> </v>
      </c>
      <c r="D131" s="197"/>
      <c r="E131" s="205"/>
      <c r="F131" s="208" t="str">
        <f>IF(Bugs[[#This Row],[HU]]=0," ",IF(Bugs[[#This Row],[ID Caso de prueba  (Opcional)]]=0," ",CONCATENATE("HU",Bugs[[#This Row],[HU]]," - ",Bugs[[#This Row],[ID Caso de prueba  (Opcional)]])))</f>
        <v xml:space="preserve"> </v>
      </c>
      <c r="G131" s="209"/>
      <c r="H131" s="197"/>
      <c r="I131" s="197"/>
      <c r="J131" s="205"/>
      <c r="K131" s="205"/>
      <c r="L131" s="205"/>
      <c r="M131" s="205"/>
      <c r="N131" s="205"/>
      <c r="O131" s="205"/>
      <c r="P131" s="205"/>
      <c r="Q131" s="205"/>
      <c r="R131" s="205"/>
      <c r="S131" s="205"/>
      <c r="T131" s="212"/>
      <c r="U131" s="11"/>
    </row>
    <row r="132" spans="2:21" ht="12" x14ac:dyDescent="0.2">
      <c r="B132" s="198"/>
      <c r="C132" s="200" t="str">
        <f>IFERROR(IF(ISBLANK(Bugs[[#This Row],[ID Bug]])," ",'Inf. Proyecto'!$D$17)," ")</f>
        <v xml:space="preserve"> </v>
      </c>
      <c r="D132" s="197"/>
      <c r="E132" s="205"/>
      <c r="F132" s="208" t="str">
        <f>IF(Bugs[[#This Row],[HU]]=0," ",IF(Bugs[[#This Row],[ID Caso de prueba  (Opcional)]]=0," ",CONCATENATE("HU",Bugs[[#This Row],[HU]]," - ",Bugs[[#This Row],[ID Caso de prueba  (Opcional)]])))</f>
        <v xml:space="preserve"> </v>
      </c>
      <c r="G132" s="209"/>
      <c r="H132" s="197"/>
      <c r="I132" s="197"/>
      <c r="J132" s="205"/>
      <c r="K132" s="205"/>
      <c r="L132" s="205"/>
      <c r="M132" s="205"/>
      <c r="N132" s="205"/>
      <c r="O132" s="205"/>
      <c r="P132" s="205"/>
      <c r="Q132" s="205"/>
      <c r="R132" s="205"/>
      <c r="S132" s="205"/>
      <c r="T132" s="212"/>
      <c r="U132" s="11"/>
    </row>
    <row r="133" spans="2:21" ht="12" x14ac:dyDescent="0.2">
      <c r="B133" s="198"/>
      <c r="C133" s="200" t="str">
        <f>IFERROR(IF(ISBLANK(Bugs[[#This Row],[ID Bug]])," ",'Inf. Proyecto'!$D$17)," ")</f>
        <v xml:space="preserve"> </v>
      </c>
      <c r="D133" s="197"/>
      <c r="E133" s="205"/>
      <c r="F133" s="208" t="str">
        <f>IF(Bugs[[#This Row],[HU]]=0," ",IF(Bugs[[#This Row],[ID Caso de prueba  (Opcional)]]=0," ",CONCATENATE("HU",Bugs[[#This Row],[HU]]," - ",Bugs[[#This Row],[ID Caso de prueba  (Opcional)]])))</f>
        <v xml:space="preserve"> </v>
      </c>
      <c r="G133" s="209"/>
      <c r="H133" s="197"/>
      <c r="I133" s="197"/>
      <c r="J133" s="205"/>
      <c r="K133" s="205"/>
      <c r="L133" s="205"/>
      <c r="M133" s="205"/>
      <c r="N133" s="205"/>
      <c r="O133" s="205"/>
      <c r="P133" s="205"/>
      <c r="Q133" s="205"/>
      <c r="R133" s="205"/>
      <c r="S133" s="205"/>
      <c r="T133" s="212"/>
      <c r="U133" s="11"/>
    </row>
    <row r="134" spans="2:21" ht="12" x14ac:dyDescent="0.2">
      <c r="B134" s="198"/>
      <c r="C134" s="200" t="str">
        <f>IFERROR(IF(ISBLANK(Bugs[[#This Row],[ID Bug]])," ",'Inf. Proyecto'!$D$17)," ")</f>
        <v xml:space="preserve"> </v>
      </c>
      <c r="D134" s="197"/>
      <c r="E134" s="205"/>
      <c r="F134" s="208" t="str">
        <f>IF(Bugs[[#This Row],[HU]]=0," ",IF(Bugs[[#This Row],[ID Caso de prueba  (Opcional)]]=0," ",CONCATENATE("HU",Bugs[[#This Row],[HU]]," - ",Bugs[[#This Row],[ID Caso de prueba  (Opcional)]])))</f>
        <v xml:space="preserve"> </v>
      </c>
      <c r="G134" s="209"/>
      <c r="H134" s="197"/>
      <c r="I134" s="197"/>
      <c r="J134" s="205"/>
      <c r="K134" s="205"/>
      <c r="L134" s="205"/>
      <c r="M134" s="205"/>
      <c r="N134" s="205"/>
      <c r="O134" s="205"/>
      <c r="P134" s="205"/>
      <c r="Q134" s="205"/>
      <c r="R134" s="205"/>
      <c r="S134" s="205"/>
      <c r="T134" s="212"/>
      <c r="U134" s="11"/>
    </row>
    <row r="135" spans="2:21" ht="12" x14ac:dyDescent="0.2">
      <c r="B135" s="198"/>
      <c r="C135" s="200" t="str">
        <f>IFERROR(IF(ISBLANK(Bugs[[#This Row],[ID Bug]])," ",'Inf. Proyecto'!$D$17)," ")</f>
        <v xml:space="preserve"> </v>
      </c>
      <c r="D135" s="197"/>
      <c r="E135" s="205"/>
      <c r="F135" s="208" t="str">
        <f>IF(Bugs[[#This Row],[HU]]=0," ",IF(Bugs[[#This Row],[ID Caso de prueba  (Opcional)]]=0," ",CONCATENATE("HU",Bugs[[#This Row],[HU]]," - ",Bugs[[#This Row],[ID Caso de prueba  (Opcional)]])))</f>
        <v xml:space="preserve"> </v>
      </c>
      <c r="G135" s="209"/>
      <c r="H135" s="197"/>
      <c r="I135" s="197"/>
      <c r="J135" s="205"/>
      <c r="K135" s="205"/>
      <c r="L135" s="205"/>
      <c r="M135" s="205"/>
      <c r="N135" s="205"/>
      <c r="O135" s="205"/>
      <c r="P135" s="205"/>
      <c r="Q135" s="205"/>
      <c r="R135" s="205"/>
      <c r="S135" s="205"/>
      <c r="T135" s="212"/>
      <c r="U135" s="11"/>
    </row>
    <row r="136" spans="2:21" ht="12" x14ac:dyDescent="0.2">
      <c r="B136" s="198"/>
      <c r="C136" s="200" t="str">
        <f>IFERROR(IF(ISBLANK(Bugs[[#This Row],[ID Bug]])," ",'Inf. Proyecto'!$D$17)," ")</f>
        <v xml:space="preserve"> </v>
      </c>
      <c r="D136" s="197"/>
      <c r="E136" s="205"/>
      <c r="F136" s="208" t="str">
        <f>IF(Bugs[[#This Row],[HU]]=0," ",IF(Bugs[[#This Row],[ID Caso de prueba  (Opcional)]]=0," ",CONCATENATE("HU",Bugs[[#This Row],[HU]]," - ",Bugs[[#This Row],[ID Caso de prueba  (Opcional)]])))</f>
        <v xml:space="preserve"> </v>
      </c>
      <c r="G136" s="209"/>
      <c r="H136" s="197"/>
      <c r="I136" s="197"/>
      <c r="J136" s="205"/>
      <c r="K136" s="205"/>
      <c r="L136" s="205"/>
      <c r="M136" s="205"/>
      <c r="N136" s="205"/>
      <c r="O136" s="205"/>
      <c r="P136" s="205"/>
      <c r="Q136" s="205"/>
      <c r="R136" s="205"/>
      <c r="S136" s="205"/>
      <c r="T136" s="212"/>
      <c r="U136" s="11"/>
    </row>
    <row r="137" spans="2:21" ht="12" x14ac:dyDescent="0.2">
      <c r="B137" s="198"/>
      <c r="C137" s="200" t="str">
        <f>IFERROR(IF(ISBLANK(Bugs[[#This Row],[ID Bug]])," ",'Inf. Proyecto'!$D$17)," ")</f>
        <v xml:space="preserve"> </v>
      </c>
      <c r="D137" s="197"/>
      <c r="E137" s="205"/>
      <c r="F137" s="208" t="str">
        <f>IF(Bugs[[#This Row],[HU]]=0," ",IF(Bugs[[#This Row],[ID Caso de prueba  (Opcional)]]=0," ",CONCATENATE("HU",Bugs[[#This Row],[HU]]," - ",Bugs[[#This Row],[ID Caso de prueba  (Opcional)]])))</f>
        <v xml:space="preserve"> </v>
      </c>
      <c r="G137" s="209"/>
      <c r="H137" s="197"/>
      <c r="I137" s="197"/>
      <c r="J137" s="205"/>
      <c r="K137" s="205"/>
      <c r="L137" s="205"/>
      <c r="M137" s="205"/>
      <c r="N137" s="205"/>
      <c r="O137" s="205"/>
      <c r="P137" s="205"/>
      <c r="Q137" s="205"/>
      <c r="R137" s="205"/>
      <c r="S137" s="205"/>
      <c r="T137" s="212"/>
      <c r="U137" s="11"/>
    </row>
    <row r="138" spans="2:21" ht="12" x14ac:dyDescent="0.2">
      <c r="B138" s="198"/>
      <c r="C138" s="200" t="str">
        <f>IFERROR(IF(ISBLANK(Bugs[[#This Row],[ID Bug]])," ",'Inf. Proyecto'!$D$17)," ")</f>
        <v xml:space="preserve"> </v>
      </c>
      <c r="D138" s="197"/>
      <c r="E138" s="205"/>
      <c r="F138" s="208" t="str">
        <f>IF(Bugs[[#This Row],[HU]]=0," ",IF(Bugs[[#This Row],[ID Caso de prueba  (Opcional)]]=0," ",CONCATENATE("HU",Bugs[[#This Row],[HU]]," - ",Bugs[[#This Row],[ID Caso de prueba  (Opcional)]])))</f>
        <v xml:space="preserve"> </v>
      </c>
      <c r="G138" s="209"/>
      <c r="H138" s="197"/>
      <c r="I138" s="197"/>
      <c r="J138" s="205"/>
      <c r="K138" s="205"/>
      <c r="L138" s="205"/>
      <c r="M138" s="205"/>
      <c r="N138" s="205"/>
      <c r="O138" s="205"/>
      <c r="P138" s="205"/>
      <c r="Q138" s="205"/>
      <c r="R138" s="205"/>
      <c r="S138" s="205"/>
      <c r="T138" s="212"/>
      <c r="U138" s="11"/>
    </row>
    <row r="139" spans="2:21" ht="12" x14ac:dyDescent="0.2">
      <c r="B139" s="198"/>
      <c r="C139" s="200" t="str">
        <f>IFERROR(IF(ISBLANK(Bugs[[#This Row],[ID Bug]])," ",'Inf. Proyecto'!$D$17)," ")</f>
        <v xml:space="preserve"> </v>
      </c>
      <c r="D139" s="197"/>
      <c r="E139" s="205"/>
      <c r="F139" s="208" t="str">
        <f>IF(Bugs[[#This Row],[HU]]=0," ",IF(Bugs[[#This Row],[ID Caso de prueba  (Opcional)]]=0," ",CONCATENATE("HU",Bugs[[#This Row],[HU]]," - ",Bugs[[#This Row],[ID Caso de prueba  (Opcional)]])))</f>
        <v xml:space="preserve"> </v>
      </c>
      <c r="G139" s="209"/>
      <c r="H139" s="197"/>
      <c r="I139" s="197"/>
      <c r="J139" s="205"/>
      <c r="K139" s="205"/>
      <c r="L139" s="205"/>
      <c r="M139" s="205"/>
      <c r="N139" s="205"/>
      <c r="O139" s="205"/>
      <c r="P139" s="205"/>
      <c r="Q139" s="205"/>
      <c r="R139" s="205"/>
      <c r="S139" s="205"/>
      <c r="T139" s="212"/>
      <c r="U139" s="11"/>
    </row>
    <row r="140" spans="2:21" ht="12" x14ac:dyDescent="0.2">
      <c r="B140" s="198"/>
      <c r="C140" s="200" t="str">
        <f>IFERROR(IF(ISBLANK(Bugs[[#This Row],[ID Bug]])," ",'Inf. Proyecto'!$D$17)," ")</f>
        <v xml:space="preserve"> </v>
      </c>
      <c r="D140" s="197"/>
      <c r="E140" s="205"/>
      <c r="F140" s="208" t="str">
        <f>IF(Bugs[[#This Row],[HU]]=0," ",IF(Bugs[[#This Row],[ID Caso de prueba  (Opcional)]]=0," ",CONCATENATE("HU",Bugs[[#This Row],[HU]]," - ",Bugs[[#This Row],[ID Caso de prueba  (Opcional)]])))</f>
        <v xml:space="preserve"> </v>
      </c>
      <c r="G140" s="209"/>
      <c r="H140" s="197"/>
      <c r="I140" s="197"/>
      <c r="J140" s="205"/>
      <c r="K140" s="205"/>
      <c r="L140" s="205"/>
      <c r="M140" s="205"/>
      <c r="N140" s="205"/>
      <c r="O140" s="205"/>
      <c r="P140" s="205"/>
      <c r="Q140" s="205"/>
      <c r="R140" s="205"/>
      <c r="S140" s="205"/>
      <c r="T140" s="212"/>
      <c r="U140" s="11"/>
    </row>
    <row r="141" spans="2:21" ht="12" x14ac:dyDescent="0.2">
      <c r="B141" s="198"/>
      <c r="C141" s="200" t="str">
        <f>IFERROR(IF(ISBLANK(Bugs[[#This Row],[ID Bug]])," ",'Inf. Proyecto'!$D$17)," ")</f>
        <v xml:space="preserve"> </v>
      </c>
      <c r="D141" s="197"/>
      <c r="E141" s="205"/>
      <c r="F141" s="208" t="str">
        <f>IF(Bugs[[#This Row],[HU]]=0," ",IF(Bugs[[#This Row],[ID Caso de prueba  (Opcional)]]=0," ",CONCATENATE("HU",Bugs[[#This Row],[HU]]," - ",Bugs[[#This Row],[ID Caso de prueba  (Opcional)]])))</f>
        <v xml:space="preserve"> </v>
      </c>
      <c r="G141" s="209"/>
      <c r="H141" s="197"/>
      <c r="I141" s="197"/>
      <c r="J141" s="205"/>
      <c r="K141" s="205"/>
      <c r="L141" s="205"/>
      <c r="M141" s="205"/>
      <c r="N141" s="205"/>
      <c r="O141" s="205"/>
      <c r="P141" s="205"/>
      <c r="Q141" s="205"/>
      <c r="R141" s="205"/>
      <c r="S141" s="205"/>
      <c r="T141" s="212"/>
      <c r="U141" s="11"/>
    </row>
    <row r="142" spans="2:21" ht="12" x14ac:dyDescent="0.2">
      <c r="B142" s="198"/>
      <c r="C142" s="200" t="str">
        <f>IFERROR(IF(ISBLANK(Bugs[[#This Row],[ID Bug]])," ",'Inf. Proyecto'!$D$17)," ")</f>
        <v xml:space="preserve"> </v>
      </c>
      <c r="D142" s="197"/>
      <c r="E142" s="205"/>
      <c r="F142" s="208" t="str">
        <f>IF(Bugs[[#This Row],[HU]]=0," ",IF(Bugs[[#This Row],[ID Caso de prueba  (Opcional)]]=0," ",CONCATENATE("HU",Bugs[[#This Row],[HU]]," - ",Bugs[[#This Row],[ID Caso de prueba  (Opcional)]])))</f>
        <v xml:space="preserve"> </v>
      </c>
      <c r="G142" s="209"/>
      <c r="H142" s="197"/>
      <c r="I142" s="197"/>
      <c r="J142" s="205"/>
      <c r="K142" s="205"/>
      <c r="L142" s="205"/>
      <c r="M142" s="205"/>
      <c r="N142" s="205"/>
      <c r="O142" s="205"/>
      <c r="P142" s="205"/>
      <c r="Q142" s="205"/>
      <c r="R142" s="205"/>
      <c r="S142" s="205"/>
      <c r="T142" s="212"/>
      <c r="U142" s="11"/>
    </row>
    <row r="143" spans="2:21" ht="12" x14ac:dyDescent="0.2">
      <c r="B143" s="198"/>
      <c r="C143" s="200" t="str">
        <f>IFERROR(IF(ISBLANK(Bugs[[#This Row],[ID Bug]])," ",'Inf. Proyecto'!$D$17)," ")</f>
        <v xml:space="preserve"> </v>
      </c>
      <c r="D143" s="197"/>
      <c r="E143" s="205"/>
      <c r="F143" s="208" t="str">
        <f>IF(Bugs[[#This Row],[HU]]=0," ",IF(Bugs[[#This Row],[ID Caso de prueba  (Opcional)]]=0," ",CONCATENATE("HU",Bugs[[#This Row],[HU]]," - ",Bugs[[#This Row],[ID Caso de prueba  (Opcional)]])))</f>
        <v xml:space="preserve"> </v>
      </c>
      <c r="G143" s="209"/>
      <c r="H143" s="197"/>
      <c r="I143" s="197"/>
      <c r="J143" s="205"/>
      <c r="K143" s="205"/>
      <c r="L143" s="205"/>
      <c r="M143" s="205"/>
      <c r="N143" s="205"/>
      <c r="O143" s="205"/>
      <c r="P143" s="205"/>
      <c r="Q143" s="205"/>
      <c r="R143" s="205"/>
      <c r="S143" s="205"/>
      <c r="T143" s="212"/>
      <c r="U143" s="11"/>
    </row>
    <row r="144" spans="2:21" ht="12" x14ac:dyDescent="0.2">
      <c r="B144" s="198"/>
      <c r="C144" s="200" t="str">
        <f>IFERROR(IF(ISBLANK(Bugs[[#This Row],[ID Bug]])," ",'Inf. Proyecto'!$D$17)," ")</f>
        <v xml:space="preserve"> </v>
      </c>
      <c r="D144" s="197"/>
      <c r="E144" s="205"/>
      <c r="F144" s="208" t="str">
        <f>IF(Bugs[[#This Row],[HU]]=0," ",IF(Bugs[[#This Row],[ID Caso de prueba  (Opcional)]]=0," ",CONCATENATE("HU",Bugs[[#This Row],[HU]]," - ",Bugs[[#This Row],[ID Caso de prueba  (Opcional)]])))</f>
        <v xml:space="preserve"> </v>
      </c>
      <c r="G144" s="209"/>
      <c r="H144" s="197"/>
      <c r="I144" s="197"/>
      <c r="J144" s="205"/>
      <c r="K144" s="205"/>
      <c r="L144" s="205"/>
      <c r="M144" s="205"/>
      <c r="N144" s="205"/>
      <c r="O144" s="205"/>
      <c r="P144" s="205"/>
      <c r="Q144" s="205"/>
      <c r="R144" s="205"/>
      <c r="S144" s="205"/>
      <c r="T144" s="212"/>
      <c r="U144" s="11"/>
    </row>
    <row r="145" spans="2:21" ht="12" x14ac:dyDescent="0.2">
      <c r="B145" s="198"/>
      <c r="C145" s="200" t="str">
        <f>IFERROR(IF(ISBLANK(Bugs[[#This Row],[ID Bug]])," ",'Inf. Proyecto'!$D$17)," ")</f>
        <v xml:space="preserve"> </v>
      </c>
      <c r="D145" s="197"/>
      <c r="E145" s="205"/>
      <c r="F145" s="208" t="str">
        <f>IF(Bugs[[#This Row],[HU]]=0," ",IF(Bugs[[#This Row],[ID Caso de prueba  (Opcional)]]=0," ",CONCATENATE("HU",Bugs[[#This Row],[HU]]," - ",Bugs[[#This Row],[ID Caso de prueba  (Opcional)]])))</f>
        <v xml:space="preserve"> </v>
      </c>
      <c r="G145" s="209"/>
      <c r="H145" s="197"/>
      <c r="I145" s="197"/>
      <c r="J145" s="205"/>
      <c r="K145" s="205"/>
      <c r="L145" s="205"/>
      <c r="M145" s="205"/>
      <c r="N145" s="205"/>
      <c r="O145" s="205"/>
      <c r="P145" s="205"/>
      <c r="Q145" s="205"/>
      <c r="R145" s="205"/>
      <c r="S145" s="205"/>
      <c r="T145" s="212"/>
      <c r="U145" s="11"/>
    </row>
    <row r="146" spans="2:21" ht="12" x14ac:dyDescent="0.2">
      <c r="B146" s="198"/>
      <c r="C146" s="200" t="str">
        <f>IFERROR(IF(ISBLANK(Bugs[[#This Row],[ID Bug]])," ",'Inf. Proyecto'!$D$17)," ")</f>
        <v xml:space="preserve"> </v>
      </c>
      <c r="D146" s="197"/>
      <c r="E146" s="205"/>
      <c r="F146" s="208" t="str">
        <f>IF(Bugs[[#This Row],[HU]]=0," ",IF(Bugs[[#This Row],[ID Caso de prueba  (Opcional)]]=0," ",CONCATENATE("HU",Bugs[[#This Row],[HU]]," - ",Bugs[[#This Row],[ID Caso de prueba  (Opcional)]])))</f>
        <v xml:space="preserve"> </v>
      </c>
      <c r="G146" s="209"/>
      <c r="H146" s="197"/>
      <c r="I146" s="197"/>
      <c r="J146" s="205"/>
      <c r="K146" s="205"/>
      <c r="L146" s="205"/>
      <c r="M146" s="205"/>
      <c r="N146" s="205"/>
      <c r="O146" s="205"/>
      <c r="P146" s="205"/>
      <c r="Q146" s="205"/>
      <c r="R146" s="205"/>
      <c r="S146" s="205"/>
      <c r="T146" s="212"/>
      <c r="U146" s="11"/>
    </row>
    <row r="147" spans="2:21" ht="12" x14ac:dyDescent="0.2">
      <c r="B147" s="198"/>
      <c r="C147" s="200" t="str">
        <f>IFERROR(IF(ISBLANK(Bugs[[#This Row],[ID Bug]])," ",'Inf. Proyecto'!$D$17)," ")</f>
        <v xml:space="preserve"> </v>
      </c>
      <c r="D147" s="197"/>
      <c r="E147" s="205"/>
      <c r="F147" s="208" t="str">
        <f>IF(Bugs[[#This Row],[HU]]=0," ",IF(Bugs[[#This Row],[ID Caso de prueba  (Opcional)]]=0," ",CONCATENATE("HU",Bugs[[#This Row],[HU]]," - ",Bugs[[#This Row],[ID Caso de prueba  (Opcional)]])))</f>
        <v xml:space="preserve"> </v>
      </c>
      <c r="G147" s="209"/>
      <c r="H147" s="197"/>
      <c r="I147" s="197"/>
      <c r="J147" s="205"/>
      <c r="K147" s="205"/>
      <c r="L147" s="205"/>
      <c r="M147" s="205"/>
      <c r="N147" s="205"/>
      <c r="O147" s="205"/>
      <c r="P147" s="205"/>
      <c r="Q147" s="205"/>
      <c r="R147" s="205"/>
      <c r="S147" s="205"/>
      <c r="T147" s="212"/>
      <c r="U147" s="11"/>
    </row>
    <row r="148" spans="2:21" ht="12" x14ac:dyDescent="0.2">
      <c r="B148" s="198"/>
      <c r="C148" s="200" t="str">
        <f>IFERROR(IF(ISBLANK(Bugs[[#This Row],[ID Bug]])," ",'Inf. Proyecto'!$D$17)," ")</f>
        <v xml:space="preserve"> </v>
      </c>
      <c r="D148" s="197"/>
      <c r="E148" s="205"/>
      <c r="F148" s="208" t="str">
        <f>IF(Bugs[[#This Row],[HU]]=0," ",IF(Bugs[[#This Row],[ID Caso de prueba  (Opcional)]]=0," ",CONCATENATE("HU",Bugs[[#This Row],[HU]]," - ",Bugs[[#This Row],[ID Caso de prueba  (Opcional)]])))</f>
        <v xml:space="preserve"> </v>
      </c>
      <c r="G148" s="209"/>
      <c r="H148" s="197"/>
      <c r="I148" s="197"/>
      <c r="J148" s="205"/>
      <c r="K148" s="205"/>
      <c r="L148" s="205"/>
      <c r="M148" s="205"/>
      <c r="N148" s="205"/>
      <c r="O148" s="205"/>
      <c r="P148" s="205"/>
      <c r="Q148" s="205"/>
      <c r="R148" s="205"/>
      <c r="S148" s="205"/>
      <c r="T148" s="212"/>
      <c r="U148" s="11"/>
    </row>
    <row r="149" spans="2:21" ht="12" x14ac:dyDescent="0.2">
      <c r="B149" s="198"/>
      <c r="C149" s="200" t="str">
        <f>IFERROR(IF(ISBLANK(Bugs[[#This Row],[ID Bug]])," ",'Inf. Proyecto'!$D$17)," ")</f>
        <v xml:space="preserve"> </v>
      </c>
      <c r="D149" s="197"/>
      <c r="E149" s="205"/>
      <c r="F149" s="208" t="str">
        <f>IF(Bugs[[#This Row],[HU]]=0," ",IF(Bugs[[#This Row],[ID Caso de prueba  (Opcional)]]=0," ",CONCATENATE("HU",Bugs[[#This Row],[HU]]," - ",Bugs[[#This Row],[ID Caso de prueba  (Opcional)]])))</f>
        <v xml:space="preserve"> </v>
      </c>
      <c r="G149" s="209"/>
      <c r="H149" s="197"/>
      <c r="I149" s="197"/>
      <c r="J149" s="205"/>
      <c r="K149" s="205"/>
      <c r="L149" s="205"/>
      <c r="M149" s="205"/>
      <c r="N149" s="205"/>
      <c r="O149" s="205"/>
      <c r="P149" s="205"/>
      <c r="Q149" s="205"/>
      <c r="R149" s="205"/>
      <c r="S149" s="205"/>
      <c r="T149" s="212"/>
      <c r="U149" s="11"/>
    </row>
    <row r="150" spans="2:21" ht="12" x14ac:dyDescent="0.2">
      <c r="B150" s="198"/>
      <c r="C150" s="200" t="str">
        <f>IFERROR(IF(ISBLANK(Bugs[[#This Row],[ID Bug]])," ",'Inf. Proyecto'!$D$17)," ")</f>
        <v xml:space="preserve"> </v>
      </c>
      <c r="D150" s="197"/>
      <c r="E150" s="205"/>
      <c r="F150" s="208" t="str">
        <f>IF(Bugs[[#This Row],[HU]]=0," ",IF(Bugs[[#This Row],[ID Caso de prueba  (Opcional)]]=0," ",CONCATENATE("HU",Bugs[[#This Row],[HU]]," - ",Bugs[[#This Row],[ID Caso de prueba  (Opcional)]])))</f>
        <v xml:space="preserve"> </v>
      </c>
      <c r="G150" s="209"/>
      <c r="H150" s="197"/>
      <c r="I150" s="197"/>
      <c r="J150" s="205"/>
      <c r="K150" s="205"/>
      <c r="L150" s="205"/>
      <c r="M150" s="205"/>
      <c r="N150" s="205"/>
      <c r="O150" s="205"/>
      <c r="P150" s="205"/>
      <c r="Q150" s="205"/>
      <c r="R150" s="205"/>
      <c r="S150" s="205"/>
      <c r="T150" s="212"/>
      <c r="U150" s="11"/>
    </row>
    <row r="151" spans="2:21" ht="12" x14ac:dyDescent="0.2">
      <c r="B151" s="198"/>
      <c r="C151" s="200" t="str">
        <f>IFERROR(IF(ISBLANK(Bugs[[#This Row],[ID Bug]])," ",'Inf. Proyecto'!$D$17)," ")</f>
        <v xml:space="preserve"> </v>
      </c>
      <c r="D151" s="197"/>
      <c r="E151" s="205"/>
      <c r="F151" s="208" t="str">
        <f>IF(Bugs[[#This Row],[HU]]=0," ",IF(Bugs[[#This Row],[ID Caso de prueba  (Opcional)]]=0," ",CONCATENATE("HU",Bugs[[#This Row],[HU]]," - ",Bugs[[#This Row],[ID Caso de prueba  (Opcional)]])))</f>
        <v xml:space="preserve"> </v>
      </c>
      <c r="G151" s="209"/>
      <c r="H151" s="197"/>
      <c r="I151" s="197"/>
      <c r="J151" s="205"/>
      <c r="K151" s="205"/>
      <c r="L151" s="205"/>
      <c r="M151" s="205"/>
      <c r="N151" s="205"/>
      <c r="O151" s="205"/>
      <c r="P151" s="205"/>
      <c r="Q151" s="205"/>
      <c r="R151" s="205"/>
      <c r="S151" s="205"/>
      <c r="T151" s="212"/>
      <c r="U151" s="11"/>
    </row>
    <row r="152" spans="2:21" ht="12" x14ac:dyDescent="0.2">
      <c r="B152" s="198"/>
      <c r="C152" s="200" t="str">
        <f>IFERROR(IF(ISBLANK(Bugs[[#This Row],[ID Bug]])," ",'Inf. Proyecto'!$D$17)," ")</f>
        <v xml:space="preserve"> </v>
      </c>
      <c r="D152" s="197"/>
      <c r="E152" s="205"/>
      <c r="F152" s="208" t="str">
        <f>IF(Bugs[[#This Row],[HU]]=0," ",IF(Bugs[[#This Row],[ID Caso de prueba  (Opcional)]]=0," ",CONCATENATE("HU",Bugs[[#This Row],[HU]]," - ",Bugs[[#This Row],[ID Caso de prueba  (Opcional)]])))</f>
        <v xml:space="preserve"> </v>
      </c>
      <c r="G152" s="209"/>
      <c r="H152" s="197"/>
      <c r="I152" s="197"/>
      <c r="J152" s="205"/>
      <c r="K152" s="205"/>
      <c r="L152" s="205"/>
      <c r="M152" s="205"/>
      <c r="N152" s="205"/>
      <c r="O152" s="205"/>
      <c r="P152" s="205"/>
      <c r="Q152" s="205"/>
      <c r="R152" s="205"/>
      <c r="S152" s="205"/>
      <c r="T152" s="212"/>
      <c r="U152" s="11"/>
    </row>
    <row r="153" spans="2:21" ht="12" x14ac:dyDescent="0.2">
      <c r="B153" s="198"/>
      <c r="C153" s="200" t="str">
        <f>IFERROR(IF(ISBLANK(Bugs[[#This Row],[ID Bug]])," ",'Inf. Proyecto'!$D$17)," ")</f>
        <v xml:space="preserve"> </v>
      </c>
      <c r="D153" s="197"/>
      <c r="E153" s="205"/>
      <c r="F153" s="208" t="str">
        <f>IF(Bugs[[#This Row],[HU]]=0," ",IF(Bugs[[#This Row],[ID Caso de prueba  (Opcional)]]=0," ",CONCATENATE("HU",Bugs[[#This Row],[HU]]," - ",Bugs[[#This Row],[ID Caso de prueba  (Opcional)]])))</f>
        <v xml:space="preserve"> </v>
      </c>
      <c r="G153" s="209"/>
      <c r="H153" s="197"/>
      <c r="I153" s="197"/>
      <c r="J153" s="205"/>
      <c r="K153" s="205"/>
      <c r="L153" s="205"/>
      <c r="M153" s="205"/>
      <c r="N153" s="205"/>
      <c r="O153" s="205"/>
      <c r="P153" s="205"/>
      <c r="Q153" s="205"/>
      <c r="R153" s="205"/>
      <c r="S153" s="205"/>
      <c r="T153" s="212"/>
      <c r="U153" s="11"/>
    </row>
    <row r="154" spans="2:21" ht="12" x14ac:dyDescent="0.2">
      <c r="B154" s="198"/>
      <c r="C154" s="200" t="str">
        <f>IFERROR(IF(ISBLANK(Bugs[[#This Row],[ID Bug]])," ",'Inf. Proyecto'!$D$17)," ")</f>
        <v xml:space="preserve"> </v>
      </c>
      <c r="D154" s="197"/>
      <c r="E154" s="205"/>
      <c r="F154" s="208" t="str">
        <f>IF(Bugs[[#This Row],[HU]]=0," ",IF(Bugs[[#This Row],[ID Caso de prueba  (Opcional)]]=0," ",CONCATENATE("HU",Bugs[[#This Row],[HU]]," - ",Bugs[[#This Row],[ID Caso de prueba  (Opcional)]])))</f>
        <v xml:space="preserve"> </v>
      </c>
      <c r="G154" s="209"/>
      <c r="H154" s="197"/>
      <c r="I154" s="197"/>
      <c r="J154" s="205"/>
      <c r="K154" s="205"/>
      <c r="L154" s="205"/>
      <c r="M154" s="205"/>
      <c r="N154" s="205"/>
      <c r="O154" s="205"/>
      <c r="P154" s="205"/>
      <c r="Q154" s="205"/>
      <c r="R154" s="205"/>
      <c r="S154" s="205"/>
      <c r="T154" s="212"/>
      <c r="U154" s="11"/>
    </row>
    <row r="155" spans="2:21" ht="12" x14ac:dyDescent="0.2">
      <c r="B155" s="198"/>
      <c r="C155" s="200" t="str">
        <f>IFERROR(IF(ISBLANK(Bugs[[#This Row],[ID Bug]])," ",'Inf. Proyecto'!$D$17)," ")</f>
        <v xml:space="preserve"> </v>
      </c>
      <c r="D155" s="197"/>
      <c r="E155" s="205"/>
      <c r="F155" s="208" t="str">
        <f>IF(Bugs[[#This Row],[HU]]=0," ",IF(Bugs[[#This Row],[ID Caso de prueba  (Opcional)]]=0," ",CONCATENATE("HU",Bugs[[#This Row],[HU]]," - ",Bugs[[#This Row],[ID Caso de prueba  (Opcional)]])))</f>
        <v xml:space="preserve"> </v>
      </c>
      <c r="G155" s="209"/>
      <c r="H155" s="197"/>
      <c r="I155" s="197"/>
      <c r="J155" s="205"/>
      <c r="K155" s="205"/>
      <c r="L155" s="205"/>
      <c r="M155" s="205"/>
      <c r="N155" s="205"/>
      <c r="O155" s="205"/>
      <c r="P155" s="205"/>
      <c r="Q155" s="205"/>
      <c r="R155" s="205"/>
      <c r="S155" s="205"/>
      <c r="T155" s="212"/>
      <c r="U155" s="11"/>
    </row>
    <row r="156" spans="2:21" ht="12" x14ac:dyDescent="0.2">
      <c r="B156" s="198"/>
      <c r="C156" s="200" t="str">
        <f>IFERROR(IF(ISBLANK(Bugs[[#This Row],[ID Bug]])," ",'Inf. Proyecto'!$D$17)," ")</f>
        <v xml:space="preserve"> </v>
      </c>
      <c r="D156" s="197"/>
      <c r="E156" s="205"/>
      <c r="F156" s="208" t="str">
        <f>IF(Bugs[[#This Row],[HU]]=0," ",IF(Bugs[[#This Row],[ID Caso de prueba  (Opcional)]]=0," ",CONCATENATE("HU",Bugs[[#This Row],[HU]]," - ",Bugs[[#This Row],[ID Caso de prueba  (Opcional)]])))</f>
        <v xml:space="preserve"> </v>
      </c>
      <c r="G156" s="209"/>
      <c r="H156" s="197"/>
      <c r="I156" s="197"/>
      <c r="J156" s="205"/>
      <c r="K156" s="205"/>
      <c r="L156" s="205"/>
      <c r="M156" s="205"/>
      <c r="N156" s="205"/>
      <c r="O156" s="205"/>
      <c r="P156" s="205"/>
      <c r="Q156" s="205"/>
      <c r="R156" s="205"/>
      <c r="S156" s="205"/>
      <c r="T156" s="212"/>
      <c r="U156" s="11"/>
    </row>
    <row r="157" spans="2:21" ht="12" x14ac:dyDescent="0.2">
      <c r="B157" s="198"/>
      <c r="C157" s="200" t="str">
        <f>IFERROR(IF(ISBLANK(Bugs[[#This Row],[ID Bug]])," ",'Inf. Proyecto'!$D$17)," ")</f>
        <v xml:space="preserve"> </v>
      </c>
      <c r="D157" s="197"/>
      <c r="E157" s="205"/>
      <c r="F157" s="208" t="str">
        <f>IF(Bugs[[#This Row],[HU]]=0," ",IF(Bugs[[#This Row],[ID Caso de prueba  (Opcional)]]=0," ",CONCATENATE("HU",Bugs[[#This Row],[HU]]," - ",Bugs[[#This Row],[ID Caso de prueba  (Opcional)]])))</f>
        <v xml:space="preserve"> </v>
      </c>
      <c r="G157" s="209"/>
      <c r="H157" s="197"/>
      <c r="I157" s="197"/>
      <c r="J157" s="205"/>
      <c r="K157" s="205"/>
      <c r="L157" s="205"/>
      <c r="M157" s="205"/>
      <c r="N157" s="205"/>
      <c r="O157" s="205"/>
      <c r="P157" s="205"/>
      <c r="Q157" s="205"/>
      <c r="R157" s="205"/>
      <c r="S157" s="205"/>
      <c r="T157" s="212"/>
      <c r="U157" s="11"/>
    </row>
    <row r="158" spans="2:21" ht="12" x14ac:dyDescent="0.2">
      <c r="B158" s="198"/>
      <c r="C158" s="200" t="str">
        <f>IFERROR(IF(ISBLANK(Bugs[[#This Row],[ID Bug]])," ",'Inf. Proyecto'!$D$17)," ")</f>
        <v xml:space="preserve"> </v>
      </c>
      <c r="D158" s="197"/>
      <c r="E158" s="205"/>
      <c r="F158" s="208" t="str">
        <f>IF(Bugs[[#This Row],[HU]]=0," ",IF(Bugs[[#This Row],[ID Caso de prueba  (Opcional)]]=0," ",CONCATENATE("HU",Bugs[[#This Row],[HU]]," - ",Bugs[[#This Row],[ID Caso de prueba  (Opcional)]])))</f>
        <v xml:space="preserve"> </v>
      </c>
      <c r="G158" s="209"/>
      <c r="H158" s="197"/>
      <c r="I158" s="197"/>
      <c r="J158" s="205"/>
      <c r="K158" s="205"/>
      <c r="L158" s="205"/>
      <c r="M158" s="205"/>
      <c r="N158" s="205"/>
      <c r="O158" s="205"/>
      <c r="P158" s="205"/>
      <c r="Q158" s="205"/>
      <c r="R158" s="205"/>
      <c r="S158" s="205"/>
      <c r="T158" s="212"/>
      <c r="U158" s="11"/>
    </row>
    <row r="159" spans="2:21" ht="12" x14ac:dyDescent="0.2">
      <c r="B159" s="198"/>
      <c r="C159" s="200" t="str">
        <f>IFERROR(IF(ISBLANK(Bugs[[#This Row],[ID Bug]])," ",'Inf. Proyecto'!$D$17)," ")</f>
        <v xml:space="preserve"> </v>
      </c>
      <c r="D159" s="197"/>
      <c r="E159" s="205"/>
      <c r="F159" s="208" t="str">
        <f>IF(Bugs[[#This Row],[HU]]=0," ",IF(Bugs[[#This Row],[ID Caso de prueba  (Opcional)]]=0," ",CONCATENATE("HU",Bugs[[#This Row],[HU]]," - ",Bugs[[#This Row],[ID Caso de prueba  (Opcional)]])))</f>
        <v xml:space="preserve"> </v>
      </c>
      <c r="G159" s="209"/>
      <c r="H159" s="197"/>
      <c r="I159" s="197"/>
      <c r="J159" s="205"/>
      <c r="K159" s="205"/>
      <c r="L159" s="205"/>
      <c r="M159" s="205"/>
      <c r="N159" s="205"/>
      <c r="O159" s="205"/>
      <c r="P159" s="205"/>
      <c r="Q159" s="205"/>
      <c r="R159" s="205"/>
      <c r="S159" s="205"/>
      <c r="T159" s="212"/>
      <c r="U159" s="11"/>
    </row>
    <row r="160" spans="2:21" ht="12" x14ac:dyDescent="0.2">
      <c r="B160" s="198"/>
      <c r="C160" s="200" t="str">
        <f>IFERROR(IF(ISBLANK(Bugs[[#This Row],[ID Bug]])," ",'Inf. Proyecto'!$D$17)," ")</f>
        <v xml:space="preserve"> </v>
      </c>
      <c r="D160" s="197"/>
      <c r="E160" s="205"/>
      <c r="F160" s="208" t="str">
        <f>IF(Bugs[[#This Row],[HU]]=0," ",IF(Bugs[[#This Row],[ID Caso de prueba  (Opcional)]]=0," ",CONCATENATE("HU",Bugs[[#This Row],[HU]]," - ",Bugs[[#This Row],[ID Caso de prueba  (Opcional)]])))</f>
        <v xml:space="preserve"> </v>
      </c>
      <c r="G160" s="209"/>
      <c r="H160" s="197"/>
      <c r="I160" s="197"/>
      <c r="J160" s="205"/>
      <c r="K160" s="205"/>
      <c r="L160" s="205"/>
      <c r="M160" s="205"/>
      <c r="N160" s="205"/>
      <c r="O160" s="205"/>
      <c r="P160" s="205"/>
      <c r="Q160" s="205"/>
      <c r="R160" s="205"/>
      <c r="S160" s="205"/>
      <c r="T160" s="212"/>
      <c r="U160" s="11"/>
    </row>
    <row r="161" spans="2:21" ht="12" x14ac:dyDescent="0.2">
      <c r="B161" s="198"/>
      <c r="C161" s="200" t="str">
        <f>IFERROR(IF(ISBLANK(Bugs[[#This Row],[ID Bug]])," ",'Inf. Proyecto'!$D$17)," ")</f>
        <v xml:space="preserve"> </v>
      </c>
      <c r="D161" s="197"/>
      <c r="E161" s="205"/>
      <c r="F161" s="208" t="str">
        <f>IF(Bugs[[#This Row],[HU]]=0," ",IF(Bugs[[#This Row],[ID Caso de prueba  (Opcional)]]=0," ",CONCATENATE("HU",Bugs[[#This Row],[HU]]," - ",Bugs[[#This Row],[ID Caso de prueba  (Opcional)]])))</f>
        <v xml:space="preserve"> </v>
      </c>
      <c r="G161" s="209"/>
      <c r="H161" s="197"/>
      <c r="I161" s="197"/>
      <c r="J161" s="205"/>
      <c r="K161" s="205"/>
      <c r="L161" s="205"/>
      <c r="M161" s="205"/>
      <c r="N161" s="205"/>
      <c r="O161" s="205"/>
      <c r="P161" s="205"/>
      <c r="Q161" s="205"/>
      <c r="R161" s="205"/>
      <c r="S161" s="205"/>
      <c r="T161" s="212"/>
      <c r="U161" s="11"/>
    </row>
    <row r="162" spans="2:21" ht="12" x14ac:dyDescent="0.2">
      <c r="B162" s="198"/>
      <c r="C162" s="200" t="str">
        <f>IFERROR(IF(ISBLANK(Bugs[[#This Row],[ID Bug]])," ",'Inf. Proyecto'!$D$17)," ")</f>
        <v xml:space="preserve"> </v>
      </c>
      <c r="D162" s="197"/>
      <c r="E162" s="205"/>
      <c r="F162" s="208" t="str">
        <f>IF(Bugs[[#This Row],[HU]]=0," ",IF(Bugs[[#This Row],[ID Caso de prueba  (Opcional)]]=0," ",CONCATENATE("HU",Bugs[[#This Row],[HU]]," - ",Bugs[[#This Row],[ID Caso de prueba  (Opcional)]])))</f>
        <v xml:space="preserve"> </v>
      </c>
      <c r="G162" s="209"/>
      <c r="H162" s="197"/>
      <c r="I162" s="197"/>
      <c r="J162" s="205"/>
      <c r="K162" s="205"/>
      <c r="L162" s="205"/>
      <c r="M162" s="205"/>
      <c r="N162" s="205"/>
      <c r="O162" s="205"/>
      <c r="P162" s="205"/>
      <c r="Q162" s="205"/>
      <c r="R162" s="205"/>
      <c r="S162" s="205"/>
      <c r="T162" s="212"/>
      <c r="U162" s="11"/>
    </row>
    <row r="163" spans="2:21" ht="12" x14ac:dyDescent="0.2">
      <c r="B163" s="198"/>
      <c r="C163" s="200" t="str">
        <f>IFERROR(IF(ISBLANK(Bugs[[#This Row],[ID Bug]])," ",'Inf. Proyecto'!$D$17)," ")</f>
        <v xml:space="preserve"> </v>
      </c>
      <c r="D163" s="197"/>
      <c r="E163" s="205"/>
      <c r="F163" s="208" t="str">
        <f>IF(Bugs[[#This Row],[HU]]=0," ",IF(Bugs[[#This Row],[ID Caso de prueba  (Opcional)]]=0," ",CONCATENATE("HU",Bugs[[#This Row],[HU]]," - ",Bugs[[#This Row],[ID Caso de prueba  (Opcional)]])))</f>
        <v xml:space="preserve"> </v>
      </c>
      <c r="G163" s="209"/>
      <c r="H163" s="197"/>
      <c r="I163" s="197"/>
      <c r="J163" s="205"/>
      <c r="K163" s="205"/>
      <c r="L163" s="205"/>
      <c r="M163" s="205"/>
      <c r="N163" s="205"/>
      <c r="O163" s="205"/>
      <c r="P163" s="205"/>
      <c r="Q163" s="205"/>
      <c r="R163" s="205"/>
      <c r="S163" s="205"/>
      <c r="T163" s="212"/>
      <c r="U163" s="11"/>
    </row>
    <row r="164" spans="2:21" ht="12" x14ac:dyDescent="0.2">
      <c r="B164" s="198"/>
      <c r="C164" s="200" t="str">
        <f>IFERROR(IF(ISBLANK(Bugs[[#This Row],[ID Bug]])," ",'Inf. Proyecto'!$D$17)," ")</f>
        <v xml:space="preserve"> </v>
      </c>
      <c r="D164" s="197"/>
      <c r="E164" s="205"/>
      <c r="F164" s="208" t="str">
        <f>IF(Bugs[[#This Row],[HU]]=0," ",IF(Bugs[[#This Row],[ID Caso de prueba  (Opcional)]]=0," ",CONCATENATE("HU",Bugs[[#This Row],[HU]]," - ",Bugs[[#This Row],[ID Caso de prueba  (Opcional)]])))</f>
        <v xml:space="preserve"> </v>
      </c>
      <c r="G164" s="209"/>
      <c r="H164" s="197"/>
      <c r="I164" s="197"/>
      <c r="J164" s="205"/>
      <c r="K164" s="205"/>
      <c r="L164" s="205"/>
      <c r="M164" s="205"/>
      <c r="N164" s="205"/>
      <c r="O164" s="205"/>
      <c r="P164" s="205"/>
      <c r="Q164" s="205"/>
      <c r="R164" s="205"/>
      <c r="S164" s="205"/>
      <c r="T164" s="212"/>
      <c r="U164" s="11"/>
    </row>
    <row r="165" spans="2:21" ht="12" x14ac:dyDescent="0.2">
      <c r="B165" s="198"/>
      <c r="C165" s="200" t="str">
        <f>IFERROR(IF(ISBLANK(Bugs[[#This Row],[ID Bug]])," ",'Inf. Proyecto'!$D$17)," ")</f>
        <v xml:space="preserve"> </v>
      </c>
      <c r="D165" s="197"/>
      <c r="E165" s="205"/>
      <c r="F165" s="208" t="str">
        <f>IF(Bugs[[#This Row],[HU]]=0," ",IF(Bugs[[#This Row],[ID Caso de prueba  (Opcional)]]=0," ",CONCATENATE("HU",Bugs[[#This Row],[HU]]," - ",Bugs[[#This Row],[ID Caso de prueba  (Opcional)]])))</f>
        <v xml:space="preserve"> </v>
      </c>
      <c r="G165" s="209"/>
      <c r="H165" s="197"/>
      <c r="I165" s="197"/>
      <c r="J165" s="205"/>
      <c r="K165" s="205"/>
      <c r="L165" s="205"/>
      <c r="M165" s="205"/>
      <c r="N165" s="205"/>
      <c r="O165" s="205"/>
      <c r="P165" s="205"/>
      <c r="Q165" s="205"/>
      <c r="R165" s="205"/>
      <c r="S165" s="205"/>
      <c r="T165" s="212"/>
      <c r="U165" s="11"/>
    </row>
    <row r="166" spans="2:21" ht="12" x14ac:dyDescent="0.2">
      <c r="B166" s="198"/>
      <c r="C166" s="200" t="str">
        <f>IFERROR(IF(ISBLANK(Bugs[[#This Row],[ID Bug]])," ",'Inf. Proyecto'!$D$17)," ")</f>
        <v xml:space="preserve"> </v>
      </c>
      <c r="D166" s="197"/>
      <c r="E166" s="205"/>
      <c r="F166" s="208" t="str">
        <f>IF(Bugs[[#This Row],[HU]]=0," ",IF(Bugs[[#This Row],[ID Caso de prueba  (Opcional)]]=0," ",CONCATENATE("HU",Bugs[[#This Row],[HU]]," - ",Bugs[[#This Row],[ID Caso de prueba  (Opcional)]])))</f>
        <v xml:space="preserve"> </v>
      </c>
      <c r="G166" s="209"/>
      <c r="H166" s="197"/>
      <c r="I166" s="197"/>
      <c r="J166" s="205"/>
      <c r="K166" s="205"/>
      <c r="L166" s="205"/>
      <c r="M166" s="205"/>
      <c r="N166" s="205"/>
      <c r="O166" s="205"/>
      <c r="P166" s="205"/>
      <c r="Q166" s="205"/>
      <c r="R166" s="205"/>
      <c r="S166" s="205"/>
      <c r="T166" s="212"/>
      <c r="U166" s="11"/>
    </row>
    <row r="167" spans="2:21" ht="12" x14ac:dyDescent="0.2">
      <c r="B167" s="198"/>
      <c r="C167" s="200" t="str">
        <f>IFERROR(IF(ISBLANK(Bugs[[#This Row],[ID Bug]])," ",'Inf. Proyecto'!$D$17)," ")</f>
        <v xml:space="preserve"> </v>
      </c>
      <c r="D167" s="197"/>
      <c r="E167" s="205"/>
      <c r="F167" s="208" t="str">
        <f>IF(Bugs[[#This Row],[HU]]=0," ",IF(Bugs[[#This Row],[ID Caso de prueba  (Opcional)]]=0," ",CONCATENATE("HU",Bugs[[#This Row],[HU]]," - ",Bugs[[#This Row],[ID Caso de prueba  (Opcional)]])))</f>
        <v xml:space="preserve"> </v>
      </c>
      <c r="G167" s="209"/>
      <c r="H167" s="197"/>
      <c r="I167" s="197"/>
      <c r="J167" s="205"/>
      <c r="K167" s="205"/>
      <c r="L167" s="205"/>
      <c r="M167" s="205"/>
      <c r="N167" s="205"/>
      <c r="O167" s="205"/>
      <c r="P167" s="205"/>
      <c r="Q167" s="205"/>
      <c r="R167" s="205"/>
      <c r="S167" s="205"/>
      <c r="T167" s="212"/>
      <c r="U167" s="11"/>
    </row>
    <row r="168" spans="2:21" ht="12" x14ac:dyDescent="0.2">
      <c r="B168" s="198"/>
      <c r="C168" s="200" t="str">
        <f>IFERROR(IF(ISBLANK(Bugs[[#This Row],[ID Bug]])," ",'Inf. Proyecto'!$D$17)," ")</f>
        <v xml:space="preserve"> </v>
      </c>
      <c r="D168" s="197"/>
      <c r="E168" s="205"/>
      <c r="F168" s="208" t="str">
        <f>IF(Bugs[[#This Row],[HU]]=0," ",IF(Bugs[[#This Row],[ID Caso de prueba  (Opcional)]]=0," ",CONCATENATE("HU",Bugs[[#This Row],[HU]]," - ",Bugs[[#This Row],[ID Caso de prueba  (Opcional)]])))</f>
        <v xml:space="preserve"> </v>
      </c>
      <c r="G168" s="209"/>
      <c r="H168" s="197"/>
      <c r="I168" s="197"/>
      <c r="J168" s="205"/>
      <c r="K168" s="205"/>
      <c r="L168" s="205"/>
      <c r="M168" s="205"/>
      <c r="N168" s="205"/>
      <c r="O168" s="205"/>
      <c r="P168" s="205"/>
      <c r="Q168" s="205"/>
      <c r="R168" s="205"/>
      <c r="S168" s="205"/>
      <c r="T168" s="212"/>
      <c r="U168" s="11"/>
    </row>
    <row r="169" spans="2:21" ht="12" x14ac:dyDescent="0.2">
      <c r="B169" s="198"/>
      <c r="C169" s="200" t="str">
        <f>IFERROR(IF(ISBLANK(Bugs[[#This Row],[ID Bug]])," ",'Inf. Proyecto'!$D$17)," ")</f>
        <v xml:space="preserve"> </v>
      </c>
      <c r="D169" s="197"/>
      <c r="E169" s="205"/>
      <c r="F169" s="208" t="str">
        <f>IF(Bugs[[#This Row],[HU]]=0," ",IF(Bugs[[#This Row],[ID Caso de prueba  (Opcional)]]=0," ",CONCATENATE("HU",Bugs[[#This Row],[HU]]," - ",Bugs[[#This Row],[ID Caso de prueba  (Opcional)]])))</f>
        <v xml:space="preserve"> </v>
      </c>
      <c r="G169" s="209"/>
      <c r="H169" s="197"/>
      <c r="I169" s="197"/>
      <c r="J169" s="205"/>
      <c r="K169" s="205"/>
      <c r="L169" s="205"/>
      <c r="M169" s="205"/>
      <c r="N169" s="205"/>
      <c r="O169" s="205"/>
      <c r="P169" s="205"/>
      <c r="Q169" s="205"/>
      <c r="R169" s="205"/>
      <c r="S169" s="205"/>
      <c r="T169" s="212"/>
      <c r="U169" s="11"/>
    </row>
    <row r="170" spans="2:21" ht="12" x14ac:dyDescent="0.2">
      <c r="B170" s="198"/>
      <c r="C170" s="200" t="str">
        <f>IFERROR(IF(ISBLANK(Bugs[[#This Row],[ID Bug]])," ",'Inf. Proyecto'!$D$17)," ")</f>
        <v xml:space="preserve"> </v>
      </c>
      <c r="D170" s="197"/>
      <c r="E170" s="205"/>
      <c r="F170" s="208" t="str">
        <f>IF(Bugs[[#This Row],[HU]]=0," ",IF(Bugs[[#This Row],[ID Caso de prueba  (Opcional)]]=0," ",CONCATENATE("HU",Bugs[[#This Row],[HU]]," - ",Bugs[[#This Row],[ID Caso de prueba  (Opcional)]])))</f>
        <v xml:space="preserve"> </v>
      </c>
      <c r="G170" s="209"/>
      <c r="H170" s="197"/>
      <c r="I170" s="197"/>
      <c r="J170" s="205"/>
      <c r="K170" s="205"/>
      <c r="L170" s="205"/>
      <c r="M170" s="205"/>
      <c r="N170" s="205"/>
      <c r="O170" s="205"/>
      <c r="P170" s="205"/>
      <c r="Q170" s="205"/>
      <c r="R170" s="205"/>
      <c r="S170" s="205"/>
      <c r="T170" s="212"/>
      <c r="U170" s="11"/>
    </row>
    <row r="171" spans="2:21" ht="12" x14ac:dyDescent="0.2">
      <c r="B171" s="198"/>
      <c r="C171" s="200" t="str">
        <f>IFERROR(IF(ISBLANK(Bugs[[#This Row],[ID Bug]])," ",'Inf. Proyecto'!$D$17)," ")</f>
        <v xml:space="preserve"> </v>
      </c>
      <c r="D171" s="197"/>
      <c r="E171" s="205"/>
      <c r="F171" s="208" t="str">
        <f>IF(Bugs[[#This Row],[HU]]=0," ",IF(Bugs[[#This Row],[ID Caso de prueba  (Opcional)]]=0," ",CONCATENATE("HU",Bugs[[#This Row],[HU]]," - ",Bugs[[#This Row],[ID Caso de prueba  (Opcional)]])))</f>
        <v xml:space="preserve"> </v>
      </c>
      <c r="G171" s="209"/>
      <c r="H171" s="197"/>
      <c r="I171" s="197"/>
      <c r="J171" s="205"/>
      <c r="K171" s="205"/>
      <c r="L171" s="205"/>
      <c r="M171" s="205"/>
      <c r="N171" s="205"/>
      <c r="O171" s="205"/>
      <c r="P171" s="205"/>
      <c r="Q171" s="205"/>
      <c r="R171" s="205"/>
      <c r="S171" s="205"/>
      <c r="T171" s="212"/>
      <c r="U171" s="11"/>
    </row>
    <row r="172" spans="2:21" ht="12" x14ac:dyDescent="0.2">
      <c r="B172" s="198"/>
      <c r="C172" s="200" t="str">
        <f>IFERROR(IF(ISBLANK(Bugs[[#This Row],[ID Bug]])," ",'Inf. Proyecto'!$D$17)," ")</f>
        <v xml:space="preserve"> </v>
      </c>
      <c r="D172" s="197"/>
      <c r="E172" s="205"/>
      <c r="F172" s="208" t="str">
        <f>IF(Bugs[[#This Row],[HU]]=0," ",IF(Bugs[[#This Row],[ID Caso de prueba  (Opcional)]]=0," ",CONCATENATE("HU",Bugs[[#This Row],[HU]]," - ",Bugs[[#This Row],[ID Caso de prueba  (Opcional)]])))</f>
        <v xml:space="preserve"> </v>
      </c>
      <c r="G172" s="209"/>
      <c r="H172" s="197"/>
      <c r="I172" s="197"/>
      <c r="J172" s="205"/>
      <c r="K172" s="205"/>
      <c r="L172" s="205"/>
      <c r="M172" s="205"/>
      <c r="N172" s="205"/>
      <c r="O172" s="205"/>
      <c r="P172" s="205"/>
      <c r="Q172" s="205"/>
      <c r="R172" s="205"/>
      <c r="S172" s="205"/>
      <c r="T172" s="212"/>
      <c r="U172" s="11"/>
    </row>
    <row r="173" spans="2:21" ht="12" x14ac:dyDescent="0.2">
      <c r="B173" s="198"/>
      <c r="C173" s="200" t="str">
        <f>IFERROR(IF(ISBLANK(Bugs[[#This Row],[ID Bug]])," ",'Inf. Proyecto'!$D$17)," ")</f>
        <v xml:space="preserve"> </v>
      </c>
      <c r="D173" s="197"/>
      <c r="E173" s="205"/>
      <c r="F173" s="208" t="str">
        <f>IF(Bugs[[#This Row],[HU]]=0," ",IF(Bugs[[#This Row],[ID Caso de prueba  (Opcional)]]=0," ",CONCATENATE("HU",Bugs[[#This Row],[HU]]," - ",Bugs[[#This Row],[ID Caso de prueba  (Opcional)]])))</f>
        <v xml:space="preserve"> </v>
      </c>
      <c r="G173" s="209"/>
      <c r="H173" s="197"/>
      <c r="I173" s="197"/>
      <c r="J173" s="205"/>
      <c r="K173" s="205"/>
      <c r="L173" s="205"/>
      <c r="M173" s="205"/>
      <c r="N173" s="205"/>
      <c r="O173" s="205"/>
      <c r="P173" s="205"/>
      <c r="Q173" s="205"/>
      <c r="R173" s="205"/>
      <c r="S173" s="205"/>
      <c r="T173" s="212"/>
      <c r="U173" s="11"/>
    </row>
    <row r="174" spans="2:21" ht="12" x14ac:dyDescent="0.2">
      <c r="B174" s="198"/>
      <c r="C174" s="200" t="str">
        <f>IFERROR(IF(ISBLANK(Bugs[[#This Row],[ID Bug]])," ",'Inf. Proyecto'!$D$17)," ")</f>
        <v xml:space="preserve"> </v>
      </c>
      <c r="D174" s="197"/>
      <c r="E174" s="205"/>
      <c r="F174" s="208" t="str">
        <f>IF(Bugs[[#This Row],[HU]]=0," ",IF(Bugs[[#This Row],[ID Caso de prueba  (Opcional)]]=0," ",CONCATENATE("HU",Bugs[[#This Row],[HU]]," - ",Bugs[[#This Row],[ID Caso de prueba  (Opcional)]])))</f>
        <v xml:space="preserve"> </v>
      </c>
      <c r="G174" s="209"/>
      <c r="H174" s="197"/>
      <c r="I174" s="197"/>
      <c r="J174" s="205"/>
      <c r="K174" s="205"/>
      <c r="L174" s="205"/>
      <c r="M174" s="205"/>
      <c r="N174" s="205"/>
      <c r="O174" s="205"/>
      <c r="P174" s="205"/>
      <c r="Q174" s="205"/>
      <c r="R174" s="205"/>
      <c r="S174" s="205"/>
      <c r="T174" s="212"/>
      <c r="U174" s="11"/>
    </row>
    <row r="175" spans="2:21" ht="12" x14ac:dyDescent="0.2">
      <c r="B175" s="198"/>
      <c r="C175" s="200" t="str">
        <f>IFERROR(IF(ISBLANK(Bugs[[#This Row],[ID Bug]])," ",'Inf. Proyecto'!$D$17)," ")</f>
        <v xml:space="preserve"> </v>
      </c>
      <c r="D175" s="197"/>
      <c r="E175" s="205"/>
      <c r="F175" s="208" t="str">
        <f>IF(Bugs[[#This Row],[HU]]=0," ",IF(Bugs[[#This Row],[ID Caso de prueba  (Opcional)]]=0," ",CONCATENATE("HU",Bugs[[#This Row],[HU]]," - ",Bugs[[#This Row],[ID Caso de prueba  (Opcional)]])))</f>
        <v xml:space="preserve"> </v>
      </c>
      <c r="G175" s="209"/>
      <c r="H175" s="197"/>
      <c r="I175" s="197"/>
      <c r="J175" s="205"/>
      <c r="K175" s="205"/>
      <c r="L175" s="205"/>
      <c r="M175" s="205"/>
      <c r="N175" s="205"/>
      <c r="O175" s="205"/>
      <c r="P175" s="205"/>
      <c r="Q175" s="205"/>
      <c r="R175" s="205"/>
      <c r="S175" s="205"/>
      <c r="T175" s="212"/>
      <c r="U175" s="11"/>
    </row>
    <row r="176" spans="2:21" ht="12" x14ac:dyDescent="0.2">
      <c r="B176" s="198"/>
      <c r="C176" s="200" t="str">
        <f>IFERROR(IF(ISBLANK(Bugs[[#This Row],[ID Bug]])," ",'Inf. Proyecto'!$D$17)," ")</f>
        <v xml:space="preserve"> </v>
      </c>
      <c r="D176" s="197"/>
      <c r="E176" s="205"/>
      <c r="F176" s="208" t="str">
        <f>IF(Bugs[[#This Row],[HU]]=0," ",IF(Bugs[[#This Row],[ID Caso de prueba  (Opcional)]]=0," ",CONCATENATE("HU",Bugs[[#This Row],[HU]]," - ",Bugs[[#This Row],[ID Caso de prueba  (Opcional)]])))</f>
        <v xml:space="preserve"> </v>
      </c>
      <c r="G176" s="209"/>
      <c r="H176" s="197"/>
      <c r="I176" s="197"/>
      <c r="J176" s="205"/>
      <c r="K176" s="205"/>
      <c r="L176" s="205"/>
      <c r="M176" s="205"/>
      <c r="N176" s="205"/>
      <c r="O176" s="205"/>
      <c r="P176" s="205"/>
      <c r="Q176" s="205"/>
      <c r="R176" s="205"/>
      <c r="S176" s="205"/>
      <c r="T176" s="212"/>
      <c r="U176" s="11"/>
    </row>
    <row r="177" spans="2:21" ht="12" x14ac:dyDescent="0.2">
      <c r="B177" s="198"/>
      <c r="C177" s="200" t="str">
        <f>IFERROR(IF(ISBLANK(Bugs[[#This Row],[ID Bug]])," ",'Inf. Proyecto'!$D$17)," ")</f>
        <v xml:space="preserve"> </v>
      </c>
      <c r="D177" s="197"/>
      <c r="E177" s="205"/>
      <c r="F177" s="208" t="str">
        <f>IF(Bugs[[#This Row],[HU]]=0," ",IF(Bugs[[#This Row],[ID Caso de prueba  (Opcional)]]=0," ",CONCATENATE("HU",Bugs[[#This Row],[HU]]," - ",Bugs[[#This Row],[ID Caso de prueba  (Opcional)]])))</f>
        <v xml:space="preserve"> </v>
      </c>
      <c r="G177" s="209"/>
      <c r="H177" s="197"/>
      <c r="I177" s="197"/>
      <c r="J177" s="205"/>
      <c r="K177" s="205"/>
      <c r="L177" s="205"/>
      <c r="M177" s="205"/>
      <c r="N177" s="205"/>
      <c r="O177" s="205"/>
      <c r="P177" s="205"/>
      <c r="Q177" s="205"/>
      <c r="R177" s="205"/>
      <c r="S177" s="205"/>
      <c r="T177" s="212"/>
      <c r="U177" s="11"/>
    </row>
    <row r="178" spans="2:21" ht="12" x14ac:dyDescent="0.2">
      <c r="B178" s="198"/>
      <c r="C178" s="200" t="str">
        <f>IFERROR(IF(ISBLANK(Bugs[[#This Row],[ID Bug]])," ",'Inf. Proyecto'!$D$17)," ")</f>
        <v xml:space="preserve"> </v>
      </c>
      <c r="D178" s="197"/>
      <c r="E178" s="205"/>
      <c r="F178" s="208" t="str">
        <f>IF(Bugs[[#This Row],[HU]]=0," ",IF(Bugs[[#This Row],[ID Caso de prueba  (Opcional)]]=0," ",CONCATENATE("HU",Bugs[[#This Row],[HU]]," - ",Bugs[[#This Row],[ID Caso de prueba  (Opcional)]])))</f>
        <v xml:space="preserve"> </v>
      </c>
      <c r="G178" s="209"/>
      <c r="H178" s="197"/>
      <c r="I178" s="197"/>
      <c r="J178" s="205"/>
      <c r="K178" s="205"/>
      <c r="L178" s="205"/>
      <c r="M178" s="205"/>
      <c r="N178" s="205"/>
      <c r="O178" s="205"/>
      <c r="P178" s="205"/>
      <c r="Q178" s="205"/>
      <c r="R178" s="205"/>
      <c r="S178" s="205"/>
      <c r="T178" s="212"/>
      <c r="U178" s="11"/>
    </row>
    <row r="179" spans="2:21" ht="12" x14ac:dyDescent="0.2">
      <c r="B179" s="198"/>
      <c r="C179" s="200" t="str">
        <f>IFERROR(IF(ISBLANK(Bugs[[#This Row],[ID Bug]])," ",'Inf. Proyecto'!$D$17)," ")</f>
        <v xml:space="preserve"> </v>
      </c>
      <c r="D179" s="197"/>
      <c r="E179" s="205"/>
      <c r="F179" s="208" t="str">
        <f>IF(Bugs[[#This Row],[HU]]=0," ",IF(Bugs[[#This Row],[ID Caso de prueba  (Opcional)]]=0," ",CONCATENATE("HU",Bugs[[#This Row],[HU]]," - ",Bugs[[#This Row],[ID Caso de prueba  (Opcional)]])))</f>
        <v xml:space="preserve"> </v>
      </c>
      <c r="G179" s="209"/>
      <c r="H179" s="197"/>
      <c r="I179" s="197"/>
      <c r="J179" s="205"/>
      <c r="K179" s="205"/>
      <c r="L179" s="205"/>
      <c r="M179" s="205"/>
      <c r="N179" s="205"/>
      <c r="O179" s="205"/>
      <c r="P179" s="205"/>
      <c r="Q179" s="205"/>
      <c r="R179" s="205"/>
      <c r="S179" s="205"/>
      <c r="T179" s="212"/>
      <c r="U179" s="11"/>
    </row>
    <row r="180" spans="2:21" ht="12" x14ac:dyDescent="0.2">
      <c r="B180" s="198"/>
      <c r="C180" s="200" t="str">
        <f>IFERROR(IF(ISBLANK(Bugs[[#This Row],[ID Bug]])," ",'Inf. Proyecto'!$D$17)," ")</f>
        <v xml:space="preserve"> </v>
      </c>
      <c r="D180" s="197"/>
      <c r="E180" s="205"/>
      <c r="F180" s="208" t="str">
        <f>IF(Bugs[[#This Row],[HU]]=0," ",IF(Bugs[[#This Row],[ID Caso de prueba  (Opcional)]]=0," ",CONCATENATE("HU",Bugs[[#This Row],[HU]]," - ",Bugs[[#This Row],[ID Caso de prueba  (Opcional)]])))</f>
        <v xml:space="preserve"> </v>
      </c>
      <c r="G180" s="209"/>
      <c r="H180" s="197"/>
      <c r="I180" s="197"/>
      <c r="J180" s="205"/>
      <c r="K180" s="205"/>
      <c r="L180" s="205"/>
      <c r="M180" s="205"/>
      <c r="N180" s="205"/>
      <c r="O180" s="205"/>
      <c r="P180" s="205"/>
      <c r="Q180" s="205"/>
      <c r="R180" s="205"/>
      <c r="S180" s="205"/>
      <c r="T180" s="212"/>
      <c r="U180" s="11"/>
    </row>
    <row r="181" spans="2:21" ht="12" x14ac:dyDescent="0.2">
      <c r="B181" s="198"/>
      <c r="C181" s="200" t="str">
        <f>IFERROR(IF(ISBLANK(Bugs[[#This Row],[ID Bug]])," ",'Inf. Proyecto'!$D$17)," ")</f>
        <v xml:space="preserve"> </v>
      </c>
      <c r="D181" s="197"/>
      <c r="E181" s="205"/>
      <c r="F181" s="208" t="str">
        <f>IF(Bugs[[#This Row],[HU]]=0," ",IF(Bugs[[#This Row],[ID Caso de prueba  (Opcional)]]=0," ",CONCATENATE("HU",Bugs[[#This Row],[HU]]," - ",Bugs[[#This Row],[ID Caso de prueba  (Opcional)]])))</f>
        <v xml:space="preserve"> </v>
      </c>
      <c r="G181" s="209"/>
      <c r="H181" s="197"/>
      <c r="I181" s="197"/>
      <c r="J181" s="205"/>
      <c r="K181" s="205"/>
      <c r="L181" s="205"/>
      <c r="M181" s="205"/>
      <c r="N181" s="205"/>
      <c r="O181" s="205"/>
      <c r="P181" s="205"/>
      <c r="Q181" s="205"/>
      <c r="R181" s="205"/>
      <c r="S181" s="205"/>
      <c r="T181" s="212"/>
      <c r="U181" s="11"/>
    </row>
    <row r="182" spans="2:21" ht="12" x14ac:dyDescent="0.2">
      <c r="B182" s="198"/>
      <c r="C182" s="200" t="str">
        <f>IFERROR(IF(ISBLANK(Bugs[[#This Row],[ID Bug]])," ",'Inf. Proyecto'!$D$17)," ")</f>
        <v xml:space="preserve"> </v>
      </c>
      <c r="D182" s="197"/>
      <c r="E182" s="205"/>
      <c r="F182" s="208" t="str">
        <f>IF(Bugs[[#This Row],[HU]]=0," ",IF(Bugs[[#This Row],[ID Caso de prueba  (Opcional)]]=0," ",CONCATENATE("HU",Bugs[[#This Row],[HU]]," - ",Bugs[[#This Row],[ID Caso de prueba  (Opcional)]])))</f>
        <v xml:space="preserve"> </v>
      </c>
      <c r="G182" s="209"/>
      <c r="H182" s="197"/>
      <c r="I182" s="197"/>
      <c r="J182" s="205"/>
      <c r="K182" s="205"/>
      <c r="L182" s="205"/>
      <c r="M182" s="205"/>
      <c r="N182" s="205"/>
      <c r="O182" s="205"/>
      <c r="P182" s="205"/>
      <c r="Q182" s="205"/>
      <c r="R182" s="205"/>
      <c r="S182" s="205"/>
      <c r="T182" s="212"/>
      <c r="U182" s="11"/>
    </row>
    <row r="183" spans="2:21" ht="12" x14ac:dyDescent="0.2">
      <c r="B183" s="198"/>
      <c r="C183" s="200" t="str">
        <f>IFERROR(IF(ISBLANK(Bugs[[#This Row],[ID Bug]])," ",'Inf. Proyecto'!$D$17)," ")</f>
        <v xml:space="preserve"> </v>
      </c>
      <c r="D183" s="197"/>
      <c r="E183" s="205"/>
      <c r="F183" s="208" t="str">
        <f>IF(Bugs[[#This Row],[HU]]=0," ",IF(Bugs[[#This Row],[ID Caso de prueba  (Opcional)]]=0," ",CONCATENATE("HU",Bugs[[#This Row],[HU]]," - ",Bugs[[#This Row],[ID Caso de prueba  (Opcional)]])))</f>
        <v xml:space="preserve"> </v>
      </c>
      <c r="G183" s="209"/>
      <c r="H183" s="197"/>
      <c r="I183" s="197"/>
      <c r="J183" s="205"/>
      <c r="K183" s="205"/>
      <c r="L183" s="205"/>
      <c r="M183" s="205"/>
      <c r="N183" s="205"/>
      <c r="O183" s="205"/>
      <c r="P183" s="205"/>
      <c r="Q183" s="205"/>
      <c r="R183" s="205"/>
      <c r="S183" s="205"/>
      <c r="T183" s="212"/>
      <c r="U183" s="11"/>
    </row>
    <row r="184" spans="2:21" ht="12" x14ac:dyDescent="0.2">
      <c r="B184" s="198"/>
      <c r="C184" s="200" t="str">
        <f>IFERROR(IF(ISBLANK(Bugs[[#This Row],[ID Bug]])," ",'Inf. Proyecto'!$D$17)," ")</f>
        <v xml:space="preserve"> </v>
      </c>
      <c r="D184" s="197"/>
      <c r="E184" s="205"/>
      <c r="F184" s="208" t="str">
        <f>IF(Bugs[[#This Row],[HU]]=0," ",IF(Bugs[[#This Row],[ID Caso de prueba  (Opcional)]]=0," ",CONCATENATE("HU",Bugs[[#This Row],[HU]]," - ",Bugs[[#This Row],[ID Caso de prueba  (Opcional)]])))</f>
        <v xml:space="preserve"> </v>
      </c>
      <c r="G184" s="209"/>
      <c r="H184" s="197"/>
      <c r="I184" s="197"/>
      <c r="J184" s="205"/>
      <c r="K184" s="205"/>
      <c r="L184" s="205"/>
      <c r="M184" s="205"/>
      <c r="N184" s="205"/>
      <c r="O184" s="205"/>
      <c r="P184" s="205"/>
      <c r="Q184" s="205"/>
      <c r="R184" s="205"/>
      <c r="S184" s="205"/>
      <c r="T184" s="212"/>
      <c r="U184" s="11"/>
    </row>
    <row r="185" spans="2:21" ht="12" x14ac:dyDescent="0.2">
      <c r="B185" s="198"/>
      <c r="C185" s="200" t="str">
        <f>IFERROR(IF(ISBLANK(Bugs[[#This Row],[ID Bug]])," ",'Inf. Proyecto'!$D$17)," ")</f>
        <v xml:space="preserve"> </v>
      </c>
      <c r="D185" s="197"/>
      <c r="E185" s="205"/>
      <c r="F185" s="208" t="str">
        <f>IF(Bugs[[#This Row],[HU]]=0," ",IF(Bugs[[#This Row],[ID Caso de prueba  (Opcional)]]=0," ",CONCATENATE("HU",Bugs[[#This Row],[HU]]," - ",Bugs[[#This Row],[ID Caso de prueba  (Opcional)]])))</f>
        <v xml:space="preserve"> </v>
      </c>
      <c r="G185" s="209"/>
      <c r="H185" s="197"/>
      <c r="I185" s="197"/>
      <c r="J185" s="205"/>
      <c r="K185" s="205"/>
      <c r="L185" s="205"/>
      <c r="M185" s="205"/>
      <c r="N185" s="205"/>
      <c r="O185" s="205"/>
      <c r="P185" s="205"/>
      <c r="Q185" s="205"/>
      <c r="R185" s="205"/>
      <c r="S185" s="205"/>
      <c r="T185" s="212"/>
      <c r="U185" s="11"/>
    </row>
    <row r="186" spans="2:21" ht="12" x14ac:dyDescent="0.2">
      <c r="B186" s="198"/>
      <c r="C186" s="200" t="str">
        <f>IFERROR(IF(ISBLANK(Bugs[[#This Row],[ID Bug]])," ",'Inf. Proyecto'!$D$17)," ")</f>
        <v xml:space="preserve"> </v>
      </c>
      <c r="D186" s="197"/>
      <c r="E186" s="205"/>
      <c r="F186" s="208" t="str">
        <f>IF(Bugs[[#This Row],[HU]]=0," ",IF(Bugs[[#This Row],[ID Caso de prueba  (Opcional)]]=0," ",CONCATENATE("HU",Bugs[[#This Row],[HU]]," - ",Bugs[[#This Row],[ID Caso de prueba  (Opcional)]])))</f>
        <v xml:space="preserve"> </v>
      </c>
      <c r="G186" s="209"/>
      <c r="H186" s="197"/>
      <c r="I186" s="197"/>
      <c r="J186" s="205"/>
      <c r="K186" s="205"/>
      <c r="L186" s="205"/>
      <c r="M186" s="205"/>
      <c r="N186" s="205"/>
      <c r="O186" s="205"/>
      <c r="P186" s="205"/>
      <c r="Q186" s="205"/>
      <c r="R186" s="205"/>
      <c r="S186" s="205"/>
      <c r="T186" s="212"/>
      <c r="U186" s="11"/>
    </row>
    <row r="187" spans="2:21" ht="12" x14ac:dyDescent="0.2">
      <c r="B187" s="198"/>
      <c r="C187" s="200" t="str">
        <f>IFERROR(IF(ISBLANK(Bugs[[#This Row],[ID Bug]])," ",'Inf. Proyecto'!$D$17)," ")</f>
        <v xml:space="preserve"> </v>
      </c>
      <c r="D187" s="197"/>
      <c r="E187" s="205"/>
      <c r="F187" s="208" t="str">
        <f>IF(Bugs[[#This Row],[HU]]=0," ",IF(Bugs[[#This Row],[ID Caso de prueba  (Opcional)]]=0," ",CONCATENATE("HU",Bugs[[#This Row],[HU]]," - ",Bugs[[#This Row],[ID Caso de prueba  (Opcional)]])))</f>
        <v xml:space="preserve"> </v>
      </c>
      <c r="G187" s="209"/>
      <c r="H187" s="197"/>
      <c r="I187" s="197"/>
      <c r="J187" s="205"/>
      <c r="K187" s="205"/>
      <c r="L187" s="205"/>
      <c r="M187" s="205"/>
      <c r="N187" s="205"/>
      <c r="O187" s="205"/>
      <c r="P187" s="205"/>
      <c r="Q187" s="205"/>
      <c r="R187" s="205"/>
      <c r="S187" s="205"/>
      <c r="T187" s="212"/>
      <c r="U187" s="11"/>
    </row>
    <row r="188" spans="2:21" ht="12" x14ac:dyDescent="0.2">
      <c r="B188" s="198"/>
      <c r="C188" s="200" t="str">
        <f>IFERROR(IF(ISBLANK(Bugs[[#This Row],[ID Bug]])," ",'Inf. Proyecto'!$D$17)," ")</f>
        <v xml:space="preserve"> </v>
      </c>
      <c r="D188" s="197"/>
      <c r="E188" s="205"/>
      <c r="F188" s="208" t="str">
        <f>IF(Bugs[[#This Row],[HU]]=0," ",IF(Bugs[[#This Row],[ID Caso de prueba  (Opcional)]]=0," ",CONCATENATE("HU",Bugs[[#This Row],[HU]]," - ",Bugs[[#This Row],[ID Caso de prueba  (Opcional)]])))</f>
        <v xml:space="preserve"> </v>
      </c>
      <c r="G188" s="209"/>
      <c r="H188" s="197"/>
      <c r="I188" s="197"/>
      <c r="J188" s="205"/>
      <c r="K188" s="205"/>
      <c r="L188" s="205"/>
      <c r="M188" s="205"/>
      <c r="N188" s="205"/>
      <c r="O188" s="205"/>
      <c r="P188" s="205"/>
      <c r="Q188" s="205"/>
      <c r="R188" s="205"/>
      <c r="S188" s="205"/>
      <c r="T188" s="212"/>
      <c r="U188" s="11"/>
    </row>
    <row r="189" spans="2:21" ht="12" x14ac:dyDescent="0.2">
      <c r="B189" s="198"/>
      <c r="C189" s="200" t="str">
        <f>IFERROR(IF(ISBLANK(Bugs[[#This Row],[ID Bug]])," ",'Inf. Proyecto'!$D$17)," ")</f>
        <v xml:space="preserve"> </v>
      </c>
      <c r="D189" s="197"/>
      <c r="E189" s="205"/>
      <c r="F189" s="208" t="str">
        <f>IF(Bugs[[#This Row],[HU]]=0," ",IF(Bugs[[#This Row],[ID Caso de prueba  (Opcional)]]=0," ",CONCATENATE("HU",Bugs[[#This Row],[HU]]," - ",Bugs[[#This Row],[ID Caso de prueba  (Opcional)]])))</f>
        <v xml:space="preserve"> </v>
      </c>
      <c r="G189" s="209"/>
      <c r="H189" s="197"/>
      <c r="I189" s="197"/>
      <c r="J189" s="205"/>
      <c r="K189" s="205"/>
      <c r="L189" s="205"/>
      <c r="M189" s="205"/>
      <c r="N189" s="205"/>
      <c r="O189" s="205"/>
      <c r="P189" s="205"/>
      <c r="Q189" s="205"/>
      <c r="R189" s="205"/>
      <c r="S189" s="205"/>
      <c r="T189" s="212"/>
      <c r="U189" s="11"/>
    </row>
    <row r="190" spans="2:21" ht="12" x14ac:dyDescent="0.2">
      <c r="B190" s="198"/>
      <c r="C190" s="200" t="str">
        <f>IFERROR(IF(ISBLANK(Bugs[[#This Row],[ID Bug]])," ",'Inf. Proyecto'!$D$17)," ")</f>
        <v xml:space="preserve"> </v>
      </c>
      <c r="D190" s="197"/>
      <c r="E190" s="205"/>
      <c r="F190" s="208" t="str">
        <f>IF(Bugs[[#This Row],[HU]]=0," ",IF(Bugs[[#This Row],[ID Caso de prueba  (Opcional)]]=0," ",CONCATENATE("HU",Bugs[[#This Row],[HU]]," - ",Bugs[[#This Row],[ID Caso de prueba  (Opcional)]])))</f>
        <v xml:space="preserve"> </v>
      </c>
      <c r="G190" s="209"/>
      <c r="H190" s="197"/>
      <c r="I190" s="197"/>
      <c r="J190" s="205"/>
      <c r="K190" s="205"/>
      <c r="L190" s="205"/>
      <c r="M190" s="205"/>
      <c r="N190" s="205"/>
      <c r="O190" s="205"/>
      <c r="P190" s="205"/>
      <c r="Q190" s="205"/>
      <c r="R190" s="205"/>
      <c r="S190" s="205"/>
      <c r="T190" s="212"/>
      <c r="U190" s="11"/>
    </row>
    <row r="191" spans="2:21" ht="12" x14ac:dyDescent="0.2">
      <c r="B191" s="198"/>
      <c r="C191" s="200" t="str">
        <f>IFERROR(IF(ISBLANK(Bugs[[#This Row],[ID Bug]])," ",'Inf. Proyecto'!$D$17)," ")</f>
        <v xml:space="preserve"> </v>
      </c>
      <c r="D191" s="197"/>
      <c r="E191" s="205"/>
      <c r="F191" s="208" t="str">
        <f>IF(Bugs[[#This Row],[HU]]=0," ",IF(Bugs[[#This Row],[ID Caso de prueba  (Opcional)]]=0," ",CONCATENATE("HU",Bugs[[#This Row],[HU]]," - ",Bugs[[#This Row],[ID Caso de prueba  (Opcional)]])))</f>
        <v xml:space="preserve"> </v>
      </c>
      <c r="G191" s="209"/>
      <c r="H191" s="197"/>
      <c r="I191" s="197"/>
      <c r="J191" s="205"/>
      <c r="K191" s="205"/>
      <c r="L191" s="205"/>
      <c r="M191" s="205"/>
      <c r="N191" s="205"/>
      <c r="O191" s="205"/>
      <c r="P191" s="205"/>
      <c r="Q191" s="205"/>
      <c r="R191" s="205"/>
      <c r="S191" s="205"/>
      <c r="T191" s="212"/>
      <c r="U191" s="11"/>
    </row>
    <row r="192" spans="2:21" ht="12" x14ac:dyDescent="0.2">
      <c r="B192" s="198"/>
      <c r="C192" s="200" t="str">
        <f>IFERROR(IF(ISBLANK(Bugs[[#This Row],[ID Bug]])," ",'Inf. Proyecto'!$D$17)," ")</f>
        <v xml:space="preserve"> </v>
      </c>
      <c r="D192" s="197"/>
      <c r="E192" s="205"/>
      <c r="F192" s="208" t="str">
        <f>IF(Bugs[[#This Row],[HU]]=0," ",IF(Bugs[[#This Row],[ID Caso de prueba  (Opcional)]]=0," ",CONCATENATE("HU",Bugs[[#This Row],[HU]]," - ",Bugs[[#This Row],[ID Caso de prueba  (Opcional)]])))</f>
        <v xml:space="preserve"> </v>
      </c>
      <c r="G192" s="209"/>
      <c r="H192" s="197"/>
      <c r="I192" s="197"/>
      <c r="J192" s="205"/>
      <c r="K192" s="205"/>
      <c r="L192" s="205"/>
      <c r="M192" s="205"/>
      <c r="N192" s="205"/>
      <c r="O192" s="205"/>
      <c r="P192" s="205"/>
      <c r="Q192" s="205"/>
      <c r="R192" s="205"/>
      <c r="S192" s="205"/>
      <c r="T192" s="212"/>
      <c r="U192" s="11"/>
    </row>
    <row r="193" spans="2:21" ht="12" x14ac:dyDescent="0.2">
      <c r="B193" s="198"/>
      <c r="C193" s="200" t="str">
        <f>IFERROR(IF(ISBLANK(Bugs[[#This Row],[ID Bug]])," ",'Inf. Proyecto'!$D$17)," ")</f>
        <v xml:space="preserve"> </v>
      </c>
      <c r="D193" s="197"/>
      <c r="E193" s="205"/>
      <c r="F193" s="208" t="str">
        <f>IF(Bugs[[#This Row],[HU]]=0," ",IF(Bugs[[#This Row],[ID Caso de prueba  (Opcional)]]=0," ",CONCATENATE("HU",Bugs[[#This Row],[HU]]," - ",Bugs[[#This Row],[ID Caso de prueba  (Opcional)]])))</f>
        <v xml:space="preserve"> </v>
      </c>
      <c r="G193" s="209"/>
      <c r="H193" s="197"/>
      <c r="I193" s="197"/>
      <c r="J193" s="205"/>
      <c r="K193" s="205"/>
      <c r="L193" s="205"/>
      <c r="M193" s="205"/>
      <c r="N193" s="205"/>
      <c r="O193" s="205"/>
      <c r="P193" s="205"/>
      <c r="Q193" s="205"/>
      <c r="R193" s="205"/>
      <c r="S193" s="205"/>
      <c r="T193" s="212"/>
      <c r="U193" s="11"/>
    </row>
    <row r="194" spans="2:21" ht="12" x14ac:dyDescent="0.2">
      <c r="B194" s="198"/>
      <c r="C194" s="200" t="str">
        <f>IFERROR(IF(ISBLANK(Bugs[[#This Row],[ID Bug]])," ",'Inf. Proyecto'!$D$17)," ")</f>
        <v xml:space="preserve"> </v>
      </c>
      <c r="D194" s="197"/>
      <c r="E194" s="205"/>
      <c r="F194" s="208" t="str">
        <f>IF(Bugs[[#This Row],[HU]]=0," ",IF(Bugs[[#This Row],[ID Caso de prueba  (Opcional)]]=0," ",CONCATENATE("HU",Bugs[[#This Row],[HU]]," - ",Bugs[[#This Row],[ID Caso de prueba  (Opcional)]])))</f>
        <v xml:space="preserve"> </v>
      </c>
      <c r="G194" s="209"/>
      <c r="H194" s="197"/>
      <c r="I194" s="197"/>
      <c r="J194" s="205"/>
      <c r="K194" s="205"/>
      <c r="L194" s="205"/>
      <c r="M194" s="205"/>
      <c r="N194" s="205"/>
      <c r="O194" s="205"/>
      <c r="P194" s="205"/>
      <c r="Q194" s="205"/>
      <c r="R194" s="205"/>
      <c r="S194" s="205"/>
      <c r="T194" s="212"/>
      <c r="U194" s="11"/>
    </row>
    <row r="195" spans="2:21" ht="12" x14ac:dyDescent="0.2">
      <c r="B195" s="198"/>
      <c r="C195" s="200" t="str">
        <f>IFERROR(IF(ISBLANK(Bugs[[#This Row],[ID Bug]])," ",'Inf. Proyecto'!$D$17)," ")</f>
        <v xml:space="preserve"> </v>
      </c>
      <c r="D195" s="197"/>
      <c r="E195" s="205"/>
      <c r="F195" s="208" t="str">
        <f>IF(Bugs[[#This Row],[HU]]=0," ",IF(Bugs[[#This Row],[ID Caso de prueba  (Opcional)]]=0," ",CONCATENATE("HU",Bugs[[#This Row],[HU]]," - ",Bugs[[#This Row],[ID Caso de prueba  (Opcional)]])))</f>
        <v xml:space="preserve"> </v>
      </c>
      <c r="G195" s="209"/>
      <c r="H195" s="197"/>
      <c r="I195" s="197"/>
      <c r="J195" s="205"/>
      <c r="K195" s="205"/>
      <c r="L195" s="205"/>
      <c r="M195" s="205"/>
      <c r="N195" s="205"/>
      <c r="O195" s="205"/>
      <c r="P195" s="205"/>
      <c r="Q195" s="205"/>
      <c r="R195" s="205"/>
      <c r="S195" s="205"/>
      <c r="T195" s="212"/>
      <c r="U195" s="11"/>
    </row>
    <row r="196" spans="2:21" ht="12" x14ac:dyDescent="0.2">
      <c r="B196" s="198"/>
      <c r="C196" s="200" t="str">
        <f>IFERROR(IF(ISBLANK(Bugs[[#This Row],[ID Bug]])," ",'Inf. Proyecto'!$D$17)," ")</f>
        <v xml:space="preserve"> </v>
      </c>
      <c r="D196" s="197"/>
      <c r="E196" s="205"/>
      <c r="F196" s="208" t="str">
        <f>IF(Bugs[[#This Row],[HU]]=0," ",IF(Bugs[[#This Row],[ID Caso de prueba  (Opcional)]]=0," ",CONCATENATE("HU",Bugs[[#This Row],[HU]]," - ",Bugs[[#This Row],[ID Caso de prueba  (Opcional)]])))</f>
        <v xml:space="preserve"> </v>
      </c>
      <c r="G196" s="209"/>
      <c r="H196" s="197"/>
      <c r="I196" s="197"/>
      <c r="J196" s="205"/>
      <c r="K196" s="205"/>
      <c r="L196" s="205"/>
      <c r="M196" s="205"/>
      <c r="N196" s="205"/>
      <c r="O196" s="205"/>
      <c r="P196" s="205"/>
      <c r="Q196" s="205"/>
      <c r="R196" s="205"/>
      <c r="S196" s="205"/>
      <c r="T196" s="212"/>
      <c r="U196" s="11"/>
    </row>
    <row r="197" spans="2:21" ht="12" x14ac:dyDescent="0.2">
      <c r="B197" s="198"/>
      <c r="C197" s="200" t="str">
        <f>IFERROR(IF(ISBLANK(Bugs[[#This Row],[ID Bug]])," ",'Inf. Proyecto'!$D$17)," ")</f>
        <v xml:space="preserve"> </v>
      </c>
      <c r="D197" s="197"/>
      <c r="E197" s="205"/>
      <c r="F197" s="208" t="str">
        <f>IF(Bugs[[#This Row],[HU]]=0," ",IF(Bugs[[#This Row],[ID Caso de prueba  (Opcional)]]=0," ",CONCATENATE("HU",Bugs[[#This Row],[HU]]," - ",Bugs[[#This Row],[ID Caso de prueba  (Opcional)]])))</f>
        <v xml:space="preserve"> </v>
      </c>
      <c r="G197" s="209"/>
      <c r="H197" s="197"/>
      <c r="I197" s="197"/>
      <c r="J197" s="205"/>
      <c r="K197" s="205"/>
      <c r="L197" s="205"/>
      <c r="M197" s="205"/>
      <c r="N197" s="205"/>
      <c r="O197" s="205"/>
      <c r="P197" s="205"/>
      <c r="Q197" s="205"/>
      <c r="R197" s="205"/>
      <c r="S197" s="205"/>
      <c r="T197" s="212"/>
      <c r="U197" s="11"/>
    </row>
    <row r="198" spans="2:21" ht="12" x14ac:dyDescent="0.2">
      <c r="B198" s="198"/>
      <c r="C198" s="200" t="str">
        <f>IFERROR(IF(ISBLANK(Bugs[[#This Row],[ID Bug]])," ",'Inf. Proyecto'!$D$17)," ")</f>
        <v xml:space="preserve"> </v>
      </c>
      <c r="D198" s="197"/>
      <c r="E198" s="205"/>
      <c r="F198" s="208" t="str">
        <f>IF(Bugs[[#This Row],[HU]]=0," ",IF(Bugs[[#This Row],[ID Caso de prueba  (Opcional)]]=0," ",CONCATENATE("HU",Bugs[[#This Row],[HU]]," - ",Bugs[[#This Row],[ID Caso de prueba  (Opcional)]])))</f>
        <v xml:space="preserve"> </v>
      </c>
      <c r="G198" s="209"/>
      <c r="H198" s="197"/>
      <c r="I198" s="197"/>
      <c r="J198" s="205"/>
      <c r="K198" s="205"/>
      <c r="L198" s="205"/>
      <c r="M198" s="205"/>
      <c r="N198" s="205"/>
      <c r="O198" s="205"/>
      <c r="P198" s="205"/>
      <c r="Q198" s="205"/>
      <c r="R198" s="205"/>
      <c r="S198" s="205"/>
      <c r="T198" s="212"/>
      <c r="U198" s="11"/>
    </row>
    <row r="199" spans="2:21" ht="12" x14ac:dyDescent="0.2">
      <c r="B199" s="198"/>
      <c r="C199" s="200" t="str">
        <f>IFERROR(IF(ISBLANK(Bugs[[#This Row],[ID Bug]])," ",'Inf. Proyecto'!$D$17)," ")</f>
        <v xml:space="preserve"> </v>
      </c>
      <c r="D199" s="197"/>
      <c r="E199" s="205"/>
      <c r="F199" s="208" t="str">
        <f>IF(Bugs[[#This Row],[HU]]=0," ",IF(Bugs[[#This Row],[ID Caso de prueba  (Opcional)]]=0," ",CONCATENATE("HU",Bugs[[#This Row],[HU]]," - ",Bugs[[#This Row],[ID Caso de prueba  (Opcional)]])))</f>
        <v xml:space="preserve"> </v>
      </c>
      <c r="G199" s="209"/>
      <c r="H199" s="197"/>
      <c r="I199" s="197"/>
      <c r="J199" s="205"/>
      <c r="K199" s="205"/>
      <c r="L199" s="205"/>
      <c r="M199" s="205"/>
      <c r="N199" s="205"/>
      <c r="O199" s="205"/>
      <c r="P199" s="205"/>
      <c r="Q199" s="205"/>
      <c r="R199" s="205"/>
      <c r="S199" s="205"/>
      <c r="T199" s="212"/>
      <c r="U199" s="11"/>
    </row>
    <row r="200" spans="2:21" ht="12" x14ac:dyDescent="0.2">
      <c r="B200" s="198"/>
      <c r="C200" s="200" t="str">
        <f>IFERROR(IF(ISBLANK(Bugs[[#This Row],[ID Bug]])," ",'Inf. Proyecto'!$D$17)," ")</f>
        <v xml:space="preserve"> </v>
      </c>
      <c r="D200" s="197"/>
      <c r="E200" s="205"/>
      <c r="F200" s="208" t="str">
        <f>IF(Bugs[[#This Row],[HU]]=0," ",IF(Bugs[[#This Row],[ID Caso de prueba  (Opcional)]]=0," ",CONCATENATE("HU",Bugs[[#This Row],[HU]]," - ",Bugs[[#This Row],[ID Caso de prueba  (Opcional)]])))</f>
        <v xml:space="preserve"> </v>
      </c>
      <c r="G200" s="209"/>
      <c r="H200" s="197"/>
      <c r="I200" s="197"/>
      <c r="J200" s="205"/>
      <c r="K200" s="205"/>
      <c r="L200" s="205"/>
      <c r="M200" s="205"/>
      <c r="N200" s="205"/>
      <c r="O200" s="205"/>
      <c r="P200" s="205"/>
      <c r="Q200" s="205"/>
      <c r="R200" s="205"/>
      <c r="S200" s="205"/>
      <c r="T200" s="212"/>
      <c r="U200" s="11"/>
    </row>
    <row r="201" spans="2:21" ht="12" x14ac:dyDescent="0.2">
      <c r="B201" s="198"/>
      <c r="C201" s="200" t="str">
        <f>IFERROR(IF(ISBLANK(Bugs[[#This Row],[ID Bug]])," ",'Inf. Proyecto'!$D$17)," ")</f>
        <v xml:space="preserve"> </v>
      </c>
      <c r="D201" s="197"/>
      <c r="E201" s="205"/>
      <c r="F201" s="208" t="str">
        <f>IF(Bugs[[#This Row],[HU]]=0," ",IF(Bugs[[#This Row],[ID Caso de prueba  (Opcional)]]=0," ",CONCATENATE("HU",Bugs[[#This Row],[HU]]," - ",Bugs[[#This Row],[ID Caso de prueba  (Opcional)]])))</f>
        <v xml:space="preserve"> </v>
      </c>
      <c r="G201" s="209"/>
      <c r="H201" s="197"/>
      <c r="I201" s="197"/>
      <c r="J201" s="205"/>
      <c r="K201" s="205"/>
      <c r="L201" s="205"/>
      <c r="M201" s="205"/>
      <c r="N201" s="205"/>
      <c r="O201" s="205"/>
      <c r="P201" s="205"/>
      <c r="Q201" s="205"/>
      <c r="R201" s="205"/>
      <c r="S201" s="205"/>
      <c r="T201" s="212"/>
      <c r="U201" s="11"/>
    </row>
    <row r="202" spans="2:21" ht="12" x14ac:dyDescent="0.2">
      <c r="B202" s="198"/>
      <c r="C202" s="200" t="str">
        <f>IFERROR(IF(ISBLANK(Bugs[[#This Row],[ID Bug]])," ",'Inf. Proyecto'!$D$17)," ")</f>
        <v xml:space="preserve"> </v>
      </c>
      <c r="D202" s="197"/>
      <c r="E202" s="205"/>
      <c r="F202" s="208" t="str">
        <f>IF(Bugs[[#This Row],[HU]]=0," ",IF(Bugs[[#This Row],[ID Caso de prueba  (Opcional)]]=0," ",CONCATENATE("HU",Bugs[[#This Row],[HU]]," - ",Bugs[[#This Row],[ID Caso de prueba  (Opcional)]])))</f>
        <v xml:space="preserve"> </v>
      </c>
      <c r="G202" s="209"/>
      <c r="H202" s="197"/>
      <c r="I202" s="197"/>
      <c r="J202" s="205"/>
      <c r="K202" s="205"/>
      <c r="L202" s="205"/>
      <c r="M202" s="205"/>
      <c r="N202" s="205"/>
      <c r="O202" s="205"/>
      <c r="P202" s="205"/>
      <c r="Q202" s="205"/>
      <c r="R202" s="205"/>
      <c r="S202" s="205"/>
      <c r="T202" s="212"/>
      <c r="U202" s="11"/>
    </row>
    <row r="203" spans="2:21" ht="12" x14ac:dyDescent="0.2">
      <c r="B203" s="198"/>
      <c r="C203" s="200" t="str">
        <f>IFERROR(IF(ISBLANK(Bugs[[#This Row],[ID Bug]])," ",'Inf. Proyecto'!$D$17)," ")</f>
        <v xml:space="preserve"> </v>
      </c>
      <c r="D203" s="197"/>
      <c r="E203" s="205"/>
      <c r="F203" s="208" t="str">
        <f>IF(Bugs[[#This Row],[HU]]=0," ",IF(Bugs[[#This Row],[ID Caso de prueba  (Opcional)]]=0," ",CONCATENATE("HU",Bugs[[#This Row],[HU]]," - ",Bugs[[#This Row],[ID Caso de prueba  (Opcional)]])))</f>
        <v xml:space="preserve"> </v>
      </c>
      <c r="G203" s="209"/>
      <c r="H203" s="197"/>
      <c r="I203" s="197"/>
      <c r="J203" s="205"/>
      <c r="K203" s="205"/>
      <c r="L203" s="205"/>
      <c r="M203" s="205"/>
      <c r="N203" s="205"/>
      <c r="O203" s="205"/>
      <c r="P203" s="205"/>
      <c r="Q203" s="205"/>
      <c r="R203" s="205"/>
      <c r="S203" s="205"/>
      <c r="T203" s="212"/>
      <c r="U203" s="11"/>
    </row>
    <row r="204" spans="2:21" ht="12" x14ac:dyDescent="0.2">
      <c r="B204" s="198"/>
      <c r="C204" s="200" t="str">
        <f>IFERROR(IF(ISBLANK(Bugs[[#This Row],[ID Bug]])," ",'Inf. Proyecto'!$D$17)," ")</f>
        <v xml:space="preserve"> </v>
      </c>
      <c r="D204" s="197"/>
      <c r="E204" s="205"/>
      <c r="F204" s="208" t="str">
        <f>IF(Bugs[[#This Row],[HU]]=0," ",IF(Bugs[[#This Row],[ID Caso de prueba  (Opcional)]]=0," ",CONCATENATE("HU",Bugs[[#This Row],[HU]]," - ",Bugs[[#This Row],[ID Caso de prueba  (Opcional)]])))</f>
        <v xml:space="preserve"> </v>
      </c>
      <c r="G204" s="209"/>
      <c r="H204" s="197"/>
      <c r="I204" s="197"/>
      <c r="J204" s="205"/>
      <c r="K204" s="205"/>
      <c r="L204" s="205"/>
      <c r="M204" s="205"/>
      <c r="N204" s="205"/>
      <c r="O204" s="205"/>
      <c r="P204" s="205"/>
      <c r="Q204" s="205"/>
      <c r="R204" s="205"/>
      <c r="S204" s="205"/>
      <c r="T204" s="212"/>
      <c r="U204" s="11"/>
    </row>
    <row r="205" spans="2:21" ht="12" x14ac:dyDescent="0.2">
      <c r="B205" s="198"/>
      <c r="C205" s="200" t="str">
        <f>IFERROR(IF(ISBLANK(Bugs[[#This Row],[ID Bug]])," ",'Inf. Proyecto'!$D$17)," ")</f>
        <v xml:space="preserve"> </v>
      </c>
      <c r="D205" s="197"/>
      <c r="E205" s="205"/>
      <c r="F205" s="208" t="str">
        <f>IF(Bugs[[#This Row],[HU]]=0," ",IF(Bugs[[#This Row],[ID Caso de prueba  (Opcional)]]=0," ",CONCATENATE("HU",Bugs[[#This Row],[HU]]," - ",Bugs[[#This Row],[ID Caso de prueba  (Opcional)]])))</f>
        <v xml:space="preserve"> </v>
      </c>
      <c r="G205" s="209"/>
      <c r="H205" s="197"/>
      <c r="I205" s="197"/>
      <c r="J205" s="205"/>
      <c r="K205" s="205"/>
      <c r="L205" s="205"/>
      <c r="M205" s="205"/>
      <c r="N205" s="205"/>
      <c r="O205" s="205"/>
      <c r="P205" s="205"/>
      <c r="Q205" s="205"/>
      <c r="R205" s="205"/>
      <c r="S205" s="205"/>
      <c r="T205" s="212"/>
      <c r="U205" s="11"/>
    </row>
    <row r="206" spans="2:21" ht="12" x14ac:dyDescent="0.2">
      <c r="B206" s="198"/>
      <c r="C206" s="200" t="str">
        <f>IFERROR(IF(ISBLANK(Bugs[[#This Row],[ID Bug]])," ",'Inf. Proyecto'!$D$17)," ")</f>
        <v xml:space="preserve"> </v>
      </c>
      <c r="D206" s="197"/>
      <c r="E206" s="205"/>
      <c r="F206" s="208" t="str">
        <f>IF(Bugs[[#This Row],[HU]]=0," ",IF(Bugs[[#This Row],[ID Caso de prueba  (Opcional)]]=0," ",CONCATENATE("HU",Bugs[[#This Row],[HU]]," - ",Bugs[[#This Row],[ID Caso de prueba  (Opcional)]])))</f>
        <v xml:space="preserve"> </v>
      </c>
      <c r="G206" s="209"/>
      <c r="H206" s="197"/>
      <c r="I206" s="197"/>
      <c r="J206" s="205"/>
      <c r="K206" s="205"/>
      <c r="L206" s="205"/>
      <c r="M206" s="205"/>
      <c r="N206" s="205"/>
      <c r="O206" s="205"/>
      <c r="P206" s="205"/>
      <c r="Q206" s="205"/>
      <c r="R206" s="205"/>
      <c r="S206" s="205"/>
      <c r="T206" s="212"/>
      <c r="U206" s="11"/>
    </row>
    <row r="207" spans="2:21" ht="12" x14ac:dyDescent="0.2">
      <c r="B207" s="198"/>
      <c r="C207" s="200" t="str">
        <f>IFERROR(IF(ISBLANK(Bugs[[#This Row],[ID Bug]])," ",'Inf. Proyecto'!$D$17)," ")</f>
        <v xml:space="preserve"> </v>
      </c>
      <c r="D207" s="197"/>
      <c r="E207" s="205"/>
      <c r="F207" s="208" t="str">
        <f>IF(Bugs[[#This Row],[HU]]=0," ",IF(Bugs[[#This Row],[ID Caso de prueba  (Opcional)]]=0," ",CONCATENATE("HU",Bugs[[#This Row],[HU]]," - ",Bugs[[#This Row],[ID Caso de prueba  (Opcional)]])))</f>
        <v xml:space="preserve"> </v>
      </c>
      <c r="G207" s="209"/>
      <c r="H207" s="197"/>
      <c r="I207" s="197"/>
      <c r="J207" s="205"/>
      <c r="K207" s="205"/>
      <c r="L207" s="205"/>
      <c r="M207" s="205"/>
      <c r="N207" s="205"/>
      <c r="O207" s="205"/>
      <c r="P207" s="205"/>
      <c r="Q207" s="205"/>
      <c r="R207" s="205"/>
      <c r="S207" s="205"/>
      <c r="T207" s="212"/>
      <c r="U207" s="11"/>
    </row>
    <row r="208" spans="2:21" ht="12" x14ac:dyDescent="0.2">
      <c r="B208" s="198"/>
      <c r="C208" s="200" t="str">
        <f>IFERROR(IF(ISBLANK(Bugs[[#This Row],[ID Bug]])," ",'Inf. Proyecto'!$D$17)," ")</f>
        <v xml:space="preserve"> </v>
      </c>
      <c r="D208" s="197"/>
      <c r="E208" s="205"/>
      <c r="F208" s="208" t="str">
        <f>IF(Bugs[[#This Row],[HU]]=0," ",IF(Bugs[[#This Row],[ID Caso de prueba  (Opcional)]]=0," ",CONCATENATE("HU",Bugs[[#This Row],[HU]]," - ",Bugs[[#This Row],[ID Caso de prueba  (Opcional)]])))</f>
        <v xml:space="preserve"> </v>
      </c>
      <c r="G208" s="209"/>
      <c r="H208" s="197"/>
      <c r="I208" s="197"/>
      <c r="J208" s="205"/>
      <c r="K208" s="205"/>
      <c r="L208" s="205"/>
      <c r="M208" s="205"/>
      <c r="N208" s="205"/>
      <c r="O208" s="205"/>
      <c r="P208" s="205"/>
      <c r="Q208" s="205"/>
      <c r="R208" s="205"/>
      <c r="S208" s="205"/>
      <c r="T208" s="212"/>
      <c r="U208" s="11"/>
    </row>
    <row r="209" spans="2:21" ht="12" x14ac:dyDescent="0.2">
      <c r="B209" s="198"/>
      <c r="C209" s="200" t="str">
        <f>IFERROR(IF(ISBLANK(Bugs[[#This Row],[ID Bug]])," ",'Inf. Proyecto'!$D$17)," ")</f>
        <v xml:space="preserve"> </v>
      </c>
      <c r="D209" s="197"/>
      <c r="E209" s="205"/>
      <c r="F209" s="208" t="str">
        <f>IF(Bugs[[#This Row],[HU]]=0," ",IF(Bugs[[#This Row],[ID Caso de prueba  (Opcional)]]=0," ",CONCATENATE("HU",Bugs[[#This Row],[HU]]," - ",Bugs[[#This Row],[ID Caso de prueba  (Opcional)]])))</f>
        <v xml:space="preserve"> </v>
      </c>
      <c r="G209" s="209"/>
      <c r="H209" s="197"/>
      <c r="I209" s="197"/>
      <c r="J209" s="205"/>
      <c r="K209" s="205"/>
      <c r="L209" s="205"/>
      <c r="M209" s="205"/>
      <c r="N209" s="205"/>
      <c r="O209" s="205"/>
      <c r="P209" s="205"/>
      <c r="Q209" s="205"/>
      <c r="R209" s="205"/>
      <c r="S209" s="205"/>
      <c r="T209" s="212"/>
      <c r="U209" s="11"/>
    </row>
    <row r="210" spans="2:21" ht="12" x14ac:dyDescent="0.2">
      <c r="B210" s="198"/>
      <c r="C210" s="200" t="str">
        <f>IFERROR(IF(ISBLANK(Bugs[[#This Row],[ID Bug]])," ",'Inf. Proyecto'!$D$17)," ")</f>
        <v xml:space="preserve"> </v>
      </c>
      <c r="D210" s="197"/>
      <c r="E210" s="205"/>
      <c r="F210" s="208" t="str">
        <f>IF(Bugs[[#This Row],[HU]]=0," ",IF(Bugs[[#This Row],[ID Caso de prueba  (Opcional)]]=0," ",CONCATENATE("HU",Bugs[[#This Row],[HU]]," - ",Bugs[[#This Row],[ID Caso de prueba  (Opcional)]])))</f>
        <v xml:space="preserve"> </v>
      </c>
      <c r="G210" s="209"/>
      <c r="H210" s="197"/>
      <c r="I210" s="197"/>
      <c r="J210" s="205"/>
      <c r="K210" s="205"/>
      <c r="L210" s="205"/>
      <c r="M210" s="205"/>
      <c r="N210" s="205"/>
      <c r="O210" s="205"/>
      <c r="P210" s="205"/>
      <c r="Q210" s="205"/>
      <c r="R210" s="205"/>
      <c r="S210" s="205"/>
      <c r="T210" s="212"/>
      <c r="U210" s="11"/>
    </row>
    <row r="211" spans="2:21" ht="12" x14ac:dyDescent="0.2">
      <c r="B211" s="198"/>
      <c r="C211" s="200" t="str">
        <f>IFERROR(IF(ISBLANK(Bugs[[#This Row],[ID Bug]])," ",'Inf. Proyecto'!$D$17)," ")</f>
        <v xml:space="preserve"> </v>
      </c>
      <c r="D211" s="197"/>
      <c r="E211" s="205"/>
      <c r="F211" s="208" t="str">
        <f>IF(Bugs[[#This Row],[HU]]=0," ",IF(Bugs[[#This Row],[ID Caso de prueba  (Opcional)]]=0," ",CONCATENATE("HU",Bugs[[#This Row],[HU]]," - ",Bugs[[#This Row],[ID Caso de prueba  (Opcional)]])))</f>
        <v xml:space="preserve"> </v>
      </c>
      <c r="G211" s="209"/>
      <c r="H211" s="197"/>
      <c r="I211" s="197"/>
      <c r="J211" s="205"/>
      <c r="K211" s="205"/>
      <c r="L211" s="205"/>
      <c r="M211" s="205"/>
      <c r="N211" s="205"/>
      <c r="O211" s="205"/>
      <c r="P211" s="205"/>
      <c r="Q211" s="205"/>
      <c r="R211" s="205"/>
      <c r="S211" s="205"/>
      <c r="T211" s="212"/>
      <c r="U211" s="11"/>
    </row>
    <row r="212" spans="2:21" ht="12" x14ac:dyDescent="0.2">
      <c r="B212" s="198"/>
      <c r="C212" s="200" t="str">
        <f>IFERROR(IF(ISBLANK(Bugs[[#This Row],[ID Bug]])," ",'Inf. Proyecto'!$D$17)," ")</f>
        <v xml:space="preserve"> </v>
      </c>
      <c r="D212" s="197"/>
      <c r="E212" s="205"/>
      <c r="F212" s="208" t="str">
        <f>IF(Bugs[[#This Row],[HU]]=0," ",IF(Bugs[[#This Row],[ID Caso de prueba  (Opcional)]]=0," ",CONCATENATE("HU",Bugs[[#This Row],[HU]]," - ",Bugs[[#This Row],[ID Caso de prueba  (Opcional)]])))</f>
        <v xml:space="preserve"> </v>
      </c>
      <c r="G212" s="209"/>
      <c r="H212" s="197"/>
      <c r="I212" s="197"/>
      <c r="J212" s="205"/>
      <c r="K212" s="205"/>
      <c r="L212" s="205"/>
      <c r="M212" s="205"/>
      <c r="N212" s="205"/>
      <c r="O212" s="205"/>
      <c r="P212" s="205"/>
      <c r="Q212" s="205"/>
      <c r="R212" s="205"/>
      <c r="S212" s="205"/>
      <c r="T212" s="212"/>
      <c r="U212" s="11"/>
    </row>
    <row r="213" spans="2:21" ht="12" x14ac:dyDescent="0.2">
      <c r="B213" s="198"/>
      <c r="C213" s="200" t="str">
        <f>IFERROR(IF(ISBLANK(Bugs[[#This Row],[ID Bug]])," ",'Inf. Proyecto'!$D$17)," ")</f>
        <v xml:space="preserve"> </v>
      </c>
      <c r="D213" s="197"/>
      <c r="E213" s="205"/>
      <c r="F213" s="208" t="str">
        <f>IF(Bugs[[#This Row],[HU]]=0," ",IF(Bugs[[#This Row],[ID Caso de prueba  (Opcional)]]=0," ",CONCATENATE("HU",Bugs[[#This Row],[HU]]," - ",Bugs[[#This Row],[ID Caso de prueba  (Opcional)]])))</f>
        <v xml:space="preserve"> </v>
      </c>
      <c r="G213" s="209"/>
      <c r="H213" s="197"/>
      <c r="I213" s="197"/>
      <c r="J213" s="205"/>
      <c r="K213" s="205"/>
      <c r="L213" s="205"/>
      <c r="M213" s="205"/>
      <c r="N213" s="205"/>
      <c r="O213" s="205"/>
      <c r="P213" s="205"/>
      <c r="Q213" s="205"/>
      <c r="R213" s="205"/>
      <c r="S213" s="205"/>
      <c r="T213" s="212"/>
      <c r="U213" s="11"/>
    </row>
    <row r="214" spans="2:21" ht="12" x14ac:dyDescent="0.2">
      <c r="B214" s="198"/>
      <c r="C214" s="200" t="str">
        <f>IFERROR(IF(ISBLANK(Bugs[[#This Row],[ID Bug]])," ",'Inf. Proyecto'!$D$17)," ")</f>
        <v xml:space="preserve"> </v>
      </c>
      <c r="D214" s="197"/>
      <c r="E214" s="205"/>
      <c r="F214" s="208" t="str">
        <f>IF(Bugs[[#This Row],[HU]]=0," ",IF(Bugs[[#This Row],[ID Caso de prueba  (Opcional)]]=0," ",CONCATENATE("HU",Bugs[[#This Row],[HU]]," - ",Bugs[[#This Row],[ID Caso de prueba  (Opcional)]])))</f>
        <v xml:space="preserve"> </v>
      </c>
      <c r="G214" s="209"/>
      <c r="H214" s="197"/>
      <c r="I214" s="197"/>
      <c r="J214" s="205"/>
      <c r="K214" s="205"/>
      <c r="L214" s="205"/>
      <c r="M214" s="205"/>
      <c r="N214" s="205"/>
      <c r="O214" s="205"/>
      <c r="P214" s="205"/>
      <c r="Q214" s="205"/>
      <c r="R214" s="205"/>
      <c r="S214" s="205"/>
      <c r="T214" s="212"/>
      <c r="U214" s="11"/>
    </row>
    <row r="215" spans="2:21" ht="12" x14ac:dyDescent="0.2">
      <c r="B215" s="198"/>
      <c r="C215" s="200" t="str">
        <f>IFERROR(IF(ISBLANK(Bugs[[#This Row],[ID Bug]])," ",'Inf. Proyecto'!$D$17)," ")</f>
        <v xml:space="preserve"> </v>
      </c>
      <c r="D215" s="197"/>
      <c r="E215" s="205"/>
      <c r="F215" s="208" t="str">
        <f>IF(Bugs[[#This Row],[HU]]=0," ",IF(Bugs[[#This Row],[ID Caso de prueba  (Opcional)]]=0," ",CONCATENATE("HU",Bugs[[#This Row],[HU]]," - ",Bugs[[#This Row],[ID Caso de prueba  (Opcional)]])))</f>
        <v xml:space="preserve"> </v>
      </c>
      <c r="G215" s="209"/>
      <c r="H215" s="197"/>
      <c r="I215" s="197"/>
      <c r="J215" s="205"/>
      <c r="K215" s="205"/>
      <c r="L215" s="205"/>
      <c r="M215" s="205"/>
      <c r="N215" s="205"/>
      <c r="O215" s="205"/>
      <c r="P215" s="205"/>
      <c r="Q215" s="205"/>
      <c r="R215" s="205"/>
      <c r="S215" s="205"/>
      <c r="T215" s="212"/>
      <c r="U215" s="11"/>
    </row>
    <row r="216" spans="2:21" ht="12" x14ac:dyDescent="0.2">
      <c r="B216" s="198"/>
      <c r="C216" s="200" t="str">
        <f>IFERROR(IF(ISBLANK(Bugs[[#This Row],[ID Bug]])," ",'Inf. Proyecto'!$D$17)," ")</f>
        <v xml:space="preserve"> </v>
      </c>
      <c r="D216" s="197"/>
      <c r="E216" s="205"/>
      <c r="F216" s="208" t="str">
        <f>IF(Bugs[[#This Row],[HU]]=0," ",IF(Bugs[[#This Row],[ID Caso de prueba  (Opcional)]]=0," ",CONCATENATE("HU",Bugs[[#This Row],[HU]]," - ",Bugs[[#This Row],[ID Caso de prueba  (Opcional)]])))</f>
        <v xml:space="preserve"> </v>
      </c>
      <c r="G216" s="209"/>
      <c r="H216" s="197"/>
      <c r="I216" s="197"/>
      <c r="J216" s="205"/>
      <c r="K216" s="205"/>
      <c r="L216" s="205"/>
      <c r="M216" s="205"/>
      <c r="N216" s="205"/>
      <c r="O216" s="205"/>
      <c r="P216" s="205"/>
      <c r="Q216" s="205"/>
      <c r="R216" s="205"/>
      <c r="S216" s="205"/>
      <c r="T216" s="212"/>
      <c r="U216" s="11"/>
    </row>
    <row r="217" spans="2:21" ht="12" x14ac:dyDescent="0.2">
      <c r="B217" s="198"/>
      <c r="C217" s="200" t="str">
        <f>IFERROR(IF(ISBLANK(Bugs[[#This Row],[ID Bug]])," ",'Inf. Proyecto'!$D$17)," ")</f>
        <v xml:space="preserve"> </v>
      </c>
      <c r="D217" s="197"/>
      <c r="E217" s="205"/>
      <c r="F217" s="208" t="str">
        <f>IF(Bugs[[#This Row],[HU]]=0," ",IF(Bugs[[#This Row],[ID Caso de prueba  (Opcional)]]=0," ",CONCATENATE("HU",Bugs[[#This Row],[HU]]," - ",Bugs[[#This Row],[ID Caso de prueba  (Opcional)]])))</f>
        <v xml:space="preserve"> </v>
      </c>
      <c r="G217" s="209"/>
      <c r="H217" s="197"/>
      <c r="I217" s="197"/>
      <c r="J217" s="205"/>
      <c r="K217" s="205"/>
      <c r="L217" s="205"/>
      <c r="M217" s="205"/>
      <c r="N217" s="205"/>
      <c r="O217" s="205"/>
      <c r="P217" s="205"/>
      <c r="Q217" s="205"/>
      <c r="R217" s="205"/>
      <c r="S217" s="205"/>
      <c r="T217" s="212"/>
      <c r="U217" s="11"/>
    </row>
    <row r="218" spans="2:21" ht="12" x14ac:dyDescent="0.2">
      <c r="B218" s="198"/>
      <c r="C218" s="200" t="str">
        <f>IFERROR(IF(ISBLANK(Bugs[[#This Row],[ID Bug]])," ",'Inf. Proyecto'!$D$17)," ")</f>
        <v xml:space="preserve"> </v>
      </c>
      <c r="D218" s="197"/>
      <c r="E218" s="205"/>
      <c r="F218" s="208" t="str">
        <f>IF(Bugs[[#This Row],[HU]]=0," ",IF(Bugs[[#This Row],[ID Caso de prueba  (Opcional)]]=0," ",CONCATENATE("HU",Bugs[[#This Row],[HU]]," - ",Bugs[[#This Row],[ID Caso de prueba  (Opcional)]])))</f>
        <v xml:space="preserve"> </v>
      </c>
      <c r="G218" s="209"/>
      <c r="H218" s="197"/>
      <c r="I218" s="197"/>
      <c r="J218" s="205"/>
      <c r="K218" s="205"/>
      <c r="L218" s="205"/>
      <c r="M218" s="205"/>
      <c r="N218" s="205"/>
      <c r="O218" s="205"/>
      <c r="P218" s="205"/>
      <c r="Q218" s="205"/>
      <c r="R218" s="205"/>
      <c r="S218" s="205"/>
      <c r="T218" s="212"/>
      <c r="U218" s="11"/>
    </row>
    <row r="219" spans="2:21" ht="12" x14ac:dyDescent="0.2">
      <c r="B219" s="198"/>
      <c r="C219" s="200" t="str">
        <f>IFERROR(IF(ISBLANK(Bugs[[#This Row],[ID Bug]])," ",'Inf. Proyecto'!$D$17)," ")</f>
        <v xml:space="preserve"> </v>
      </c>
      <c r="D219" s="197"/>
      <c r="E219" s="205"/>
      <c r="F219" s="208" t="str">
        <f>IF(Bugs[[#This Row],[HU]]=0," ",IF(Bugs[[#This Row],[ID Caso de prueba  (Opcional)]]=0," ",CONCATENATE("HU",Bugs[[#This Row],[HU]]," - ",Bugs[[#This Row],[ID Caso de prueba  (Opcional)]])))</f>
        <v xml:space="preserve"> </v>
      </c>
      <c r="G219" s="209"/>
      <c r="H219" s="197"/>
      <c r="I219" s="197"/>
      <c r="J219" s="205"/>
      <c r="K219" s="205"/>
      <c r="L219" s="205"/>
      <c r="M219" s="205"/>
      <c r="N219" s="205"/>
      <c r="O219" s="205"/>
      <c r="P219" s="205"/>
      <c r="Q219" s="205"/>
      <c r="R219" s="205"/>
      <c r="S219" s="205"/>
      <c r="T219" s="212"/>
      <c r="U219" s="11"/>
    </row>
    <row r="220" spans="2:21" ht="12" x14ac:dyDescent="0.2">
      <c r="B220" s="198"/>
      <c r="C220" s="200" t="str">
        <f>IFERROR(IF(ISBLANK(Bugs[[#This Row],[ID Bug]])," ",'Inf. Proyecto'!$D$17)," ")</f>
        <v xml:space="preserve"> </v>
      </c>
      <c r="D220" s="197"/>
      <c r="E220" s="205"/>
      <c r="F220" s="208" t="str">
        <f>IF(Bugs[[#This Row],[HU]]=0," ",IF(Bugs[[#This Row],[ID Caso de prueba  (Opcional)]]=0," ",CONCATENATE("HU",Bugs[[#This Row],[HU]]," - ",Bugs[[#This Row],[ID Caso de prueba  (Opcional)]])))</f>
        <v xml:space="preserve"> </v>
      </c>
      <c r="G220" s="209"/>
      <c r="H220" s="197"/>
      <c r="I220" s="197"/>
      <c r="J220" s="205"/>
      <c r="K220" s="205"/>
      <c r="L220" s="205"/>
      <c r="M220" s="205"/>
      <c r="N220" s="205"/>
      <c r="O220" s="205"/>
      <c r="P220" s="205"/>
      <c r="Q220" s="205"/>
      <c r="R220" s="205"/>
      <c r="S220" s="205"/>
      <c r="T220" s="212"/>
      <c r="U220" s="11"/>
    </row>
    <row r="221" spans="2:21" ht="12" x14ac:dyDescent="0.2">
      <c r="B221" s="198"/>
      <c r="C221" s="200" t="str">
        <f>IFERROR(IF(ISBLANK(Bugs[[#This Row],[ID Bug]])," ",'Inf. Proyecto'!$D$17)," ")</f>
        <v xml:space="preserve"> </v>
      </c>
      <c r="D221" s="197"/>
      <c r="E221" s="205"/>
      <c r="F221" s="208" t="str">
        <f>IF(Bugs[[#This Row],[HU]]=0," ",IF(Bugs[[#This Row],[ID Caso de prueba  (Opcional)]]=0," ",CONCATENATE("HU",Bugs[[#This Row],[HU]]," - ",Bugs[[#This Row],[ID Caso de prueba  (Opcional)]])))</f>
        <v xml:space="preserve"> </v>
      </c>
      <c r="G221" s="209"/>
      <c r="H221" s="197"/>
      <c r="I221" s="197"/>
      <c r="J221" s="205"/>
      <c r="K221" s="205"/>
      <c r="L221" s="205"/>
      <c r="M221" s="205"/>
      <c r="N221" s="205"/>
      <c r="O221" s="205"/>
      <c r="P221" s="205"/>
      <c r="Q221" s="205"/>
      <c r="R221" s="205"/>
      <c r="S221" s="205"/>
      <c r="T221" s="212"/>
      <c r="U221" s="11"/>
    </row>
    <row r="222" spans="2:21" ht="12" x14ac:dyDescent="0.2">
      <c r="B222" s="198"/>
      <c r="C222" s="200" t="str">
        <f>IFERROR(IF(ISBLANK(Bugs[[#This Row],[ID Bug]])," ",'Inf. Proyecto'!$D$17)," ")</f>
        <v xml:space="preserve"> </v>
      </c>
      <c r="D222" s="197"/>
      <c r="E222" s="205"/>
      <c r="F222" s="208" t="str">
        <f>IF(Bugs[[#This Row],[HU]]=0," ",IF(Bugs[[#This Row],[ID Caso de prueba  (Opcional)]]=0," ",CONCATENATE("HU",Bugs[[#This Row],[HU]]," - ",Bugs[[#This Row],[ID Caso de prueba  (Opcional)]])))</f>
        <v xml:space="preserve"> </v>
      </c>
      <c r="G222" s="209"/>
      <c r="H222" s="197"/>
      <c r="I222" s="197"/>
      <c r="J222" s="205"/>
      <c r="K222" s="205"/>
      <c r="L222" s="205"/>
      <c r="M222" s="205"/>
      <c r="N222" s="205"/>
      <c r="O222" s="205"/>
      <c r="P222" s="205"/>
      <c r="Q222" s="205"/>
      <c r="R222" s="205"/>
      <c r="S222" s="205"/>
      <c r="T222" s="212"/>
      <c r="U222" s="11"/>
    </row>
    <row r="223" spans="2:21" ht="12" x14ac:dyDescent="0.2">
      <c r="B223" s="198"/>
      <c r="C223" s="200" t="str">
        <f>IFERROR(IF(ISBLANK(Bugs[[#This Row],[ID Bug]])," ",'Inf. Proyecto'!$D$17)," ")</f>
        <v xml:space="preserve"> </v>
      </c>
      <c r="D223" s="197"/>
      <c r="E223" s="205"/>
      <c r="F223" s="208" t="str">
        <f>IF(Bugs[[#This Row],[HU]]=0," ",IF(Bugs[[#This Row],[ID Caso de prueba  (Opcional)]]=0," ",CONCATENATE("HU",Bugs[[#This Row],[HU]]," - ",Bugs[[#This Row],[ID Caso de prueba  (Opcional)]])))</f>
        <v xml:space="preserve"> </v>
      </c>
      <c r="G223" s="209"/>
      <c r="H223" s="197"/>
      <c r="I223" s="197"/>
      <c r="J223" s="205"/>
      <c r="K223" s="205"/>
      <c r="L223" s="205"/>
      <c r="M223" s="205"/>
      <c r="N223" s="205"/>
      <c r="O223" s="205"/>
      <c r="P223" s="205"/>
      <c r="Q223" s="205"/>
      <c r="R223" s="205"/>
      <c r="S223" s="205"/>
      <c r="T223" s="212"/>
      <c r="U223" s="11"/>
    </row>
    <row r="224" spans="2:21" ht="12" x14ac:dyDescent="0.2">
      <c r="B224" s="198"/>
      <c r="C224" s="200" t="str">
        <f>IFERROR(IF(ISBLANK(Bugs[[#This Row],[ID Bug]])," ",'Inf. Proyecto'!$D$17)," ")</f>
        <v xml:space="preserve"> </v>
      </c>
      <c r="D224" s="197"/>
      <c r="E224" s="205"/>
      <c r="F224" s="208" t="str">
        <f>IF(Bugs[[#This Row],[HU]]=0," ",IF(Bugs[[#This Row],[ID Caso de prueba  (Opcional)]]=0," ",CONCATENATE("HU",Bugs[[#This Row],[HU]]," - ",Bugs[[#This Row],[ID Caso de prueba  (Opcional)]])))</f>
        <v xml:space="preserve"> </v>
      </c>
      <c r="G224" s="209"/>
      <c r="H224" s="197"/>
      <c r="I224" s="197"/>
      <c r="J224" s="205"/>
      <c r="K224" s="205"/>
      <c r="L224" s="205"/>
      <c r="M224" s="205"/>
      <c r="N224" s="205"/>
      <c r="O224" s="205"/>
      <c r="P224" s="205"/>
      <c r="Q224" s="205"/>
      <c r="R224" s="205"/>
      <c r="S224" s="205"/>
      <c r="T224" s="212"/>
      <c r="U224" s="11"/>
    </row>
    <row r="225" spans="2:21" ht="12" x14ac:dyDescent="0.2">
      <c r="B225" s="198"/>
      <c r="C225" s="200" t="str">
        <f>IFERROR(IF(ISBLANK(Bugs[[#This Row],[ID Bug]])," ",'Inf. Proyecto'!$D$17)," ")</f>
        <v xml:space="preserve"> </v>
      </c>
      <c r="D225" s="197"/>
      <c r="E225" s="205"/>
      <c r="F225" s="208" t="str">
        <f>IF(Bugs[[#This Row],[HU]]=0," ",IF(Bugs[[#This Row],[ID Caso de prueba  (Opcional)]]=0," ",CONCATENATE("HU",Bugs[[#This Row],[HU]]," - ",Bugs[[#This Row],[ID Caso de prueba  (Opcional)]])))</f>
        <v xml:space="preserve"> </v>
      </c>
      <c r="G225" s="209"/>
      <c r="H225" s="197"/>
      <c r="I225" s="197"/>
      <c r="J225" s="205"/>
      <c r="K225" s="205"/>
      <c r="L225" s="205"/>
      <c r="M225" s="205"/>
      <c r="N225" s="205"/>
      <c r="O225" s="205"/>
      <c r="P225" s="205"/>
      <c r="Q225" s="205"/>
      <c r="R225" s="205"/>
      <c r="S225" s="205"/>
      <c r="T225" s="212"/>
      <c r="U225" s="11"/>
    </row>
    <row r="226" spans="2:21" ht="12" x14ac:dyDescent="0.2">
      <c r="B226" s="198"/>
      <c r="C226" s="200" t="str">
        <f>IFERROR(IF(ISBLANK(Bugs[[#This Row],[ID Bug]])," ",'Inf. Proyecto'!$D$17)," ")</f>
        <v xml:space="preserve"> </v>
      </c>
      <c r="D226" s="197"/>
      <c r="E226" s="205"/>
      <c r="F226" s="208" t="str">
        <f>IF(Bugs[[#This Row],[HU]]=0," ",IF(Bugs[[#This Row],[ID Caso de prueba  (Opcional)]]=0," ",CONCATENATE("HU",Bugs[[#This Row],[HU]]," - ",Bugs[[#This Row],[ID Caso de prueba  (Opcional)]])))</f>
        <v xml:space="preserve"> </v>
      </c>
      <c r="G226" s="209"/>
      <c r="H226" s="197"/>
      <c r="I226" s="197"/>
      <c r="J226" s="205"/>
      <c r="K226" s="205"/>
      <c r="L226" s="205"/>
      <c r="M226" s="205"/>
      <c r="N226" s="205"/>
      <c r="O226" s="205"/>
      <c r="P226" s="205"/>
      <c r="Q226" s="205"/>
      <c r="R226" s="205"/>
      <c r="S226" s="205"/>
      <c r="T226" s="212"/>
      <c r="U226" s="11"/>
    </row>
    <row r="227" spans="2:21" ht="12" x14ac:dyDescent="0.2">
      <c r="B227" s="198"/>
      <c r="C227" s="200" t="str">
        <f>IFERROR(IF(ISBLANK(Bugs[[#This Row],[ID Bug]])," ",'Inf. Proyecto'!$D$17)," ")</f>
        <v xml:space="preserve"> </v>
      </c>
      <c r="D227" s="197"/>
      <c r="E227" s="205"/>
      <c r="F227" s="208" t="str">
        <f>IF(Bugs[[#This Row],[HU]]=0," ",IF(Bugs[[#This Row],[ID Caso de prueba  (Opcional)]]=0," ",CONCATENATE("HU",Bugs[[#This Row],[HU]]," - ",Bugs[[#This Row],[ID Caso de prueba  (Opcional)]])))</f>
        <v xml:space="preserve"> </v>
      </c>
      <c r="G227" s="209"/>
      <c r="H227" s="197"/>
      <c r="I227" s="197"/>
      <c r="J227" s="205"/>
      <c r="K227" s="205"/>
      <c r="L227" s="205"/>
      <c r="M227" s="205"/>
      <c r="N227" s="205"/>
      <c r="O227" s="205"/>
      <c r="P227" s="205"/>
      <c r="Q227" s="205"/>
      <c r="R227" s="205"/>
      <c r="S227" s="205"/>
      <c r="T227" s="212"/>
      <c r="U227" s="11"/>
    </row>
    <row r="228" spans="2:21" ht="12" x14ac:dyDescent="0.2">
      <c r="B228" s="198"/>
      <c r="C228" s="200" t="str">
        <f>IFERROR(IF(ISBLANK(Bugs[[#This Row],[ID Bug]])," ",'Inf. Proyecto'!$D$17)," ")</f>
        <v xml:space="preserve"> </v>
      </c>
      <c r="D228" s="197"/>
      <c r="E228" s="205"/>
      <c r="F228" s="208" t="str">
        <f>IF(Bugs[[#This Row],[HU]]=0," ",IF(Bugs[[#This Row],[ID Caso de prueba  (Opcional)]]=0," ",CONCATENATE("HU",Bugs[[#This Row],[HU]]," - ",Bugs[[#This Row],[ID Caso de prueba  (Opcional)]])))</f>
        <v xml:space="preserve"> </v>
      </c>
      <c r="G228" s="209"/>
      <c r="H228" s="197"/>
      <c r="I228" s="197"/>
      <c r="J228" s="205"/>
      <c r="K228" s="205"/>
      <c r="L228" s="205"/>
      <c r="M228" s="205"/>
      <c r="N228" s="205"/>
      <c r="O228" s="205"/>
      <c r="P228" s="205"/>
      <c r="Q228" s="205"/>
      <c r="R228" s="205"/>
      <c r="S228" s="205"/>
      <c r="T228" s="212"/>
      <c r="U228" s="11"/>
    </row>
    <row r="229" spans="2:21" ht="12" x14ac:dyDescent="0.2">
      <c r="B229" s="198"/>
      <c r="C229" s="200" t="str">
        <f>IFERROR(IF(ISBLANK(Bugs[[#This Row],[ID Bug]])," ",'Inf. Proyecto'!$D$17)," ")</f>
        <v xml:space="preserve"> </v>
      </c>
      <c r="D229" s="197"/>
      <c r="E229" s="205"/>
      <c r="F229" s="208" t="str">
        <f>IF(Bugs[[#This Row],[HU]]=0," ",IF(Bugs[[#This Row],[ID Caso de prueba  (Opcional)]]=0," ",CONCATENATE("HU",Bugs[[#This Row],[HU]]," - ",Bugs[[#This Row],[ID Caso de prueba  (Opcional)]])))</f>
        <v xml:space="preserve"> </v>
      </c>
      <c r="G229" s="209"/>
      <c r="H229" s="197"/>
      <c r="I229" s="197"/>
      <c r="J229" s="205"/>
      <c r="K229" s="205"/>
      <c r="L229" s="205"/>
      <c r="M229" s="205"/>
      <c r="N229" s="205"/>
      <c r="O229" s="205"/>
      <c r="P229" s="205"/>
      <c r="Q229" s="205"/>
      <c r="R229" s="205"/>
      <c r="S229" s="205"/>
      <c r="T229" s="212"/>
      <c r="U229" s="11"/>
    </row>
    <row r="230" spans="2:21" ht="12" x14ac:dyDescent="0.2">
      <c r="B230" s="198"/>
      <c r="C230" s="200" t="str">
        <f>IFERROR(IF(ISBLANK(Bugs[[#This Row],[ID Bug]])," ",'Inf. Proyecto'!$D$17)," ")</f>
        <v xml:space="preserve"> </v>
      </c>
      <c r="D230" s="197"/>
      <c r="E230" s="205"/>
      <c r="F230" s="208" t="str">
        <f>IF(Bugs[[#This Row],[HU]]=0," ",IF(Bugs[[#This Row],[ID Caso de prueba  (Opcional)]]=0," ",CONCATENATE("HU",Bugs[[#This Row],[HU]]," - ",Bugs[[#This Row],[ID Caso de prueba  (Opcional)]])))</f>
        <v xml:space="preserve"> </v>
      </c>
      <c r="G230" s="209"/>
      <c r="H230" s="197"/>
      <c r="I230" s="197"/>
      <c r="J230" s="205"/>
      <c r="K230" s="205"/>
      <c r="L230" s="205"/>
      <c r="M230" s="205"/>
      <c r="N230" s="205"/>
      <c r="O230" s="205"/>
      <c r="P230" s="205"/>
      <c r="Q230" s="205"/>
      <c r="R230" s="205"/>
      <c r="S230" s="205"/>
      <c r="T230" s="212"/>
      <c r="U230" s="11"/>
    </row>
    <row r="231" spans="2:21" ht="12" x14ac:dyDescent="0.2">
      <c r="B231" s="198"/>
      <c r="C231" s="200" t="str">
        <f>IFERROR(IF(ISBLANK(Bugs[[#This Row],[ID Bug]])," ",'Inf. Proyecto'!$D$17)," ")</f>
        <v xml:space="preserve"> </v>
      </c>
      <c r="D231" s="197"/>
      <c r="E231" s="205"/>
      <c r="F231" s="208" t="str">
        <f>IF(Bugs[[#This Row],[HU]]=0," ",IF(Bugs[[#This Row],[ID Caso de prueba  (Opcional)]]=0," ",CONCATENATE("HU",Bugs[[#This Row],[HU]]," - ",Bugs[[#This Row],[ID Caso de prueba  (Opcional)]])))</f>
        <v xml:space="preserve"> </v>
      </c>
      <c r="G231" s="209"/>
      <c r="H231" s="197"/>
      <c r="I231" s="197"/>
      <c r="J231" s="205"/>
      <c r="K231" s="205"/>
      <c r="L231" s="205"/>
      <c r="M231" s="205"/>
      <c r="N231" s="205"/>
      <c r="O231" s="205"/>
      <c r="P231" s="205"/>
      <c r="Q231" s="205"/>
      <c r="R231" s="205"/>
      <c r="S231" s="205"/>
      <c r="T231" s="212"/>
      <c r="U231" s="11"/>
    </row>
    <row r="232" spans="2:21" ht="12" x14ac:dyDescent="0.2">
      <c r="B232" s="198"/>
      <c r="C232" s="200" t="str">
        <f>IFERROR(IF(ISBLANK(Bugs[[#This Row],[ID Bug]])," ",'Inf. Proyecto'!$D$17)," ")</f>
        <v xml:space="preserve"> </v>
      </c>
      <c r="D232" s="197"/>
      <c r="E232" s="205"/>
      <c r="F232" s="208" t="str">
        <f>IF(Bugs[[#This Row],[HU]]=0," ",IF(Bugs[[#This Row],[ID Caso de prueba  (Opcional)]]=0," ",CONCATENATE("HU",Bugs[[#This Row],[HU]]," - ",Bugs[[#This Row],[ID Caso de prueba  (Opcional)]])))</f>
        <v xml:space="preserve"> </v>
      </c>
      <c r="G232" s="209"/>
      <c r="H232" s="197"/>
      <c r="I232" s="197"/>
      <c r="J232" s="205"/>
      <c r="K232" s="205"/>
      <c r="L232" s="205"/>
      <c r="M232" s="205"/>
      <c r="N232" s="205"/>
      <c r="O232" s="205"/>
      <c r="P232" s="205"/>
      <c r="Q232" s="205"/>
      <c r="R232" s="205"/>
      <c r="S232" s="205"/>
      <c r="T232" s="212"/>
      <c r="U232" s="11"/>
    </row>
    <row r="233" spans="2:21" ht="12" x14ac:dyDescent="0.2">
      <c r="B233" s="198"/>
      <c r="C233" s="200" t="str">
        <f>IFERROR(IF(ISBLANK(Bugs[[#This Row],[ID Bug]])," ",'Inf. Proyecto'!$D$17)," ")</f>
        <v xml:space="preserve"> </v>
      </c>
      <c r="D233" s="197"/>
      <c r="E233" s="205"/>
      <c r="F233" s="208" t="str">
        <f>IF(Bugs[[#This Row],[HU]]=0," ",IF(Bugs[[#This Row],[ID Caso de prueba  (Opcional)]]=0," ",CONCATENATE("HU",Bugs[[#This Row],[HU]]," - ",Bugs[[#This Row],[ID Caso de prueba  (Opcional)]])))</f>
        <v xml:space="preserve"> </v>
      </c>
      <c r="G233" s="209"/>
      <c r="H233" s="197"/>
      <c r="I233" s="197"/>
      <c r="J233" s="205"/>
      <c r="K233" s="205"/>
      <c r="L233" s="205"/>
      <c r="M233" s="205"/>
      <c r="N233" s="205"/>
      <c r="O233" s="205"/>
      <c r="P233" s="205"/>
      <c r="Q233" s="205"/>
      <c r="R233" s="205"/>
      <c r="S233" s="205"/>
      <c r="T233" s="212"/>
      <c r="U233" s="11"/>
    </row>
    <row r="234" spans="2:21" ht="12" x14ac:dyDescent="0.2">
      <c r="B234" s="198"/>
      <c r="C234" s="200" t="str">
        <f>IFERROR(IF(ISBLANK(Bugs[[#This Row],[ID Bug]])," ",'Inf. Proyecto'!$D$17)," ")</f>
        <v xml:space="preserve"> </v>
      </c>
      <c r="D234" s="197"/>
      <c r="E234" s="205"/>
      <c r="F234" s="208" t="str">
        <f>IF(Bugs[[#This Row],[HU]]=0," ",IF(Bugs[[#This Row],[ID Caso de prueba  (Opcional)]]=0," ",CONCATENATE("HU",Bugs[[#This Row],[HU]]," - ",Bugs[[#This Row],[ID Caso de prueba  (Opcional)]])))</f>
        <v xml:space="preserve"> </v>
      </c>
      <c r="G234" s="209"/>
      <c r="H234" s="197"/>
      <c r="I234" s="197"/>
      <c r="J234" s="205"/>
      <c r="K234" s="205"/>
      <c r="L234" s="205"/>
      <c r="M234" s="205"/>
      <c r="N234" s="205"/>
      <c r="O234" s="205"/>
      <c r="P234" s="205"/>
      <c r="Q234" s="205"/>
      <c r="R234" s="205"/>
      <c r="S234" s="205"/>
      <c r="T234" s="212"/>
      <c r="U234" s="11"/>
    </row>
    <row r="235" spans="2:21" ht="12" x14ac:dyDescent="0.2">
      <c r="B235" s="198"/>
      <c r="C235" s="200" t="str">
        <f>IFERROR(IF(ISBLANK(Bugs[[#This Row],[ID Bug]])," ",'Inf. Proyecto'!$D$17)," ")</f>
        <v xml:space="preserve"> </v>
      </c>
      <c r="D235" s="197"/>
      <c r="E235" s="205"/>
      <c r="F235" s="208" t="str">
        <f>IF(Bugs[[#This Row],[HU]]=0," ",IF(Bugs[[#This Row],[ID Caso de prueba  (Opcional)]]=0," ",CONCATENATE("HU",Bugs[[#This Row],[HU]]," - ",Bugs[[#This Row],[ID Caso de prueba  (Opcional)]])))</f>
        <v xml:space="preserve"> </v>
      </c>
      <c r="G235" s="209"/>
      <c r="H235" s="197"/>
      <c r="I235" s="197"/>
      <c r="J235" s="205"/>
      <c r="K235" s="205"/>
      <c r="L235" s="205"/>
      <c r="M235" s="205"/>
      <c r="N235" s="205"/>
      <c r="O235" s="205"/>
      <c r="P235" s="205"/>
      <c r="Q235" s="205"/>
      <c r="R235" s="205"/>
      <c r="S235" s="205"/>
      <c r="T235" s="212"/>
      <c r="U235" s="11"/>
    </row>
    <row r="236" spans="2:21" ht="12" x14ac:dyDescent="0.2">
      <c r="B236" s="198"/>
      <c r="C236" s="200" t="str">
        <f>IFERROR(IF(ISBLANK(Bugs[[#This Row],[ID Bug]])," ",'Inf. Proyecto'!$D$17)," ")</f>
        <v xml:space="preserve"> </v>
      </c>
      <c r="D236" s="197"/>
      <c r="E236" s="205"/>
      <c r="F236" s="208" t="str">
        <f>IF(Bugs[[#This Row],[HU]]=0," ",IF(Bugs[[#This Row],[ID Caso de prueba  (Opcional)]]=0," ",CONCATENATE("HU",Bugs[[#This Row],[HU]]," - ",Bugs[[#This Row],[ID Caso de prueba  (Opcional)]])))</f>
        <v xml:space="preserve"> </v>
      </c>
      <c r="G236" s="209"/>
      <c r="H236" s="197"/>
      <c r="I236" s="197"/>
      <c r="J236" s="205"/>
      <c r="K236" s="205"/>
      <c r="L236" s="205"/>
      <c r="M236" s="205"/>
      <c r="N236" s="205"/>
      <c r="O236" s="205"/>
      <c r="P236" s="205"/>
      <c r="Q236" s="205"/>
      <c r="R236" s="205"/>
      <c r="S236" s="205"/>
      <c r="T236" s="212"/>
      <c r="U236" s="11"/>
    </row>
    <row r="237" spans="2:21" ht="12" x14ac:dyDescent="0.2">
      <c r="B237" s="198"/>
      <c r="C237" s="200" t="str">
        <f>IFERROR(IF(ISBLANK(Bugs[[#This Row],[ID Bug]])," ",'Inf. Proyecto'!$D$17)," ")</f>
        <v xml:space="preserve"> </v>
      </c>
      <c r="D237" s="197"/>
      <c r="E237" s="205"/>
      <c r="F237" s="208" t="str">
        <f>IF(Bugs[[#This Row],[HU]]=0," ",IF(Bugs[[#This Row],[ID Caso de prueba  (Opcional)]]=0," ",CONCATENATE("HU",Bugs[[#This Row],[HU]]," - ",Bugs[[#This Row],[ID Caso de prueba  (Opcional)]])))</f>
        <v xml:space="preserve"> </v>
      </c>
      <c r="G237" s="209"/>
      <c r="H237" s="197"/>
      <c r="I237" s="197"/>
      <c r="J237" s="205"/>
      <c r="K237" s="205"/>
      <c r="L237" s="205"/>
      <c r="M237" s="205"/>
      <c r="N237" s="205"/>
      <c r="O237" s="205"/>
      <c r="P237" s="205"/>
      <c r="Q237" s="205"/>
      <c r="R237" s="205"/>
      <c r="S237" s="205"/>
      <c r="T237" s="212"/>
      <c r="U237" s="11"/>
    </row>
    <row r="238" spans="2:21" ht="12" x14ac:dyDescent="0.2">
      <c r="B238" s="198"/>
      <c r="C238" s="200" t="str">
        <f>IFERROR(IF(ISBLANK(Bugs[[#This Row],[ID Bug]])," ",'Inf. Proyecto'!$D$17)," ")</f>
        <v xml:space="preserve"> </v>
      </c>
      <c r="D238" s="197"/>
      <c r="E238" s="205"/>
      <c r="F238" s="208" t="str">
        <f>IF(Bugs[[#This Row],[HU]]=0," ",IF(Bugs[[#This Row],[ID Caso de prueba  (Opcional)]]=0," ",CONCATENATE("HU",Bugs[[#This Row],[HU]]," - ",Bugs[[#This Row],[ID Caso de prueba  (Opcional)]])))</f>
        <v xml:space="preserve"> </v>
      </c>
      <c r="G238" s="209"/>
      <c r="H238" s="197"/>
      <c r="I238" s="197"/>
      <c r="J238" s="205"/>
      <c r="K238" s="205"/>
      <c r="L238" s="205"/>
      <c r="M238" s="205"/>
      <c r="N238" s="205"/>
      <c r="O238" s="205"/>
      <c r="P238" s="205"/>
      <c r="Q238" s="205"/>
      <c r="R238" s="205"/>
      <c r="S238" s="205"/>
      <c r="T238" s="212"/>
      <c r="U238" s="11"/>
    </row>
    <row r="239" spans="2:21" ht="12" x14ac:dyDescent="0.2">
      <c r="B239" s="198"/>
      <c r="C239" s="200" t="str">
        <f>IFERROR(IF(ISBLANK(Bugs[[#This Row],[ID Bug]])," ",'Inf. Proyecto'!$D$17)," ")</f>
        <v xml:space="preserve"> </v>
      </c>
      <c r="D239" s="197"/>
      <c r="E239" s="205"/>
      <c r="F239" s="208" t="str">
        <f>IF(Bugs[[#This Row],[HU]]=0," ",IF(Bugs[[#This Row],[ID Caso de prueba  (Opcional)]]=0," ",CONCATENATE("HU",Bugs[[#This Row],[HU]]," - ",Bugs[[#This Row],[ID Caso de prueba  (Opcional)]])))</f>
        <v xml:space="preserve"> </v>
      </c>
      <c r="G239" s="209"/>
      <c r="H239" s="197"/>
      <c r="I239" s="197"/>
      <c r="J239" s="205"/>
      <c r="K239" s="205"/>
      <c r="L239" s="205"/>
      <c r="M239" s="205"/>
      <c r="N239" s="205"/>
      <c r="O239" s="205"/>
      <c r="P239" s="205"/>
      <c r="Q239" s="205"/>
      <c r="R239" s="205"/>
      <c r="S239" s="205"/>
      <c r="T239" s="212"/>
      <c r="U239" s="11"/>
    </row>
    <row r="240" spans="2:21" ht="12" x14ac:dyDescent="0.2">
      <c r="B240" s="198"/>
      <c r="C240" s="200" t="str">
        <f>IFERROR(IF(ISBLANK(Bugs[[#This Row],[ID Bug]])," ",'Inf. Proyecto'!$D$17)," ")</f>
        <v xml:space="preserve"> </v>
      </c>
      <c r="D240" s="197"/>
      <c r="E240" s="205"/>
      <c r="F240" s="208" t="str">
        <f>IF(Bugs[[#This Row],[HU]]=0," ",IF(Bugs[[#This Row],[ID Caso de prueba  (Opcional)]]=0," ",CONCATENATE("HU",Bugs[[#This Row],[HU]]," - ",Bugs[[#This Row],[ID Caso de prueba  (Opcional)]])))</f>
        <v xml:space="preserve"> </v>
      </c>
      <c r="G240" s="209"/>
      <c r="H240" s="197"/>
      <c r="I240" s="197"/>
      <c r="J240" s="205"/>
      <c r="K240" s="205"/>
      <c r="L240" s="205"/>
      <c r="M240" s="205"/>
      <c r="N240" s="205"/>
      <c r="O240" s="205"/>
      <c r="P240" s="205"/>
      <c r="Q240" s="205"/>
      <c r="R240" s="205"/>
      <c r="S240" s="205"/>
      <c r="T240" s="212"/>
      <c r="U240" s="11"/>
    </row>
    <row r="241" spans="2:21" ht="12" x14ac:dyDescent="0.2">
      <c r="B241" s="198"/>
      <c r="C241" s="200" t="str">
        <f>IFERROR(IF(ISBLANK(Bugs[[#This Row],[ID Bug]])," ",'Inf. Proyecto'!$D$17)," ")</f>
        <v xml:space="preserve"> </v>
      </c>
      <c r="D241" s="197"/>
      <c r="E241" s="205"/>
      <c r="F241" s="208" t="str">
        <f>IF(Bugs[[#This Row],[HU]]=0," ",IF(Bugs[[#This Row],[ID Caso de prueba  (Opcional)]]=0," ",CONCATENATE("HU",Bugs[[#This Row],[HU]]," - ",Bugs[[#This Row],[ID Caso de prueba  (Opcional)]])))</f>
        <v xml:space="preserve"> </v>
      </c>
      <c r="G241" s="209"/>
      <c r="H241" s="197"/>
      <c r="I241" s="197"/>
      <c r="J241" s="205"/>
      <c r="K241" s="205"/>
      <c r="L241" s="205"/>
      <c r="M241" s="205"/>
      <c r="N241" s="205"/>
      <c r="O241" s="205"/>
      <c r="P241" s="205"/>
      <c r="Q241" s="205"/>
      <c r="R241" s="205"/>
      <c r="S241" s="205"/>
      <c r="T241" s="212"/>
      <c r="U241" s="11"/>
    </row>
    <row r="242" spans="2:21" ht="12" x14ac:dyDescent="0.2">
      <c r="B242" s="198"/>
      <c r="C242" s="200" t="str">
        <f>IFERROR(IF(ISBLANK(Bugs[[#This Row],[ID Bug]])," ",'Inf. Proyecto'!$D$17)," ")</f>
        <v xml:space="preserve"> </v>
      </c>
      <c r="D242" s="197"/>
      <c r="E242" s="205"/>
      <c r="F242" s="208" t="str">
        <f>IF(Bugs[[#This Row],[HU]]=0," ",IF(Bugs[[#This Row],[ID Caso de prueba  (Opcional)]]=0," ",CONCATENATE("HU",Bugs[[#This Row],[HU]]," - ",Bugs[[#This Row],[ID Caso de prueba  (Opcional)]])))</f>
        <v xml:space="preserve"> </v>
      </c>
      <c r="G242" s="209"/>
      <c r="H242" s="197"/>
      <c r="I242" s="197"/>
      <c r="J242" s="205"/>
      <c r="K242" s="205"/>
      <c r="L242" s="205"/>
      <c r="M242" s="205"/>
      <c r="N242" s="205"/>
      <c r="O242" s="205"/>
      <c r="P242" s="205"/>
      <c r="Q242" s="205"/>
      <c r="R242" s="205"/>
      <c r="S242" s="205"/>
      <c r="T242" s="212"/>
      <c r="U242" s="11"/>
    </row>
    <row r="243" spans="2:21" ht="12" x14ac:dyDescent="0.2">
      <c r="B243" s="198"/>
      <c r="C243" s="200" t="str">
        <f>IFERROR(IF(ISBLANK(Bugs[[#This Row],[ID Bug]])," ",'Inf. Proyecto'!$D$17)," ")</f>
        <v xml:space="preserve"> </v>
      </c>
      <c r="D243" s="197"/>
      <c r="E243" s="205"/>
      <c r="F243" s="208" t="str">
        <f>IF(Bugs[[#This Row],[HU]]=0," ",IF(Bugs[[#This Row],[ID Caso de prueba  (Opcional)]]=0," ",CONCATENATE("HU",Bugs[[#This Row],[HU]]," - ",Bugs[[#This Row],[ID Caso de prueba  (Opcional)]])))</f>
        <v xml:space="preserve"> </v>
      </c>
      <c r="G243" s="209"/>
      <c r="H243" s="197"/>
      <c r="I243" s="197"/>
      <c r="J243" s="205"/>
      <c r="K243" s="205"/>
      <c r="L243" s="205"/>
      <c r="M243" s="205"/>
      <c r="N243" s="205"/>
      <c r="O243" s="205"/>
      <c r="P243" s="205"/>
      <c r="Q243" s="205"/>
      <c r="R243" s="205"/>
      <c r="S243" s="205"/>
      <c r="T243" s="212"/>
      <c r="U243" s="11"/>
    </row>
    <row r="244" spans="2:21" ht="12" x14ac:dyDescent="0.2">
      <c r="B244" s="198"/>
      <c r="C244" s="200" t="str">
        <f>IFERROR(IF(ISBLANK(Bugs[[#This Row],[ID Bug]])," ",'Inf. Proyecto'!$D$17)," ")</f>
        <v xml:space="preserve"> </v>
      </c>
      <c r="D244" s="197"/>
      <c r="E244" s="205"/>
      <c r="F244" s="208" t="str">
        <f>IF(Bugs[[#This Row],[HU]]=0," ",IF(Bugs[[#This Row],[ID Caso de prueba  (Opcional)]]=0," ",CONCATENATE("HU",Bugs[[#This Row],[HU]]," - ",Bugs[[#This Row],[ID Caso de prueba  (Opcional)]])))</f>
        <v xml:space="preserve"> </v>
      </c>
      <c r="G244" s="209"/>
      <c r="H244" s="197"/>
      <c r="I244" s="197"/>
      <c r="J244" s="205"/>
      <c r="K244" s="205"/>
      <c r="L244" s="205"/>
      <c r="M244" s="205"/>
      <c r="N244" s="205"/>
      <c r="O244" s="205"/>
      <c r="P244" s="205"/>
      <c r="Q244" s="205"/>
      <c r="R244" s="205"/>
      <c r="S244" s="205"/>
      <c r="T244" s="212"/>
      <c r="U244" s="11"/>
    </row>
    <row r="245" spans="2:21" ht="12" x14ac:dyDescent="0.2">
      <c r="B245" s="198"/>
      <c r="C245" s="200" t="str">
        <f>IFERROR(IF(ISBLANK(Bugs[[#This Row],[ID Bug]])," ",'Inf. Proyecto'!$D$17)," ")</f>
        <v xml:space="preserve"> </v>
      </c>
      <c r="D245" s="197"/>
      <c r="E245" s="205"/>
      <c r="F245" s="208" t="str">
        <f>IF(Bugs[[#This Row],[HU]]=0," ",IF(Bugs[[#This Row],[ID Caso de prueba  (Opcional)]]=0," ",CONCATENATE("HU",Bugs[[#This Row],[HU]]," - ",Bugs[[#This Row],[ID Caso de prueba  (Opcional)]])))</f>
        <v xml:space="preserve"> </v>
      </c>
      <c r="G245" s="209"/>
      <c r="H245" s="197"/>
      <c r="I245" s="197"/>
      <c r="J245" s="205"/>
      <c r="K245" s="205"/>
      <c r="L245" s="205"/>
      <c r="M245" s="205"/>
      <c r="N245" s="205"/>
      <c r="O245" s="205"/>
      <c r="P245" s="205"/>
      <c r="Q245" s="205"/>
      <c r="R245" s="205"/>
      <c r="S245" s="205"/>
      <c r="T245" s="212"/>
      <c r="U245" s="11"/>
    </row>
    <row r="246" spans="2:21" ht="12" x14ac:dyDescent="0.2">
      <c r="B246" s="198"/>
      <c r="C246" s="200" t="str">
        <f>IFERROR(IF(ISBLANK(Bugs[[#This Row],[ID Bug]])," ",'Inf. Proyecto'!$D$17)," ")</f>
        <v xml:space="preserve"> </v>
      </c>
      <c r="D246" s="197"/>
      <c r="E246" s="205"/>
      <c r="F246" s="208" t="str">
        <f>IF(Bugs[[#This Row],[HU]]=0," ",IF(Bugs[[#This Row],[ID Caso de prueba  (Opcional)]]=0," ",CONCATENATE("HU",Bugs[[#This Row],[HU]]," - ",Bugs[[#This Row],[ID Caso de prueba  (Opcional)]])))</f>
        <v xml:space="preserve"> </v>
      </c>
      <c r="G246" s="209"/>
      <c r="H246" s="197"/>
      <c r="I246" s="197"/>
      <c r="J246" s="205"/>
      <c r="K246" s="205"/>
      <c r="L246" s="205"/>
      <c r="M246" s="205"/>
      <c r="N246" s="205"/>
      <c r="O246" s="205"/>
      <c r="P246" s="205"/>
      <c r="Q246" s="205"/>
      <c r="R246" s="205"/>
      <c r="S246" s="205"/>
      <c r="T246" s="212"/>
      <c r="U246" s="11"/>
    </row>
    <row r="247" spans="2:21" ht="12" x14ac:dyDescent="0.2">
      <c r="B247" s="198"/>
      <c r="C247" s="200" t="str">
        <f>IFERROR(IF(ISBLANK(Bugs[[#This Row],[ID Bug]])," ",'Inf. Proyecto'!$D$17)," ")</f>
        <v xml:space="preserve"> </v>
      </c>
      <c r="D247" s="197"/>
      <c r="E247" s="205"/>
      <c r="F247" s="208" t="str">
        <f>IF(Bugs[[#This Row],[HU]]=0," ",IF(Bugs[[#This Row],[ID Caso de prueba  (Opcional)]]=0," ",CONCATENATE("HU",Bugs[[#This Row],[HU]]," - ",Bugs[[#This Row],[ID Caso de prueba  (Opcional)]])))</f>
        <v xml:space="preserve"> </v>
      </c>
      <c r="G247" s="209"/>
      <c r="H247" s="197"/>
      <c r="I247" s="197"/>
      <c r="J247" s="205"/>
      <c r="K247" s="205"/>
      <c r="L247" s="205"/>
      <c r="M247" s="205"/>
      <c r="N247" s="205"/>
      <c r="O247" s="205"/>
      <c r="P247" s="205"/>
      <c r="Q247" s="205"/>
      <c r="R247" s="205"/>
      <c r="S247" s="205"/>
      <c r="T247" s="212"/>
      <c r="U247" s="11"/>
    </row>
    <row r="248" spans="2:21" ht="12" x14ac:dyDescent="0.2">
      <c r="B248" s="198"/>
      <c r="C248" s="200" t="str">
        <f>IFERROR(IF(ISBLANK(Bugs[[#This Row],[ID Bug]])," ",'Inf. Proyecto'!$D$17)," ")</f>
        <v xml:space="preserve"> </v>
      </c>
      <c r="D248" s="197"/>
      <c r="E248" s="205"/>
      <c r="F248" s="208" t="str">
        <f>IF(Bugs[[#This Row],[HU]]=0," ",IF(Bugs[[#This Row],[ID Caso de prueba  (Opcional)]]=0," ",CONCATENATE("HU",Bugs[[#This Row],[HU]]," - ",Bugs[[#This Row],[ID Caso de prueba  (Opcional)]])))</f>
        <v xml:space="preserve"> </v>
      </c>
      <c r="G248" s="209"/>
      <c r="H248" s="197"/>
      <c r="I248" s="197"/>
      <c r="J248" s="205"/>
      <c r="K248" s="205"/>
      <c r="L248" s="205"/>
      <c r="M248" s="205"/>
      <c r="N248" s="205"/>
      <c r="O248" s="205"/>
      <c r="P248" s="205"/>
      <c r="Q248" s="205"/>
      <c r="R248" s="205"/>
      <c r="S248" s="205"/>
      <c r="T248" s="212"/>
      <c r="U248" s="11"/>
    </row>
    <row r="249" spans="2:21" ht="12" x14ac:dyDescent="0.2">
      <c r="B249" s="198"/>
      <c r="C249" s="200" t="str">
        <f>IFERROR(IF(ISBLANK(Bugs[[#This Row],[ID Bug]])," ",'Inf. Proyecto'!$D$17)," ")</f>
        <v xml:space="preserve"> </v>
      </c>
      <c r="D249" s="197"/>
      <c r="E249" s="205"/>
      <c r="F249" s="208" t="str">
        <f>IF(Bugs[[#This Row],[HU]]=0," ",IF(Bugs[[#This Row],[ID Caso de prueba  (Opcional)]]=0," ",CONCATENATE("HU",Bugs[[#This Row],[HU]]," - ",Bugs[[#This Row],[ID Caso de prueba  (Opcional)]])))</f>
        <v xml:space="preserve"> </v>
      </c>
      <c r="G249" s="209"/>
      <c r="H249" s="197"/>
      <c r="I249" s="197"/>
      <c r="J249" s="205"/>
      <c r="K249" s="205"/>
      <c r="L249" s="205"/>
      <c r="M249" s="205"/>
      <c r="N249" s="205"/>
      <c r="O249" s="205"/>
      <c r="P249" s="205"/>
      <c r="Q249" s="205"/>
      <c r="R249" s="205"/>
      <c r="S249" s="205"/>
      <c r="T249" s="212"/>
      <c r="U249" s="11"/>
    </row>
    <row r="250" spans="2:21" ht="12" x14ac:dyDescent="0.2">
      <c r="B250" s="198"/>
      <c r="C250" s="200" t="str">
        <f>IFERROR(IF(ISBLANK(Bugs[[#This Row],[ID Bug]])," ",'Inf. Proyecto'!$D$17)," ")</f>
        <v xml:space="preserve"> </v>
      </c>
      <c r="D250" s="197"/>
      <c r="E250" s="205"/>
      <c r="F250" s="208" t="str">
        <f>IF(Bugs[[#This Row],[HU]]=0," ",IF(Bugs[[#This Row],[ID Caso de prueba  (Opcional)]]=0," ",CONCATENATE("HU",Bugs[[#This Row],[HU]]," - ",Bugs[[#This Row],[ID Caso de prueba  (Opcional)]])))</f>
        <v xml:space="preserve"> </v>
      </c>
      <c r="G250" s="209"/>
      <c r="H250" s="197"/>
      <c r="I250" s="197"/>
      <c r="J250" s="205"/>
      <c r="K250" s="205"/>
      <c r="L250" s="205"/>
      <c r="M250" s="205"/>
      <c r="N250" s="205"/>
      <c r="O250" s="205"/>
      <c r="P250" s="205"/>
      <c r="Q250" s="205"/>
      <c r="R250" s="205"/>
      <c r="S250" s="205"/>
      <c r="T250" s="212"/>
      <c r="U250" s="11"/>
    </row>
    <row r="251" spans="2:21" ht="12" x14ac:dyDescent="0.2">
      <c r="B251" s="198"/>
      <c r="C251" s="200" t="str">
        <f>IFERROR(IF(ISBLANK(Bugs[[#This Row],[ID Bug]])," ",'Inf. Proyecto'!$D$17)," ")</f>
        <v xml:space="preserve"> </v>
      </c>
      <c r="D251" s="197"/>
      <c r="E251" s="205"/>
      <c r="F251" s="208" t="str">
        <f>IF(Bugs[[#This Row],[HU]]=0," ",IF(Bugs[[#This Row],[ID Caso de prueba  (Opcional)]]=0," ",CONCATENATE("HU",Bugs[[#This Row],[HU]]," - ",Bugs[[#This Row],[ID Caso de prueba  (Opcional)]])))</f>
        <v xml:space="preserve"> </v>
      </c>
      <c r="G251" s="209"/>
      <c r="H251" s="197"/>
      <c r="I251" s="197"/>
      <c r="J251" s="205"/>
      <c r="K251" s="205"/>
      <c r="L251" s="205"/>
      <c r="M251" s="205"/>
      <c r="N251" s="205"/>
      <c r="O251" s="205"/>
      <c r="P251" s="205"/>
      <c r="Q251" s="205"/>
      <c r="R251" s="205"/>
      <c r="S251" s="205"/>
      <c r="T251" s="212"/>
      <c r="U251" s="11"/>
    </row>
    <row r="252" spans="2:21" ht="12" x14ac:dyDescent="0.2">
      <c r="B252" s="198"/>
      <c r="C252" s="200" t="str">
        <f>IFERROR(IF(ISBLANK(Bugs[[#This Row],[ID Bug]])," ",'Inf. Proyecto'!$D$17)," ")</f>
        <v xml:space="preserve"> </v>
      </c>
      <c r="D252" s="197"/>
      <c r="E252" s="205"/>
      <c r="F252" s="208" t="str">
        <f>IF(Bugs[[#This Row],[HU]]=0," ",IF(Bugs[[#This Row],[ID Caso de prueba  (Opcional)]]=0," ",CONCATENATE("HU",Bugs[[#This Row],[HU]]," - ",Bugs[[#This Row],[ID Caso de prueba  (Opcional)]])))</f>
        <v xml:space="preserve"> </v>
      </c>
      <c r="G252" s="209"/>
      <c r="H252" s="197"/>
      <c r="I252" s="197"/>
      <c r="J252" s="205"/>
      <c r="K252" s="205"/>
      <c r="L252" s="205"/>
      <c r="M252" s="205"/>
      <c r="N252" s="205"/>
      <c r="O252" s="205"/>
      <c r="P252" s="205"/>
      <c r="Q252" s="205"/>
      <c r="R252" s="205"/>
      <c r="S252" s="205"/>
      <c r="T252" s="212"/>
      <c r="U252" s="11"/>
    </row>
    <row r="253" spans="2:21" ht="12" x14ac:dyDescent="0.2">
      <c r="B253" s="198"/>
      <c r="C253" s="200" t="str">
        <f>IFERROR(IF(ISBLANK(Bugs[[#This Row],[ID Bug]])," ",'Inf. Proyecto'!$D$17)," ")</f>
        <v xml:space="preserve"> </v>
      </c>
      <c r="D253" s="197"/>
      <c r="E253" s="205"/>
      <c r="F253" s="208" t="str">
        <f>IF(Bugs[[#This Row],[HU]]=0," ",IF(Bugs[[#This Row],[ID Caso de prueba  (Opcional)]]=0," ",CONCATENATE("HU",Bugs[[#This Row],[HU]]," - ",Bugs[[#This Row],[ID Caso de prueba  (Opcional)]])))</f>
        <v xml:space="preserve"> </v>
      </c>
      <c r="G253" s="209"/>
      <c r="H253" s="197"/>
      <c r="I253" s="197"/>
      <c r="J253" s="205"/>
      <c r="K253" s="205"/>
      <c r="L253" s="205"/>
      <c r="M253" s="205"/>
      <c r="N253" s="205"/>
      <c r="O253" s="205"/>
      <c r="P253" s="205"/>
      <c r="Q253" s="205"/>
      <c r="R253" s="205"/>
      <c r="S253" s="205"/>
      <c r="T253" s="212"/>
      <c r="U253" s="11"/>
    </row>
    <row r="254" spans="2:21" ht="12" x14ac:dyDescent="0.2">
      <c r="B254" s="198"/>
      <c r="C254" s="200" t="str">
        <f>IFERROR(IF(ISBLANK(Bugs[[#This Row],[ID Bug]])," ",'Inf. Proyecto'!$D$17)," ")</f>
        <v xml:space="preserve"> </v>
      </c>
      <c r="D254" s="197"/>
      <c r="E254" s="205"/>
      <c r="F254" s="208" t="str">
        <f>IF(Bugs[[#This Row],[HU]]=0," ",IF(Bugs[[#This Row],[ID Caso de prueba  (Opcional)]]=0," ",CONCATENATE("HU",Bugs[[#This Row],[HU]]," - ",Bugs[[#This Row],[ID Caso de prueba  (Opcional)]])))</f>
        <v xml:space="preserve"> </v>
      </c>
      <c r="G254" s="209"/>
      <c r="H254" s="197"/>
      <c r="I254" s="197"/>
      <c r="J254" s="205"/>
      <c r="K254" s="205"/>
      <c r="L254" s="205"/>
      <c r="M254" s="205"/>
      <c r="N254" s="205"/>
      <c r="O254" s="205"/>
      <c r="P254" s="205"/>
      <c r="Q254" s="205"/>
      <c r="R254" s="205"/>
      <c r="S254" s="205"/>
      <c r="T254" s="212"/>
      <c r="U254" s="11"/>
    </row>
    <row r="255" spans="2:21" ht="12" x14ac:dyDescent="0.2">
      <c r="B255" s="198"/>
      <c r="C255" s="200" t="str">
        <f>IFERROR(IF(ISBLANK(Bugs[[#This Row],[ID Bug]])," ",'Inf. Proyecto'!$D$17)," ")</f>
        <v xml:space="preserve"> </v>
      </c>
      <c r="D255" s="197"/>
      <c r="E255" s="205"/>
      <c r="F255" s="208" t="str">
        <f>IF(Bugs[[#This Row],[HU]]=0," ",IF(Bugs[[#This Row],[ID Caso de prueba  (Opcional)]]=0," ",CONCATENATE("HU",Bugs[[#This Row],[HU]]," - ",Bugs[[#This Row],[ID Caso de prueba  (Opcional)]])))</f>
        <v xml:space="preserve"> </v>
      </c>
      <c r="G255" s="209"/>
      <c r="H255" s="197"/>
      <c r="I255" s="197"/>
      <c r="J255" s="205"/>
      <c r="K255" s="205"/>
      <c r="L255" s="205"/>
      <c r="M255" s="205"/>
      <c r="N255" s="205"/>
      <c r="O255" s="205"/>
      <c r="P255" s="205"/>
      <c r="Q255" s="205"/>
      <c r="R255" s="205"/>
      <c r="S255" s="205"/>
      <c r="T255" s="212"/>
      <c r="U255" s="11"/>
    </row>
    <row r="256" spans="2:21" ht="12" x14ac:dyDescent="0.2">
      <c r="B256" s="198"/>
      <c r="C256" s="200" t="str">
        <f>IFERROR(IF(ISBLANK(Bugs[[#This Row],[ID Bug]])," ",'Inf. Proyecto'!$D$17)," ")</f>
        <v xml:space="preserve"> </v>
      </c>
      <c r="D256" s="197"/>
      <c r="E256" s="205"/>
      <c r="F256" s="208" t="str">
        <f>IF(Bugs[[#This Row],[HU]]=0," ",IF(Bugs[[#This Row],[ID Caso de prueba  (Opcional)]]=0," ",CONCATENATE("HU",Bugs[[#This Row],[HU]]," - ",Bugs[[#This Row],[ID Caso de prueba  (Opcional)]])))</f>
        <v xml:space="preserve"> </v>
      </c>
      <c r="G256" s="209"/>
      <c r="H256" s="197"/>
      <c r="I256" s="197"/>
      <c r="J256" s="205"/>
      <c r="K256" s="205"/>
      <c r="L256" s="205"/>
      <c r="M256" s="205"/>
      <c r="N256" s="205"/>
      <c r="O256" s="205"/>
      <c r="P256" s="205"/>
      <c r="Q256" s="205"/>
      <c r="R256" s="205"/>
      <c r="S256" s="205"/>
      <c r="T256" s="212"/>
      <c r="U256" s="11"/>
    </row>
    <row r="257" spans="2:21" ht="12" x14ac:dyDescent="0.2">
      <c r="B257" s="198"/>
      <c r="C257" s="200" t="str">
        <f>IFERROR(IF(ISBLANK(Bugs[[#This Row],[ID Bug]])," ",'Inf. Proyecto'!$D$17)," ")</f>
        <v xml:space="preserve"> </v>
      </c>
      <c r="D257" s="197"/>
      <c r="E257" s="205"/>
      <c r="F257" s="208" t="str">
        <f>IF(Bugs[[#This Row],[HU]]=0," ",IF(Bugs[[#This Row],[ID Caso de prueba  (Opcional)]]=0," ",CONCATENATE("HU",Bugs[[#This Row],[HU]]," - ",Bugs[[#This Row],[ID Caso de prueba  (Opcional)]])))</f>
        <v xml:space="preserve"> </v>
      </c>
      <c r="G257" s="209"/>
      <c r="H257" s="197"/>
      <c r="I257" s="197"/>
      <c r="J257" s="205"/>
      <c r="K257" s="205"/>
      <c r="L257" s="205"/>
      <c r="M257" s="205"/>
      <c r="N257" s="205"/>
      <c r="O257" s="205"/>
      <c r="P257" s="205"/>
      <c r="Q257" s="205"/>
      <c r="R257" s="205"/>
      <c r="S257" s="205"/>
      <c r="T257" s="212"/>
      <c r="U257" s="11"/>
    </row>
    <row r="258" spans="2:21" ht="12" x14ac:dyDescent="0.2">
      <c r="B258" s="198"/>
      <c r="C258" s="200" t="str">
        <f>IFERROR(IF(ISBLANK(Bugs[[#This Row],[ID Bug]])," ",'Inf. Proyecto'!$D$17)," ")</f>
        <v xml:space="preserve"> </v>
      </c>
      <c r="D258" s="197"/>
      <c r="E258" s="205"/>
      <c r="F258" s="208" t="str">
        <f>IF(Bugs[[#This Row],[HU]]=0," ",IF(Bugs[[#This Row],[ID Caso de prueba  (Opcional)]]=0," ",CONCATENATE("HU",Bugs[[#This Row],[HU]]," - ",Bugs[[#This Row],[ID Caso de prueba  (Opcional)]])))</f>
        <v xml:space="preserve"> </v>
      </c>
      <c r="G258" s="209"/>
      <c r="H258" s="197"/>
      <c r="I258" s="197"/>
      <c r="J258" s="205"/>
      <c r="K258" s="205"/>
      <c r="L258" s="205"/>
      <c r="M258" s="205"/>
      <c r="N258" s="205"/>
      <c r="O258" s="205"/>
      <c r="P258" s="205"/>
      <c r="Q258" s="205"/>
      <c r="R258" s="205"/>
      <c r="S258" s="205"/>
      <c r="T258" s="212"/>
      <c r="U258" s="11"/>
    </row>
    <row r="259" spans="2:21" ht="12" x14ac:dyDescent="0.2">
      <c r="B259" s="198"/>
      <c r="C259" s="200" t="str">
        <f>IFERROR(IF(ISBLANK(Bugs[[#This Row],[ID Bug]])," ",'Inf. Proyecto'!$D$17)," ")</f>
        <v xml:space="preserve"> </v>
      </c>
      <c r="D259" s="197"/>
      <c r="E259" s="205"/>
      <c r="F259" s="208" t="str">
        <f>IF(Bugs[[#This Row],[HU]]=0," ",IF(Bugs[[#This Row],[ID Caso de prueba  (Opcional)]]=0," ",CONCATENATE("HU",Bugs[[#This Row],[HU]]," - ",Bugs[[#This Row],[ID Caso de prueba  (Opcional)]])))</f>
        <v xml:space="preserve"> </v>
      </c>
      <c r="G259" s="209"/>
      <c r="H259" s="197"/>
      <c r="I259" s="197"/>
      <c r="J259" s="205"/>
      <c r="K259" s="205"/>
      <c r="L259" s="205"/>
      <c r="M259" s="205"/>
      <c r="N259" s="205"/>
      <c r="O259" s="205"/>
      <c r="P259" s="205"/>
      <c r="Q259" s="205"/>
      <c r="R259" s="205"/>
      <c r="S259" s="205"/>
      <c r="T259" s="212"/>
      <c r="U259" s="11"/>
    </row>
    <row r="260" spans="2:21" ht="12" x14ac:dyDescent="0.2">
      <c r="B260" s="198"/>
      <c r="C260" s="200" t="str">
        <f>IFERROR(IF(ISBLANK(Bugs[[#This Row],[ID Bug]])," ",'Inf. Proyecto'!$D$17)," ")</f>
        <v xml:space="preserve"> </v>
      </c>
      <c r="D260" s="197"/>
      <c r="E260" s="205"/>
      <c r="F260" s="208" t="str">
        <f>IF(Bugs[[#This Row],[HU]]=0," ",IF(Bugs[[#This Row],[ID Caso de prueba  (Opcional)]]=0," ",CONCATENATE("HU",Bugs[[#This Row],[HU]]," - ",Bugs[[#This Row],[ID Caso de prueba  (Opcional)]])))</f>
        <v xml:space="preserve"> </v>
      </c>
      <c r="G260" s="209"/>
      <c r="H260" s="197"/>
      <c r="I260" s="197"/>
      <c r="J260" s="205"/>
      <c r="K260" s="205"/>
      <c r="L260" s="205"/>
      <c r="M260" s="205"/>
      <c r="N260" s="205"/>
      <c r="O260" s="205"/>
      <c r="P260" s="205"/>
      <c r="Q260" s="205"/>
      <c r="R260" s="205"/>
      <c r="S260" s="205"/>
      <c r="T260" s="212"/>
      <c r="U260" s="11"/>
    </row>
    <row r="261" spans="2:21" ht="12" x14ac:dyDescent="0.2">
      <c r="B261" s="198"/>
      <c r="C261" s="200" t="str">
        <f>IFERROR(IF(ISBLANK(Bugs[[#This Row],[ID Bug]])," ",'Inf. Proyecto'!$D$17)," ")</f>
        <v xml:space="preserve"> </v>
      </c>
      <c r="D261" s="197"/>
      <c r="E261" s="205"/>
      <c r="F261" s="208" t="str">
        <f>IF(Bugs[[#This Row],[HU]]=0," ",IF(Bugs[[#This Row],[ID Caso de prueba  (Opcional)]]=0," ",CONCATENATE("HU",Bugs[[#This Row],[HU]]," - ",Bugs[[#This Row],[ID Caso de prueba  (Opcional)]])))</f>
        <v xml:space="preserve"> </v>
      </c>
      <c r="G261" s="209"/>
      <c r="H261" s="197"/>
      <c r="I261" s="197"/>
      <c r="J261" s="205"/>
      <c r="K261" s="205"/>
      <c r="L261" s="205"/>
      <c r="M261" s="205"/>
      <c r="N261" s="205"/>
      <c r="O261" s="205"/>
      <c r="P261" s="205"/>
      <c r="Q261" s="205"/>
      <c r="R261" s="205"/>
      <c r="S261" s="205"/>
      <c r="T261" s="212"/>
      <c r="U261" s="11"/>
    </row>
    <row r="262" spans="2:21" ht="12" x14ac:dyDescent="0.2">
      <c r="B262" s="198"/>
      <c r="C262" s="200" t="str">
        <f>IFERROR(IF(ISBLANK(Bugs[[#This Row],[ID Bug]])," ",'Inf. Proyecto'!$D$17)," ")</f>
        <v xml:space="preserve"> </v>
      </c>
      <c r="D262" s="197"/>
      <c r="E262" s="205"/>
      <c r="F262" s="208" t="str">
        <f>IF(Bugs[[#This Row],[HU]]=0," ",IF(Bugs[[#This Row],[ID Caso de prueba  (Opcional)]]=0," ",CONCATENATE("HU",Bugs[[#This Row],[HU]]," - ",Bugs[[#This Row],[ID Caso de prueba  (Opcional)]])))</f>
        <v xml:space="preserve"> </v>
      </c>
      <c r="G262" s="209"/>
      <c r="H262" s="197"/>
      <c r="I262" s="197"/>
      <c r="J262" s="205"/>
      <c r="K262" s="205"/>
      <c r="L262" s="205"/>
      <c r="M262" s="205"/>
      <c r="N262" s="205"/>
      <c r="O262" s="205"/>
      <c r="P262" s="205"/>
      <c r="Q262" s="205"/>
      <c r="R262" s="205"/>
      <c r="S262" s="205"/>
      <c r="T262" s="212"/>
      <c r="U262" s="11"/>
    </row>
    <row r="263" spans="2:21" ht="12" x14ac:dyDescent="0.2">
      <c r="B263" s="198"/>
      <c r="C263" s="200" t="str">
        <f>IFERROR(IF(ISBLANK(Bugs[[#This Row],[ID Bug]])," ",'Inf. Proyecto'!$D$17)," ")</f>
        <v xml:space="preserve"> </v>
      </c>
      <c r="D263" s="197"/>
      <c r="E263" s="205"/>
      <c r="F263" s="208" t="str">
        <f>IF(Bugs[[#This Row],[HU]]=0," ",IF(Bugs[[#This Row],[ID Caso de prueba  (Opcional)]]=0," ",CONCATENATE("HU",Bugs[[#This Row],[HU]]," - ",Bugs[[#This Row],[ID Caso de prueba  (Opcional)]])))</f>
        <v xml:space="preserve"> </v>
      </c>
      <c r="G263" s="209"/>
      <c r="H263" s="197"/>
      <c r="I263" s="197"/>
      <c r="J263" s="205"/>
      <c r="K263" s="205"/>
      <c r="L263" s="205"/>
      <c r="M263" s="205"/>
      <c r="N263" s="205"/>
      <c r="O263" s="205"/>
      <c r="P263" s="205"/>
      <c r="Q263" s="205"/>
      <c r="R263" s="205"/>
      <c r="S263" s="205"/>
      <c r="T263" s="212"/>
      <c r="U263" s="11"/>
    </row>
    <row r="264" spans="2:21" ht="12" x14ac:dyDescent="0.2">
      <c r="B264" s="198"/>
      <c r="C264" s="200" t="str">
        <f>IFERROR(IF(ISBLANK(Bugs[[#This Row],[ID Bug]])," ",'Inf. Proyecto'!$D$17)," ")</f>
        <v xml:space="preserve"> </v>
      </c>
      <c r="D264" s="197"/>
      <c r="E264" s="205"/>
      <c r="F264" s="208" t="str">
        <f>IF(Bugs[[#This Row],[HU]]=0," ",IF(Bugs[[#This Row],[ID Caso de prueba  (Opcional)]]=0," ",CONCATENATE("HU",Bugs[[#This Row],[HU]]," - ",Bugs[[#This Row],[ID Caso de prueba  (Opcional)]])))</f>
        <v xml:space="preserve"> </v>
      </c>
      <c r="G264" s="209"/>
      <c r="H264" s="197"/>
      <c r="I264" s="197"/>
      <c r="J264" s="205"/>
      <c r="K264" s="205"/>
      <c r="L264" s="205"/>
      <c r="M264" s="205"/>
      <c r="N264" s="205"/>
      <c r="O264" s="205"/>
      <c r="P264" s="205"/>
      <c r="Q264" s="205"/>
      <c r="R264" s="205"/>
      <c r="S264" s="205"/>
      <c r="T264" s="212"/>
      <c r="U264" s="11"/>
    </row>
    <row r="265" spans="2:21" ht="12" x14ac:dyDescent="0.2">
      <c r="B265" s="198"/>
      <c r="C265" s="200" t="str">
        <f>IFERROR(IF(ISBLANK(Bugs[[#This Row],[ID Bug]])," ",'Inf. Proyecto'!$D$17)," ")</f>
        <v xml:space="preserve"> </v>
      </c>
      <c r="D265" s="197"/>
      <c r="E265" s="205"/>
      <c r="F265" s="208" t="str">
        <f>IF(Bugs[[#This Row],[HU]]=0," ",IF(Bugs[[#This Row],[ID Caso de prueba  (Opcional)]]=0," ",CONCATENATE("HU",Bugs[[#This Row],[HU]]," - ",Bugs[[#This Row],[ID Caso de prueba  (Opcional)]])))</f>
        <v xml:space="preserve"> </v>
      </c>
      <c r="G265" s="209"/>
      <c r="H265" s="197"/>
      <c r="I265" s="197"/>
      <c r="J265" s="205"/>
      <c r="K265" s="205"/>
      <c r="L265" s="205"/>
      <c r="M265" s="205"/>
      <c r="N265" s="205"/>
      <c r="O265" s="205"/>
      <c r="P265" s="205"/>
      <c r="Q265" s="205"/>
      <c r="R265" s="205"/>
      <c r="S265" s="205"/>
      <c r="T265" s="212"/>
      <c r="U265" s="11"/>
    </row>
    <row r="266" spans="2:21" ht="12" x14ac:dyDescent="0.2">
      <c r="B266" s="198"/>
      <c r="C266" s="200" t="str">
        <f>IFERROR(IF(ISBLANK(Bugs[[#This Row],[ID Bug]])," ",'Inf. Proyecto'!$D$17)," ")</f>
        <v xml:space="preserve"> </v>
      </c>
      <c r="D266" s="197"/>
      <c r="E266" s="205"/>
      <c r="F266" s="208" t="str">
        <f>IF(Bugs[[#This Row],[HU]]=0," ",IF(Bugs[[#This Row],[ID Caso de prueba  (Opcional)]]=0," ",CONCATENATE("HU",Bugs[[#This Row],[HU]]," - ",Bugs[[#This Row],[ID Caso de prueba  (Opcional)]])))</f>
        <v xml:space="preserve"> </v>
      </c>
      <c r="G266" s="209"/>
      <c r="H266" s="197"/>
      <c r="I266" s="197"/>
      <c r="J266" s="205"/>
      <c r="K266" s="205"/>
      <c r="L266" s="205"/>
      <c r="M266" s="205"/>
      <c r="N266" s="205"/>
      <c r="O266" s="205"/>
      <c r="P266" s="205"/>
      <c r="Q266" s="205"/>
      <c r="R266" s="205"/>
      <c r="S266" s="205"/>
      <c r="T266" s="212"/>
      <c r="U266" s="11"/>
    </row>
    <row r="267" spans="2:21" ht="12" x14ac:dyDescent="0.2">
      <c r="B267" s="198"/>
      <c r="C267" s="200" t="str">
        <f>IFERROR(IF(ISBLANK(Bugs[[#This Row],[ID Bug]])," ",'Inf. Proyecto'!$D$17)," ")</f>
        <v xml:space="preserve"> </v>
      </c>
      <c r="D267" s="197"/>
      <c r="E267" s="205"/>
      <c r="F267" s="208" t="str">
        <f>IF(Bugs[[#This Row],[HU]]=0," ",IF(Bugs[[#This Row],[ID Caso de prueba  (Opcional)]]=0," ",CONCATENATE("HU",Bugs[[#This Row],[HU]]," - ",Bugs[[#This Row],[ID Caso de prueba  (Opcional)]])))</f>
        <v xml:space="preserve"> </v>
      </c>
      <c r="G267" s="209"/>
      <c r="H267" s="197"/>
      <c r="I267" s="197"/>
      <c r="J267" s="205"/>
      <c r="K267" s="205"/>
      <c r="L267" s="205"/>
      <c r="M267" s="205"/>
      <c r="N267" s="205"/>
      <c r="O267" s="205"/>
      <c r="P267" s="205"/>
      <c r="Q267" s="205"/>
      <c r="R267" s="205"/>
      <c r="S267" s="205"/>
      <c r="T267" s="212"/>
      <c r="U267" s="11"/>
    </row>
    <row r="268" spans="2:21" ht="12" x14ac:dyDescent="0.2">
      <c r="B268" s="198"/>
      <c r="C268" s="200" t="str">
        <f>IFERROR(IF(ISBLANK(Bugs[[#This Row],[ID Bug]])," ",'Inf. Proyecto'!$D$17)," ")</f>
        <v xml:space="preserve"> </v>
      </c>
      <c r="D268" s="197"/>
      <c r="E268" s="205"/>
      <c r="F268" s="208" t="str">
        <f>IF(Bugs[[#This Row],[HU]]=0," ",IF(Bugs[[#This Row],[ID Caso de prueba  (Opcional)]]=0," ",CONCATENATE("HU",Bugs[[#This Row],[HU]]," - ",Bugs[[#This Row],[ID Caso de prueba  (Opcional)]])))</f>
        <v xml:space="preserve"> </v>
      </c>
      <c r="G268" s="209"/>
      <c r="H268" s="197"/>
      <c r="I268" s="197"/>
      <c r="J268" s="205"/>
      <c r="K268" s="205"/>
      <c r="L268" s="205"/>
      <c r="M268" s="205"/>
      <c r="N268" s="205"/>
      <c r="O268" s="205"/>
      <c r="P268" s="205"/>
      <c r="Q268" s="205"/>
      <c r="R268" s="205"/>
      <c r="S268" s="205"/>
      <c r="T268" s="212"/>
      <c r="U268" s="11"/>
    </row>
    <row r="269" spans="2:21" ht="12" x14ac:dyDescent="0.2">
      <c r="B269" s="198"/>
      <c r="C269" s="200" t="str">
        <f>IFERROR(IF(ISBLANK(Bugs[[#This Row],[ID Bug]])," ",'Inf. Proyecto'!$D$17)," ")</f>
        <v xml:space="preserve"> </v>
      </c>
      <c r="D269" s="197"/>
      <c r="E269" s="205"/>
      <c r="F269" s="208" t="str">
        <f>IF(Bugs[[#This Row],[HU]]=0," ",IF(Bugs[[#This Row],[ID Caso de prueba  (Opcional)]]=0," ",CONCATENATE("HU",Bugs[[#This Row],[HU]]," - ",Bugs[[#This Row],[ID Caso de prueba  (Opcional)]])))</f>
        <v xml:space="preserve"> </v>
      </c>
      <c r="G269" s="209"/>
      <c r="H269" s="197"/>
      <c r="I269" s="197"/>
      <c r="J269" s="205"/>
      <c r="K269" s="205"/>
      <c r="L269" s="205"/>
      <c r="M269" s="205"/>
      <c r="N269" s="205"/>
      <c r="O269" s="205"/>
      <c r="P269" s="205"/>
      <c r="Q269" s="205"/>
      <c r="R269" s="205"/>
      <c r="S269" s="205"/>
      <c r="T269" s="212"/>
      <c r="U269" s="11"/>
    </row>
    <row r="270" spans="2:21" ht="12" x14ac:dyDescent="0.2">
      <c r="B270" s="198"/>
      <c r="C270" s="200" t="str">
        <f>IFERROR(IF(ISBLANK(Bugs[[#This Row],[ID Bug]])," ",'Inf. Proyecto'!$D$17)," ")</f>
        <v xml:space="preserve"> </v>
      </c>
      <c r="D270" s="197"/>
      <c r="E270" s="205"/>
      <c r="F270" s="208" t="str">
        <f>IF(Bugs[[#This Row],[HU]]=0," ",IF(Bugs[[#This Row],[ID Caso de prueba  (Opcional)]]=0," ",CONCATENATE("HU",Bugs[[#This Row],[HU]]," - ",Bugs[[#This Row],[ID Caso de prueba  (Opcional)]])))</f>
        <v xml:space="preserve"> </v>
      </c>
      <c r="G270" s="209"/>
      <c r="H270" s="197"/>
      <c r="I270" s="197"/>
      <c r="J270" s="205"/>
      <c r="K270" s="205"/>
      <c r="L270" s="205"/>
      <c r="M270" s="205"/>
      <c r="N270" s="205"/>
      <c r="O270" s="205"/>
      <c r="P270" s="205"/>
      <c r="Q270" s="205"/>
      <c r="R270" s="205"/>
      <c r="S270" s="205"/>
      <c r="T270" s="212"/>
      <c r="U270" s="11"/>
    </row>
    <row r="271" spans="2:21" ht="12" x14ac:dyDescent="0.2">
      <c r="B271" s="198"/>
      <c r="C271" s="200" t="str">
        <f>IFERROR(IF(ISBLANK(Bugs[[#This Row],[ID Bug]])," ",'Inf. Proyecto'!$D$17)," ")</f>
        <v xml:space="preserve"> </v>
      </c>
      <c r="D271" s="197"/>
      <c r="E271" s="205"/>
      <c r="F271" s="208" t="str">
        <f>IF(Bugs[[#This Row],[HU]]=0," ",IF(Bugs[[#This Row],[ID Caso de prueba  (Opcional)]]=0," ",CONCATENATE("HU",Bugs[[#This Row],[HU]]," - ",Bugs[[#This Row],[ID Caso de prueba  (Opcional)]])))</f>
        <v xml:space="preserve"> </v>
      </c>
      <c r="G271" s="209"/>
      <c r="H271" s="197"/>
      <c r="I271" s="197"/>
      <c r="J271" s="205"/>
      <c r="K271" s="205"/>
      <c r="L271" s="205"/>
      <c r="M271" s="205"/>
      <c r="N271" s="205"/>
      <c r="O271" s="205"/>
      <c r="P271" s="205"/>
      <c r="Q271" s="205"/>
      <c r="R271" s="205"/>
      <c r="S271" s="205"/>
      <c r="T271" s="212"/>
      <c r="U271" s="11"/>
    </row>
    <row r="272" spans="2:21" ht="12" x14ac:dyDescent="0.2">
      <c r="B272" s="198"/>
      <c r="C272" s="200" t="str">
        <f>IFERROR(IF(ISBLANK(Bugs[[#This Row],[ID Bug]])," ",'Inf. Proyecto'!$D$17)," ")</f>
        <v xml:space="preserve"> </v>
      </c>
      <c r="D272" s="197"/>
      <c r="E272" s="205"/>
      <c r="F272" s="208" t="str">
        <f>IF(Bugs[[#This Row],[HU]]=0," ",IF(Bugs[[#This Row],[ID Caso de prueba  (Opcional)]]=0," ",CONCATENATE("HU",Bugs[[#This Row],[HU]]," - ",Bugs[[#This Row],[ID Caso de prueba  (Opcional)]])))</f>
        <v xml:space="preserve"> </v>
      </c>
      <c r="G272" s="209"/>
      <c r="H272" s="197"/>
      <c r="I272" s="197"/>
      <c r="J272" s="205"/>
      <c r="K272" s="205"/>
      <c r="L272" s="205"/>
      <c r="M272" s="205"/>
      <c r="N272" s="205"/>
      <c r="O272" s="205"/>
      <c r="P272" s="205"/>
      <c r="Q272" s="205"/>
      <c r="R272" s="205"/>
      <c r="S272" s="205"/>
      <c r="T272" s="212"/>
      <c r="U272" s="11"/>
    </row>
    <row r="273" spans="2:21" ht="12" x14ac:dyDescent="0.2">
      <c r="B273" s="198"/>
      <c r="C273" s="200" t="str">
        <f>IFERROR(IF(ISBLANK(Bugs[[#This Row],[ID Bug]])," ",'Inf. Proyecto'!$D$17)," ")</f>
        <v xml:space="preserve"> </v>
      </c>
      <c r="D273" s="197"/>
      <c r="E273" s="205"/>
      <c r="F273" s="208" t="str">
        <f>IF(Bugs[[#This Row],[HU]]=0," ",IF(Bugs[[#This Row],[ID Caso de prueba  (Opcional)]]=0," ",CONCATENATE("HU",Bugs[[#This Row],[HU]]," - ",Bugs[[#This Row],[ID Caso de prueba  (Opcional)]])))</f>
        <v xml:space="preserve"> </v>
      </c>
      <c r="G273" s="209"/>
      <c r="H273" s="197"/>
      <c r="I273" s="197"/>
      <c r="J273" s="205"/>
      <c r="K273" s="205"/>
      <c r="L273" s="205"/>
      <c r="M273" s="205"/>
      <c r="N273" s="205"/>
      <c r="O273" s="205"/>
      <c r="P273" s="205"/>
      <c r="Q273" s="205"/>
      <c r="R273" s="205"/>
      <c r="S273" s="205"/>
      <c r="T273" s="212"/>
      <c r="U273" s="11"/>
    </row>
    <row r="274" spans="2:21" ht="12" x14ac:dyDescent="0.2">
      <c r="B274" s="198"/>
      <c r="C274" s="200" t="str">
        <f>IFERROR(IF(ISBLANK(Bugs[[#This Row],[ID Bug]])," ",'Inf. Proyecto'!$D$17)," ")</f>
        <v xml:space="preserve"> </v>
      </c>
      <c r="D274" s="197"/>
      <c r="E274" s="205"/>
      <c r="F274" s="208" t="str">
        <f>IF(Bugs[[#This Row],[HU]]=0," ",IF(Bugs[[#This Row],[ID Caso de prueba  (Opcional)]]=0," ",CONCATENATE("HU",Bugs[[#This Row],[HU]]," - ",Bugs[[#This Row],[ID Caso de prueba  (Opcional)]])))</f>
        <v xml:space="preserve"> </v>
      </c>
      <c r="G274" s="209"/>
      <c r="H274" s="197"/>
      <c r="I274" s="197"/>
      <c r="J274" s="205"/>
      <c r="K274" s="205"/>
      <c r="L274" s="205"/>
      <c r="M274" s="205"/>
      <c r="N274" s="205"/>
      <c r="O274" s="205"/>
      <c r="P274" s="205"/>
      <c r="Q274" s="205"/>
      <c r="R274" s="205"/>
      <c r="S274" s="205"/>
      <c r="T274" s="212"/>
      <c r="U274" s="11"/>
    </row>
    <row r="275" spans="2:21" ht="12" x14ac:dyDescent="0.2">
      <c r="B275" s="198"/>
      <c r="C275" s="200" t="str">
        <f>IFERROR(IF(ISBLANK(Bugs[[#This Row],[ID Bug]])," ",'Inf. Proyecto'!$D$17)," ")</f>
        <v xml:space="preserve"> </v>
      </c>
      <c r="D275" s="197"/>
      <c r="E275" s="205"/>
      <c r="F275" s="208" t="str">
        <f>IF(Bugs[[#This Row],[HU]]=0," ",IF(Bugs[[#This Row],[ID Caso de prueba  (Opcional)]]=0," ",CONCATENATE("HU",Bugs[[#This Row],[HU]]," - ",Bugs[[#This Row],[ID Caso de prueba  (Opcional)]])))</f>
        <v xml:space="preserve"> </v>
      </c>
      <c r="G275" s="209"/>
      <c r="H275" s="197"/>
      <c r="I275" s="197"/>
      <c r="J275" s="205"/>
      <c r="K275" s="205"/>
      <c r="L275" s="205"/>
      <c r="M275" s="205"/>
      <c r="N275" s="205"/>
      <c r="O275" s="205"/>
      <c r="P275" s="205"/>
      <c r="Q275" s="205"/>
      <c r="R275" s="205"/>
      <c r="S275" s="205"/>
      <c r="T275" s="212"/>
      <c r="U275" s="11"/>
    </row>
    <row r="276" spans="2:21" ht="12" x14ac:dyDescent="0.2">
      <c r="B276" s="198"/>
      <c r="C276" s="200" t="str">
        <f>IFERROR(IF(ISBLANK(Bugs[[#This Row],[ID Bug]])," ",'Inf. Proyecto'!$D$17)," ")</f>
        <v xml:space="preserve"> </v>
      </c>
      <c r="D276" s="197"/>
      <c r="E276" s="205"/>
      <c r="F276" s="208" t="str">
        <f>IF(Bugs[[#This Row],[HU]]=0," ",IF(Bugs[[#This Row],[ID Caso de prueba  (Opcional)]]=0," ",CONCATENATE("HU",Bugs[[#This Row],[HU]]," - ",Bugs[[#This Row],[ID Caso de prueba  (Opcional)]])))</f>
        <v xml:space="preserve"> </v>
      </c>
      <c r="G276" s="209"/>
      <c r="H276" s="197"/>
      <c r="I276" s="197"/>
      <c r="J276" s="205"/>
      <c r="K276" s="205"/>
      <c r="L276" s="205"/>
      <c r="M276" s="205"/>
      <c r="N276" s="205"/>
      <c r="O276" s="205"/>
      <c r="P276" s="205"/>
      <c r="Q276" s="205"/>
      <c r="R276" s="205"/>
      <c r="S276" s="205"/>
      <c r="T276" s="212"/>
      <c r="U276" s="11"/>
    </row>
    <row r="277" spans="2:21" ht="12" x14ac:dyDescent="0.2">
      <c r="B277" s="198"/>
      <c r="C277" s="200" t="str">
        <f>IFERROR(IF(ISBLANK(Bugs[[#This Row],[ID Bug]])," ",'Inf. Proyecto'!$D$17)," ")</f>
        <v xml:space="preserve"> </v>
      </c>
      <c r="D277" s="197"/>
      <c r="E277" s="205"/>
      <c r="F277" s="208" t="str">
        <f>IF(Bugs[[#This Row],[HU]]=0," ",IF(Bugs[[#This Row],[ID Caso de prueba  (Opcional)]]=0," ",CONCATENATE("HU",Bugs[[#This Row],[HU]]," - ",Bugs[[#This Row],[ID Caso de prueba  (Opcional)]])))</f>
        <v xml:space="preserve"> </v>
      </c>
      <c r="G277" s="209"/>
      <c r="H277" s="197"/>
      <c r="I277" s="197"/>
      <c r="J277" s="205"/>
      <c r="K277" s="205"/>
      <c r="L277" s="205"/>
      <c r="M277" s="205"/>
      <c r="N277" s="205"/>
      <c r="O277" s="205"/>
      <c r="P277" s="205"/>
      <c r="Q277" s="205"/>
      <c r="R277" s="205"/>
      <c r="S277" s="205"/>
      <c r="T277" s="212"/>
      <c r="U277" s="11"/>
    </row>
    <row r="278" spans="2:21" ht="12" x14ac:dyDescent="0.2">
      <c r="B278" s="198"/>
      <c r="C278" s="200" t="str">
        <f>IFERROR(IF(ISBLANK(Bugs[[#This Row],[ID Bug]])," ",'Inf. Proyecto'!$D$17)," ")</f>
        <v xml:space="preserve"> </v>
      </c>
      <c r="D278" s="197"/>
      <c r="E278" s="205"/>
      <c r="F278" s="208" t="str">
        <f>IF(Bugs[[#This Row],[HU]]=0," ",IF(Bugs[[#This Row],[ID Caso de prueba  (Opcional)]]=0," ",CONCATENATE("HU",Bugs[[#This Row],[HU]]," - ",Bugs[[#This Row],[ID Caso de prueba  (Opcional)]])))</f>
        <v xml:space="preserve"> </v>
      </c>
      <c r="G278" s="209"/>
      <c r="H278" s="197"/>
      <c r="I278" s="197"/>
      <c r="J278" s="205"/>
      <c r="K278" s="205"/>
      <c r="L278" s="205"/>
      <c r="M278" s="205"/>
      <c r="N278" s="205"/>
      <c r="O278" s="205"/>
      <c r="P278" s="205"/>
      <c r="Q278" s="205"/>
      <c r="R278" s="205"/>
      <c r="S278" s="205"/>
      <c r="T278" s="212"/>
      <c r="U278" s="11"/>
    </row>
    <row r="279" spans="2:21" ht="12" x14ac:dyDescent="0.2">
      <c r="B279" s="198"/>
      <c r="C279" s="200" t="str">
        <f>IFERROR(IF(ISBLANK(Bugs[[#This Row],[ID Bug]])," ",'Inf. Proyecto'!$D$17)," ")</f>
        <v xml:space="preserve"> </v>
      </c>
      <c r="D279" s="197"/>
      <c r="E279" s="205"/>
      <c r="F279" s="208" t="str">
        <f>IF(Bugs[[#This Row],[HU]]=0," ",IF(Bugs[[#This Row],[ID Caso de prueba  (Opcional)]]=0," ",CONCATENATE("HU",Bugs[[#This Row],[HU]]," - ",Bugs[[#This Row],[ID Caso de prueba  (Opcional)]])))</f>
        <v xml:space="preserve"> </v>
      </c>
      <c r="G279" s="209"/>
      <c r="H279" s="197"/>
      <c r="I279" s="197"/>
      <c r="J279" s="205"/>
      <c r="K279" s="205"/>
      <c r="L279" s="205"/>
      <c r="M279" s="205"/>
      <c r="N279" s="205"/>
      <c r="O279" s="205"/>
      <c r="P279" s="205"/>
      <c r="Q279" s="205"/>
      <c r="R279" s="205"/>
      <c r="S279" s="205"/>
      <c r="T279" s="212"/>
      <c r="U279" s="11"/>
    </row>
    <row r="280" spans="2:21" ht="12" x14ac:dyDescent="0.2">
      <c r="B280" s="198"/>
      <c r="C280" s="200" t="str">
        <f>IFERROR(IF(ISBLANK(Bugs[[#This Row],[ID Bug]])," ",'Inf. Proyecto'!$D$17)," ")</f>
        <v xml:space="preserve"> </v>
      </c>
      <c r="D280" s="197"/>
      <c r="E280" s="205"/>
      <c r="F280" s="208" t="str">
        <f>IF(Bugs[[#This Row],[HU]]=0," ",IF(Bugs[[#This Row],[ID Caso de prueba  (Opcional)]]=0," ",CONCATENATE("HU",Bugs[[#This Row],[HU]]," - ",Bugs[[#This Row],[ID Caso de prueba  (Opcional)]])))</f>
        <v xml:space="preserve"> </v>
      </c>
      <c r="G280" s="209"/>
      <c r="H280" s="197"/>
      <c r="I280" s="197"/>
      <c r="J280" s="205"/>
      <c r="K280" s="205"/>
      <c r="L280" s="205"/>
      <c r="M280" s="205"/>
      <c r="N280" s="205"/>
      <c r="O280" s="205"/>
      <c r="P280" s="205"/>
      <c r="Q280" s="205"/>
      <c r="R280" s="205"/>
      <c r="S280" s="205"/>
      <c r="T280" s="212"/>
      <c r="U280" s="11"/>
    </row>
    <row r="281" spans="2:21" ht="12" x14ac:dyDescent="0.2">
      <c r="B281" s="198"/>
      <c r="C281" s="200" t="str">
        <f>IFERROR(IF(ISBLANK(Bugs[[#This Row],[ID Bug]])," ",'Inf. Proyecto'!$D$17)," ")</f>
        <v xml:space="preserve"> </v>
      </c>
      <c r="D281" s="197"/>
      <c r="E281" s="205"/>
      <c r="F281" s="208" t="str">
        <f>IF(Bugs[[#This Row],[HU]]=0," ",IF(Bugs[[#This Row],[ID Caso de prueba  (Opcional)]]=0," ",CONCATENATE("HU",Bugs[[#This Row],[HU]]," - ",Bugs[[#This Row],[ID Caso de prueba  (Opcional)]])))</f>
        <v xml:space="preserve"> </v>
      </c>
      <c r="G281" s="209"/>
      <c r="H281" s="197"/>
      <c r="I281" s="197"/>
      <c r="J281" s="205"/>
      <c r="K281" s="205"/>
      <c r="L281" s="205"/>
      <c r="M281" s="205"/>
      <c r="N281" s="205"/>
      <c r="O281" s="205"/>
      <c r="P281" s="205"/>
      <c r="Q281" s="205"/>
      <c r="R281" s="205"/>
      <c r="S281" s="205"/>
      <c r="T281" s="212"/>
      <c r="U281" s="11"/>
    </row>
    <row r="282" spans="2:21" ht="12" x14ac:dyDescent="0.2">
      <c r="B282" s="198"/>
      <c r="C282" s="200" t="str">
        <f>IFERROR(IF(ISBLANK(Bugs[[#This Row],[ID Bug]])," ",'Inf. Proyecto'!$D$17)," ")</f>
        <v xml:space="preserve"> </v>
      </c>
      <c r="D282" s="197"/>
      <c r="E282" s="205"/>
      <c r="F282" s="208" t="str">
        <f>IF(Bugs[[#This Row],[HU]]=0," ",IF(Bugs[[#This Row],[ID Caso de prueba  (Opcional)]]=0," ",CONCATENATE("HU",Bugs[[#This Row],[HU]]," - ",Bugs[[#This Row],[ID Caso de prueba  (Opcional)]])))</f>
        <v xml:space="preserve"> </v>
      </c>
      <c r="G282" s="209"/>
      <c r="H282" s="197"/>
      <c r="I282" s="197"/>
      <c r="J282" s="205"/>
      <c r="K282" s="205"/>
      <c r="L282" s="205"/>
      <c r="M282" s="205"/>
      <c r="N282" s="205"/>
      <c r="O282" s="205"/>
      <c r="P282" s="205"/>
      <c r="Q282" s="205"/>
      <c r="R282" s="205"/>
      <c r="S282" s="205"/>
      <c r="T282" s="212"/>
      <c r="U282" s="11"/>
    </row>
    <row r="283" spans="2:21" ht="12" x14ac:dyDescent="0.2">
      <c r="B283" s="198"/>
      <c r="C283" s="200" t="str">
        <f>IFERROR(IF(ISBLANK(Bugs[[#This Row],[ID Bug]])," ",'Inf. Proyecto'!$D$17)," ")</f>
        <v xml:space="preserve"> </v>
      </c>
      <c r="D283" s="197"/>
      <c r="E283" s="205"/>
      <c r="F283" s="208" t="str">
        <f>IF(Bugs[[#This Row],[HU]]=0," ",IF(Bugs[[#This Row],[ID Caso de prueba  (Opcional)]]=0," ",CONCATENATE("HU",Bugs[[#This Row],[HU]]," - ",Bugs[[#This Row],[ID Caso de prueba  (Opcional)]])))</f>
        <v xml:space="preserve"> </v>
      </c>
      <c r="G283" s="209"/>
      <c r="H283" s="197"/>
      <c r="I283" s="197"/>
      <c r="J283" s="205"/>
      <c r="K283" s="205"/>
      <c r="L283" s="205"/>
      <c r="M283" s="205"/>
      <c r="N283" s="205"/>
      <c r="O283" s="205"/>
      <c r="P283" s="205"/>
      <c r="Q283" s="205"/>
      <c r="R283" s="205"/>
      <c r="S283" s="205"/>
      <c r="T283" s="212"/>
      <c r="U283" s="11"/>
    </row>
    <row r="284" spans="2:21" ht="12" x14ac:dyDescent="0.2">
      <c r="B284" s="198"/>
      <c r="C284" s="200" t="str">
        <f>IFERROR(IF(ISBLANK(Bugs[[#This Row],[ID Bug]])," ",'Inf. Proyecto'!$D$17)," ")</f>
        <v xml:space="preserve"> </v>
      </c>
      <c r="D284" s="197"/>
      <c r="E284" s="205"/>
      <c r="F284" s="208" t="str">
        <f>IF(Bugs[[#This Row],[HU]]=0," ",IF(Bugs[[#This Row],[ID Caso de prueba  (Opcional)]]=0," ",CONCATENATE("HU",Bugs[[#This Row],[HU]]," - ",Bugs[[#This Row],[ID Caso de prueba  (Opcional)]])))</f>
        <v xml:space="preserve"> </v>
      </c>
      <c r="G284" s="209"/>
      <c r="H284" s="197"/>
      <c r="I284" s="197"/>
      <c r="J284" s="205"/>
      <c r="K284" s="205"/>
      <c r="L284" s="205"/>
      <c r="M284" s="205"/>
      <c r="N284" s="205"/>
      <c r="O284" s="205"/>
      <c r="P284" s="205"/>
      <c r="Q284" s="205"/>
      <c r="R284" s="205"/>
      <c r="S284" s="205"/>
      <c r="T284" s="212"/>
      <c r="U284" s="11"/>
    </row>
    <row r="285" spans="2:21" ht="12" x14ac:dyDescent="0.2">
      <c r="B285" s="198"/>
      <c r="C285" s="200" t="str">
        <f>IFERROR(IF(ISBLANK(Bugs[[#This Row],[ID Bug]])," ",'Inf. Proyecto'!$D$17)," ")</f>
        <v xml:space="preserve"> </v>
      </c>
      <c r="D285" s="197"/>
      <c r="E285" s="205"/>
      <c r="F285" s="208" t="str">
        <f>IF(Bugs[[#This Row],[HU]]=0," ",IF(Bugs[[#This Row],[ID Caso de prueba  (Opcional)]]=0," ",CONCATENATE("HU",Bugs[[#This Row],[HU]]," - ",Bugs[[#This Row],[ID Caso de prueba  (Opcional)]])))</f>
        <v xml:space="preserve"> </v>
      </c>
      <c r="G285" s="209"/>
      <c r="H285" s="197"/>
      <c r="I285" s="197"/>
      <c r="J285" s="205"/>
      <c r="K285" s="205"/>
      <c r="L285" s="205"/>
      <c r="M285" s="205"/>
      <c r="N285" s="205"/>
      <c r="O285" s="205"/>
      <c r="P285" s="205"/>
      <c r="Q285" s="205"/>
      <c r="R285" s="205"/>
      <c r="S285" s="205"/>
      <c r="T285" s="212"/>
      <c r="U285" s="11"/>
    </row>
    <row r="286" spans="2:21" ht="12" x14ac:dyDescent="0.2">
      <c r="B286" s="198"/>
      <c r="C286" s="200" t="str">
        <f>IFERROR(IF(ISBLANK(Bugs[[#This Row],[ID Bug]])," ",'Inf. Proyecto'!$D$17)," ")</f>
        <v xml:space="preserve"> </v>
      </c>
      <c r="D286" s="197"/>
      <c r="E286" s="205"/>
      <c r="F286" s="208" t="str">
        <f>IF(Bugs[[#This Row],[HU]]=0," ",IF(Bugs[[#This Row],[ID Caso de prueba  (Opcional)]]=0," ",CONCATENATE("HU",Bugs[[#This Row],[HU]]," - ",Bugs[[#This Row],[ID Caso de prueba  (Opcional)]])))</f>
        <v xml:space="preserve"> </v>
      </c>
      <c r="G286" s="209"/>
      <c r="H286" s="197"/>
      <c r="I286" s="197"/>
      <c r="J286" s="205"/>
      <c r="K286" s="205"/>
      <c r="L286" s="205"/>
      <c r="M286" s="205"/>
      <c r="N286" s="205"/>
      <c r="O286" s="205"/>
      <c r="P286" s="205"/>
      <c r="Q286" s="205"/>
      <c r="R286" s="205"/>
      <c r="S286" s="205"/>
      <c r="T286" s="212"/>
      <c r="U286" s="11"/>
    </row>
    <row r="287" spans="2:21" ht="12" x14ac:dyDescent="0.2">
      <c r="B287" s="198"/>
      <c r="C287" s="200" t="str">
        <f>IFERROR(IF(ISBLANK(Bugs[[#This Row],[ID Bug]])," ",'Inf. Proyecto'!$D$17)," ")</f>
        <v xml:space="preserve"> </v>
      </c>
      <c r="D287" s="197"/>
      <c r="E287" s="205"/>
      <c r="F287" s="208" t="str">
        <f>IF(Bugs[[#This Row],[HU]]=0," ",IF(Bugs[[#This Row],[ID Caso de prueba  (Opcional)]]=0," ",CONCATENATE("HU",Bugs[[#This Row],[HU]]," - ",Bugs[[#This Row],[ID Caso de prueba  (Opcional)]])))</f>
        <v xml:space="preserve"> </v>
      </c>
      <c r="G287" s="209"/>
      <c r="H287" s="197"/>
      <c r="I287" s="197"/>
      <c r="J287" s="205"/>
      <c r="K287" s="205"/>
      <c r="L287" s="205"/>
      <c r="M287" s="205"/>
      <c r="N287" s="205"/>
      <c r="O287" s="205"/>
      <c r="P287" s="205"/>
      <c r="Q287" s="205"/>
      <c r="R287" s="205"/>
      <c r="S287" s="205"/>
      <c r="T287" s="212"/>
      <c r="U287" s="11"/>
    </row>
    <row r="288" spans="2:21" ht="12" x14ac:dyDescent="0.2">
      <c r="B288" s="198"/>
      <c r="C288" s="200" t="str">
        <f>IFERROR(IF(ISBLANK(Bugs[[#This Row],[ID Bug]])," ",'Inf. Proyecto'!$D$17)," ")</f>
        <v xml:space="preserve"> </v>
      </c>
      <c r="D288" s="197"/>
      <c r="E288" s="205"/>
      <c r="F288" s="208" t="str">
        <f>IF(Bugs[[#This Row],[HU]]=0," ",IF(Bugs[[#This Row],[ID Caso de prueba  (Opcional)]]=0," ",CONCATENATE("HU",Bugs[[#This Row],[HU]]," - ",Bugs[[#This Row],[ID Caso de prueba  (Opcional)]])))</f>
        <v xml:space="preserve"> </v>
      </c>
      <c r="G288" s="209"/>
      <c r="H288" s="197"/>
      <c r="I288" s="197"/>
      <c r="J288" s="205"/>
      <c r="K288" s="205"/>
      <c r="L288" s="205"/>
      <c r="M288" s="205"/>
      <c r="N288" s="205"/>
      <c r="O288" s="205"/>
      <c r="P288" s="205"/>
      <c r="Q288" s="205"/>
      <c r="R288" s="205"/>
      <c r="S288" s="205"/>
      <c r="T288" s="212"/>
      <c r="U288" s="11"/>
    </row>
    <row r="289" spans="2:21" ht="12" x14ac:dyDescent="0.2">
      <c r="B289" s="198"/>
      <c r="C289" s="200" t="str">
        <f>IFERROR(IF(ISBLANK(Bugs[[#This Row],[ID Bug]])," ",'Inf. Proyecto'!$D$17)," ")</f>
        <v xml:space="preserve"> </v>
      </c>
      <c r="D289" s="197"/>
      <c r="E289" s="205"/>
      <c r="F289" s="208" t="str">
        <f>IF(Bugs[[#This Row],[HU]]=0," ",IF(Bugs[[#This Row],[ID Caso de prueba  (Opcional)]]=0," ",CONCATENATE("HU",Bugs[[#This Row],[HU]]," - ",Bugs[[#This Row],[ID Caso de prueba  (Opcional)]])))</f>
        <v xml:space="preserve"> </v>
      </c>
      <c r="G289" s="209"/>
      <c r="H289" s="197"/>
      <c r="I289" s="197"/>
      <c r="J289" s="205"/>
      <c r="K289" s="205"/>
      <c r="L289" s="205"/>
      <c r="M289" s="205"/>
      <c r="N289" s="205"/>
      <c r="O289" s="205"/>
      <c r="P289" s="205"/>
      <c r="Q289" s="205"/>
      <c r="R289" s="205"/>
      <c r="S289" s="205"/>
      <c r="T289" s="212"/>
      <c r="U289" s="11"/>
    </row>
    <row r="290" spans="2:21" ht="12" x14ac:dyDescent="0.2">
      <c r="B290" s="198"/>
      <c r="C290" s="200" t="str">
        <f>IFERROR(IF(ISBLANK(Bugs[[#This Row],[ID Bug]])," ",'Inf. Proyecto'!$D$17)," ")</f>
        <v xml:space="preserve"> </v>
      </c>
      <c r="D290" s="197"/>
      <c r="E290" s="205"/>
      <c r="F290" s="208" t="str">
        <f>IF(Bugs[[#This Row],[HU]]=0," ",IF(Bugs[[#This Row],[ID Caso de prueba  (Opcional)]]=0," ",CONCATENATE("HU",Bugs[[#This Row],[HU]]," - ",Bugs[[#This Row],[ID Caso de prueba  (Opcional)]])))</f>
        <v xml:space="preserve"> </v>
      </c>
      <c r="G290" s="209"/>
      <c r="H290" s="197"/>
      <c r="I290" s="197"/>
      <c r="J290" s="205"/>
      <c r="K290" s="205"/>
      <c r="L290" s="205"/>
      <c r="M290" s="205"/>
      <c r="N290" s="205"/>
      <c r="O290" s="205"/>
      <c r="P290" s="205"/>
      <c r="Q290" s="205"/>
      <c r="R290" s="205"/>
      <c r="S290" s="205"/>
      <c r="T290" s="212"/>
      <c r="U290" s="11"/>
    </row>
    <row r="291" spans="2:21" ht="12" x14ac:dyDescent="0.2">
      <c r="B291" s="198"/>
      <c r="C291" s="200" t="str">
        <f>IFERROR(IF(ISBLANK(Bugs[[#This Row],[ID Bug]])," ",'Inf. Proyecto'!$D$17)," ")</f>
        <v xml:space="preserve"> </v>
      </c>
      <c r="D291" s="197"/>
      <c r="E291" s="205"/>
      <c r="F291" s="208" t="str">
        <f>IF(Bugs[[#This Row],[HU]]=0," ",IF(Bugs[[#This Row],[ID Caso de prueba  (Opcional)]]=0," ",CONCATENATE("HU",Bugs[[#This Row],[HU]]," - ",Bugs[[#This Row],[ID Caso de prueba  (Opcional)]])))</f>
        <v xml:space="preserve"> </v>
      </c>
      <c r="G291" s="209"/>
      <c r="H291" s="197"/>
      <c r="I291" s="197"/>
      <c r="J291" s="205"/>
      <c r="K291" s="205"/>
      <c r="L291" s="205"/>
      <c r="M291" s="205"/>
      <c r="N291" s="205"/>
      <c r="O291" s="205"/>
      <c r="P291" s="205"/>
      <c r="Q291" s="205"/>
      <c r="R291" s="205"/>
      <c r="S291" s="205"/>
      <c r="T291" s="212"/>
      <c r="U291" s="11"/>
    </row>
    <row r="292" spans="2:21" ht="12" x14ac:dyDescent="0.2">
      <c r="B292" s="198"/>
      <c r="C292" s="200" t="str">
        <f>IFERROR(IF(ISBLANK(Bugs[[#This Row],[ID Bug]])," ",'Inf. Proyecto'!$D$17)," ")</f>
        <v xml:space="preserve"> </v>
      </c>
      <c r="D292" s="197"/>
      <c r="E292" s="205"/>
      <c r="F292" s="208" t="str">
        <f>IF(Bugs[[#This Row],[HU]]=0," ",IF(Bugs[[#This Row],[ID Caso de prueba  (Opcional)]]=0," ",CONCATENATE("HU",Bugs[[#This Row],[HU]]," - ",Bugs[[#This Row],[ID Caso de prueba  (Opcional)]])))</f>
        <v xml:space="preserve"> </v>
      </c>
      <c r="G292" s="209"/>
      <c r="H292" s="197"/>
      <c r="I292" s="197"/>
      <c r="J292" s="205"/>
      <c r="K292" s="205"/>
      <c r="L292" s="205"/>
      <c r="M292" s="205"/>
      <c r="N292" s="205"/>
      <c r="O292" s="205"/>
      <c r="P292" s="205"/>
      <c r="Q292" s="205"/>
      <c r="R292" s="205"/>
      <c r="S292" s="205"/>
      <c r="T292" s="212"/>
      <c r="U292" s="11"/>
    </row>
    <row r="293" spans="2:21" ht="12" x14ac:dyDescent="0.2">
      <c r="B293" s="198"/>
      <c r="C293" s="200" t="str">
        <f>IFERROR(IF(ISBLANK(Bugs[[#This Row],[ID Bug]])," ",'Inf. Proyecto'!$D$17)," ")</f>
        <v xml:space="preserve"> </v>
      </c>
      <c r="D293" s="197"/>
      <c r="E293" s="205"/>
      <c r="F293" s="208" t="str">
        <f>IF(Bugs[[#This Row],[HU]]=0," ",IF(Bugs[[#This Row],[ID Caso de prueba  (Opcional)]]=0," ",CONCATENATE("HU",Bugs[[#This Row],[HU]]," - ",Bugs[[#This Row],[ID Caso de prueba  (Opcional)]])))</f>
        <v xml:space="preserve"> </v>
      </c>
      <c r="G293" s="209"/>
      <c r="H293" s="197"/>
      <c r="I293" s="197"/>
      <c r="J293" s="205"/>
      <c r="K293" s="205"/>
      <c r="L293" s="205"/>
      <c r="M293" s="205"/>
      <c r="N293" s="205"/>
      <c r="O293" s="205"/>
      <c r="P293" s="205"/>
      <c r="Q293" s="205"/>
      <c r="R293" s="205"/>
      <c r="S293" s="205"/>
      <c r="T293" s="212"/>
      <c r="U293" s="11"/>
    </row>
    <row r="294" spans="2:21" ht="12" x14ac:dyDescent="0.2">
      <c r="B294" s="198"/>
      <c r="C294" s="200" t="str">
        <f>IFERROR(IF(ISBLANK(Bugs[[#This Row],[ID Bug]])," ",'Inf. Proyecto'!$D$17)," ")</f>
        <v xml:space="preserve"> </v>
      </c>
      <c r="D294" s="197"/>
      <c r="E294" s="205"/>
      <c r="F294" s="208" t="str">
        <f>IF(Bugs[[#This Row],[HU]]=0," ",IF(Bugs[[#This Row],[ID Caso de prueba  (Opcional)]]=0," ",CONCATENATE("HU",Bugs[[#This Row],[HU]]," - ",Bugs[[#This Row],[ID Caso de prueba  (Opcional)]])))</f>
        <v xml:space="preserve"> </v>
      </c>
      <c r="G294" s="209"/>
      <c r="H294" s="197"/>
      <c r="I294" s="197"/>
      <c r="J294" s="205"/>
      <c r="K294" s="205"/>
      <c r="L294" s="205"/>
      <c r="M294" s="205"/>
      <c r="N294" s="205"/>
      <c r="O294" s="205"/>
      <c r="P294" s="205"/>
      <c r="Q294" s="205"/>
      <c r="R294" s="205"/>
      <c r="S294" s="205"/>
      <c r="T294" s="212"/>
      <c r="U294" s="11"/>
    </row>
    <row r="295" spans="2:21" ht="12" x14ac:dyDescent="0.2">
      <c r="B295" s="198"/>
      <c r="C295" s="200" t="str">
        <f>IFERROR(IF(ISBLANK(Bugs[[#This Row],[ID Bug]])," ",'Inf. Proyecto'!$D$17)," ")</f>
        <v xml:space="preserve"> </v>
      </c>
      <c r="D295" s="197"/>
      <c r="E295" s="205"/>
      <c r="F295" s="208" t="str">
        <f>IF(Bugs[[#This Row],[HU]]=0," ",IF(Bugs[[#This Row],[ID Caso de prueba  (Opcional)]]=0," ",CONCATENATE("HU",Bugs[[#This Row],[HU]]," - ",Bugs[[#This Row],[ID Caso de prueba  (Opcional)]])))</f>
        <v xml:space="preserve"> </v>
      </c>
      <c r="G295" s="209"/>
      <c r="H295" s="197"/>
      <c r="I295" s="197"/>
      <c r="J295" s="205"/>
      <c r="K295" s="205"/>
      <c r="L295" s="205"/>
      <c r="M295" s="205"/>
      <c r="N295" s="205"/>
      <c r="O295" s="205"/>
      <c r="P295" s="205"/>
      <c r="Q295" s="205"/>
      <c r="R295" s="205"/>
      <c r="S295" s="205"/>
      <c r="T295" s="212"/>
      <c r="U295" s="11"/>
    </row>
    <row r="296" spans="2:21" ht="12" x14ac:dyDescent="0.2">
      <c r="B296" s="198"/>
      <c r="C296" s="200" t="str">
        <f>IFERROR(IF(ISBLANK(Bugs[[#This Row],[ID Bug]])," ",'Inf. Proyecto'!$D$17)," ")</f>
        <v xml:space="preserve"> </v>
      </c>
      <c r="D296" s="197"/>
      <c r="E296" s="205"/>
      <c r="F296" s="208" t="str">
        <f>IF(Bugs[[#This Row],[HU]]=0," ",IF(Bugs[[#This Row],[ID Caso de prueba  (Opcional)]]=0," ",CONCATENATE("HU",Bugs[[#This Row],[HU]]," - ",Bugs[[#This Row],[ID Caso de prueba  (Opcional)]])))</f>
        <v xml:space="preserve"> </v>
      </c>
      <c r="G296" s="209"/>
      <c r="H296" s="197"/>
      <c r="I296" s="197"/>
      <c r="J296" s="205"/>
      <c r="K296" s="205"/>
      <c r="L296" s="205"/>
      <c r="M296" s="205"/>
      <c r="N296" s="205"/>
      <c r="O296" s="205"/>
      <c r="P296" s="205"/>
      <c r="Q296" s="205"/>
      <c r="R296" s="205"/>
      <c r="S296" s="205"/>
      <c r="T296" s="212"/>
      <c r="U296" s="11"/>
    </row>
    <row r="297" spans="2:21" ht="12" x14ac:dyDescent="0.2">
      <c r="B297" s="198"/>
      <c r="C297" s="200" t="str">
        <f>IFERROR(IF(ISBLANK(Bugs[[#This Row],[ID Bug]])," ",'Inf. Proyecto'!$D$17)," ")</f>
        <v xml:space="preserve"> </v>
      </c>
      <c r="D297" s="197"/>
      <c r="E297" s="205"/>
      <c r="F297" s="208" t="str">
        <f>IF(Bugs[[#This Row],[HU]]=0," ",IF(Bugs[[#This Row],[ID Caso de prueba  (Opcional)]]=0," ",CONCATENATE("HU",Bugs[[#This Row],[HU]]," - ",Bugs[[#This Row],[ID Caso de prueba  (Opcional)]])))</f>
        <v xml:space="preserve"> </v>
      </c>
      <c r="G297" s="209"/>
      <c r="H297" s="197"/>
      <c r="I297" s="197"/>
      <c r="J297" s="205"/>
      <c r="K297" s="205"/>
      <c r="L297" s="205"/>
      <c r="M297" s="205"/>
      <c r="N297" s="205"/>
      <c r="O297" s="205"/>
      <c r="P297" s="205"/>
      <c r="Q297" s="205"/>
      <c r="R297" s="205"/>
      <c r="S297" s="205"/>
      <c r="T297" s="212"/>
      <c r="U297" s="11"/>
    </row>
    <row r="298" spans="2:21" ht="12" x14ac:dyDescent="0.2">
      <c r="B298" s="198"/>
      <c r="C298" s="200" t="str">
        <f>IFERROR(IF(ISBLANK(Bugs[[#This Row],[ID Bug]])," ",'Inf. Proyecto'!$D$17)," ")</f>
        <v xml:space="preserve"> </v>
      </c>
      <c r="D298" s="197"/>
      <c r="E298" s="205"/>
      <c r="F298" s="208" t="str">
        <f>IF(Bugs[[#This Row],[HU]]=0," ",IF(Bugs[[#This Row],[ID Caso de prueba  (Opcional)]]=0," ",CONCATENATE("HU",Bugs[[#This Row],[HU]]," - ",Bugs[[#This Row],[ID Caso de prueba  (Opcional)]])))</f>
        <v xml:space="preserve"> </v>
      </c>
      <c r="G298" s="209"/>
      <c r="H298" s="197"/>
      <c r="I298" s="197"/>
      <c r="J298" s="205"/>
      <c r="K298" s="205"/>
      <c r="L298" s="205"/>
      <c r="M298" s="205"/>
      <c r="N298" s="205"/>
      <c r="O298" s="205"/>
      <c r="P298" s="205"/>
      <c r="Q298" s="205"/>
      <c r="R298" s="205"/>
      <c r="S298" s="205"/>
      <c r="T298" s="212"/>
      <c r="U298" s="11"/>
    </row>
    <row r="299" spans="2:21" ht="12" x14ac:dyDescent="0.2">
      <c r="B299" s="198"/>
      <c r="C299" s="200" t="str">
        <f>IFERROR(IF(ISBLANK(Bugs[[#This Row],[ID Bug]])," ",'Inf. Proyecto'!$D$17)," ")</f>
        <v xml:space="preserve"> </v>
      </c>
      <c r="D299" s="197"/>
      <c r="E299" s="205"/>
      <c r="F299" s="208" t="str">
        <f>IF(Bugs[[#This Row],[HU]]=0," ",IF(Bugs[[#This Row],[ID Caso de prueba  (Opcional)]]=0," ",CONCATENATE("HU",Bugs[[#This Row],[HU]]," - ",Bugs[[#This Row],[ID Caso de prueba  (Opcional)]])))</f>
        <v xml:space="preserve"> </v>
      </c>
      <c r="G299" s="209"/>
      <c r="H299" s="197"/>
      <c r="I299" s="197"/>
      <c r="J299" s="205"/>
      <c r="K299" s="205"/>
      <c r="L299" s="205"/>
      <c r="M299" s="205"/>
      <c r="N299" s="205"/>
      <c r="O299" s="205"/>
      <c r="P299" s="205"/>
      <c r="Q299" s="205"/>
      <c r="R299" s="205"/>
      <c r="S299" s="205"/>
      <c r="T299" s="212"/>
      <c r="U299" s="11"/>
    </row>
    <row r="300" spans="2:21" ht="12" x14ac:dyDescent="0.2">
      <c r="B300" s="198"/>
      <c r="C300" s="200" t="str">
        <f>IFERROR(IF(ISBLANK(Bugs[[#This Row],[ID Bug]])," ",'Inf. Proyecto'!$D$17)," ")</f>
        <v xml:space="preserve"> </v>
      </c>
      <c r="D300" s="197"/>
      <c r="E300" s="205"/>
      <c r="F300" s="208" t="str">
        <f>IF(Bugs[[#This Row],[HU]]=0," ",IF(Bugs[[#This Row],[ID Caso de prueba  (Opcional)]]=0," ",CONCATENATE("HU",Bugs[[#This Row],[HU]]," - ",Bugs[[#This Row],[ID Caso de prueba  (Opcional)]])))</f>
        <v xml:space="preserve"> </v>
      </c>
      <c r="G300" s="209"/>
      <c r="H300" s="197"/>
      <c r="I300" s="197"/>
      <c r="J300" s="205"/>
      <c r="K300" s="205"/>
      <c r="L300" s="205"/>
      <c r="M300" s="205"/>
      <c r="N300" s="205"/>
      <c r="O300" s="205"/>
      <c r="P300" s="205"/>
      <c r="Q300" s="205"/>
      <c r="R300" s="205"/>
      <c r="S300" s="205"/>
      <c r="T300" s="212"/>
      <c r="U300" s="11"/>
    </row>
    <row r="301" spans="2:21" ht="12" x14ac:dyDescent="0.2">
      <c r="B301" s="198"/>
      <c r="C301" s="200" t="str">
        <f>IFERROR(IF(ISBLANK(Bugs[[#This Row],[ID Bug]])," ",'Inf. Proyecto'!$D$17)," ")</f>
        <v xml:space="preserve"> </v>
      </c>
      <c r="D301" s="197"/>
      <c r="E301" s="205"/>
      <c r="F301" s="208" t="str">
        <f>IF(Bugs[[#This Row],[HU]]=0," ",IF(Bugs[[#This Row],[ID Caso de prueba  (Opcional)]]=0," ",CONCATENATE("HU",Bugs[[#This Row],[HU]]," - ",Bugs[[#This Row],[ID Caso de prueba  (Opcional)]])))</f>
        <v xml:space="preserve"> </v>
      </c>
      <c r="G301" s="209"/>
      <c r="H301" s="197"/>
      <c r="I301" s="197"/>
      <c r="J301" s="205"/>
      <c r="K301" s="205"/>
      <c r="L301" s="205"/>
      <c r="M301" s="205"/>
      <c r="N301" s="205"/>
      <c r="O301" s="205"/>
      <c r="P301" s="205"/>
      <c r="Q301" s="205"/>
      <c r="R301" s="205"/>
      <c r="S301" s="205"/>
      <c r="T301" s="212"/>
      <c r="U301" s="11"/>
    </row>
    <row r="302" spans="2:21" ht="12" x14ac:dyDescent="0.2">
      <c r="B302" s="198"/>
      <c r="C302" s="200" t="str">
        <f>IFERROR(IF(ISBLANK(Bugs[[#This Row],[ID Bug]])," ",'Inf. Proyecto'!$D$17)," ")</f>
        <v xml:space="preserve"> </v>
      </c>
      <c r="D302" s="197"/>
      <c r="E302" s="205"/>
      <c r="F302" s="208" t="str">
        <f>IF(Bugs[[#This Row],[HU]]=0," ",IF(Bugs[[#This Row],[ID Caso de prueba  (Opcional)]]=0," ",CONCATENATE("HU",Bugs[[#This Row],[HU]]," - ",Bugs[[#This Row],[ID Caso de prueba  (Opcional)]])))</f>
        <v xml:space="preserve"> </v>
      </c>
      <c r="G302" s="209"/>
      <c r="H302" s="197"/>
      <c r="I302" s="197"/>
      <c r="J302" s="205"/>
      <c r="K302" s="205"/>
      <c r="L302" s="205"/>
      <c r="M302" s="205"/>
      <c r="N302" s="205"/>
      <c r="O302" s="205"/>
      <c r="P302" s="205"/>
      <c r="Q302" s="205"/>
      <c r="R302" s="205"/>
      <c r="S302" s="205"/>
      <c r="T302" s="212"/>
      <c r="U302" s="11"/>
    </row>
    <row r="303" spans="2:21" ht="12" x14ac:dyDescent="0.2">
      <c r="B303" s="198"/>
      <c r="C303" s="200" t="str">
        <f>IFERROR(IF(ISBLANK(Bugs[[#This Row],[ID Bug]])," ",'Inf. Proyecto'!$D$17)," ")</f>
        <v xml:space="preserve"> </v>
      </c>
      <c r="D303" s="197"/>
      <c r="E303" s="205"/>
      <c r="F303" s="208" t="str">
        <f>IF(Bugs[[#This Row],[HU]]=0," ",IF(Bugs[[#This Row],[ID Caso de prueba  (Opcional)]]=0," ",CONCATENATE("HU",Bugs[[#This Row],[HU]]," - ",Bugs[[#This Row],[ID Caso de prueba  (Opcional)]])))</f>
        <v xml:space="preserve"> </v>
      </c>
      <c r="G303" s="209"/>
      <c r="H303" s="197"/>
      <c r="I303" s="197"/>
      <c r="J303" s="205"/>
      <c r="K303" s="205"/>
      <c r="L303" s="205"/>
      <c r="M303" s="205"/>
      <c r="N303" s="205"/>
      <c r="O303" s="205"/>
      <c r="P303" s="205"/>
      <c r="Q303" s="205"/>
      <c r="R303" s="205"/>
      <c r="S303" s="205"/>
      <c r="T303" s="212"/>
      <c r="U303" s="11"/>
    </row>
    <row r="304" spans="2:21" ht="12" x14ac:dyDescent="0.2">
      <c r="B304" s="198"/>
      <c r="C304" s="200" t="str">
        <f>IFERROR(IF(ISBLANK(Bugs[[#This Row],[ID Bug]])," ",'Inf. Proyecto'!$D$17)," ")</f>
        <v xml:space="preserve"> </v>
      </c>
      <c r="D304" s="197"/>
      <c r="E304" s="205"/>
      <c r="F304" s="208" t="str">
        <f>IF(Bugs[[#This Row],[HU]]=0," ",IF(Bugs[[#This Row],[ID Caso de prueba  (Opcional)]]=0," ",CONCATENATE("HU",Bugs[[#This Row],[HU]]," - ",Bugs[[#This Row],[ID Caso de prueba  (Opcional)]])))</f>
        <v xml:space="preserve"> </v>
      </c>
      <c r="G304" s="209"/>
      <c r="H304" s="197"/>
      <c r="I304" s="197"/>
      <c r="J304" s="205"/>
      <c r="K304" s="205"/>
      <c r="L304" s="205"/>
      <c r="M304" s="205"/>
      <c r="N304" s="205"/>
      <c r="O304" s="205"/>
      <c r="P304" s="205"/>
      <c r="Q304" s="205"/>
      <c r="R304" s="205"/>
      <c r="S304" s="205"/>
      <c r="T304" s="212"/>
      <c r="U304" s="11"/>
    </row>
    <row r="305" spans="2:21" ht="12" x14ac:dyDescent="0.2">
      <c r="B305" s="198"/>
      <c r="C305" s="200" t="str">
        <f>IFERROR(IF(ISBLANK(Bugs[[#This Row],[ID Bug]])," ",'Inf. Proyecto'!$D$17)," ")</f>
        <v xml:space="preserve"> </v>
      </c>
      <c r="D305" s="197"/>
      <c r="E305" s="205"/>
      <c r="F305" s="208" t="str">
        <f>IF(Bugs[[#This Row],[HU]]=0," ",IF(Bugs[[#This Row],[ID Caso de prueba  (Opcional)]]=0," ",CONCATENATE("HU",Bugs[[#This Row],[HU]]," - ",Bugs[[#This Row],[ID Caso de prueba  (Opcional)]])))</f>
        <v xml:space="preserve"> </v>
      </c>
      <c r="G305" s="209"/>
      <c r="H305" s="197"/>
      <c r="I305" s="197"/>
      <c r="J305" s="205"/>
      <c r="K305" s="205"/>
      <c r="L305" s="205"/>
      <c r="M305" s="205"/>
      <c r="N305" s="205"/>
      <c r="O305" s="205"/>
      <c r="P305" s="205"/>
      <c r="Q305" s="205"/>
      <c r="R305" s="205"/>
      <c r="S305" s="205"/>
      <c r="T305" s="212"/>
      <c r="U305" s="11"/>
    </row>
    <row r="306" spans="2:21" ht="12" x14ac:dyDescent="0.2">
      <c r="B306" s="198"/>
      <c r="C306" s="200" t="str">
        <f>IFERROR(IF(ISBLANK(Bugs[[#This Row],[ID Bug]])," ",'Inf. Proyecto'!$D$17)," ")</f>
        <v xml:space="preserve"> </v>
      </c>
      <c r="D306" s="197"/>
      <c r="E306" s="205"/>
      <c r="F306" s="208" t="str">
        <f>IF(Bugs[[#This Row],[HU]]=0," ",IF(Bugs[[#This Row],[ID Caso de prueba  (Opcional)]]=0," ",CONCATENATE("HU",Bugs[[#This Row],[HU]]," - ",Bugs[[#This Row],[ID Caso de prueba  (Opcional)]])))</f>
        <v xml:space="preserve"> </v>
      </c>
      <c r="G306" s="209"/>
      <c r="H306" s="197"/>
      <c r="I306" s="197"/>
      <c r="J306" s="205"/>
      <c r="K306" s="205"/>
      <c r="L306" s="205"/>
      <c r="M306" s="205"/>
      <c r="N306" s="205"/>
      <c r="O306" s="205"/>
      <c r="P306" s="205"/>
      <c r="Q306" s="205"/>
      <c r="R306" s="205"/>
      <c r="S306" s="205"/>
      <c r="T306" s="212"/>
      <c r="U306" s="11"/>
    </row>
    <row r="307" spans="2:21" ht="12" x14ac:dyDescent="0.2">
      <c r="B307" s="198"/>
      <c r="C307" s="200" t="str">
        <f>IFERROR(IF(ISBLANK(Bugs[[#This Row],[ID Bug]])," ",'Inf. Proyecto'!$D$17)," ")</f>
        <v xml:space="preserve"> </v>
      </c>
      <c r="D307" s="197"/>
      <c r="E307" s="205"/>
      <c r="F307" s="208" t="str">
        <f>IF(Bugs[[#This Row],[HU]]=0," ",IF(Bugs[[#This Row],[ID Caso de prueba  (Opcional)]]=0," ",CONCATENATE("HU",Bugs[[#This Row],[HU]]," - ",Bugs[[#This Row],[ID Caso de prueba  (Opcional)]])))</f>
        <v xml:space="preserve"> </v>
      </c>
      <c r="G307" s="209"/>
      <c r="H307" s="197"/>
      <c r="I307" s="197"/>
      <c r="J307" s="205"/>
      <c r="K307" s="205"/>
      <c r="L307" s="205"/>
      <c r="M307" s="205"/>
      <c r="N307" s="205"/>
      <c r="O307" s="205"/>
      <c r="P307" s="205"/>
      <c r="Q307" s="205"/>
      <c r="R307" s="205"/>
      <c r="S307" s="205"/>
      <c r="T307" s="212"/>
      <c r="U307" s="11"/>
    </row>
    <row r="308" spans="2:21" ht="12" x14ac:dyDescent="0.2">
      <c r="B308" s="198"/>
      <c r="C308" s="200" t="str">
        <f>IFERROR(IF(ISBLANK(Bugs[[#This Row],[ID Bug]])," ",'Inf. Proyecto'!$D$17)," ")</f>
        <v xml:space="preserve"> </v>
      </c>
      <c r="D308" s="197"/>
      <c r="E308" s="205"/>
      <c r="F308" s="208" t="str">
        <f>IF(Bugs[[#This Row],[HU]]=0," ",IF(Bugs[[#This Row],[ID Caso de prueba  (Opcional)]]=0," ",CONCATENATE("HU",Bugs[[#This Row],[HU]]," - ",Bugs[[#This Row],[ID Caso de prueba  (Opcional)]])))</f>
        <v xml:space="preserve"> </v>
      </c>
      <c r="G308" s="209"/>
      <c r="H308" s="197"/>
      <c r="I308" s="197"/>
      <c r="J308" s="205"/>
      <c r="K308" s="205"/>
      <c r="L308" s="205"/>
      <c r="M308" s="205"/>
      <c r="N308" s="205"/>
      <c r="O308" s="205"/>
      <c r="P308" s="205"/>
      <c r="Q308" s="205"/>
      <c r="R308" s="205"/>
      <c r="S308" s="205"/>
      <c r="T308" s="212"/>
      <c r="U308" s="11"/>
    </row>
    <row r="309" spans="2:21" ht="12" x14ac:dyDescent="0.2">
      <c r="B309" s="198"/>
      <c r="C309" s="200" t="str">
        <f>IFERROR(IF(ISBLANK(Bugs[[#This Row],[ID Bug]])," ",'Inf. Proyecto'!$D$17)," ")</f>
        <v xml:space="preserve"> </v>
      </c>
      <c r="D309" s="197"/>
      <c r="E309" s="205"/>
      <c r="F309" s="208" t="str">
        <f>IF(Bugs[[#This Row],[HU]]=0," ",IF(Bugs[[#This Row],[ID Caso de prueba  (Opcional)]]=0," ",CONCATENATE("HU",Bugs[[#This Row],[HU]]," - ",Bugs[[#This Row],[ID Caso de prueba  (Opcional)]])))</f>
        <v xml:space="preserve"> </v>
      </c>
      <c r="G309" s="209"/>
      <c r="H309" s="197"/>
      <c r="I309" s="197"/>
      <c r="J309" s="205"/>
      <c r="K309" s="205"/>
      <c r="L309" s="205"/>
      <c r="M309" s="205"/>
      <c r="N309" s="205"/>
      <c r="O309" s="205"/>
      <c r="P309" s="205"/>
      <c r="Q309" s="205"/>
      <c r="R309" s="205"/>
      <c r="S309" s="205"/>
      <c r="T309" s="212"/>
      <c r="U309" s="11"/>
    </row>
    <row r="310" spans="2:21" ht="12" x14ac:dyDescent="0.2">
      <c r="B310" s="198"/>
      <c r="C310" s="200" t="str">
        <f>IFERROR(IF(ISBLANK(Bugs[[#This Row],[ID Bug]])," ",'Inf. Proyecto'!$D$17)," ")</f>
        <v xml:space="preserve"> </v>
      </c>
      <c r="D310" s="197"/>
      <c r="E310" s="205"/>
      <c r="F310" s="208" t="str">
        <f>IF(Bugs[[#This Row],[HU]]=0," ",IF(Bugs[[#This Row],[ID Caso de prueba  (Opcional)]]=0," ",CONCATENATE("HU",Bugs[[#This Row],[HU]]," - ",Bugs[[#This Row],[ID Caso de prueba  (Opcional)]])))</f>
        <v xml:space="preserve"> </v>
      </c>
      <c r="G310" s="209"/>
      <c r="H310" s="197"/>
      <c r="I310" s="197"/>
      <c r="J310" s="205"/>
      <c r="K310" s="205"/>
      <c r="L310" s="205"/>
      <c r="M310" s="205"/>
      <c r="N310" s="205"/>
      <c r="O310" s="205"/>
      <c r="P310" s="205"/>
      <c r="Q310" s="205"/>
      <c r="R310" s="205"/>
      <c r="S310" s="205"/>
      <c r="T310" s="212"/>
      <c r="U310" s="11"/>
    </row>
    <row r="311" spans="2:21" ht="12" x14ac:dyDescent="0.2">
      <c r="B311" s="198"/>
      <c r="C311" s="200" t="str">
        <f>IFERROR(IF(ISBLANK(Bugs[[#This Row],[ID Bug]])," ",'Inf. Proyecto'!$D$17)," ")</f>
        <v xml:space="preserve"> </v>
      </c>
      <c r="D311" s="197"/>
      <c r="E311" s="205"/>
      <c r="F311" s="208" t="str">
        <f>IF(Bugs[[#This Row],[HU]]=0," ",IF(Bugs[[#This Row],[ID Caso de prueba  (Opcional)]]=0," ",CONCATENATE("HU",Bugs[[#This Row],[HU]]," - ",Bugs[[#This Row],[ID Caso de prueba  (Opcional)]])))</f>
        <v xml:space="preserve"> </v>
      </c>
      <c r="G311" s="209"/>
      <c r="H311" s="197"/>
      <c r="I311" s="197"/>
      <c r="J311" s="205"/>
      <c r="K311" s="205"/>
      <c r="L311" s="205"/>
      <c r="M311" s="205"/>
      <c r="N311" s="205"/>
      <c r="O311" s="205"/>
      <c r="P311" s="205"/>
      <c r="Q311" s="205"/>
      <c r="R311" s="205"/>
      <c r="S311" s="205"/>
      <c r="T311" s="212"/>
      <c r="U311" s="11"/>
    </row>
    <row r="312" spans="2:21" ht="12" x14ac:dyDescent="0.2">
      <c r="B312" s="198"/>
      <c r="C312" s="200" t="str">
        <f>IFERROR(IF(ISBLANK(Bugs[[#This Row],[ID Bug]])," ",'Inf. Proyecto'!$D$17)," ")</f>
        <v xml:space="preserve"> </v>
      </c>
      <c r="D312" s="197"/>
      <c r="E312" s="205"/>
      <c r="F312" s="208" t="str">
        <f>IF(Bugs[[#This Row],[HU]]=0," ",IF(Bugs[[#This Row],[ID Caso de prueba  (Opcional)]]=0," ",CONCATENATE("HU",Bugs[[#This Row],[HU]]," - ",Bugs[[#This Row],[ID Caso de prueba  (Opcional)]])))</f>
        <v xml:space="preserve"> </v>
      </c>
      <c r="G312" s="209"/>
      <c r="H312" s="197"/>
      <c r="I312" s="197"/>
      <c r="J312" s="205"/>
      <c r="K312" s="205"/>
      <c r="L312" s="205"/>
      <c r="M312" s="205"/>
      <c r="N312" s="205"/>
      <c r="O312" s="205"/>
      <c r="P312" s="205"/>
      <c r="Q312" s="205"/>
      <c r="R312" s="205"/>
      <c r="S312" s="205"/>
      <c r="T312" s="212"/>
      <c r="U312" s="11"/>
    </row>
    <row r="313" spans="2:21" ht="12" x14ac:dyDescent="0.2">
      <c r="B313" s="198"/>
      <c r="C313" s="200" t="str">
        <f>IFERROR(IF(ISBLANK(Bugs[[#This Row],[ID Bug]])," ",'Inf. Proyecto'!$D$17)," ")</f>
        <v xml:space="preserve"> </v>
      </c>
      <c r="D313" s="197"/>
      <c r="E313" s="205"/>
      <c r="F313" s="208" t="str">
        <f>IF(Bugs[[#This Row],[HU]]=0," ",IF(Bugs[[#This Row],[ID Caso de prueba  (Opcional)]]=0," ",CONCATENATE("HU",Bugs[[#This Row],[HU]]," - ",Bugs[[#This Row],[ID Caso de prueba  (Opcional)]])))</f>
        <v xml:space="preserve"> </v>
      </c>
      <c r="G313" s="209"/>
      <c r="H313" s="197"/>
      <c r="I313" s="197"/>
      <c r="J313" s="205"/>
      <c r="K313" s="205"/>
      <c r="L313" s="205"/>
      <c r="M313" s="205"/>
      <c r="N313" s="205"/>
      <c r="O313" s="205"/>
      <c r="P313" s="205"/>
      <c r="Q313" s="205"/>
      <c r="R313" s="205"/>
      <c r="S313" s="205"/>
      <c r="T313" s="212"/>
      <c r="U313" s="11"/>
    </row>
    <row r="314" spans="2:21" ht="12" x14ac:dyDescent="0.2">
      <c r="B314" s="198"/>
      <c r="C314" s="200" t="str">
        <f>IFERROR(IF(ISBLANK(Bugs[[#This Row],[ID Bug]])," ",'Inf. Proyecto'!$D$17)," ")</f>
        <v xml:space="preserve"> </v>
      </c>
      <c r="D314" s="197"/>
      <c r="E314" s="205"/>
      <c r="F314" s="208" t="str">
        <f>IF(Bugs[[#This Row],[HU]]=0," ",IF(Bugs[[#This Row],[ID Caso de prueba  (Opcional)]]=0," ",CONCATENATE("HU",Bugs[[#This Row],[HU]]," - ",Bugs[[#This Row],[ID Caso de prueba  (Opcional)]])))</f>
        <v xml:space="preserve"> </v>
      </c>
      <c r="G314" s="209"/>
      <c r="H314" s="197"/>
      <c r="I314" s="197"/>
      <c r="J314" s="205"/>
      <c r="K314" s="205"/>
      <c r="L314" s="205"/>
      <c r="M314" s="205"/>
      <c r="N314" s="205"/>
      <c r="O314" s="205"/>
      <c r="P314" s="205"/>
      <c r="Q314" s="205"/>
      <c r="R314" s="205"/>
      <c r="S314" s="205"/>
      <c r="T314" s="212"/>
      <c r="U314" s="11"/>
    </row>
    <row r="315" spans="2:21" ht="12" x14ac:dyDescent="0.2">
      <c r="B315" s="198"/>
      <c r="C315" s="200" t="str">
        <f>IFERROR(IF(ISBLANK(Bugs[[#This Row],[ID Bug]])," ",'Inf. Proyecto'!$D$17)," ")</f>
        <v xml:space="preserve"> </v>
      </c>
      <c r="D315" s="197"/>
      <c r="E315" s="205"/>
      <c r="F315" s="208" t="str">
        <f>IF(Bugs[[#This Row],[HU]]=0," ",IF(Bugs[[#This Row],[ID Caso de prueba  (Opcional)]]=0," ",CONCATENATE("HU",Bugs[[#This Row],[HU]]," - ",Bugs[[#This Row],[ID Caso de prueba  (Opcional)]])))</f>
        <v xml:space="preserve"> </v>
      </c>
      <c r="G315" s="209"/>
      <c r="H315" s="197"/>
      <c r="I315" s="197"/>
      <c r="J315" s="205"/>
      <c r="K315" s="205"/>
      <c r="L315" s="205"/>
      <c r="M315" s="205"/>
      <c r="N315" s="205"/>
      <c r="O315" s="205"/>
      <c r="P315" s="205"/>
      <c r="Q315" s="205"/>
      <c r="R315" s="205"/>
      <c r="S315" s="205"/>
      <c r="T315" s="212"/>
      <c r="U315" s="11"/>
    </row>
    <row r="316" spans="2:21" ht="12" x14ac:dyDescent="0.2">
      <c r="B316" s="199"/>
      <c r="C316" s="201" t="str">
        <f>IFERROR(IF(ISBLANK(Bugs[[#This Row],[ID Bug]])," ",'Inf. Proyecto'!$D$17)," ")</f>
        <v xml:space="preserve"> </v>
      </c>
      <c r="D316" s="203"/>
      <c r="E316" s="207"/>
      <c r="F316" s="208" t="str">
        <f>IF(Bugs[[#This Row],[HU]]=0," ",IF(Bugs[[#This Row],[ID Caso de prueba  (Opcional)]]=0," ",CONCATENATE("HU",Bugs[[#This Row],[HU]]," - ",Bugs[[#This Row],[ID Caso de prueba  (Opcional)]])))</f>
        <v xml:space="preserve"> </v>
      </c>
      <c r="G316" s="214"/>
      <c r="H316" s="203"/>
      <c r="I316" s="203"/>
      <c r="J316" s="207"/>
      <c r="K316" s="207"/>
      <c r="L316" s="207"/>
      <c r="M316" s="207"/>
      <c r="N316" s="207"/>
      <c r="O316" s="207"/>
      <c r="P316" s="207"/>
      <c r="Q316" s="207"/>
      <c r="R316" s="207"/>
      <c r="S316" s="207"/>
      <c r="T316" s="215"/>
      <c r="U316" s="11"/>
    </row>
    <row r="317" spans="2:21" x14ac:dyDescent="0.25"/>
    <row r="318" spans="2:21" x14ac:dyDescent="0.25"/>
    <row r="319" spans="2:21" x14ac:dyDescent="0.25"/>
    <row r="320" spans="2:21" x14ac:dyDescent="0.25"/>
  </sheetData>
  <dataValidations count="8">
    <dataValidation type="list" allowBlank="1" showInputMessage="1" showErrorMessage="1" sqref="Q14:Q316" xr:uid="{00000000-0002-0000-0700-000008000000}">
      <formula1>Responsible_Injection</formula1>
    </dataValidation>
    <dataValidation type="list" allowBlank="1" showInputMessage="1" showErrorMessage="1" sqref="O14:O316" xr:uid="{00000000-0002-0000-0700-000006000000}">
      <formula1>Impacto</formula1>
    </dataValidation>
    <dataValidation type="list" allowBlank="1" showInputMessage="1" showErrorMessage="1" sqref="N14:N316" xr:uid="{00000000-0002-0000-0700-000005000000}">
      <formula1>Naturaleza</formula1>
    </dataValidation>
    <dataValidation type="list" allowBlank="1" showInputMessage="1" showErrorMessage="1" sqref="J14:J316" xr:uid="{00000000-0002-0000-0700-000004000000}">
      <formula1>Phase_Injection</formula1>
    </dataValidation>
    <dataValidation type="list" allowBlank="1" showInputMessage="1" showErrorMessage="1" sqref="L14:L316" xr:uid="{00000000-0002-0000-0700-000003000000}">
      <formula1>Type</formula1>
    </dataValidation>
    <dataValidation type="list" allowBlank="1" showInputMessage="1" showErrorMessage="1" sqref="K14:K316" xr:uid="{00000000-0002-0000-0700-000002000000}">
      <formula1>Product_Type</formula1>
    </dataValidation>
    <dataValidation type="list" allowBlank="1" showInputMessage="1" showErrorMessage="1" sqref="M14:M316" xr:uid="{00000000-0002-0000-0700-000007000000}">
      <formula1>Estado</formula1>
    </dataValidation>
    <dataValidation type="list" allowBlank="1" showInputMessage="1" showErrorMessage="1" sqref="P14:P316" xr:uid="{33A82949-8857-4DB8-B201-8FA2A28C9A33}">
      <formula1>Prioridad</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6D6F7-B415-48C3-8DF8-637CF6B3B37D}">
  <sheetPr codeName="Hoja211">
    <tabColor rgb="FFFBBA29"/>
  </sheetPr>
  <dimension ref="A2:X229"/>
  <sheetViews>
    <sheetView showGridLines="0" zoomScale="70" zoomScaleNormal="70" workbookViewId="0">
      <selection activeCell="C172" sqref="C172"/>
    </sheetView>
  </sheetViews>
  <sheetFormatPr baseColWidth="10" defaultColWidth="11.42578125" defaultRowHeight="15" x14ac:dyDescent="0.25"/>
  <cols>
    <col min="1" max="1" width="7.85546875" customWidth="1"/>
    <col min="2" max="2" width="26.85546875" customWidth="1"/>
    <col min="3" max="3" width="20.85546875" style="5" customWidth="1"/>
    <col min="4" max="4" width="25.42578125" customWidth="1"/>
    <col min="5" max="5" width="21.42578125" customWidth="1"/>
    <col min="6" max="6" width="16.28515625" customWidth="1"/>
    <col min="7" max="7" width="15.140625" customWidth="1"/>
    <col min="10" max="10" width="17.42578125" customWidth="1"/>
    <col min="11" max="11" width="21" customWidth="1"/>
    <col min="17" max="17" width="11.42578125" customWidth="1"/>
  </cols>
  <sheetData>
    <row r="2" spans="2:16" x14ac:dyDescent="0.25">
      <c r="B2" s="461"/>
      <c r="C2" s="461"/>
      <c r="D2" s="461"/>
      <c r="E2" s="461"/>
      <c r="F2" s="461"/>
      <c r="G2" s="461"/>
      <c r="H2" s="461"/>
      <c r="I2" s="461"/>
      <c r="J2" s="461"/>
      <c r="K2" s="461"/>
      <c r="L2" s="461"/>
      <c r="M2" s="461"/>
      <c r="N2" s="27"/>
      <c r="O2" s="27"/>
      <c r="P2" s="27"/>
    </row>
    <row r="3" spans="2:16" x14ac:dyDescent="0.25">
      <c r="B3" s="461"/>
      <c r="C3" s="461"/>
      <c r="D3" s="461"/>
      <c r="E3" s="461"/>
      <c r="F3" s="461"/>
      <c r="G3" s="461"/>
      <c r="H3" s="461"/>
      <c r="I3" s="461"/>
      <c r="J3" s="461"/>
      <c r="K3" s="461"/>
      <c r="L3" s="461"/>
      <c r="M3" s="461"/>
      <c r="N3" s="27"/>
      <c r="O3" s="27"/>
      <c r="P3" s="27"/>
    </row>
    <row r="4" spans="2:16" x14ac:dyDescent="0.25">
      <c r="B4" s="461"/>
      <c r="C4" s="461"/>
      <c r="D4" s="461"/>
      <c r="E4" s="461"/>
      <c r="F4" s="461"/>
      <c r="G4" s="461"/>
      <c r="H4" s="461"/>
      <c r="I4" s="461"/>
      <c r="J4" s="461"/>
      <c r="K4" s="461"/>
      <c r="L4" s="461"/>
      <c r="M4" s="461"/>
      <c r="N4" s="27"/>
      <c r="O4" s="27"/>
      <c r="P4" s="27"/>
    </row>
    <row r="5" spans="2:16" x14ac:dyDescent="0.25">
      <c r="B5" s="461"/>
      <c r="C5" s="461"/>
      <c r="D5" s="461"/>
      <c r="E5" s="461"/>
      <c r="F5" s="461"/>
      <c r="G5" s="461"/>
      <c r="H5" s="461"/>
      <c r="I5" s="461"/>
      <c r="J5" s="461"/>
      <c r="K5" s="461"/>
      <c r="L5" s="461"/>
      <c r="M5" s="461"/>
      <c r="N5" s="27"/>
      <c r="O5" s="27"/>
      <c r="P5" s="27"/>
    </row>
    <row r="6" spans="2:16" x14ac:dyDescent="0.25">
      <c r="B6" s="461"/>
      <c r="C6" s="461"/>
      <c r="D6" s="461"/>
      <c r="E6" s="461"/>
      <c r="F6" s="461"/>
      <c r="G6" s="461"/>
      <c r="H6" s="461"/>
      <c r="I6" s="461"/>
      <c r="J6" s="461"/>
      <c r="K6" s="461"/>
      <c r="L6" s="461"/>
      <c r="M6" s="461"/>
      <c r="N6" s="27"/>
      <c r="O6" s="27"/>
      <c r="P6" s="27"/>
    </row>
    <row r="7" spans="2:16" ht="18.75" x14ac:dyDescent="0.25">
      <c r="B7" s="218"/>
      <c r="C7" s="218"/>
      <c r="D7" s="218"/>
      <c r="E7" s="218"/>
      <c r="F7" s="218"/>
      <c r="G7" s="218"/>
      <c r="H7" s="218"/>
      <c r="I7" s="218"/>
      <c r="J7" s="218"/>
      <c r="K7" s="218"/>
      <c r="L7" s="218"/>
      <c r="M7" s="218"/>
      <c r="N7" s="27"/>
      <c r="O7" s="27"/>
      <c r="P7" s="27"/>
    </row>
    <row r="8" spans="2:16" ht="18.75" x14ac:dyDescent="0.25">
      <c r="B8" s="218"/>
      <c r="C8" s="218"/>
      <c r="D8" s="218"/>
      <c r="E8" s="218"/>
      <c r="F8" s="218"/>
      <c r="G8" s="218"/>
      <c r="H8" s="218"/>
      <c r="I8" s="218"/>
      <c r="J8" s="218"/>
      <c r="K8" s="218"/>
      <c r="L8" s="218"/>
      <c r="M8" s="218"/>
      <c r="N8" s="27"/>
      <c r="O8" s="27"/>
      <c r="P8" s="27"/>
    </row>
    <row r="9" spans="2:16" x14ac:dyDescent="0.25">
      <c r="B9" s="27"/>
      <c r="C9" s="27"/>
      <c r="D9" s="27"/>
      <c r="E9" s="27"/>
      <c r="F9" s="27"/>
      <c r="G9" s="27"/>
      <c r="H9" s="27"/>
      <c r="I9" s="27"/>
      <c r="J9" s="27"/>
      <c r="K9" s="27"/>
      <c r="L9" s="27"/>
      <c r="M9" s="27"/>
      <c r="N9" s="27"/>
      <c r="O9" s="27"/>
      <c r="P9" s="27"/>
    </row>
    <row r="14" spans="2:16" x14ac:dyDescent="0.25">
      <c r="B14" s="460" t="s">
        <v>2</v>
      </c>
      <c r="C14" s="460"/>
      <c r="D14" s="460"/>
      <c r="E14" s="460"/>
    </row>
    <row r="15" spans="2:16" ht="30" x14ac:dyDescent="0.25">
      <c r="B15" s="65" t="s">
        <v>3</v>
      </c>
      <c r="C15" s="65" t="s">
        <v>4</v>
      </c>
      <c r="D15" s="65" t="s">
        <v>5</v>
      </c>
      <c r="E15" s="65" t="s">
        <v>6</v>
      </c>
    </row>
    <row r="16" spans="2:16" x14ac:dyDescent="0.25">
      <c r="B16" t="s">
        <v>7</v>
      </c>
      <c r="C16" s="79">
        <f>Seguimiento!D21</f>
        <v>8</v>
      </c>
      <c r="D16" s="79" t="str">
        <f>Seguimiento!F21</f>
        <v xml:space="preserve"> </v>
      </c>
      <c r="E16" s="79" t="str">
        <f>Seguimiento!G21</f>
        <v xml:space="preserve"> </v>
      </c>
    </row>
    <row r="17" spans="2:5" x14ac:dyDescent="0.25">
      <c r="B17" t="s">
        <v>8</v>
      </c>
      <c r="C17" s="79">
        <f>Seguimiento!D22</f>
        <v>14</v>
      </c>
      <c r="D17" s="79" t="str">
        <f>Seguimiento!F22</f>
        <v xml:space="preserve"> </v>
      </c>
      <c r="E17" s="79" t="str">
        <f>Seguimiento!G22</f>
        <v xml:space="preserve"> </v>
      </c>
    </row>
    <row r="18" spans="2:5" x14ac:dyDescent="0.25">
      <c r="B18" t="s">
        <v>9</v>
      </c>
      <c r="C18" s="79">
        <f>Seguimiento!D23</f>
        <v>114</v>
      </c>
      <c r="D18" s="79" t="str">
        <f>Seguimiento!F23</f>
        <v xml:space="preserve"> </v>
      </c>
      <c r="E18" s="79" t="str">
        <f>Seguimiento!G23</f>
        <v xml:space="preserve"> </v>
      </c>
    </row>
    <row r="19" spans="2:5" x14ac:dyDescent="0.25">
      <c r="B19" t="s">
        <v>10</v>
      </c>
      <c r="C19" s="79">
        <f>Seguimiento!D24</f>
        <v>54</v>
      </c>
      <c r="D19" s="79" t="str">
        <f>Seguimiento!F24</f>
        <v xml:space="preserve"> </v>
      </c>
      <c r="E19" s="79" t="str">
        <f>Seguimiento!G24</f>
        <v xml:space="preserve"> </v>
      </c>
    </row>
    <row r="20" spans="2:5" x14ac:dyDescent="0.25">
      <c r="B20" s="84" t="s">
        <v>231</v>
      </c>
      <c r="C20" s="66">
        <f>Seguimiento!D25</f>
        <v>190</v>
      </c>
      <c r="D20" s="67" t="str">
        <f>Seguimiento!F25</f>
        <v xml:space="preserve"> </v>
      </c>
      <c r="E20" s="67" t="str">
        <f>Seguimiento!G25</f>
        <v xml:space="preserve"> </v>
      </c>
    </row>
    <row r="43" spans="2:24" x14ac:dyDescent="0.25">
      <c r="B43" s="460" t="s">
        <v>11</v>
      </c>
      <c r="C43" s="460"/>
      <c r="D43" s="460"/>
    </row>
    <row r="44" spans="2:24" ht="31.5" customHeight="1" x14ac:dyDescent="0.25">
      <c r="B44" s="69" t="s">
        <v>3</v>
      </c>
      <c r="C44" s="68" t="s">
        <v>12</v>
      </c>
      <c r="D44" s="64" t="s">
        <v>13</v>
      </c>
    </row>
    <row r="45" spans="2:24" x14ac:dyDescent="0.25">
      <c r="B45" t="s">
        <v>10</v>
      </c>
      <c r="C45" s="31" t="str">
        <f ca="1">Seguimiento!H24</f>
        <v xml:space="preserve"> </v>
      </c>
      <c r="D45" s="72" t="e">
        <f ca="1">100%-Seguimiento!H24</f>
        <v>#VALUE!</v>
      </c>
      <c r="W45" s="3"/>
      <c r="X45" s="3"/>
    </row>
    <row r="46" spans="2:24" x14ac:dyDescent="0.25">
      <c r="B46" t="s">
        <v>9</v>
      </c>
      <c r="C46" s="31" t="str">
        <f ca="1">Seguimiento!H23</f>
        <v xml:space="preserve"> </v>
      </c>
      <c r="D46" s="72" t="e">
        <f ca="1">100%-Seguimiento!H23</f>
        <v>#VALUE!</v>
      </c>
      <c r="W46" s="3"/>
      <c r="X46" s="3"/>
    </row>
    <row r="47" spans="2:24" x14ac:dyDescent="0.25">
      <c r="B47" t="s">
        <v>8</v>
      </c>
      <c r="C47" s="31" t="str">
        <f ca="1">Seguimiento!H22</f>
        <v xml:space="preserve"> </v>
      </c>
      <c r="D47" s="72" t="e">
        <f ca="1">100%-Seguimiento!H22</f>
        <v>#VALUE!</v>
      </c>
      <c r="W47" s="3"/>
      <c r="X47" s="3"/>
    </row>
    <row r="48" spans="2:24" x14ac:dyDescent="0.25">
      <c r="B48" s="70" t="s">
        <v>7</v>
      </c>
      <c r="C48" s="77" t="str">
        <f ca="1">Seguimiento!H21</f>
        <v xml:space="preserve"> </v>
      </c>
      <c r="D48" s="78" t="e">
        <f ca="1">100%-Seguimiento!H21</f>
        <v>#VALUE!</v>
      </c>
      <c r="W48" s="3"/>
      <c r="X48" s="3"/>
    </row>
    <row r="49" spans="2:24" x14ac:dyDescent="0.25">
      <c r="W49" s="3"/>
      <c r="X49" s="3"/>
    </row>
    <row r="50" spans="2:24" x14ac:dyDescent="0.25">
      <c r="W50" s="3"/>
      <c r="X50" s="3"/>
    </row>
    <row r="51" spans="2:24" x14ac:dyDescent="0.25">
      <c r="W51" s="3"/>
      <c r="X51" s="3"/>
    </row>
    <row r="52" spans="2:24" x14ac:dyDescent="0.25">
      <c r="W52" s="3"/>
      <c r="X52" s="3"/>
    </row>
    <row r="64" spans="2:24" x14ac:dyDescent="0.25">
      <c r="B64" s="460" t="s">
        <v>14</v>
      </c>
      <c r="C64" s="460"/>
      <c r="D64" s="460"/>
    </row>
    <row r="65" spans="2:4" ht="15.75" thickBot="1" x14ac:dyDescent="0.3">
      <c r="B65" s="73" t="s">
        <v>3</v>
      </c>
      <c r="C65" s="71" t="s">
        <v>15</v>
      </c>
      <c r="D65" s="64" t="s">
        <v>16</v>
      </c>
    </row>
    <row r="66" spans="2:4" ht="15.75" thickTop="1" x14ac:dyDescent="0.25">
      <c r="B66" s="76" t="s">
        <v>10</v>
      </c>
      <c r="C66" s="31">
        <f>Seguimiento!I24</f>
        <v>0</v>
      </c>
      <c r="D66" s="31">
        <f>100%-Seguimiento!I24</f>
        <v>1</v>
      </c>
    </row>
    <row r="67" spans="2:4" x14ac:dyDescent="0.25">
      <c r="B67" s="74" t="s">
        <v>9</v>
      </c>
      <c r="C67" s="31">
        <f>Seguimiento!I23</f>
        <v>0</v>
      </c>
      <c r="D67" s="31">
        <f>100%-Seguimiento!I23</f>
        <v>1</v>
      </c>
    </row>
    <row r="68" spans="2:4" x14ac:dyDescent="0.25">
      <c r="B68" s="75" t="s">
        <v>8</v>
      </c>
      <c r="C68" s="31">
        <f>Seguimiento!I22</f>
        <v>0</v>
      </c>
      <c r="D68" s="31">
        <f>100%-Seguimiento!I22</f>
        <v>1</v>
      </c>
    </row>
    <row r="69" spans="2:4" x14ac:dyDescent="0.25">
      <c r="B69" s="70" t="s">
        <v>7</v>
      </c>
      <c r="C69" s="80">
        <f>Seguimiento!I21</f>
        <v>0</v>
      </c>
      <c r="D69" s="81">
        <f>100%-Seguimiento!I21</f>
        <v>1</v>
      </c>
    </row>
    <row r="84" spans="2:3" x14ac:dyDescent="0.25">
      <c r="B84" s="460" t="s">
        <v>17</v>
      </c>
      <c r="C84" s="460"/>
    </row>
    <row r="85" spans="2:3" x14ac:dyDescent="0.25">
      <c r="B85" t="s">
        <v>18</v>
      </c>
      <c r="C85" s="5" t="s">
        <v>47</v>
      </c>
    </row>
    <row r="86" spans="2:3" x14ac:dyDescent="0.25">
      <c r="B86" t="s">
        <v>19</v>
      </c>
      <c r="C86" s="5">
        <f>IF(COUNTIFS(Bugs[Tipo],B86)=0,0,COUNTIFS(Bugs[Tipo],B86))</f>
        <v>1</v>
      </c>
    </row>
    <row r="87" spans="2:3" x14ac:dyDescent="0.25">
      <c r="B87" t="s">
        <v>314</v>
      </c>
      <c r="C87" s="5">
        <f>IF(COUNTIFS(Bugs[Tipo],B87)=0,0,COUNTIFS(Bugs[Tipo],B87))</f>
        <v>0</v>
      </c>
    </row>
    <row r="88" spans="2:3" x14ac:dyDescent="0.25">
      <c r="B88" t="s">
        <v>20</v>
      </c>
      <c r="C88" s="5">
        <f>IF(COUNTIFS(Bugs[Tipo],B88)=0,0,COUNTIFS(Bugs[Tipo],B88))</f>
        <v>0</v>
      </c>
    </row>
    <row r="89" spans="2:3" x14ac:dyDescent="0.25">
      <c r="B89" t="s">
        <v>21</v>
      </c>
      <c r="C89" s="5">
        <f>IF(COUNTIFS(Bugs[Tipo],B89)=0,0,COUNTIFS(Bugs[Tipo],B89))</f>
        <v>0</v>
      </c>
    </row>
    <row r="90" spans="2:3" x14ac:dyDescent="0.25">
      <c r="B90" s="216" t="s">
        <v>231</v>
      </c>
      <c r="C90" s="191">
        <f>SUMIF(C86:C89,"&gt;0")</f>
        <v>1</v>
      </c>
    </row>
    <row r="103" spans="2:3" x14ac:dyDescent="0.25">
      <c r="B103" s="460" t="s">
        <v>297</v>
      </c>
      <c r="C103" s="460"/>
    </row>
    <row r="104" spans="2:3" x14ac:dyDescent="0.25">
      <c r="B104" t="s">
        <v>235</v>
      </c>
      <c r="C104" s="5" t="s">
        <v>47</v>
      </c>
    </row>
    <row r="105" spans="2:3" x14ac:dyDescent="0.25">
      <c r="B105" t="s">
        <v>319</v>
      </c>
      <c r="C105" s="5">
        <f>IF(COUNTIFS(Bugs[Impacto],B105)=0,0,COUNTIFS(Bugs[Impacto],B105))</f>
        <v>1</v>
      </c>
    </row>
    <row r="106" spans="2:3" x14ac:dyDescent="0.25">
      <c r="B106" t="s">
        <v>262</v>
      </c>
      <c r="C106" s="5">
        <f>IF(COUNTIFS(Bugs[Impacto],B106)=0,0,COUNTIFS(Bugs[Impacto],B106))</f>
        <v>0</v>
      </c>
    </row>
    <row r="107" spans="2:3" x14ac:dyDescent="0.25">
      <c r="B107" t="s">
        <v>259</v>
      </c>
      <c r="C107" s="5">
        <f>IF(COUNTIFS(Bugs[Impacto],B107)=0,0,COUNTIFS(Bugs[Impacto],B107))</f>
        <v>0</v>
      </c>
    </row>
    <row r="108" spans="2:3" x14ac:dyDescent="0.25">
      <c r="B108" t="s">
        <v>263</v>
      </c>
      <c r="C108" s="5">
        <f>IF(COUNTIFS(Bugs[Impacto],B108)=0,0,COUNTIFS(Bugs[Impacto],B108))</f>
        <v>0</v>
      </c>
    </row>
    <row r="109" spans="2:3" x14ac:dyDescent="0.25">
      <c r="B109" s="216" t="s">
        <v>231</v>
      </c>
      <c r="C109" s="191">
        <f>SUMIF(C98:C108,"&gt;0")</f>
        <v>1</v>
      </c>
    </row>
    <row r="119" spans="2:4" ht="20.25" customHeight="1" x14ac:dyDescent="0.25"/>
    <row r="126" spans="2:4" x14ac:dyDescent="0.25">
      <c r="B126" s="460" t="s">
        <v>305</v>
      </c>
      <c r="C126" s="460"/>
    </row>
    <row r="127" spans="2:4" x14ac:dyDescent="0.25">
      <c r="B127" s="220" t="s">
        <v>18</v>
      </c>
      <c r="C127" s="221" t="s">
        <v>325</v>
      </c>
      <c r="D127" s="222" t="s">
        <v>307</v>
      </c>
    </row>
    <row r="128" spans="2:4" x14ac:dyDescent="0.25">
      <c r="B128" s="219" t="s">
        <v>19</v>
      </c>
      <c r="C128" s="5">
        <f>IF(COUNTIFS(Bugs[Tipo],B128)=0,0,COUNTIFS(Bugs[Tipo],B128))</f>
        <v>1</v>
      </c>
      <c r="D128" s="5">
        <f>COUNTIFS(Bugs[Tipo],RReabiertos[[#This Row],[Tipo]],Bugs['# Reabiertos],"&gt;0")</f>
        <v>0</v>
      </c>
    </row>
    <row r="129" spans="2:4" x14ac:dyDescent="0.25">
      <c r="B129" s="217" t="s">
        <v>314</v>
      </c>
      <c r="C129" s="5">
        <f>IF(COUNTIFS(Bugs[Tipo],B129)=0,0,COUNTIFS(Bugs[Tipo],B129))</f>
        <v>0</v>
      </c>
      <c r="D129" s="5">
        <f>COUNTIFS(Bugs[Tipo],RReabiertos[[#This Row],[Tipo]],Bugs['# Reabiertos],"&gt;0")</f>
        <v>0</v>
      </c>
    </row>
    <row r="130" spans="2:4" x14ac:dyDescent="0.25">
      <c r="B130" s="219" t="s">
        <v>20</v>
      </c>
      <c r="C130" s="5">
        <f>IF(COUNTIFS(Bugs[Tipo],B130)=0,0,COUNTIFS(Bugs[Tipo],B130))</f>
        <v>0</v>
      </c>
      <c r="D130" s="5">
        <f>COUNTIFS(Bugs[Tipo],RReabiertos[[#This Row],[Tipo]],Bugs['# Reabiertos],"&gt;0")</f>
        <v>0</v>
      </c>
    </row>
    <row r="131" spans="2:4" x14ac:dyDescent="0.25">
      <c r="B131" s="217" t="s">
        <v>21</v>
      </c>
      <c r="C131" s="5">
        <f>IF(COUNTIFS(Bugs[Tipo],B131)=0,0,COUNTIFS(Bugs[Tipo],B131))</f>
        <v>0</v>
      </c>
      <c r="D131" s="5">
        <f>COUNTIFS(Bugs[Tipo],RReabiertos[[#This Row],[Tipo]],Bugs['# Reabiertos],"&gt;0")</f>
        <v>0</v>
      </c>
    </row>
    <row r="132" spans="2:4" x14ac:dyDescent="0.25">
      <c r="B132" s="216" t="s">
        <v>231</v>
      </c>
      <c r="C132" s="191">
        <f>SUMIF(D128:D131,"&gt;0")</f>
        <v>0</v>
      </c>
    </row>
    <row r="144" spans="2:4" x14ac:dyDescent="0.25">
      <c r="B144" s="460" t="s">
        <v>310</v>
      </c>
      <c r="C144" s="460"/>
    </row>
    <row r="145" spans="2:7" x14ac:dyDescent="0.25">
      <c r="B145" s="223" t="s">
        <v>18</v>
      </c>
      <c r="C145" s="224" t="s">
        <v>308</v>
      </c>
      <c r="D145" s="224" t="s">
        <v>319</v>
      </c>
      <c r="E145" s="224" t="s">
        <v>262</v>
      </c>
      <c r="F145" s="224" t="s">
        <v>259</v>
      </c>
      <c r="G145" s="224" t="s">
        <v>263</v>
      </c>
    </row>
    <row r="146" spans="2:7" x14ac:dyDescent="0.25">
      <c r="B146" s="225" t="s">
        <v>19</v>
      </c>
      <c r="C146" s="175">
        <f>IF(COUNTIFS(Bugs[Tipo],B146)=0,0,COUNTIFS(Bugs[Tipo],B146))</f>
        <v>1</v>
      </c>
      <c r="D146" s="175">
        <f>IF(COUNTIFS(Bugs[Tipo],B146,Bugs[Impacto],$D$145)=0," ",COUNTIFS(Bugs[Tipo],B146,Bugs[Impacto],$D$145))</f>
        <v>1</v>
      </c>
      <c r="E146" s="175" t="str">
        <f>IF(COUNTIFS(Bugs[Tipo],B146,Bugs[Impacto],$E$145)=0," ",COUNTIFS(Bugs[Tipo],B146,Bugs[Impacto],$E$145))</f>
        <v xml:space="preserve"> </v>
      </c>
      <c r="F146" s="227" t="str">
        <f>IF(COUNTIFS(Bugs[Tipo],B146,Bugs[Impacto],$F$145)=0," ",COUNTIFS(Bugs[Tipo],B146,Bugs[Impacto],$F$145))</f>
        <v xml:space="preserve"> </v>
      </c>
      <c r="G146" s="227" t="str">
        <f>IF(COUNTIFS(Bugs[Tipo],B146,Bugs[Impacto],$G$145)=0," ",COUNTIFS(Bugs[Tipo],B146,Bugs[Impacto],$G$145))</f>
        <v xml:space="preserve"> </v>
      </c>
    </row>
    <row r="147" spans="2:7" x14ac:dyDescent="0.25">
      <c r="B147" s="226" t="s">
        <v>314</v>
      </c>
      <c r="C147" s="175">
        <f>IF(COUNTIFS(Bugs[Tipo],B147)=0,0,COUNTIFS(Bugs[Tipo],B147))</f>
        <v>0</v>
      </c>
      <c r="D147" s="175" t="str">
        <f>IF(COUNTIFS(Bugs[Tipo],B147,Bugs[Impacto],$D$145)=0," ",COUNTIFS(Bugs[Tipo],B147,Bugs[Impacto],$D$145))</f>
        <v xml:space="preserve"> </v>
      </c>
      <c r="E147" s="175" t="str">
        <f>IF(COUNTIFS(Bugs[Tipo],B147,Bugs[Impacto],$E$145)=0," ",COUNTIFS(Bugs[Tipo],B147,Bugs[Impacto],$E$145))</f>
        <v xml:space="preserve"> </v>
      </c>
      <c r="F147" s="227" t="str">
        <f>IF(COUNTIFS(Bugs[Tipo],B147,Bugs[Impacto],$F$145)=0," ",COUNTIFS(Bugs[Tipo],B147,Bugs[Impacto],$F$145))</f>
        <v xml:space="preserve"> </v>
      </c>
      <c r="G147" s="227" t="str">
        <f>IF(COUNTIFS(Bugs[Tipo],B147,Bugs[Impacto],$G$145)=0," ",COUNTIFS(Bugs[Tipo],B147,Bugs[Impacto],$G$145))</f>
        <v xml:space="preserve"> </v>
      </c>
    </row>
    <row r="148" spans="2:7" x14ac:dyDescent="0.25">
      <c r="B148" s="225" t="s">
        <v>20</v>
      </c>
      <c r="C148" s="175">
        <f>IF(COUNTIFS(Bugs[Tipo],B148)=0,0,COUNTIFS(Bugs[Tipo],B148))</f>
        <v>0</v>
      </c>
      <c r="D148" s="175" t="str">
        <f>IF(COUNTIFS(Bugs[Tipo],B148,Bugs[Impacto],$D$145)=0," ",COUNTIFS(Bugs[Tipo],B148,Bugs[Impacto],$D$145))</f>
        <v xml:space="preserve"> </v>
      </c>
      <c r="E148" s="175" t="str">
        <f>IF(COUNTIFS(Bugs[Tipo],B148,Bugs[Impacto],$E$145)=0," ",COUNTIFS(Bugs[Tipo],B148,Bugs[Impacto],$E$145))</f>
        <v xml:space="preserve"> </v>
      </c>
      <c r="F148" s="227" t="str">
        <f>IF(COUNTIFS(Bugs[Tipo],B148,Bugs[Impacto],$F$145)=0," ",COUNTIFS(Bugs[Tipo],B148,Bugs[Impacto],$F$145))</f>
        <v xml:space="preserve"> </v>
      </c>
      <c r="G148" s="227" t="str">
        <f>IF(COUNTIFS(Bugs[Tipo],B148,Bugs[Impacto],$G$145)=0," ",COUNTIFS(Bugs[Tipo],B148,Bugs[Impacto],$G$145))</f>
        <v xml:space="preserve"> </v>
      </c>
    </row>
    <row r="149" spans="2:7" x14ac:dyDescent="0.25">
      <c r="B149" s="226" t="s">
        <v>21</v>
      </c>
      <c r="C149" s="175">
        <f>IF(COUNTIFS(Bugs[Tipo],B149)=0,0,COUNTIFS(Bugs[Tipo],B149))</f>
        <v>0</v>
      </c>
      <c r="D149" s="175" t="str">
        <f>IF(COUNTIFS(Bugs[Tipo],B149,Bugs[Impacto],$D$145)=0," ",COUNTIFS(Bugs[Tipo],B149,Bugs[Impacto],$D$145))</f>
        <v xml:space="preserve"> </v>
      </c>
      <c r="E149" s="175" t="str">
        <f>IF(COUNTIFS(Bugs[Tipo],B149,Bugs[Impacto],$E$145)=0," ",COUNTIFS(Bugs[Tipo],B149,Bugs[Impacto],$E$145))</f>
        <v xml:space="preserve"> </v>
      </c>
      <c r="F149" s="227" t="str">
        <f>IF(COUNTIFS(Bugs[Tipo],B149,Bugs[Impacto],$F$145)=0," ",COUNTIFS(Bugs[Tipo],B149,Bugs[Impacto],$F$145))</f>
        <v xml:space="preserve"> </v>
      </c>
      <c r="G149" s="227" t="str">
        <f>IF(COUNTIFS(Bugs[Tipo],B149,Bugs[Impacto],$G$145)=0," ",COUNTIFS(Bugs[Tipo],B149,Bugs[Impacto],$G$145))</f>
        <v xml:space="preserve"> </v>
      </c>
    </row>
    <row r="169" spans="2:3" x14ac:dyDescent="0.25">
      <c r="B169" s="460" t="s">
        <v>26</v>
      </c>
      <c r="C169" s="460"/>
    </row>
    <row r="170" spans="2:3" ht="35.25" customHeight="1" thickBot="1" x14ac:dyDescent="0.3">
      <c r="B170" s="83" t="s">
        <v>3</v>
      </c>
      <c r="C170" s="82" t="s">
        <v>27</v>
      </c>
    </row>
    <row r="171" spans="2:3" ht="15.75" thickTop="1" x14ac:dyDescent="0.25">
      <c r="B171" s="74" t="s">
        <v>7</v>
      </c>
      <c r="C171" s="79" t="str">
        <f>Seguimiento!G21</f>
        <v xml:space="preserve"> </v>
      </c>
    </row>
    <row r="172" spans="2:3" x14ac:dyDescent="0.25">
      <c r="B172" s="75" t="s">
        <v>8</v>
      </c>
      <c r="C172" s="79" t="str">
        <f>Seguimiento!G22</f>
        <v xml:space="preserve"> </v>
      </c>
    </row>
    <row r="173" spans="2:3" x14ac:dyDescent="0.25">
      <c r="B173" s="74" t="s">
        <v>9</v>
      </c>
      <c r="C173" s="79" t="str">
        <f>Seguimiento!G23</f>
        <v xml:space="preserve"> </v>
      </c>
    </row>
    <row r="174" spans="2:3" x14ac:dyDescent="0.25">
      <c r="B174" s="75" t="s">
        <v>10</v>
      </c>
      <c r="C174" s="79" t="str">
        <f>Seguimiento!G24</f>
        <v xml:space="preserve"> </v>
      </c>
    </row>
    <row r="175" spans="2:3" x14ac:dyDescent="0.25">
      <c r="B175" s="84" t="s">
        <v>231</v>
      </c>
      <c r="C175" s="66" t="str">
        <f>Seguimiento!G25</f>
        <v xml:space="preserve"> </v>
      </c>
    </row>
    <row r="189" ht="16.5" customHeight="1" x14ac:dyDescent="0.25"/>
    <row r="190" ht="16.5" customHeight="1" x14ac:dyDescent="0.25"/>
    <row r="191" ht="16.5" customHeight="1" x14ac:dyDescent="0.25"/>
    <row r="192" ht="16.5" customHeight="1" x14ac:dyDescent="0.25"/>
    <row r="193" spans="2:3" ht="16.5" customHeight="1" x14ac:dyDescent="0.25"/>
    <row r="201" spans="2:3" x14ac:dyDescent="0.25">
      <c r="B201" s="460" t="s">
        <v>281</v>
      </c>
      <c r="C201" s="460"/>
    </row>
    <row r="202" spans="2:3" x14ac:dyDescent="0.25">
      <c r="B202" s="85" t="s">
        <v>28</v>
      </c>
      <c r="C202" s="86" t="s">
        <v>29</v>
      </c>
    </row>
    <row r="203" spans="2:3" x14ac:dyDescent="0.25">
      <c r="B203" t="s">
        <v>30</v>
      </c>
      <c r="C203" s="5">
        <f>IF(SUMIFS(DesfasesR[Hora Desfase (hr)],DesfasesR[Responsable],B203)=0,0,SUMIFS(DesfasesR[Hora Desfase (hr)],DesfasesR[Responsable],B203))</f>
        <v>0</v>
      </c>
    </row>
    <row r="204" spans="2:3" x14ac:dyDescent="0.25">
      <c r="B204" t="s">
        <v>31</v>
      </c>
      <c r="C204" s="5">
        <f>IF(SUMIFS(DesfasesR[Hora Desfase (hr)],DesfasesR[Responsable],B204)=0,0,SUMIFS(DesfasesR[Hora Desfase (hr)],DesfasesR[Responsable],B204))</f>
        <v>0</v>
      </c>
    </row>
    <row r="205" spans="2:3" x14ac:dyDescent="0.25">
      <c r="B205" t="s">
        <v>32</v>
      </c>
      <c r="C205" s="5">
        <f>IF(SUMIFS(DesfasesR[Hora Desfase (hr)],DesfasesR[Responsable],B205)=0,0,SUMIFS(DesfasesR[Hora Desfase (hr)],DesfasesR[Responsable],B205))</f>
        <v>0</v>
      </c>
    </row>
    <row r="206" spans="2:3" x14ac:dyDescent="0.25">
      <c r="B206" s="84" t="s">
        <v>231</v>
      </c>
      <c r="C206" s="5">
        <f>SUMIF(Tabla19[Horas],"&gt;0")</f>
        <v>0</v>
      </c>
    </row>
    <row r="221" spans="1:16" x14ac:dyDescent="0.25">
      <c r="A221" s="13"/>
      <c r="B221" s="13"/>
      <c r="C221" s="13"/>
      <c r="D221" s="13"/>
      <c r="E221" s="13"/>
      <c r="F221" s="13"/>
      <c r="G221" s="13"/>
      <c r="H221" s="13"/>
      <c r="I221" s="13"/>
      <c r="J221" s="13"/>
      <c r="K221" s="13"/>
      <c r="L221" s="13"/>
      <c r="M221" s="13"/>
      <c r="N221" s="13"/>
      <c r="O221" s="13"/>
    </row>
    <row r="222" spans="1:16" x14ac:dyDescent="0.25">
      <c r="A222" s="13"/>
      <c r="B222" s="460" t="s">
        <v>284</v>
      </c>
      <c r="C222" s="460"/>
      <c r="D222" s="13"/>
      <c r="E222" s="13"/>
      <c r="F222" s="13"/>
      <c r="G222" s="13"/>
      <c r="H222" s="13"/>
      <c r="I222" s="13"/>
      <c r="J222" s="13"/>
      <c r="K222" s="13"/>
      <c r="L222" s="13"/>
      <c r="M222" s="13"/>
      <c r="N222" s="13"/>
      <c r="O222" s="13"/>
    </row>
    <row r="223" spans="1:16" ht="45" x14ac:dyDescent="0.25">
      <c r="A223" s="13"/>
      <c r="B223" s="56" t="s">
        <v>40</v>
      </c>
      <c r="C223" s="57" t="s">
        <v>3</v>
      </c>
      <c r="D223" s="57" t="s">
        <v>4</v>
      </c>
      <c r="E223" s="57" t="s">
        <v>41</v>
      </c>
      <c r="F223" s="57" t="s">
        <v>5</v>
      </c>
      <c r="G223" s="57" t="s">
        <v>6</v>
      </c>
      <c r="H223" s="57" t="s">
        <v>12</v>
      </c>
      <c r="I223" s="57" t="s">
        <v>15</v>
      </c>
      <c r="J223" s="57" t="s">
        <v>42</v>
      </c>
      <c r="K223" s="57" t="s">
        <v>43</v>
      </c>
      <c r="L223" s="57" t="s">
        <v>13</v>
      </c>
      <c r="M223" s="57" t="s">
        <v>16</v>
      </c>
      <c r="N223" s="96" t="s">
        <v>255</v>
      </c>
      <c r="O223" s="96" t="s">
        <v>299</v>
      </c>
      <c r="P223" s="96" t="s">
        <v>300</v>
      </c>
    </row>
    <row r="224" spans="1:16" x14ac:dyDescent="0.25">
      <c r="A224" s="13"/>
      <c r="B224" s="54">
        <f>Seguimiento!B21</f>
        <v>4.2105263157894736E-2</v>
      </c>
      <c r="C224" s="45" t="str">
        <f>Seguimiento!C21</f>
        <v>Planeación</v>
      </c>
      <c r="D224" s="46">
        <f>Seguimiento!D21</f>
        <v>8</v>
      </c>
      <c r="E224" s="46">
        <f>Seguimiento!E21</f>
        <v>10.4</v>
      </c>
      <c r="F224" s="46" t="str">
        <f>Seguimiento!F21</f>
        <v xml:space="preserve"> </v>
      </c>
      <c r="G224" s="58" t="str">
        <f>Seguimiento!G21</f>
        <v xml:space="preserve"> </v>
      </c>
      <c r="H224" s="44" t="str">
        <f ca="1">Seguimiento!H21</f>
        <v xml:space="preserve"> </v>
      </c>
      <c r="I224" s="44">
        <f>Seguimiento!I21</f>
        <v>0</v>
      </c>
      <c r="J224" s="47">
        <f>Seguimiento!J21</f>
        <v>0</v>
      </c>
      <c r="K224" s="47">
        <f>Seguimiento!K21</f>
        <v>0</v>
      </c>
      <c r="L224" s="44" t="e">
        <f ca="1">100%-TD!$H224</f>
        <v>#VALUE!</v>
      </c>
      <c r="M224" s="44">
        <f>100%-TD!$I224</f>
        <v>1</v>
      </c>
      <c r="N224" s="186" t="e">
        <f>Seguimiento!D30/Seguimiento!B30</f>
        <v>#VALUE!</v>
      </c>
      <c r="O224" s="188">
        <f>FactorAjuste!D12</f>
        <v>0.3</v>
      </c>
      <c r="P224" s="189">
        <f>FactorAjuste!F12</f>
        <v>0.3</v>
      </c>
    </row>
    <row r="225" spans="1:16" x14ac:dyDescent="0.25">
      <c r="A225" s="13"/>
      <c r="B225" s="55">
        <f>Seguimiento!B22</f>
        <v>7.3684210526315783E-2</v>
      </c>
      <c r="C225" s="50" t="str">
        <f>Seguimiento!C22</f>
        <v>Diseño</v>
      </c>
      <c r="D225" s="51">
        <f>Seguimiento!D22</f>
        <v>14</v>
      </c>
      <c r="E225" s="51">
        <f>Seguimiento!E22</f>
        <v>18.200000000000003</v>
      </c>
      <c r="F225" s="51" t="str">
        <f>Seguimiento!F22</f>
        <v xml:space="preserve"> </v>
      </c>
      <c r="G225" s="59" t="str">
        <f>Seguimiento!G22</f>
        <v xml:space="preserve"> </v>
      </c>
      <c r="H225" s="49" t="str">
        <f ca="1">Seguimiento!H22</f>
        <v xml:space="preserve"> </v>
      </c>
      <c r="I225" s="49">
        <f>Seguimiento!I22</f>
        <v>0</v>
      </c>
      <c r="J225" s="52">
        <f>Seguimiento!J22</f>
        <v>0</v>
      </c>
      <c r="K225" s="52">
        <f>Seguimiento!K22</f>
        <v>0</v>
      </c>
      <c r="L225" s="49" t="e">
        <f ca="1">100%-TD!$H225</f>
        <v>#VALUE!</v>
      </c>
      <c r="M225" s="49">
        <f>100%-TD!$I225</f>
        <v>1</v>
      </c>
      <c r="N225" s="187" t="e">
        <f>100%-N224</f>
        <v>#VALUE!</v>
      </c>
      <c r="O225" s="188">
        <f>100%-O224</f>
        <v>0.7</v>
      </c>
      <c r="P225" s="189">
        <f>IF(100%-P224&lt;0,0,100%-P224)</f>
        <v>0.7</v>
      </c>
    </row>
    <row r="226" spans="1:16" x14ac:dyDescent="0.25">
      <c r="A226" s="13"/>
      <c r="B226" s="54">
        <f>Seguimiento!B23</f>
        <v>0.6</v>
      </c>
      <c r="C226" s="45" t="str">
        <f>Seguimiento!C23</f>
        <v>Ejecución</v>
      </c>
      <c r="D226" s="46">
        <f>Seguimiento!D23</f>
        <v>114</v>
      </c>
      <c r="E226" s="46">
        <f>Seguimiento!E23</f>
        <v>148.20000000000002</v>
      </c>
      <c r="F226" s="46" t="str">
        <f>Seguimiento!F23</f>
        <v xml:space="preserve"> </v>
      </c>
      <c r="G226" s="58" t="str">
        <f>Seguimiento!G23</f>
        <v xml:space="preserve"> </v>
      </c>
      <c r="H226" s="44" t="str">
        <f ca="1">Seguimiento!H23</f>
        <v xml:space="preserve"> </v>
      </c>
      <c r="I226" s="44">
        <f>Seguimiento!I23</f>
        <v>0</v>
      </c>
      <c r="J226" s="47">
        <f>Seguimiento!J23</f>
        <v>0</v>
      </c>
      <c r="K226" s="47">
        <f>Seguimiento!K23</f>
        <v>0</v>
      </c>
      <c r="L226" s="44" t="e">
        <f ca="1">100%-TD!$H226</f>
        <v>#VALUE!</v>
      </c>
      <c r="M226" s="48">
        <f>100%-TD!$I226</f>
        <v>1</v>
      </c>
      <c r="N226" s="13"/>
      <c r="O226" s="13"/>
    </row>
    <row r="227" spans="1:16" x14ac:dyDescent="0.25">
      <c r="A227" s="13"/>
      <c r="B227" s="55">
        <f>Seguimiento!B24</f>
        <v>0.28421052631578947</v>
      </c>
      <c r="C227" s="50" t="str">
        <f>Seguimiento!C24</f>
        <v>Entrega y Seguimiento</v>
      </c>
      <c r="D227" s="51">
        <f>Seguimiento!D24</f>
        <v>54</v>
      </c>
      <c r="E227" s="51">
        <f>Seguimiento!E24</f>
        <v>70.199999999999989</v>
      </c>
      <c r="F227" s="51" t="str">
        <f>Seguimiento!F24</f>
        <v xml:space="preserve"> </v>
      </c>
      <c r="G227" s="59" t="str">
        <f>Seguimiento!G24</f>
        <v xml:space="preserve"> </v>
      </c>
      <c r="H227" s="49" t="str">
        <f ca="1">Seguimiento!H24</f>
        <v xml:space="preserve"> </v>
      </c>
      <c r="I227" s="49">
        <f>Seguimiento!I24</f>
        <v>0</v>
      </c>
      <c r="J227" s="52">
        <f>Seguimiento!J24</f>
        <v>0</v>
      </c>
      <c r="K227" s="52">
        <f>Seguimiento!K24</f>
        <v>0</v>
      </c>
      <c r="L227" s="49" t="e">
        <f ca="1">100%-TD!$H227</f>
        <v>#VALUE!</v>
      </c>
      <c r="M227" s="53">
        <f>100%-TD!$I227</f>
        <v>1</v>
      </c>
      <c r="N227" s="13"/>
      <c r="O227" s="13"/>
    </row>
    <row r="228" spans="1:16" x14ac:dyDescent="0.25">
      <c r="A228" s="13"/>
      <c r="B228" s="17"/>
      <c r="C228" s="35" t="str">
        <f>Seguimiento!C25</f>
        <v>Totales</v>
      </c>
      <c r="D228" s="35">
        <f>Seguimiento!D25</f>
        <v>190</v>
      </c>
      <c r="E228" s="35">
        <f>Seguimiento!E25</f>
        <v>247</v>
      </c>
      <c r="F228" s="35" t="str">
        <f>Seguimiento!F25</f>
        <v xml:space="preserve"> </v>
      </c>
      <c r="G228" s="36" t="str">
        <f>Seguimiento!G25</f>
        <v xml:space="preserve"> </v>
      </c>
      <c r="H228" s="37" t="str">
        <f ca="1">Seguimiento!H25</f>
        <v xml:space="preserve"> </v>
      </c>
      <c r="I228" s="37" t="str">
        <f>Seguimiento!I25</f>
        <v xml:space="preserve"> </v>
      </c>
      <c r="J228" s="38" t="str">
        <f>Seguimiento!J25</f>
        <v xml:space="preserve"> </v>
      </c>
      <c r="K228" s="38" t="str">
        <f>Seguimiento!K25</f>
        <v xml:space="preserve"> </v>
      </c>
      <c r="L228" s="17"/>
      <c r="M228" s="17"/>
      <c r="N228" s="13"/>
      <c r="O228" s="13"/>
    </row>
    <row r="229" spans="1:16" x14ac:dyDescent="0.25">
      <c r="A229" s="13"/>
      <c r="B229" s="13"/>
      <c r="C229" s="13"/>
      <c r="D229" s="13"/>
      <c r="E229" s="13"/>
      <c r="F229" s="13"/>
      <c r="G229" s="13"/>
      <c r="H229" s="39" t="e">
        <f ca="1">100%-H228</f>
        <v>#VALUE!</v>
      </c>
      <c r="I229" s="39" t="e">
        <f>100%-I228</f>
        <v>#VALUE!</v>
      </c>
      <c r="J229" s="13"/>
      <c r="K229" s="13"/>
      <c r="L229" s="13"/>
      <c r="M229" s="13"/>
      <c r="N229" s="13"/>
      <c r="O229" s="13"/>
    </row>
  </sheetData>
  <mergeCells count="11">
    <mergeCell ref="B222:C222"/>
    <mergeCell ref="B2:M6"/>
    <mergeCell ref="B201:C201"/>
    <mergeCell ref="B14:E14"/>
    <mergeCell ref="B64:D64"/>
    <mergeCell ref="B169:C169"/>
    <mergeCell ref="B84:C84"/>
    <mergeCell ref="B103:C103"/>
    <mergeCell ref="B43:D43"/>
    <mergeCell ref="B126:C126"/>
    <mergeCell ref="B144:C144"/>
  </mergeCells>
  <pageMargins left="0.7" right="0.7" top="0.75" bottom="0.75" header="0.3" footer="0.3"/>
  <pageSetup orientation="portrait" r:id="rId1"/>
  <ignoredErrors>
    <ignoredError sqref="C45:C48 D45:D48 D66:D69 C66:C69"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A0000-62F8-460A-81DE-03288B4BD680}">
  <sheetPr codeName="Hoja10">
    <tabColor rgb="FFFCC752"/>
    <pageSetUpPr fitToPage="1"/>
  </sheetPr>
  <dimension ref="A1:AF305"/>
  <sheetViews>
    <sheetView showGridLines="0" topLeftCell="A201" zoomScale="55" zoomScaleNormal="55" workbookViewId="0">
      <selection activeCell="V219" sqref="V219"/>
    </sheetView>
  </sheetViews>
  <sheetFormatPr baseColWidth="10" defaultColWidth="0" defaultRowHeight="15" zeroHeight="1" x14ac:dyDescent="0.25"/>
  <cols>
    <col min="1" max="1" width="4.85546875" style="23" customWidth="1"/>
    <col min="2" max="23" width="11.42578125" style="23" customWidth="1"/>
    <col min="24" max="24" width="7.42578125" style="23" customWidth="1"/>
    <col min="25" max="25" width="11.42578125" style="23" customWidth="1"/>
    <col min="26" max="32" width="0" hidden="1" customWidth="1"/>
    <col min="33" max="16384" width="11.42578125" hidden="1"/>
  </cols>
  <sheetData>
    <row r="1" spans="26:32" x14ac:dyDescent="0.25"/>
    <row r="2" spans="26:32" x14ac:dyDescent="0.25"/>
    <row r="3" spans="26:32" x14ac:dyDescent="0.25"/>
    <row r="4" spans="26:32" x14ac:dyDescent="0.25"/>
    <row r="5" spans="26:32" x14ac:dyDescent="0.25"/>
    <row r="6" spans="26:32" x14ac:dyDescent="0.25"/>
    <row r="7" spans="26:32" x14ac:dyDescent="0.25"/>
    <row r="8" spans="26:32" x14ac:dyDescent="0.25"/>
    <row r="9" spans="26:32" ht="17.25" customHeight="1" x14ac:dyDescent="0.25"/>
    <row r="10" spans="26:32" x14ac:dyDescent="0.25">
      <c r="Z10" s="32"/>
      <c r="AA10" s="32"/>
      <c r="AB10" s="32"/>
      <c r="AC10" s="32"/>
      <c r="AD10" s="32"/>
      <c r="AE10" s="32"/>
      <c r="AF10" s="32"/>
    </row>
    <row r="11" spans="26:32" x14ac:dyDescent="0.25">
      <c r="Z11" s="32"/>
      <c r="AA11" s="32"/>
      <c r="AB11" s="32"/>
      <c r="AC11" s="32"/>
      <c r="AD11" s="32"/>
      <c r="AE11" s="32"/>
      <c r="AF11" s="32"/>
    </row>
    <row r="12" spans="26:32" x14ac:dyDescent="0.25">
      <c r="Z12" s="32"/>
      <c r="AA12" s="32"/>
      <c r="AB12" s="32"/>
      <c r="AC12" s="32"/>
      <c r="AD12" s="32"/>
      <c r="AE12" s="32"/>
      <c r="AF12" s="32"/>
    </row>
    <row r="13" spans="26:32" x14ac:dyDescent="0.25">
      <c r="Z13" s="32"/>
      <c r="AA13" s="32"/>
      <c r="AB13" s="32"/>
      <c r="AC13" s="32"/>
      <c r="AD13" s="32"/>
      <c r="AE13" s="32"/>
      <c r="AF13" s="32"/>
    </row>
    <row r="14" spans="26:32" x14ac:dyDescent="0.25">
      <c r="Z14" s="32"/>
      <c r="AA14" s="32"/>
      <c r="AB14" s="32"/>
      <c r="AC14" s="32"/>
      <c r="AD14" s="32"/>
      <c r="AE14" s="32"/>
      <c r="AF14" s="32"/>
    </row>
    <row r="15" spans="26:32" x14ac:dyDescent="0.25">
      <c r="Z15" s="32"/>
      <c r="AA15" s="32"/>
      <c r="AB15" s="32"/>
      <c r="AC15" s="32"/>
      <c r="AD15" s="32"/>
      <c r="AE15" s="32"/>
      <c r="AF15" s="32"/>
    </row>
    <row r="16" spans="26:32" x14ac:dyDescent="0.25">
      <c r="Z16" s="32"/>
      <c r="AA16" s="32"/>
      <c r="AB16" s="32"/>
      <c r="AC16" s="32"/>
      <c r="AD16" s="32"/>
      <c r="AE16" s="32"/>
      <c r="AF16" s="32"/>
    </row>
    <row r="17" spans="26:32" x14ac:dyDescent="0.25">
      <c r="Z17" s="32"/>
      <c r="AA17" s="32"/>
      <c r="AB17" s="32"/>
      <c r="AC17" s="32"/>
      <c r="AD17" s="32"/>
      <c r="AE17" s="32"/>
      <c r="AF17" s="32"/>
    </row>
    <row r="18" spans="26:32" x14ac:dyDescent="0.25">
      <c r="Z18" s="32"/>
      <c r="AA18" s="32"/>
      <c r="AB18" s="32"/>
      <c r="AC18" s="32"/>
      <c r="AD18" s="32"/>
      <c r="AE18" s="32"/>
      <c r="AF18" s="32"/>
    </row>
    <row r="19" spans="26:32" x14ac:dyDescent="0.25">
      <c r="Z19" s="32"/>
      <c r="AA19" s="32"/>
      <c r="AB19" s="32"/>
      <c r="AC19" s="32"/>
      <c r="AD19" s="32"/>
      <c r="AE19" s="32"/>
      <c r="AF19" s="32"/>
    </row>
    <row r="20" spans="26:32" x14ac:dyDescent="0.25">
      <c r="Z20" s="32"/>
      <c r="AA20" s="32"/>
      <c r="AB20" s="32"/>
      <c r="AC20" s="32"/>
      <c r="AD20" s="32"/>
      <c r="AE20" s="32"/>
      <c r="AF20" s="32"/>
    </row>
    <row r="21" spans="26:32" x14ac:dyDescent="0.25">
      <c r="Z21" s="32"/>
      <c r="AA21" s="32"/>
      <c r="AB21" s="32"/>
      <c r="AC21" s="32"/>
      <c r="AD21" s="32"/>
      <c r="AE21" s="32"/>
      <c r="AF21" s="32"/>
    </row>
    <row r="22" spans="26:32" x14ac:dyDescent="0.25">
      <c r="Z22" s="32"/>
      <c r="AA22" s="32"/>
      <c r="AB22" s="32"/>
      <c r="AC22" s="32"/>
      <c r="AD22" s="32"/>
      <c r="AE22" s="32"/>
      <c r="AF22" s="32"/>
    </row>
    <row r="23" spans="26:32" x14ac:dyDescent="0.25">
      <c r="Z23" s="32"/>
      <c r="AA23" s="32"/>
      <c r="AB23" s="32"/>
      <c r="AC23" s="32"/>
      <c r="AD23" s="32"/>
      <c r="AE23" s="32"/>
      <c r="AF23" s="32"/>
    </row>
    <row r="24" spans="26:32" x14ac:dyDescent="0.25">
      <c r="Z24" s="32"/>
      <c r="AA24" s="32"/>
      <c r="AB24" s="32"/>
      <c r="AC24" s="32"/>
      <c r="AD24" s="32"/>
      <c r="AE24" s="32"/>
      <c r="AF24" s="32"/>
    </row>
    <row r="25" spans="26:32" x14ac:dyDescent="0.25">
      <c r="Z25" s="32"/>
      <c r="AA25" s="32"/>
      <c r="AB25" s="32"/>
      <c r="AC25" s="32"/>
      <c r="AD25" s="32"/>
      <c r="AE25" s="32"/>
      <c r="AF25" s="32"/>
    </row>
    <row r="26" spans="26:32" x14ac:dyDescent="0.25">
      <c r="Z26" s="32"/>
      <c r="AA26" s="32"/>
      <c r="AB26" s="32"/>
      <c r="AC26" s="32"/>
      <c r="AD26" s="32"/>
      <c r="AE26" s="32"/>
      <c r="AF26" s="32"/>
    </row>
    <row r="27" spans="26:32" x14ac:dyDescent="0.25">
      <c r="Z27" s="32"/>
      <c r="AA27" s="32"/>
      <c r="AB27" s="32"/>
      <c r="AC27" s="32"/>
      <c r="AD27" s="32"/>
      <c r="AE27" s="32"/>
      <c r="AF27" s="32"/>
    </row>
    <row r="28" spans="26:32" x14ac:dyDescent="0.25">
      <c r="Z28" s="32"/>
      <c r="AA28" s="32"/>
      <c r="AB28" s="32"/>
      <c r="AC28" s="32"/>
      <c r="AD28" s="32"/>
      <c r="AE28" s="32"/>
      <c r="AF28" s="32"/>
    </row>
    <row r="29" spans="26:32" x14ac:dyDescent="0.25">
      <c r="Z29" s="32"/>
      <c r="AA29" s="32"/>
      <c r="AB29" s="32"/>
      <c r="AC29" s="32"/>
      <c r="AD29" s="32"/>
      <c r="AE29" s="32"/>
      <c r="AF29" s="32"/>
    </row>
    <row r="30" spans="26:32" x14ac:dyDescent="0.25">
      <c r="Z30" s="32"/>
      <c r="AA30" s="32"/>
      <c r="AB30" s="32"/>
      <c r="AC30" s="32"/>
      <c r="AD30" s="32"/>
      <c r="AE30" s="32"/>
      <c r="AF30" s="32"/>
    </row>
    <row r="31" spans="26:32" x14ac:dyDescent="0.25">
      <c r="Z31" s="32"/>
      <c r="AA31" s="32"/>
      <c r="AB31" s="32"/>
      <c r="AC31" s="32"/>
      <c r="AD31" s="32"/>
      <c r="AE31" s="32"/>
      <c r="AF31" s="32"/>
    </row>
    <row r="32" spans="26:32" x14ac:dyDescent="0.25">
      <c r="Z32" s="32"/>
      <c r="AA32" s="32"/>
      <c r="AB32" s="32"/>
      <c r="AC32" s="32"/>
      <c r="AD32" s="32"/>
      <c r="AE32" s="32"/>
      <c r="AF32" s="32"/>
    </row>
    <row r="33" spans="26:32" x14ac:dyDescent="0.25">
      <c r="Z33" s="32"/>
      <c r="AA33" s="32"/>
      <c r="AB33" s="32"/>
      <c r="AC33" s="32"/>
      <c r="AD33" s="32"/>
      <c r="AE33" s="32"/>
      <c r="AF33" s="32"/>
    </row>
    <row r="34" spans="26:32" x14ac:dyDescent="0.25">
      <c r="Z34" s="32"/>
      <c r="AA34" s="32"/>
      <c r="AB34" s="32"/>
      <c r="AC34" s="32"/>
      <c r="AD34" s="32"/>
      <c r="AE34" s="32"/>
      <c r="AF34" s="32"/>
    </row>
    <row r="35" spans="26:32" x14ac:dyDescent="0.25">
      <c r="Z35" s="32"/>
      <c r="AA35" s="32"/>
      <c r="AB35" s="32"/>
      <c r="AC35" s="32"/>
      <c r="AD35" s="32"/>
      <c r="AE35" s="32"/>
      <c r="AF35" s="32"/>
    </row>
    <row r="36" spans="26:32" x14ac:dyDescent="0.25">
      <c r="Z36" s="32" t="s">
        <v>0</v>
      </c>
      <c r="AA36" s="32"/>
      <c r="AB36" s="32"/>
      <c r="AC36" s="32"/>
      <c r="AD36" s="32"/>
      <c r="AE36" s="32"/>
      <c r="AF36" s="32"/>
    </row>
    <row r="37" spans="26:32" x14ac:dyDescent="0.25">
      <c r="Z37" s="32"/>
      <c r="AA37" s="32"/>
      <c r="AB37" s="32"/>
      <c r="AC37" s="32"/>
      <c r="AD37" s="32"/>
      <c r="AE37" s="32"/>
      <c r="AF37" s="32"/>
    </row>
    <row r="38" spans="26:32" x14ac:dyDescent="0.25">
      <c r="Z38" s="32"/>
      <c r="AA38" s="32"/>
      <c r="AB38" s="32"/>
      <c r="AC38" s="32"/>
      <c r="AD38" s="32"/>
      <c r="AE38" s="32"/>
      <c r="AF38" s="32"/>
    </row>
    <row r="39" spans="26:32" x14ac:dyDescent="0.25">
      <c r="Z39" s="32"/>
      <c r="AA39" s="32"/>
      <c r="AB39" s="32"/>
      <c r="AC39" s="32"/>
      <c r="AD39" s="32"/>
      <c r="AE39" s="32"/>
      <c r="AF39" s="32"/>
    </row>
    <row r="40" spans="26:32" x14ac:dyDescent="0.25">
      <c r="Z40" s="32"/>
      <c r="AA40" s="32"/>
      <c r="AB40" s="32"/>
      <c r="AC40" s="32"/>
      <c r="AD40" s="32"/>
      <c r="AE40" s="32"/>
      <c r="AF40" s="32"/>
    </row>
    <row r="41" spans="26:32" x14ac:dyDescent="0.25">
      <c r="Z41" s="32"/>
      <c r="AA41" s="32"/>
      <c r="AB41" s="32"/>
      <c r="AC41" s="32"/>
      <c r="AD41" s="32"/>
      <c r="AE41" s="32"/>
      <c r="AF41" s="32"/>
    </row>
    <row r="42" spans="26:32" x14ac:dyDescent="0.25">
      <c r="Z42" s="32"/>
      <c r="AA42" s="32"/>
      <c r="AB42" s="32"/>
      <c r="AC42" s="32"/>
      <c r="AD42" s="32"/>
      <c r="AE42" s="32"/>
      <c r="AF42" s="32"/>
    </row>
    <row r="43" spans="26:32" x14ac:dyDescent="0.25">
      <c r="Z43" s="32"/>
      <c r="AA43" s="32"/>
      <c r="AB43" s="32"/>
      <c r="AC43" s="32"/>
      <c r="AD43" s="32"/>
      <c r="AE43" s="32"/>
      <c r="AF43" s="32"/>
    </row>
    <row r="44" spans="26:32" x14ac:dyDescent="0.25">
      <c r="Z44" s="32"/>
      <c r="AA44" s="32"/>
      <c r="AB44" s="32"/>
      <c r="AC44" s="32"/>
      <c r="AD44" s="32"/>
      <c r="AE44" s="32"/>
      <c r="AF44" s="32"/>
    </row>
    <row r="45" spans="26:32" x14ac:dyDescent="0.25">
      <c r="Z45" s="32"/>
      <c r="AA45" s="32"/>
      <c r="AB45" s="32"/>
      <c r="AC45" s="32"/>
      <c r="AD45" s="32"/>
      <c r="AE45" s="32"/>
      <c r="AF45" s="32"/>
    </row>
    <row r="46" spans="26:32" x14ac:dyDescent="0.25">
      <c r="Z46" s="32"/>
      <c r="AA46" s="32"/>
      <c r="AB46" s="32"/>
      <c r="AC46" s="32"/>
      <c r="AD46" s="32"/>
      <c r="AE46" s="32"/>
      <c r="AF46" s="32"/>
    </row>
    <row r="47" spans="26:32" x14ac:dyDescent="0.25">
      <c r="Z47" s="32"/>
      <c r="AA47" s="32"/>
      <c r="AB47" s="32"/>
      <c r="AC47" s="32"/>
      <c r="AD47" s="32"/>
      <c r="AE47" s="32"/>
      <c r="AF47" s="32"/>
    </row>
    <row r="48" spans="26:32" x14ac:dyDescent="0.25">
      <c r="Z48" s="32"/>
      <c r="AA48" s="32"/>
      <c r="AB48" s="32"/>
      <c r="AC48" s="32"/>
      <c r="AD48" s="32"/>
      <c r="AE48" s="32"/>
      <c r="AF48" s="32"/>
    </row>
    <row r="49" spans="26:32" x14ac:dyDescent="0.25">
      <c r="Z49" s="32"/>
      <c r="AA49" s="32"/>
      <c r="AB49" s="32"/>
      <c r="AC49" s="32"/>
      <c r="AD49" s="32"/>
      <c r="AE49" s="32"/>
      <c r="AF49" s="32"/>
    </row>
    <row r="50" spans="26:32" x14ac:dyDescent="0.25">
      <c r="Z50" s="32"/>
      <c r="AA50" s="32"/>
      <c r="AB50" s="32"/>
      <c r="AC50" s="32"/>
      <c r="AD50" s="32"/>
      <c r="AE50" s="32"/>
      <c r="AF50" s="32"/>
    </row>
    <row r="51" spans="26:32" x14ac:dyDescent="0.25">
      <c r="Z51" s="32"/>
      <c r="AA51" s="32"/>
      <c r="AB51" s="32"/>
      <c r="AC51" s="32"/>
      <c r="AD51" s="32"/>
      <c r="AE51" s="32"/>
      <c r="AF51" s="32"/>
    </row>
    <row r="52" spans="26:32" x14ac:dyDescent="0.25">
      <c r="Z52" s="32"/>
      <c r="AA52" s="32"/>
      <c r="AB52" s="32"/>
      <c r="AC52" s="32"/>
      <c r="AD52" s="32"/>
      <c r="AE52" s="32"/>
      <c r="AF52" s="32"/>
    </row>
    <row r="53" spans="26:32" x14ac:dyDescent="0.25">
      <c r="Z53" s="32"/>
      <c r="AA53" s="32"/>
      <c r="AB53" s="32"/>
      <c r="AC53" s="32"/>
      <c r="AD53" s="32"/>
      <c r="AE53" s="32"/>
      <c r="AF53" s="32"/>
    </row>
    <row r="54" spans="26:32" x14ac:dyDescent="0.25">
      <c r="Z54" s="32"/>
      <c r="AA54" s="32"/>
      <c r="AB54" s="32"/>
      <c r="AC54" s="32"/>
      <c r="AD54" s="32"/>
      <c r="AE54" s="32"/>
      <c r="AF54" s="32"/>
    </row>
    <row r="55" spans="26:32" x14ac:dyDescent="0.25">
      <c r="Z55" s="32"/>
      <c r="AA55" s="32"/>
      <c r="AB55" s="32"/>
      <c r="AC55" s="32"/>
      <c r="AD55" s="32"/>
      <c r="AE55" s="32"/>
      <c r="AF55" s="32"/>
    </row>
    <row r="56" spans="26:32" x14ac:dyDescent="0.25">
      <c r="Z56" s="32"/>
      <c r="AA56" s="32"/>
      <c r="AB56" s="32"/>
      <c r="AC56" s="32"/>
      <c r="AD56" s="32"/>
      <c r="AE56" s="32"/>
      <c r="AF56" s="32"/>
    </row>
    <row r="57" spans="26:32" x14ac:dyDescent="0.25">
      <c r="Z57" s="32"/>
      <c r="AA57" s="32"/>
      <c r="AB57" s="32"/>
      <c r="AC57" s="32"/>
      <c r="AD57" s="32"/>
      <c r="AE57" s="32"/>
      <c r="AF57" s="32"/>
    </row>
    <row r="58" spans="26:32" x14ac:dyDescent="0.25">
      <c r="Z58" s="32"/>
      <c r="AA58" s="32"/>
      <c r="AB58" s="32"/>
      <c r="AC58" s="32"/>
      <c r="AD58" s="32"/>
      <c r="AE58" s="32"/>
      <c r="AF58" s="32"/>
    </row>
    <row r="59" spans="26:32" x14ac:dyDescent="0.25">
      <c r="Z59" s="32"/>
      <c r="AA59" s="32"/>
      <c r="AB59" s="32"/>
      <c r="AC59" s="32"/>
      <c r="AD59" s="32"/>
      <c r="AE59" s="32"/>
      <c r="AF59" s="32"/>
    </row>
    <row r="60" spans="26:32" x14ac:dyDescent="0.25">
      <c r="Z60" s="32"/>
      <c r="AA60" s="32"/>
      <c r="AB60" s="32"/>
      <c r="AC60" s="32"/>
      <c r="AD60" s="32"/>
      <c r="AE60" s="32"/>
      <c r="AF60" s="32"/>
    </row>
    <row r="61" spans="26:32" x14ac:dyDescent="0.25">
      <c r="Z61" s="32"/>
      <c r="AA61" s="32"/>
      <c r="AB61" s="32"/>
      <c r="AC61" s="32"/>
      <c r="AD61" s="32"/>
      <c r="AE61" s="32"/>
      <c r="AF61" s="32"/>
    </row>
    <row r="62" spans="26:32" x14ac:dyDescent="0.25">
      <c r="Z62" s="32"/>
      <c r="AA62" s="32"/>
      <c r="AB62" s="32"/>
      <c r="AC62" s="32"/>
      <c r="AD62" s="32"/>
      <c r="AE62" s="32"/>
      <c r="AF62" s="32"/>
    </row>
    <row r="63" spans="26:32" x14ac:dyDescent="0.25">
      <c r="Z63" s="32"/>
      <c r="AA63" s="32"/>
      <c r="AB63" s="32"/>
      <c r="AC63" s="32"/>
      <c r="AD63" s="32"/>
      <c r="AE63" s="32"/>
      <c r="AF63" s="32"/>
    </row>
    <row r="64" spans="26:32" x14ac:dyDescent="0.25">
      <c r="Z64" s="32"/>
      <c r="AA64" s="32"/>
      <c r="AB64" s="32"/>
      <c r="AC64" s="32"/>
      <c r="AD64" s="32"/>
      <c r="AE64" s="32"/>
      <c r="AF64" s="32"/>
    </row>
    <row r="65" spans="1:32" x14ac:dyDescent="0.25">
      <c r="Z65" s="32"/>
      <c r="AA65" s="32"/>
      <c r="AB65" s="32"/>
      <c r="AC65" s="32"/>
      <c r="AD65" s="32"/>
      <c r="AE65" s="32"/>
      <c r="AF65" s="32"/>
    </row>
    <row r="66" spans="1:32" x14ac:dyDescent="0.25">
      <c r="Z66" s="32"/>
      <c r="AA66" s="32"/>
      <c r="AB66" s="32"/>
      <c r="AC66" s="32"/>
      <c r="AD66" s="32"/>
      <c r="AE66" s="32"/>
      <c r="AF66" s="32"/>
    </row>
    <row r="67" spans="1:32" x14ac:dyDescent="0.25">
      <c r="Z67" s="32"/>
      <c r="AA67" s="32"/>
      <c r="AB67" s="32"/>
      <c r="AC67" s="32"/>
      <c r="AD67" s="32"/>
      <c r="AE67" s="32"/>
      <c r="AF67" s="32"/>
    </row>
    <row r="68" spans="1:32" x14ac:dyDescent="0.25">
      <c r="Z68" s="32"/>
      <c r="AA68" s="32"/>
      <c r="AB68" s="32"/>
      <c r="AC68" s="32"/>
      <c r="AD68" s="32"/>
      <c r="AE68" s="32"/>
      <c r="AF68" s="32"/>
    </row>
    <row r="69" spans="1:32" x14ac:dyDescent="0.25">
      <c r="Z69" s="32"/>
      <c r="AA69" s="32"/>
      <c r="AB69" s="32"/>
      <c r="AC69" s="32"/>
      <c r="AD69" s="32"/>
      <c r="AE69" s="32"/>
      <c r="AF69" s="32"/>
    </row>
    <row r="70" spans="1:32" x14ac:dyDescent="0.25">
      <c r="Z70" s="32"/>
      <c r="AA70" s="32"/>
      <c r="AB70" s="32"/>
      <c r="AC70" s="32"/>
      <c r="AD70" s="32"/>
      <c r="AE70" s="32"/>
      <c r="AF70" s="32"/>
    </row>
    <row r="71" spans="1:32" x14ac:dyDescent="0.25">
      <c r="A71" s="23" t="s">
        <v>256</v>
      </c>
      <c r="Z71" s="32"/>
      <c r="AA71" s="32"/>
      <c r="AB71" s="32"/>
      <c r="AC71" s="32"/>
      <c r="AD71" s="32"/>
      <c r="AE71" s="32"/>
      <c r="AF71" s="32"/>
    </row>
    <row r="72" spans="1:32" x14ac:dyDescent="0.25">
      <c r="Z72" s="32"/>
      <c r="AA72" s="32"/>
      <c r="AB72" s="32"/>
      <c r="AC72" s="32"/>
      <c r="AD72" s="32"/>
      <c r="AE72" s="32"/>
      <c r="AF72" s="32"/>
    </row>
    <row r="73" spans="1:32" x14ac:dyDescent="0.25">
      <c r="Z73" s="32"/>
      <c r="AA73" s="32"/>
      <c r="AB73" s="32"/>
      <c r="AC73" s="32"/>
      <c r="AD73" s="32"/>
      <c r="AE73" s="32"/>
      <c r="AF73" s="32"/>
    </row>
    <row r="74" spans="1:32" x14ac:dyDescent="0.25">
      <c r="Z74" s="32"/>
      <c r="AA74" s="32"/>
      <c r="AB74" s="32"/>
      <c r="AC74" s="32"/>
      <c r="AD74" s="32"/>
      <c r="AE74" s="32"/>
      <c r="AF74" s="32"/>
    </row>
    <row r="75" spans="1:32" x14ac:dyDescent="0.25">
      <c r="Z75" s="32"/>
      <c r="AA75" s="32"/>
      <c r="AB75" s="32"/>
      <c r="AC75" s="32"/>
      <c r="AD75" s="32"/>
      <c r="AE75" s="32"/>
      <c r="AF75" s="32"/>
    </row>
    <row r="76" spans="1:32" x14ac:dyDescent="0.25">
      <c r="Z76" s="32"/>
      <c r="AA76" s="32"/>
      <c r="AB76" s="32"/>
      <c r="AC76" s="32"/>
      <c r="AD76" s="32"/>
      <c r="AE76" s="32"/>
      <c r="AF76" s="32"/>
    </row>
    <row r="77" spans="1:32" x14ac:dyDescent="0.25">
      <c r="AA77" s="32"/>
      <c r="AB77" s="32"/>
      <c r="AC77" s="32"/>
      <c r="AD77" s="32"/>
      <c r="AE77" s="32"/>
      <c r="AF77" s="32"/>
    </row>
    <row r="78" spans="1:32" x14ac:dyDescent="0.25">
      <c r="Z78" s="32"/>
      <c r="AA78" s="32"/>
      <c r="AB78" s="32"/>
      <c r="AC78" s="32"/>
      <c r="AD78" s="32"/>
      <c r="AE78" s="32"/>
      <c r="AF78" s="32"/>
    </row>
    <row r="79" spans="1:32" x14ac:dyDescent="0.25">
      <c r="Z79" s="32"/>
      <c r="AA79" s="32"/>
      <c r="AB79" s="32"/>
      <c r="AC79" s="32"/>
      <c r="AD79" s="32"/>
      <c r="AE79" s="32"/>
      <c r="AF79" s="32"/>
    </row>
    <row r="80" spans="1:32" x14ac:dyDescent="0.25">
      <c r="Z80" s="32"/>
      <c r="AA80" s="32"/>
      <c r="AB80" s="32"/>
      <c r="AC80" s="32"/>
      <c r="AD80" s="32"/>
      <c r="AE80" s="32"/>
      <c r="AF80" s="32"/>
    </row>
    <row r="81" spans="26:32" x14ac:dyDescent="0.25">
      <c r="Z81" s="32"/>
      <c r="AA81" s="32"/>
      <c r="AB81" s="32"/>
      <c r="AC81" s="32"/>
      <c r="AD81" s="32"/>
      <c r="AE81" s="32"/>
      <c r="AF81" s="32"/>
    </row>
    <row r="82" spans="26:32" x14ac:dyDescent="0.25">
      <c r="Z82" s="32"/>
      <c r="AA82" s="32"/>
      <c r="AB82" s="32"/>
      <c r="AC82" s="32"/>
      <c r="AD82" s="32"/>
      <c r="AE82" s="32"/>
      <c r="AF82" s="32"/>
    </row>
    <row r="83" spans="26:32" x14ac:dyDescent="0.25">
      <c r="Z83" s="32"/>
      <c r="AA83" s="32"/>
      <c r="AB83" s="32"/>
      <c r="AC83" s="32"/>
      <c r="AD83" s="32"/>
      <c r="AE83" s="32"/>
      <c r="AF83" s="32"/>
    </row>
    <row r="84" spans="26:32" x14ac:dyDescent="0.25">
      <c r="Z84" s="32"/>
      <c r="AA84" s="32"/>
      <c r="AB84" s="32"/>
      <c r="AC84" s="32"/>
      <c r="AD84" s="32"/>
      <c r="AE84" s="32"/>
      <c r="AF84" s="32"/>
    </row>
    <row r="85" spans="26:32" x14ac:dyDescent="0.25">
      <c r="Z85" s="32"/>
      <c r="AA85" s="32"/>
      <c r="AB85" s="32"/>
      <c r="AC85" s="32"/>
      <c r="AD85" s="32"/>
      <c r="AE85" s="32"/>
      <c r="AF85" s="32"/>
    </row>
    <row r="86" spans="26:32" x14ac:dyDescent="0.25">
      <c r="Z86" s="32"/>
      <c r="AA86" s="32"/>
      <c r="AB86" s="32"/>
      <c r="AC86" s="32"/>
      <c r="AD86" s="32"/>
      <c r="AE86" s="32"/>
      <c r="AF86" s="32"/>
    </row>
    <row r="87" spans="26:32" x14ac:dyDescent="0.25">
      <c r="Z87" s="32"/>
      <c r="AA87" s="32"/>
      <c r="AB87" s="32"/>
      <c r="AC87" s="32"/>
      <c r="AD87" s="32"/>
      <c r="AE87" s="32"/>
      <c r="AF87" s="32"/>
    </row>
    <row r="88" spans="26:32" x14ac:dyDescent="0.25">
      <c r="Z88" s="32"/>
      <c r="AA88" s="32"/>
      <c r="AB88" s="32"/>
      <c r="AC88" s="32"/>
      <c r="AD88" s="32"/>
      <c r="AE88" s="32"/>
      <c r="AF88" s="32"/>
    </row>
    <row r="89" spans="26:32" x14ac:dyDescent="0.25">
      <c r="Z89" s="32"/>
      <c r="AA89" s="32"/>
      <c r="AB89" s="32"/>
      <c r="AC89" s="32"/>
      <c r="AD89" s="32"/>
      <c r="AE89" s="32"/>
      <c r="AF89" s="32"/>
    </row>
    <row r="90" spans="26:32" x14ac:dyDescent="0.25">
      <c r="Z90" s="32"/>
      <c r="AB90" s="32"/>
      <c r="AC90" s="32"/>
      <c r="AD90" s="32"/>
      <c r="AE90" s="32"/>
      <c r="AF90" s="32"/>
    </row>
    <row r="91" spans="26:32" x14ac:dyDescent="0.25">
      <c r="Z91" s="32"/>
      <c r="AA91" s="32"/>
      <c r="AB91" s="32"/>
      <c r="AC91" s="32"/>
      <c r="AD91" s="32"/>
      <c r="AE91" s="32"/>
      <c r="AF91" s="32"/>
    </row>
    <row r="92" spans="26:32" ht="22.5" customHeight="1" x14ac:dyDescent="0.25">
      <c r="Z92" s="32"/>
      <c r="AA92" s="32"/>
      <c r="AB92" s="32"/>
      <c r="AC92" s="32"/>
      <c r="AD92" s="32"/>
      <c r="AE92" s="32"/>
      <c r="AF92" s="32"/>
    </row>
    <row r="93" spans="26:32" x14ac:dyDescent="0.25">
      <c r="Z93" s="32"/>
      <c r="AA93" s="32"/>
      <c r="AB93" s="32"/>
      <c r="AC93" s="32"/>
      <c r="AD93" s="32"/>
      <c r="AE93" s="32"/>
      <c r="AF93" s="32"/>
    </row>
    <row r="94" spans="26:32" x14ac:dyDescent="0.25">
      <c r="Z94" s="32"/>
      <c r="AA94" s="32"/>
      <c r="AB94" s="32"/>
      <c r="AC94" s="32"/>
      <c r="AD94" s="32"/>
      <c r="AE94" s="32"/>
      <c r="AF94" s="32"/>
    </row>
    <row r="95" spans="26:32" x14ac:dyDescent="0.25">
      <c r="Z95" s="32"/>
      <c r="AA95" s="32"/>
      <c r="AB95" s="32"/>
      <c r="AC95" s="32"/>
      <c r="AD95" s="32"/>
      <c r="AE95" s="32"/>
      <c r="AF95" s="32"/>
    </row>
    <row r="96" spans="26:32" x14ac:dyDescent="0.25">
      <c r="Z96" s="32"/>
      <c r="AA96" s="32"/>
      <c r="AB96" s="32"/>
      <c r="AC96" s="32"/>
      <c r="AD96" s="32"/>
      <c r="AE96" s="32"/>
      <c r="AF96" s="32"/>
    </row>
    <row r="97" spans="26:32" x14ac:dyDescent="0.25">
      <c r="Z97" s="32"/>
      <c r="AA97" s="32"/>
      <c r="AB97" s="32"/>
      <c r="AC97" s="32"/>
      <c r="AD97" s="32"/>
      <c r="AE97" s="32"/>
      <c r="AF97" s="32"/>
    </row>
    <row r="98" spans="26:32" x14ac:dyDescent="0.25">
      <c r="Z98" s="32"/>
      <c r="AA98" s="32"/>
      <c r="AB98" s="32"/>
      <c r="AC98" s="32"/>
      <c r="AD98" s="32"/>
      <c r="AE98" s="32"/>
      <c r="AF98" s="32"/>
    </row>
    <row r="99" spans="26:32" x14ac:dyDescent="0.25">
      <c r="Z99" s="32"/>
      <c r="AA99" s="32"/>
      <c r="AB99" s="32"/>
      <c r="AC99" s="32"/>
      <c r="AD99" s="32"/>
      <c r="AE99" s="32"/>
      <c r="AF99" s="32"/>
    </row>
    <row r="100" spans="26:32" x14ac:dyDescent="0.25">
      <c r="Z100" s="32"/>
      <c r="AA100" s="32"/>
      <c r="AB100" s="32"/>
      <c r="AC100" s="32"/>
      <c r="AD100" s="32"/>
      <c r="AE100" s="32"/>
      <c r="AF100" s="32"/>
    </row>
    <row r="101" spans="26:32" x14ac:dyDescent="0.25">
      <c r="Z101" s="32"/>
      <c r="AA101" s="32"/>
      <c r="AB101" s="32"/>
      <c r="AC101" s="32"/>
      <c r="AD101" s="32"/>
      <c r="AE101" s="32"/>
      <c r="AF101" s="32"/>
    </row>
    <row r="102" spans="26:32" x14ac:dyDescent="0.25">
      <c r="Z102" s="32"/>
      <c r="AA102" s="32"/>
      <c r="AB102" s="32"/>
      <c r="AC102" s="32"/>
      <c r="AD102" s="32"/>
      <c r="AE102" s="32"/>
      <c r="AF102" s="32"/>
    </row>
    <row r="103" spans="26:32" x14ac:dyDescent="0.25">
      <c r="Z103" s="32"/>
      <c r="AA103" s="32"/>
      <c r="AB103" s="32"/>
      <c r="AC103" s="32"/>
      <c r="AD103" s="32"/>
      <c r="AE103" s="32"/>
      <c r="AF103" s="32"/>
    </row>
    <row r="104" spans="26:32" x14ac:dyDescent="0.25">
      <c r="Z104" s="32"/>
      <c r="AA104" s="32"/>
      <c r="AB104" s="32"/>
      <c r="AC104" s="32"/>
      <c r="AD104" s="32"/>
      <c r="AE104" s="32"/>
      <c r="AF104" s="32"/>
    </row>
    <row r="105" spans="26:32" x14ac:dyDescent="0.25">
      <c r="Z105" s="32"/>
      <c r="AA105" s="32"/>
      <c r="AB105" s="32"/>
      <c r="AC105" s="32"/>
      <c r="AD105" s="32"/>
      <c r="AE105" s="32"/>
      <c r="AF105" s="32"/>
    </row>
    <row r="106" spans="26:32" x14ac:dyDescent="0.25">
      <c r="Z106" s="32"/>
      <c r="AA106" s="32"/>
      <c r="AB106" s="32"/>
      <c r="AC106" s="32"/>
      <c r="AD106" s="32"/>
      <c r="AE106" s="32"/>
      <c r="AF106" s="32"/>
    </row>
    <row r="107" spans="26:32" x14ac:dyDescent="0.25">
      <c r="Z107" s="32"/>
      <c r="AA107" s="32"/>
      <c r="AB107" s="32"/>
      <c r="AC107" s="32"/>
      <c r="AD107" s="32"/>
      <c r="AE107" s="32"/>
      <c r="AF107" s="32"/>
    </row>
    <row r="108" spans="26:32" x14ac:dyDescent="0.25">
      <c r="Z108" s="32"/>
      <c r="AA108" s="32"/>
      <c r="AB108" s="32"/>
      <c r="AC108" s="32"/>
      <c r="AD108" s="32"/>
      <c r="AE108" s="32"/>
      <c r="AF108" s="32"/>
    </row>
    <row r="109" spans="26:32" x14ac:dyDescent="0.25">
      <c r="Z109" s="32"/>
      <c r="AA109" s="32"/>
      <c r="AB109" s="32"/>
      <c r="AC109" s="32"/>
      <c r="AD109" s="32"/>
      <c r="AE109" s="32"/>
      <c r="AF109" s="32"/>
    </row>
    <row r="110" spans="26:32" x14ac:dyDescent="0.25">
      <c r="Z110" s="32"/>
      <c r="AA110" s="32"/>
      <c r="AB110" s="32"/>
      <c r="AC110" s="32"/>
      <c r="AD110" s="32"/>
      <c r="AE110" s="32"/>
      <c r="AF110" s="32"/>
    </row>
    <row r="111" spans="26:32" x14ac:dyDescent="0.25">
      <c r="Z111" s="32"/>
      <c r="AA111" s="32"/>
      <c r="AB111" s="32"/>
      <c r="AC111" s="32"/>
      <c r="AD111" s="32"/>
      <c r="AE111" s="32"/>
      <c r="AF111" s="32"/>
    </row>
    <row r="112" spans="26:32" x14ac:dyDescent="0.25">
      <c r="Z112" s="32"/>
      <c r="AA112" s="32"/>
      <c r="AB112" s="32"/>
      <c r="AC112" s="32"/>
      <c r="AD112" s="32"/>
      <c r="AE112" s="32"/>
      <c r="AF112" s="32"/>
    </row>
    <row r="113" spans="26:32" x14ac:dyDescent="0.25">
      <c r="Z113" s="32"/>
      <c r="AA113" s="32"/>
      <c r="AB113" s="32"/>
      <c r="AC113" s="32"/>
      <c r="AD113" s="32"/>
      <c r="AE113" s="32"/>
      <c r="AF113" s="32"/>
    </row>
    <row r="114" spans="26:32" x14ac:dyDescent="0.25">
      <c r="Z114" s="32"/>
      <c r="AA114" s="32"/>
      <c r="AB114" s="32"/>
      <c r="AC114" s="32"/>
      <c r="AD114" s="32"/>
      <c r="AE114" s="32"/>
      <c r="AF114" s="32"/>
    </row>
    <row r="115" spans="26:32" x14ac:dyDescent="0.25">
      <c r="Z115" s="32"/>
      <c r="AA115" s="32"/>
      <c r="AB115" s="32"/>
      <c r="AC115" s="32"/>
      <c r="AD115" s="32"/>
      <c r="AE115" s="32"/>
      <c r="AF115" s="32"/>
    </row>
    <row r="116" spans="26:32" x14ac:dyDescent="0.25">
      <c r="Z116" s="32"/>
      <c r="AA116" s="32"/>
      <c r="AB116" s="32"/>
      <c r="AC116" s="32"/>
      <c r="AD116" s="32"/>
      <c r="AE116" s="32"/>
      <c r="AF116" s="32"/>
    </row>
    <row r="117" spans="26:32" x14ac:dyDescent="0.25">
      <c r="Z117" s="32"/>
      <c r="AA117" s="32"/>
      <c r="AB117" s="32"/>
      <c r="AC117" s="32"/>
      <c r="AD117" s="32"/>
      <c r="AE117" s="32"/>
      <c r="AF117" s="32"/>
    </row>
    <row r="118" spans="26:32" x14ac:dyDescent="0.25">
      <c r="Z118" s="32"/>
      <c r="AA118" s="32"/>
      <c r="AB118" s="32"/>
      <c r="AC118" s="32"/>
      <c r="AD118" s="32"/>
      <c r="AE118" s="32"/>
      <c r="AF118" s="32"/>
    </row>
    <row r="119" spans="26:32" x14ac:dyDescent="0.25">
      <c r="Z119" s="32"/>
      <c r="AA119" s="32"/>
      <c r="AB119" s="32"/>
      <c r="AC119" s="32"/>
      <c r="AD119" s="32"/>
      <c r="AE119" s="32"/>
      <c r="AF119" s="32"/>
    </row>
    <row r="120" spans="26:32" x14ac:dyDescent="0.25">
      <c r="Z120" s="32"/>
      <c r="AA120" s="32"/>
      <c r="AB120" s="32"/>
      <c r="AC120" s="32"/>
      <c r="AD120" s="32"/>
      <c r="AE120" s="32"/>
      <c r="AF120" s="32"/>
    </row>
    <row r="121" spans="26:32" x14ac:dyDescent="0.25">
      <c r="Z121" s="32"/>
      <c r="AA121" s="32"/>
      <c r="AB121" s="32"/>
      <c r="AC121" s="32"/>
      <c r="AD121" s="32"/>
      <c r="AE121" s="32"/>
      <c r="AF121" s="32"/>
    </row>
    <row r="122" spans="26:32" x14ac:dyDescent="0.25">
      <c r="Z122" s="32"/>
      <c r="AA122" s="32"/>
      <c r="AB122" s="32"/>
      <c r="AC122" s="32"/>
      <c r="AD122" s="32"/>
      <c r="AE122" s="32"/>
      <c r="AF122" s="32"/>
    </row>
    <row r="123" spans="26:32" x14ac:dyDescent="0.25">
      <c r="Z123" s="32"/>
      <c r="AA123" s="32"/>
      <c r="AB123" s="32"/>
      <c r="AC123" s="32"/>
      <c r="AD123" s="32"/>
      <c r="AE123" s="32"/>
      <c r="AF123" s="32"/>
    </row>
    <row r="124" spans="26:32" x14ac:dyDescent="0.25">
      <c r="Z124" s="32"/>
      <c r="AA124" s="32"/>
      <c r="AB124" s="32"/>
      <c r="AC124" s="32"/>
      <c r="AD124" s="32"/>
      <c r="AE124" s="32"/>
      <c r="AF124" s="32"/>
    </row>
    <row r="125" spans="26:32" x14ac:dyDescent="0.25">
      <c r="Z125" s="32"/>
      <c r="AA125" s="32"/>
      <c r="AB125" s="32"/>
      <c r="AC125" s="32"/>
      <c r="AD125" s="32"/>
      <c r="AE125" s="32"/>
      <c r="AF125" s="32"/>
    </row>
    <row r="126" spans="26:32" x14ac:dyDescent="0.25">
      <c r="Z126" s="32"/>
      <c r="AA126" s="32"/>
      <c r="AB126" s="32"/>
      <c r="AC126" s="32"/>
      <c r="AD126" s="32"/>
      <c r="AE126" s="32"/>
      <c r="AF126" s="32"/>
    </row>
    <row r="127" spans="26:32" x14ac:dyDescent="0.25">
      <c r="Z127" s="32"/>
      <c r="AA127" s="32"/>
      <c r="AB127" s="32"/>
      <c r="AC127" s="32"/>
      <c r="AD127" s="32"/>
      <c r="AE127" s="32"/>
      <c r="AF127" s="32"/>
    </row>
    <row r="128" spans="26:32" x14ac:dyDescent="0.25">
      <c r="Z128" s="32"/>
      <c r="AA128" s="32"/>
      <c r="AB128" s="32"/>
      <c r="AC128" s="32"/>
      <c r="AD128" s="32"/>
      <c r="AE128" s="32"/>
      <c r="AF128" s="32"/>
    </row>
    <row r="129" spans="26:32" x14ac:dyDescent="0.25">
      <c r="Z129" s="32"/>
      <c r="AA129" s="32"/>
      <c r="AB129" s="32"/>
      <c r="AC129" s="32"/>
      <c r="AD129" s="32"/>
      <c r="AE129" s="32"/>
      <c r="AF129" s="32"/>
    </row>
    <row r="130" spans="26:32" x14ac:dyDescent="0.25">
      <c r="Z130" s="32"/>
      <c r="AA130" s="32"/>
      <c r="AB130" s="32"/>
      <c r="AC130" s="32"/>
      <c r="AD130" s="32"/>
      <c r="AE130" s="32"/>
      <c r="AF130" s="32"/>
    </row>
    <row r="131" spans="26:32" x14ac:dyDescent="0.25">
      <c r="Z131" s="32"/>
      <c r="AA131" s="32"/>
      <c r="AB131" s="32"/>
      <c r="AC131" s="32"/>
      <c r="AD131" s="32"/>
      <c r="AE131" s="32"/>
      <c r="AF131" s="32"/>
    </row>
    <row r="132" spans="26:32" x14ac:dyDescent="0.25">
      <c r="Z132" s="32"/>
      <c r="AA132" s="32"/>
      <c r="AB132" s="32"/>
      <c r="AC132" s="32"/>
      <c r="AD132" s="32"/>
      <c r="AE132" s="32"/>
      <c r="AF132" s="32"/>
    </row>
    <row r="133" spans="26:32" x14ac:dyDescent="0.25">
      <c r="Z133" s="32"/>
      <c r="AA133" s="32"/>
      <c r="AB133" s="32"/>
      <c r="AC133" s="32"/>
      <c r="AD133" s="32"/>
      <c r="AE133" s="32"/>
      <c r="AF133" s="32"/>
    </row>
    <row r="134" spans="26:32" x14ac:dyDescent="0.25">
      <c r="Z134" s="32"/>
      <c r="AA134" s="32"/>
      <c r="AB134" s="32"/>
      <c r="AC134" s="32"/>
      <c r="AD134" s="32"/>
      <c r="AE134" s="32"/>
      <c r="AF134" s="32"/>
    </row>
    <row r="135" spans="26:32" x14ac:dyDescent="0.25">
      <c r="Z135" s="32"/>
      <c r="AA135" s="32"/>
      <c r="AB135" s="32"/>
      <c r="AC135" s="32"/>
      <c r="AD135" s="32"/>
      <c r="AE135" s="32"/>
      <c r="AF135" s="32"/>
    </row>
    <row r="136" spans="26:32" x14ac:dyDescent="0.25">
      <c r="Z136" s="32"/>
      <c r="AA136" s="32"/>
      <c r="AB136" s="32"/>
      <c r="AC136" s="32"/>
      <c r="AD136" s="32"/>
      <c r="AE136" s="32"/>
      <c r="AF136" s="32"/>
    </row>
    <row r="137" spans="26:32" x14ac:dyDescent="0.25">
      <c r="Z137" s="32"/>
      <c r="AA137" s="32"/>
      <c r="AB137" s="32"/>
      <c r="AC137" s="32"/>
      <c r="AD137" s="32"/>
      <c r="AE137" s="32"/>
      <c r="AF137" s="32"/>
    </row>
    <row r="138" spans="26:32" x14ac:dyDescent="0.25">
      <c r="Z138" s="32"/>
      <c r="AA138" s="32"/>
      <c r="AB138" s="32"/>
      <c r="AC138" s="32"/>
      <c r="AD138" s="32"/>
      <c r="AE138" s="32"/>
      <c r="AF138" s="32"/>
    </row>
    <row r="139" spans="26:32" x14ac:dyDescent="0.25">
      <c r="Z139" s="32"/>
      <c r="AA139" s="32"/>
      <c r="AB139" s="32"/>
      <c r="AC139" s="32"/>
      <c r="AD139" s="32"/>
      <c r="AE139" s="32"/>
      <c r="AF139" s="32"/>
    </row>
    <row r="140" spans="26:32" x14ac:dyDescent="0.25">
      <c r="Z140" s="32"/>
      <c r="AA140" s="32"/>
      <c r="AB140" s="32"/>
      <c r="AC140" s="32"/>
      <c r="AD140" s="32"/>
      <c r="AE140" s="32"/>
      <c r="AF140" s="32"/>
    </row>
    <row r="141" spans="26:32" x14ac:dyDescent="0.25">
      <c r="Z141" s="32"/>
      <c r="AA141" s="32"/>
      <c r="AB141" s="32"/>
      <c r="AC141" s="32"/>
      <c r="AD141" s="32"/>
      <c r="AE141" s="32"/>
      <c r="AF141" s="32"/>
    </row>
    <row r="142" spans="26:32" x14ac:dyDescent="0.25">
      <c r="Z142" s="32"/>
      <c r="AA142" s="32"/>
      <c r="AB142" s="32"/>
      <c r="AC142" s="32"/>
      <c r="AD142" s="32"/>
      <c r="AE142" s="32"/>
      <c r="AF142" s="32"/>
    </row>
    <row r="143" spans="26:32" x14ac:dyDescent="0.25">
      <c r="Z143" s="32"/>
      <c r="AA143" s="32"/>
      <c r="AB143" s="32"/>
      <c r="AC143" s="32"/>
      <c r="AD143" s="32"/>
      <c r="AE143" s="32"/>
      <c r="AF143" s="32"/>
    </row>
    <row r="144" spans="26:32" x14ac:dyDescent="0.25">
      <c r="Z144" s="32"/>
      <c r="AA144" s="32"/>
      <c r="AB144" s="32"/>
      <c r="AC144" s="32"/>
      <c r="AD144" s="32"/>
      <c r="AE144" s="32"/>
      <c r="AF144" s="32"/>
    </row>
    <row r="145" spans="19:32" x14ac:dyDescent="0.25">
      <c r="Z145" s="32"/>
      <c r="AA145" s="32"/>
      <c r="AB145" s="32"/>
      <c r="AC145" s="32"/>
      <c r="AD145" s="32"/>
      <c r="AE145" s="32"/>
      <c r="AF145" s="32"/>
    </row>
    <row r="146" spans="19:32" x14ac:dyDescent="0.25">
      <c r="Z146" s="32"/>
      <c r="AA146" s="32"/>
      <c r="AB146" s="32"/>
      <c r="AC146" s="32"/>
      <c r="AD146" s="32"/>
      <c r="AE146" s="32"/>
      <c r="AF146" s="32"/>
    </row>
    <row r="147" spans="19:32" x14ac:dyDescent="0.25">
      <c r="Z147" s="32"/>
      <c r="AA147" s="32"/>
      <c r="AB147" s="32"/>
      <c r="AC147" s="32"/>
      <c r="AD147" s="32"/>
      <c r="AE147" s="32"/>
      <c r="AF147" s="32"/>
    </row>
    <row r="148" spans="19:32" x14ac:dyDescent="0.25">
      <c r="Z148" s="32"/>
      <c r="AA148" s="32"/>
      <c r="AB148" s="32"/>
      <c r="AC148" s="32"/>
      <c r="AD148" s="32"/>
      <c r="AE148" s="32"/>
      <c r="AF148" s="32"/>
    </row>
    <row r="149" spans="19:32" x14ac:dyDescent="0.25">
      <c r="Z149" s="32"/>
      <c r="AA149" s="32"/>
      <c r="AB149" s="32"/>
      <c r="AC149" s="32"/>
      <c r="AD149" s="32"/>
      <c r="AE149" s="32"/>
      <c r="AF149" s="32"/>
    </row>
    <row r="150" spans="19:32" x14ac:dyDescent="0.25">
      <c r="S150" s="23" t="s">
        <v>1</v>
      </c>
      <c r="Z150" s="32"/>
      <c r="AA150" s="32"/>
      <c r="AB150" s="32"/>
      <c r="AC150" s="32"/>
      <c r="AD150" s="32"/>
      <c r="AE150" s="32"/>
      <c r="AF150" s="32"/>
    </row>
    <row r="151" spans="19:32" x14ac:dyDescent="0.25">
      <c r="Z151" s="32"/>
      <c r="AA151" s="32"/>
      <c r="AB151" s="32"/>
      <c r="AC151" s="32"/>
      <c r="AD151" s="32"/>
      <c r="AE151" s="32"/>
      <c r="AF151" s="32"/>
    </row>
    <row r="152" spans="19:32" x14ac:dyDescent="0.25">
      <c r="Z152" s="32"/>
      <c r="AA152" s="32"/>
      <c r="AB152" s="32"/>
      <c r="AC152" s="32"/>
      <c r="AD152" s="32"/>
      <c r="AE152" s="32"/>
      <c r="AF152" s="32"/>
    </row>
    <row r="153" spans="19:32" x14ac:dyDescent="0.25">
      <c r="Z153" s="32"/>
      <c r="AA153" s="32"/>
      <c r="AB153" s="32"/>
      <c r="AC153" s="32"/>
      <c r="AD153" s="32"/>
      <c r="AE153" s="32"/>
      <c r="AF153" s="32"/>
    </row>
    <row r="154" spans="19:32" x14ac:dyDescent="0.25">
      <c r="Z154" s="32"/>
      <c r="AA154" s="32"/>
      <c r="AB154" s="32"/>
      <c r="AC154" s="32"/>
      <c r="AD154" s="32"/>
      <c r="AE154" s="32"/>
      <c r="AF154" s="32"/>
    </row>
    <row r="155" spans="19:32" x14ac:dyDescent="0.25">
      <c r="Z155" s="32"/>
      <c r="AA155" s="32"/>
      <c r="AB155" s="32"/>
      <c r="AC155" s="32"/>
      <c r="AD155" s="32"/>
      <c r="AE155" s="32"/>
      <c r="AF155" s="32"/>
    </row>
    <row r="156" spans="19:32" x14ac:dyDescent="0.25">
      <c r="Z156" s="32"/>
      <c r="AA156" s="32"/>
      <c r="AB156" s="32"/>
      <c r="AC156" s="32"/>
      <c r="AD156" s="32"/>
      <c r="AE156" s="32"/>
      <c r="AF156" s="32"/>
    </row>
    <row r="157" spans="19:32" x14ac:dyDescent="0.25">
      <c r="Z157" s="32"/>
      <c r="AA157" s="32"/>
      <c r="AB157" s="32"/>
      <c r="AC157" s="32"/>
      <c r="AD157" s="32"/>
      <c r="AE157" s="32"/>
      <c r="AF157" s="32"/>
    </row>
    <row r="158" spans="19:32" x14ac:dyDescent="0.25">
      <c r="Z158" s="32"/>
      <c r="AA158" s="32"/>
      <c r="AB158" s="32"/>
      <c r="AC158" s="32"/>
      <c r="AD158" s="32"/>
      <c r="AE158" s="32"/>
      <c r="AF158" s="32"/>
    </row>
    <row r="159" spans="19:32" x14ac:dyDescent="0.25">
      <c r="Z159" s="32"/>
      <c r="AA159" s="32"/>
      <c r="AB159" s="32"/>
      <c r="AC159" s="32"/>
      <c r="AD159" s="32"/>
      <c r="AE159" s="32"/>
      <c r="AF159" s="32"/>
    </row>
    <row r="160" spans="19:32" x14ac:dyDescent="0.25">
      <c r="Z160" s="32"/>
      <c r="AA160" s="32"/>
      <c r="AB160" s="32"/>
      <c r="AC160" s="32"/>
      <c r="AD160" s="32"/>
      <c r="AE160" s="32"/>
      <c r="AF160" s="32"/>
    </row>
    <row r="161" spans="26:32" x14ac:dyDescent="0.25">
      <c r="Z161" s="32"/>
      <c r="AA161" s="32"/>
      <c r="AB161" s="32"/>
      <c r="AC161" s="32"/>
      <c r="AD161" s="32"/>
      <c r="AE161" s="32"/>
      <c r="AF161" s="32"/>
    </row>
    <row r="162" spans="26:32" x14ac:dyDescent="0.25">
      <c r="Z162" s="32"/>
      <c r="AA162" s="32"/>
      <c r="AB162" s="32"/>
      <c r="AC162" s="32"/>
      <c r="AD162" s="32"/>
      <c r="AE162" s="32"/>
      <c r="AF162" s="32"/>
    </row>
    <row r="163" spans="26:32" x14ac:dyDescent="0.25">
      <c r="Z163" s="32"/>
      <c r="AA163" s="32"/>
      <c r="AB163" s="32"/>
      <c r="AC163" s="32"/>
      <c r="AD163" s="32"/>
      <c r="AE163" s="32"/>
      <c r="AF163" s="32"/>
    </row>
    <row r="164" spans="26:32" x14ac:dyDescent="0.25">
      <c r="Z164" s="32"/>
      <c r="AA164" s="32"/>
      <c r="AB164" s="32"/>
      <c r="AC164" s="32"/>
      <c r="AD164" s="32"/>
      <c r="AE164" s="32"/>
      <c r="AF164" s="32"/>
    </row>
    <row r="165" spans="26:32" x14ac:dyDescent="0.25">
      <c r="Z165" s="32"/>
      <c r="AA165" s="32"/>
      <c r="AB165" s="32"/>
      <c r="AC165" s="32"/>
      <c r="AD165" s="32"/>
      <c r="AE165" s="32"/>
      <c r="AF165" s="32"/>
    </row>
    <row r="166" spans="26:32" x14ac:dyDescent="0.25">
      <c r="Z166" s="32"/>
      <c r="AA166" s="32"/>
      <c r="AB166" s="32"/>
      <c r="AC166" s="32"/>
      <c r="AD166" s="32"/>
      <c r="AE166" s="32"/>
      <c r="AF166" s="32"/>
    </row>
    <row r="167" spans="26:32" x14ac:dyDescent="0.25">
      <c r="Z167" s="32"/>
      <c r="AA167" s="32"/>
      <c r="AB167" s="32"/>
      <c r="AC167" s="32"/>
      <c r="AD167" s="32"/>
      <c r="AE167" s="32"/>
      <c r="AF167" s="32"/>
    </row>
    <row r="168" spans="26:32" x14ac:dyDescent="0.25">
      <c r="Z168" s="32"/>
      <c r="AA168" s="32"/>
      <c r="AB168" s="32"/>
      <c r="AC168" s="32"/>
      <c r="AD168" s="32"/>
      <c r="AE168" s="32"/>
      <c r="AF168" s="32"/>
    </row>
    <row r="169" spans="26:32" x14ac:dyDescent="0.25">
      <c r="Z169" s="32"/>
      <c r="AA169" s="32"/>
      <c r="AB169" s="32"/>
      <c r="AC169" s="32"/>
      <c r="AD169" s="32"/>
      <c r="AE169" s="32"/>
      <c r="AF169" s="32"/>
    </row>
    <row r="170" spans="26:32" x14ac:dyDescent="0.25">
      <c r="Z170" s="32"/>
      <c r="AA170" s="32"/>
      <c r="AB170" s="32"/>
      <c r="AC170" s="32"/>
      <c r="AD170" s="32"/>
      <c r="AE170" s="32"/>
      <c r="AF170" s="32"/>
    </row>
    <row r="171" spans="26:32" x14ac:dyDescent="0.25">
      <c r="Z171" s="32"/>
      <c r="AA171" s="32"/>
      <c r="AB171" s="32"/>
      <c r="AC171" s="32"/>
      <c r="AD171" s="32"/>
      <c r="AE171" s="32"/>
      <c r="AF171" s="32"/>
    </row>
    <row r="172" spans="26:32" x14ac:dyDescent="0.25">
      <c r="Z172" s="32"/>
      <c r="AA172" s="32"/>
      <c r="AB172" s="32"/>
      <c r="AC172" s="32"/>
      <c r="AD172" s="32"/>
      <c r="AE172" s="32"/>
      <c r="AF172" s="32"/>
    </row>
    <row r="173" spans="26:32" x14ac:dyDescent="0.25">
      <c r="Z173" s="32"/>
      <c r="AA173" s="32"/>
      <c r="AB173" s="32"/>
      <c r="AC173" s="32"/>
      <c r="AD173" s="32"/>
      <c r="AE173" s="32"/>
      <c r="AF173" s="32"/>
    </row>
    <row r="174" spans="26:32" x14ac:dyDescent="0.25">
      <c r="Z174" s="32"/>
      <c r="AA174" s="32"/>
      <c r="AB174" s="32"/>
      <c r="AC174" s="32"/>
      <c r="AD174" s="32"/>
      <c r="AE174" s="32"/>
      <c r="AF174" s="32"/>
    </row>
    <row r="175" spans="26:32" x14ac:dyDescent="0.25">
      <c r="Z175" s="32"/>
      <c r="AA175" s="32"/>
      <c r="AB175" s="32"/>
      <c r="AC175" s="32"/>
      <c r="AD175" s="32"/>
      <c r="AE175" s="32"/>
      <c r="AF175" s="32"/>
    </row>
    <row r="176" spans="26:32" x14ac:dyDescent="0.25">
      <c r="Z176" s="32"/>
      <c r="AA176" s="32"/>
      <c r="AB176" s="32"/>
      <c r="AC176" s="32"/>
      <c r="AD176" s="32"/>
      <c r="AE176" s="32"/>
      <c r="AF176" s="32"/>
    </row>
    <row r="177" spans="26:32" x14ac:dyDescent="0.25">
      <c r="Z177" s="32"/>
      <c r="AA177" s="32"/>
      <c r="AB177" s="32"/>
      <c r="AC177" s="32"/>
      <c r="AD177" s="32"/>
      <c r="AE177" s="32"/>
      <c r="AF177" s="32"/>
    </row>
    <row r="178" spans="26:32" x14ac:dyDescent="0.25">
      <c r="Z178" s="32"/>
      <c r="AA178" s="32"/>
      <c r="AB178" s="32"/>
      <c r="AC178" s="32"/>
      <c r="AD178" s="32"/>
      <c r="AE178" s="32"/>
      <c r="AF178" s="32"/>
    </row>
    <row r="179" spans="26:32" x14ac:dyDescent="0.25">
      <c r="Z179" s="32"/>
      <c r="AA179" s="32"/>
      <c r="AB179" s="32"/>
      <c r="AC179" s="32"/>
      <c r="AD179" s="32"/>
      <c r="AE179" s="32"/>
      <c r="AF179" s="32"/>
    </row>
    <row r="180" spans="26:32" x14ac:dyDescent="0.25">
      <c r="Z180" s="32"/>
      <c r="AA180" s="32"/>
      <c r="AB180" s="32"/>
      <c r="AC180" s="32"/>
      <c r="AD180" s="32"/>
      <c r="AE180" s="32"/>
      <c r="AF180" s="32"/>
    </row>
    <row r="181" spans="26:32" x14ac:dyDescent="0.25">
      <c r="Z181" s="32"/>
      <c r="AA181" s="32"/>
      <c r="AB181" s="32"/>
      <c r="AC181" s="32"/>
      <c r="AD181" s="32"/>
      <c r="AE181" s="32"/>
      <c r="AF181" s="32"/>
    </row>
    <row r="182" spans="26:32" x14ac:dyDescent="0.25">
      <c r="Z182" s="32"/>
      <c r="AA182" s="32"/>
      <c r="AB182" s="32"/>
      <c r="AC182" s="32"/>
      <c r="AD182" s="32"/>
      <c r="AE182" s="32"/>
      <c r="AF182" s="32"/>
    </row>
    <row r="183" spans="26:32" x14ac:dyDescent="0.25">
      <c r="Z183" s="32"/>
      <c r="AA183" s="32"/>
      <c r="AB183" s="32"/>
      <c r="AC183" s="32"/>
      <c r="AD183" s="32"/>
      <c r="AE183" s="32"/>
      <c r="AF183" s="32"/>
    </row>
    <row r="184" spans="26:32" x14ac:dyDescent="0.25">
      <c r="Z184" s="32"/>
      <c r="AA184" s="32"/>
      <c r="AB184" s="32"/>
      <c r="AC184" s="32"/>
      <c r="AD184" s="32"/>
      <c r="AE184" s="32"/>
      <c r="AF184" s="32"/>
    </row>
    <row r="185" spans="26:32" x14ac:dyDescent="0.25">
      <c r="Z185" s="32"/>
      <c r="AA185" s="32"/>
      <c r="AB185" s="32"/>
      <c r="AC185" s="32"/>
      <c r="AD185" s="32"/>
      <c r="AE185" s="32"/>
      <c r="AF185" s="32"/>
    </row>
    <row r="186" spans="26:32" x14ac:dyDescent="0.25">
      <c r="Z186" s="32"/>
      <c r="AA186" s="32"/>
      <c r="AB186" s="32"/>
      <c r="AC186" s="32"/>
      <c r="AD186" s="32"/>
      <c r="AE186" s="32"/>
      <c r="AF186" s="32"/>
    </row>
    <row r="187" spans="26:32" x14ac:dyDescent="0.25">
      <c r="Z187" s="32"/>
      <c r="AA187" s="32"/>
      <c r="AB187" s="32"/>
      <c r="AC187" s="32"/>
      <c r="AD187" s="32"/>
      <c r="AE187" s="32"/>
      <c r="AF187" s="32"/>
    </row>
    <row r="188" spans="26:32" x14ac:dyDescent="0.25">
      <c r="Z188" s="32"/>
      <c r="AA188" s="32"/>
      <c r="AB188" s="32"/>
      <c r="AC188" s="32"/>
      <c r="AD188" s="32"/>
      <c r="AE188" s="32"/>
      <c r="AF188" s="32"/>
    </row>
    <row r="189" spans="26:32" x14ac:dyDescent="0.25">
      <c r="Z189" s="32"/>
      <c r="AA189" s="32"/>
      <c r="AB189" s="32"/>
      <c r="AC189" s="32"/>
      <c r="AD189" s="32"/>
      <c r="AE189" s="32"/>
      <c r="AF189" s="32"/>
    </row>
    <row r="190" spans="26:32" x14ac:dyDescent="0.25">
      <c r="Z190" s="32"/>
      <c r="AA190" s="32"/>
      <c r="AB190" s="32"/>
      <c r="AC190" s="32"/>
      <c r="AD190" s="32"/>
      <c r="AE190" s="32"/>
      <c r="AF190" s="32"/>
    </row>
    <row r="191" spans="26:32" x14ac:dyDescent="0.25">
      <c r="Z191" s="32"/>
      <c r="AA191" s="32"/>
      <c r="AB191" s="32"/>
      <c r="AC191" s="32"/>
      <c r="AD191" s="32"/>
      <c r="AE191" s="32"/>
      <c r="AF191" s="32"/>
    </row>
    <row r="192" spans="26:32" x14ac:dyDescent="0.25">
      <c r="Z192" s="32"/>
      <c r="AA192" s="32"/>
      <c r="AB192" s="32"/>
      <c r="AC192" s="32"/>
      <c r="AD192" s="32"/>
      <c r="AE192" s="32"/>
      <c r="AF192" s="32"/>
    </row>
    <row r="193" spans="26:32" x14ac:dyDescent="0.25">
      <c r="Z193" s="32"/>
      <c r="AA193" s="32"/>
      <c r="AB193" s="32"/>
      <c r="AC193" s="32"/>
      <c r="AD193" s="32"/>
      <c r="AE193" s="32"/>
      <c r="AF193" s="32"/>
    </row>
    <row r="194" spans="26:32" x14ac:dyDescent="0.25">
      <c r="Z194" s="32"/>
      <c r="AA194" s="32"/>
      <c r="AB194" s="32"/>
      <c r="AC194" s="32"/>
      <c r="AD194" s="32"/>
      <c r="AE194" s="32"/>
      <c r="AF194" s="32"/>
    </row>
    <row r="195" spans="26:32" x14ac:dyDescent="0.25">
      <c r="Z195" s="32"/>
      <c r="AA195" s="32"/>
      <c r="AB195" s="32"/>
      <c r="AC195" s="32"/>
      <c r="AD195" s="32"/>
      <c r="AE195" s="32"/>
      <c r="AF195" s="32"/>
    </row>
    <row r="196" spans="26:32" x14ac:dyDescent="0.25">
      <c r="Z196" s="32"/>
      <c r="AA196" s="32"/>
      <c r="AB196" s="32"/>
      <c r="AC196" s="32"/>
      <c r="AD196" s="32"/>
      <c r="AE196" s="32"/>
      <c r="AF196" s="32"/>
    </row>
    <row r="197" spans="26:32" x14ac:dyDescent="0.25">
      <c r="Z197" s="32"/>
      <c r="AA197" s="32"/>
      <c r="AB197" s="32"/>
      <c r="AC197" s="32"/>
      <c r="AD197" s="32"/>
      <c r="AE197" s="32"/>
      <c r="AF197" s="32"/>
    </row>
    <row r="198" spans="26:32" x14ac:dyDescent="0.25">
      <c r="Z198" s="32"/>
      <c r="AA198" s="32"/>
      <c r="AB198" s="32"/>
      <c r="AC198" s="32"/>
      <c r="AD198" s="32"/>
      <c r="AE198" s="32"/>
      <c r="AF198" s="32"/>
    </row>
    <row r="199" spans="26:32" x14ac:dyDescent="0.25">
      <c r="Z199" s="32"/>
      <c r="AA199" s="32"/>
      <c r="AB199" s="32"/>
      <c r="AC199" s="32"/>
      <c r="AD199" s="32"/>
      <c r="AE199" s="32"/>
      <c r="AF199" s="32"/>
    </row>
    <row r="200" spans="26:32" x14ac:dyDescent="0.25">
      <c r="Z200" s="32"/>
      <c r="AA200" s="32"/>
      <c r="AB200" s="32"/>
      <c r="AC200" s="32"/>
      <c r="AD200" s="32"/>
      <c r="AE200" s="32"/>
      <c r="AF200" s="32"/>
    </row>
    <row r="201" spans="26:32" x14ac:dyDescent="0.25">
      <c r="Z201" s="32"/>
      <c r="AA201" s="32"/>
      <c r="AB201" s="32"/>
      <c r="AC201" s="32"/>
      <c r="AD201" s="32"/>
      <c r="AE201" s="32"/>
      <c r="AF201" s="32"/>
    </row>
    <row r="202" spans="26:32" x14ac:dyDescent="0.25">
      <c r="Z202" s="32"/>
      <c r="AA202" s="32"/>
      <c r="AB202" s="32"/>
      <c r="AC202" s="32"/>
      <c r="AD202" s="32"/>
      <c r="AE202" s="32"/>
      <c r="AF202" s="32"/>
    </row>
    <row r="203" spans="26:32" x14ac:dyDescent="0.25">
      <c r="Z203" s="32"/>
      <c r="AA203" s="32"/>
      <c r="AB203" s="32"/>
      <c r="AC203" s="32"/>
      <c r="AD203" s="32"/>
      <c r="AE203" s="32"/>
      <c r="AF203" s="32"/>
    </row>
    <row r="204" spans="26:32" x14ac:dyDescent="0.25">
      <c r="Z204" s="32"/>
      <c r="AA204" s="32"/>
      <c r="AB204" s="32"/>
      <c r="AC204" s="32"/>
      <c r="AD204" s="32"/>
      <c r="AE204" s="32"/>
      <c r="AF204" s="32"/>
    </row>
    <row r="205" spans="26:32" x14ac:dyDescent="0.25">
      <c r="Z205" s="32"/>
      <c r="AA205" s="32"/>
      <c r="AB205" s="32"/>
      <c r="AC205" s="32"/>
      <c r="AD205" s="32"/>
      <c r="AE205" s="32"/>
      <c r="AF205" s="32"/>
    </row>
    <row r="206" spans="26:32" x14ac:dyDescent="0.25">
      <c r="Z206" s="32"/>
      <c r="AA206" s="32"/>
      <c r="AB206" s="32"/>
      <c r="AC206" s="32"/>
      <c r="AD206" s="32"/>
      <c r="AE206" s="32"/>
      <c r="AF206" s="32"/>
    </row>
    <row r="207" spans="26:32" x14ac:dyDescent="0.25">
      <c r="Z207" s="32"/>
      <c r="AA207" s="32"/>
      <c r="AB207" s="32"/>
      <c r="AC207" s="32"/>
      <c r="AD207" s="32"/>
      <c r="AE207" s="32"/>
      <c r="AF207" s="32"/>
    </row>
    <row r="208" spans="26:32" x14ac:dyDescent="0.25">
      <c r="Z208" s="32"/>
      <c r="AA208" s="32"/>
      <c r="AB208" s="32"/>
      <c r="AC208" s="32"/>
      <c r="AD208" s="32"/>
      <c r="AE208" s="32"/>
      <c r="AF208" s="32"/>
    </row>
    <row r="209" spans="26:32" x14ac:dyDescent="0.25">
      <c r="Z209" s="32"/>
      <c r="AA209" s="32"/>
      <c r="AB209" s="32"/>
      <c r="AC209" s="32"/>
      <c r="AD209" s="32"/>
      <c r="AE209" s="32"/>
      <c r="AF209" s="32"/>
    </row>
    <row r="210" spans="26:32" x14ac:dyDescent="0.25">
      <c r="Z210" s="32"/>
      <c r="AA210" s="32"/>
      <c r="AB210" s="32"/>
      <c r="AC210" s="32"/>
      <c r="AD210" s="32"/>
      <c r="AE210" s="32"/>
      <c r="AF210" s="32"/>
    </row>
    <row r="211" spans="26:32" x14ac:dyDescent="0.25">
      <c r="Z211" s="32"/>
      <c r="AA211" s="32"/>
      <c r="AB211" s="32"/>
      <c r="AC211" s="32"/>
      <c r="AD211" s="32"/>
      <c r="AE211" s="32"/>
      <c r="AF211" s="32"/>
    </row>
    <row r="212" spans="26:32" x14ac:dyDescent="0.25">
      <c r="Z212" s="32"/>
      <c r="AA212" s="32"/>
      <c r="AB212" s="32"/>
      <c r="AC212" s="32"/>
      <c r="AD212" s="32"/>
      <c r="AE212" s="32"/>
      <c r="AF212" s="32"/>
    </row>
    <row r="213" spans="26:32" x14ac:dyDescent="0.25">
      <c r="Z213" s="32"/>
      <c r="AA213" s="32"/>
      <c r="AB213" s="32"/>
      <c r="AC213" s="32"/>
      <c r="AD213" s="32"/>
      <c r="AE213" s="32"/>
      <c r="AF213" s="32"/>
    </row>
    <row r="214" spans="26:32" x14ac:dyDescent="0.25">
      <c r="Z214" s="32"/>
      <c r="AA214" s="32"/>
      <c r="AB214" s="32"/>
      <c r="AC214" s="32"/>
      <c r="AD214" s="32"/>
      <c r="AE214" s="32"/>
      <c r="AF214" s="32"/>
    </row>
    <row r="215" spans="26:32" x14ac:dyDescent="0.25">
      <c r="Z215" s="32"/>
      <c r="AA215" s="32"/>
      <c r="AB215" s="32"/>
      <c r="AC215" s="32"/>
      <c r="AD215" s="32"/>
      <c r="AE215" s="32"/>
      <c r="AF215" s="32"/>
    </row>
    <row r="216" spans="26:32" x14ac:dyDescent="0.25">
      <c r="Z216" s="32"/>
      <c r="AA216" s="32"/>
      <c r="AB216" s="32"/>
      <c r="AC216" s="32"/>
      <c r="AD216" s="32"/>
      <c r="AE216" s="32"/>
      <c r="AF216" s="32"/>
    </row>
    <row r="217" spans="26:32" x14ac:dyDescent="0.25">
      <c r="Z217" s="32"/>
      <c r="AA217" s="32"/>
      <c r="AB217" s="32"/>
      <c r="AC217" s="32"/>
      <c r="AD217" s="32"/>
      <c r="AE217" s="32"/>
      <c r="AF217" s="32"/>
    </row>
    <row r="218" spans="26:32" x14ac:dyDescent="0.25">
      <c r="Z218" s="32"/>
      <c r="AA218" s="32"/>
      <c r="AB218" s="32"/>
      <c r="AC218" s="32"/>
      <c r="AD218" s="32"/>
      <c r="AE218" s="32"/>
      <c r="AF218" s="32"/>
    </row>
    <row r="219" spans="26:32" x14ac:dyDescent="0.25">
      <c r="Z219" s="32"/>
      <c r="AA219" s="32"/>
      <c r="AB219" s="32"/>
      <c r="AC219" s="32"/>
      <c r="AD219" s="32"/>
      <c r="AE219" s="32"/>
      <c r="AF219" s="32"/>
    </row>
    <row r="220" spans="26:32" x14ac:dyDescent="0.25">
      <c r="Z220" s="32"/>
      <c r="AA220" s="32"/>
      <c r="AB220" s="32"/>
      <c r="AC220" s="32"/>
      <c r="AD220" s="32"/>
      <c r="AE220" s="32"/>
      <c r="AF220" s="32"/>
    </row>
    <row r="221" spans="26:32" x14ac:dyDescent="0.25">
      <c r="Z221" s="32"/>
      <c r="AA221" s="32"/>
      <c r="AB221" s="32"/>
      <c r="AC221" s="32"/>
      <c r="AD221" s="32"/>
      <c r="AE221" s="32"/>
      <c r="AF221" s="32"/>
    </row>
    <row r="222" spans="26:32" x14ac:dyDescent="0.25">
      <c r="Z222" s="32"/>
      <c r="AA222" s="32"/>
      <c r="AB222" s="32"/>
      <c r="AC222" s="32"/>
      <c r="AD222" s="32"/>
      <c r="AE222" s="32"/>
      <c r="AF222" s="32"/>
    </row>
    <row r="223" spans="26:32" x14ac:dyDescent="0.25">
      <c r="Z223" s="32"/>
      <c r="AA223" s="32"/>
      <c r="AB223" s="32"/>
      <c r="AC223" s="32"/>
      <c r="AD223" s="32"/>
      <c r="AE223" s="32"/>
      <c r="AF223" s="32"/>
    </row>
    <row r="224" spans="26:32" x14ac:dyDescent="0.25">
      <c r="Z224" s="32"/>
      <c r="AA224" s="32"/>
      <c r="AB224" s="32"/>
      <c r="AC224" s="32"/>
      <c r="AD224" s="32"/>
      <c r="AE224" s="32"/>
      <c r="AF224" s="32"/>
    </row>
    <row r="225" spans="23:32" x14ac:dyDescent="0.25">
      <c r="Z225" s="32"/>
      <c r="AA225" s="32"/>
      <c r="AB225" s="32"/>
      <c r="AC225" s="32"/>
      <c r="AD225" s="32"/>
      <c r="AE225" s="32"/>
      <c r="AF225" s="32"/>
    </row>
    <row r="226" spans="23:32" x14ac:dyDescent="0.25">
      <c r="Z226" s="32"/>
      <c r="AA226" s="32"/>
      <c r="AB226" s="32"/>
      <c r="AC226" s="32"/>
      <c r="AD226" s="32"/>
      <c r="AE226" s="32"/>
      <c r="AF226" s="32"/>
    </row>
    <row r="227" spans="23:32" x14ac:dyDescent="0.25">
      <c r="Z227" s="32"/>
      <c r="AA227" s="32"/>
      <c r="AB227" s="32"/>
      <c r="AC227" s="32"/>
      <c r="AD227" s="32"/>
      <c r="AE227" s="32"/>
      <c r="AF227" s="32"/>
    </row>
    <row r="228" spans="23:32" x14ac:dyDescent="0.25">
      <c r="Z228" s="32"/>
      <c r="AA228" s="32"/>
      <c r="AB228" s="32"/>
      <c r="AC228" s="32"/>
      <c r="AD228" s="32"/>
      <c r="AE228" s="32"/>
      <c r="AF228" s="32"/>
    </row>
    <row r="229" spans="23:32" x14ac:dyDescent="0.25">
      <c r="Z229" s="32"/>
      <c r="AA229" s="32"/>
      <c r="AB229" s="32"/>
      <c r="AC229" s="32"/>
      <c r="AD229" s="32"/>
      <c r="AE229" s="32"/>
      <c r="AF229" s="32"/>
    </row>
    <row r="230" spans="23:32" x14ac:dyDescent="0.25">
      <c r="Z230" s="32"/>
      <c r="AA230" s="32"/>
      <c r="AB230" s="32"/>
      <c r="AC230" s="32"/>
      <c r="AD230" s="32"/>
      <c r="AE230" s="32"/>
      <c r="AF230" s="32"/>
    </row>
    <row r="231" spans="23:32" x14ac:dyDescent="0.25">
      <c r="Z231" s="32"/>
      <c r="AA231" s="32"/>
      <c r="AB231" s="32"/>
      <c r="AC231" s="32"/>
      <c r="AD231" s="32"/>
      <c r="AE231" s="32"/>
      <c r="AF231" s="32"/>
    </row>
    <row r="232" spans="23:32" x14ac:dyDescent="0.25">
      <c r="Z232" s="32"/>
      <c r="AA232" s="32"/>
      <c r="AB232" s="32"/>
      <c r="AC232" s="32"/>
      <c r="AD232" s="32"/>
      <c r="AE232" s="32"/>
      <c r="AF232" s="32"/>
    </row>
    <row r="233" spans="23:32" x14ac:dyDescent="0.25">
      <c r="Z233" s="32"/>
      <c r="AA233" s="32"/>
      <c r="AB233" s="32"/>
      <c r="AC233" s="32"/>
      <c r="AD233" s="32"/>
      <c r="AE233" s="32"/>
      <c r="AF233" s="32"/>
    </row>
    <row r="234" spans="23:32" x14ac:dyDescent="0.25">
      <c r="Z234" s="32"/>
      <c r="AA234" s="32"/>
      <c r="AB234" s="32"/>
      <c r="AC234" s="32"/>
      <c r="AD234" s="32"/>
      <c r="AE234" s="32"/>
      <c r="AF234" s="32"/>
    </row>
    <row r="235" spans="23:32" x14ac:dyDescent="0.25">
      <c r="Z235" s="32"/>
      <c r="AA235" s="32"/>
      <c r="AB235" s="32"/>
      <c r="AC235" s="32"/>
      <c r="AD235" s="32"/>
      <c r="AE235" s="32"/>
      <c r="AF235" s="32"/>
    </row>
    <row r="236" spans="23:32" x14ac:dyDescent="0.25">
      <c r="Z236" s="32"/>
      <c r="AA236" s="32"/>
      <c r="AB236" s="32"/>
      <c r="AC236" s="32"/>
      <c r="AD236" s="32"/>
      <c r="AE236" s="32"/>
      <c r="AF236" s="32"/>
    </row>
    <row r="237" spans="23:32" x14ac:dyDescent="0.25">
      <c r="Z237" s="32"/>
      <c r="AA237" s="32"/>
      <c r="AB237" s="32"/>
      <c r="AC237" s="32"/>
      <c r="AD237" s="32"/>
      <c r="AE237" s="32"/>
      <c r="AF237" s="32"/>
    </row>
    <row r="238" spans="23:32" x14ac:dyDescent="0.25">
      <c r="Z238" s="32"/>
      <c r="AA238" s="32"/>
      <c r="AB238" s="32"/>
      <c r="AC238" s="32"/>
      <c r="AD238" s="32"/>
      <c r="AE238" s="32"/>
      <c r="AF238" s="32"/>
    </row>
    <row r="239" spans="23:32" x14ac:dyDescent="0.25">
      <c r="Z239" s="32"/>
      <c r="AA239" s="32"/>
      <c r="AB239" s="32"/>
      <c r="AC239" s="32"/>
      <c r="AD239" s="32"/>
      <c r="AE239" s="32"/>
      <c r="AF239" s="32"/>
    </row>
    <row r="240" spans="23:32" x14ac:dyDescent="0.25">
      <c r="W240" s="23" t="s">
        <v>0</v>
      </c>
      <c r="Z240" s="32"/>
      <c r="AA240" s="32"/>
      <c r="AB240" s="32"/>
      <c r="AC240" s="32"/>
      <c r="AD240" s="32"/>
      <c r="AE240" s="32"/>
      <c r="AF240" s="32"/>
    </row>
    <row r="241" spans="26:32" x14ac:dyDescent="0.25">
      <c r="Z241" s="32"/>
      <c r="AA241" s="32"/>
      <c r="AB241" s="32"/>
      <c r="AC241" s="32"/>
      <c r="AD241" s="32"/>
      <c r="AE241" s="32"/>
      <c r="AF241" s="32"/>
    </row>
    <row r="242" spans="26:32" x14ac:dyDescent="0.25">
      <c r="Z242" s="32"/>
      <c r="AA242" s="32"/>
      <c r="AB242" s="32"/>
      <c r="AC242" s="32"/>
      <c r="AD242" s="32"/>
      <c r="AE242" s="32"/>
      <c r="AF242" s="32"/>
    </row>
    <row r="243" spans="26:32" x14ac:dyDescent="0.25">
      <c r="Z243" s="32"/>
      <c r="AA243" s="32"/>
      <c r="AB243" s="32"/>
      <c r="AC243" s="32"/>
      <c r="AD243" s="32"/>
      <c r="AE243" s="32"/>
      <c r="AF243" s="32"/>
    </row>
    <row r="244" spans="26:32" x14ac:dyDescent="0.25">
      <c r="Z244" s="32"/>
      <c r="AA244" s="32"/>
      <c r="AB244" s="32"/>
      <c r="AC244" s="32"/>
      <c r="AD244" s="32"/>
      <c r="AE244" s="32"/>
      <c r="AF244" s="32"/>
    </row>
    <row r="245" spans="26:32" x14ac:dyDescent="0.25">
      <c r="Z245" s="32"/>
      <c r="AA245" s="32"/>
      <c r="AB245" s="32"/>
      <c r="AC245" s="32"/>
      <c r="AD245" s="32"/>
      <c r="AE245" s="32"/>
      <c r="AF245" s="32"/>
    </row>
    <row r="246" spans="26:32" x14ac:dyDescent="0.25">
      <c r="Z246" s="32"/>
      <c r="AA246" s="32"/>
      <c r="AB246" s="32"/>
      <c r="AC246" s="32"/>
      <c r="AD246" s="32"/>
      <c r="AE246" s="32"/>
      <c r="AF246" s="32"/>
    </row>
    <row r="247" spans="26:32" x14ac:dyDescent="0.25">
      <c r="Z247" s="32"/>
      <c r="AA247" s="32"/>
      <c r="AB247" s="32"/>
      <c r="AC247" s="32"/>
      <c r="AD247" s="32"/>
      <c r="AE247" s="32"/>
      <c r="AF247" s="32"/>
    </row>
    <row r="248" spans="26:32" x14ac:dyDescent="0.25">
      <c r="Z248" s="32"/>
      <c r="AA248" s="32"/>
      <c r="AB248" s="32"/>
      <c r="AC248" s="32"/>
      <c r="AD248" s="32"/>
      <c r="AE248" s="32"/>
      <c r="AF248" s="32"/>
    </row>
    <row r="249" spans="26:32" x14ac:dyDescent="0.25">
      <c r="Z249" s="32"/>
      <c r="AA249" s="32"/>
      <c r="AB249" s="32"/>
      <c r="AC249" s="32"/>
      <c r="AD249" s="32"/>
      <c r="AE249" s="32"/>
      <c r="AF249" s="32"/>
    </row>
    <row r="250" spans="26:32" x14ac:dyDescent="0.25">
      <c r="Z250" s="32"/>
      <c r="AA250" s="32"/>
      <c r="AB250" s="32"/>
      <c r="AC250" s="32"/>
      <c r="AD250" s="32"/>
      <c r="AE250" s="32"/>
      <c r="AF250" s="32"/>
    </row>
    <row r="251" spans="26:32" x14ac:dyDescent="0.25">
      <c r="Z251" s="32"/>
      <c r="AA251" s="32"/>
      <c r="AB251" s="32"/>
      <c r="AC251" s="32"/>
      <c r="AD251" s="32"/>
      <c r="AE251" s="32"/>
      <c r="AF251" s="32"/>
    </row>
    <row r="252" spans="26:32" x14ac:dyDescent="0.25">
      <c r="Z252" s="32"/>
      <c r="AA252" s="32"/>
      <c r="AB252" s="32"/>
      <c r="AC252" s="32"/>
      <c r="AD252" s="32"/>
      <c r="AE252" s="32"/>
      <c r="AF252" s="32"/>
    </row>
    <row r="253" spans="26:32" x14ac:dyDescent="0.25">
      <c r="Z253" s="32"/>
      <c r="AA253" s="32"/>
      <c r="AB253" s="32"/>
      <c r="AC253" s="32"/>
      <c r="AD253" s="32"/>
      <c r="AE253" s="32"/>
      <c r="AF253" s="32"/>
    </row>
    <row r="254" spans="26:32" x14ac:dyDescent="0.25">
      <c r="Z254" s="32"/>
      <c r="AA254" s="32"/>
      <c r="AB254" s="32"/>
      <c r="AC254" s="32"/>
      <c r="AD254" s="32"/>
      <c r="AE254" s="32"/>
      <c r="AF254" s="32"/>
    </row>
    <row r="255" spans="26:32" x14ac:dyDescent="0.25">
      <c r="Z255" s="32"/>
      <c r="AA255" s="32"/>
      <c r="AB255" s="32"/>
      <c r="AC255" s="32"/>
      <c r="AD255" s="32"/>
      <c r="AE255" s="32"/>
      <c r="AF255" s="32"/>
    </row>
    <row r="256" spans="26:32" x14ac:dyDescent="0.25">
      <c r="Z256" s="32"/>
      <c r="AA256" s="32"/>
      <c r="AB256" s="32"/>
      <c r="AC256" s="32"/>
      <c r="AD256" s="32"/>
      <c r="AE256" s="32"/>
      <c r="AF256" s="32"/>
    </row>
    <row r="257" spans="26:32" x14ac:dyDescent="0.25">
      <c r="Z257" s="32"/>
      <c r="AA257" s="32"/>
      <c r="AB257" s="32"/>
      <c r="AC257" s="32"/>
      <c r="AD257" s="32"/>
      <c r="AE257" s="32"/>
      <c r="AF257" s="32"/>
    </row>
    <row r="258" spans="26:32" x14ac:dyDescent="0.25">
      <c r="Z258" s="32"/>
      <c r="AA258" s="32"/>
      <c r="AB258" s="32"/>
      <c r="AC258" s="32"/>
      <c r="AD258" s="32"/>
      <c r="AE258" s="32"/>
      <c r="AF258" s="32"/>
    </row>
    <row r="259" spans="26:32" x14ac:dyDescent="0.25">
      <c r="Z259" s="32"/>
      <c r="AA259" s="32"/>
      <c r="AB259" s="32"/>
      <c r="AC259" s="32"/>
      <c r="AD259" s="32"/>
      <c r="AE259" s="32"/>
      <c r="AF259" s="32"/>
    </row>
    <row r="260" spans="26:32" x14ac:dyDescent="0.25">
      <c r="Z260" s="32"/>
      <c r="AA260" s="32"/>
      <c r="AB260" s="32"/>
      <c r="AC260" s="32"/>
      <c r="AD260" s="32"/>
      <c r="AE260" s="32"/>
      <c r="AF260" s="32"/>
    </row>
    <row r="261" spans="26:32" x14ac:dyDescent="0.25">
      <c r="Z261" s="32"/>
      <c r="AA261" s="32"/>
      <c r="AB261" s="32"/>
      <c r="AC261" s="32"/>
      <c r="AD261" s="32"/>
      <c r="AE261" s="32"/>
      <c r="AF261" s="32"/>
    </row>
    <row r="262" spans="26:32" x14ac:dyDescent="0.25">
      <c r="Z262" s="32"/>
      <c r="AA262" s="32"/>
      <c r="AB262" s="32"/>
      <c r="AC262" s="32"/>
      <c r="AD262" s="32"/>
      <c r="AE262" s="32"/>
      <c r="AF262" s="32"/>
    </row>
    <row r="263" spans="26:32" x14ac:dyDescent="0.25">
      <c r="Z263" s="32"/>
      <c r="AA263" s="32"/>
      <c r="AB263" s="32"/>
      <c r="AC263" s="32"/>
      <c r="AD263" s="32"/>
      <c r="AE263" s="32"/>
      <c r="AF263" s="32"/>
    </row>
    <row r="264" spans="26:32" x14ac:dyDescent="0.25">
      <c r="Z264" s="32"/>
      <c r="AA264" s="32"/>
      <c r="AB264" s="32"/>
      <c r="AC264" s="32"/>
      <c r="AD264" s="32"/>
      <c r="AE264" s="32"/>
      <c r="AF264" s="32"/>
    </row>
    <row r="265" spans="26:32" x14ac:dyDescent="0.25">
      <c r="Z265" s="32"/>
      <c r="AA265" s="32"/>
      <c r="AB265" s="32"/>
      <c r="AC265" s="32"/>
      <c r="AD265" s="32"/>
      <c r="AE265" s="32"/>
      <c r="AF265" s="32"/>
    </row>
    <row r="266" spans="26:32" x14ac:dyDescent="0.25">
      <c r="Z266" s="32"/>
      <c r="AA266" s="32"/>
      <c r="AB266" s="32"/>
      <c r="AC266" s="32"/>
      <c r="AD266" s="32"/>
      <c r="AE266" s="32"/>
      <c r="AF266" s="32"/>
    </row>
    <row r="267" spans="26:32" x14ac:dyDescent="0.25">
      <c r="Z267" s="32"/>
      <c r="AA267" s="32"/>
      <c r="AB267" s="32"/>
      <c r="AC267" s="32"/>
      <c r="AD267" s="32"/>
      <c r="AE267" s="32"/>
      <c r="AF267" s="32"/>
    </row>
    <row r="268" spans="26:32" x14ac:dyDescent="0.25">
      <c r="Z268" s="32"/>
      <c r="AA268" s="32"/>
      <c r="AB268" s="32"/>
      <c r="AC268" s="32"/>
      <c r="AD268" s="32"/>
      <c r="AE268" s="32"/>
      <c r="AF268" s="32"/>
    </row>
    <row r="269" spans="26:32" x14ac:dyDescent="0.25">
      <c r="Z269" s="32"/>
      <c r="AA269" s="32"/>
      <c r="AB269" s="32"/>
      <c r="AC269" s="32"/>
      <c r="AD269" s="32"/>
      <c r="AE269" s="32"/>
      <c r="AF269" s="32"/>
    </row>
    <row r="270" spans="26:32" x14ac:dyDescent="0.25">
      <c r="Z270" s="32"/>
      <c r="AA270" s="32"/>
      <c r="AB270" s="32"/>
      <c r="AC270" s="32"/>
      <c r="AD270" s="32"/>
      <c r="AE270" s="32"/>
      <c r="AF270" s="32"/>
    </row>
    <row r="271" spans="26:32" x14ac:dyDescent="0.25">
      <c r="Z271" s="32"/>
      <c r="AA271" s="32"/>
      <c r="AB271" s="32"/>
      <c r="AC271" s="32"/>
      <c r="AD271" s="32"/>
      <c r="AE271" s="32"/>
      <c r="AF271" s="32"/>
    </row>
    <row r="272" spans="26:32" x14ac:dyDescent="0.25">
      <c r="Z272" s="32"/>
      <c r="AA272" s="32"/>
      <c r="AB272" s="32"/>
      <c r="AC272" s="32"/>
      <c r="AD272" s="32"/>
      <c r="AE272" s="32"/>
      <c r="AF272" s="32"/>
    </row>
    <row r="273" spans="26:32" x14ac:dyDescent="0.25">
      <c r="Z273" s="32"/>
      <c r="AA273" s="32"/>
      <c r="AB273" s="32"/>
      <c r="AC273" s="32"/>
      <c r="AD273" s="32"/>
      <c r="AE273" s="32"/>
      <c r="AF273" s="32"/>
    </row>
    <row r="274" spans="26:32" x14ac:dyDescent="0.25">
      <c r="Z274" s="32"/>
      <c r="AA274" s="32"/>
      <c r="AB274" s="32"/>
      <c r="AC274" s="32"/>
      <c r="AD274" s="32"/>
      <c r="AE274" s="32"/>
      <c r="AF274" s="32"/>
    </row>
    <row r="275" spans="26:32" x14ac:dyDescent="0.25">
      <c r="Z275" s="32"/>
      <c r="AA275" s="32"/>
      <c r="AB275" s="32"/>
      <c r="AC275" s="32"/>
      <c r="AD275" s="32"/>
      <c r="AE275" s="32"/>
      <c r="AF275" s="32"/>
    </row>
    <row r="276" spans="26:32" x14ac:dyDescent="0.25">
      <c r="Z276" s="32"/>
      <c r="AA276" s="32"/>
      <c r="AB276" s="32"/>
      <c r="AC276" s="32"/>
      <c r="AD276" s="32"/>
      <c r="AE276" s="32"/>
      <c r="AF276" s="32"/>
    </row>
    <row r="277" spans="26:32" x14ac:dyDescent="0.25">
      <c r="Z277" s="32"/>
      <c r="AA277" s="32"/>
      <c r="AB277" s="32"/>
      <c r="AC277" s="32"/>
      <c r="AD277" s="32"/>
      <c r="AE277" s="32"/>
      <c r="AF277" s="32"/>
    </row>
    <row r="278" spans="26:32" x14ac:dyDescent="0.25">
      <c r="Z278" s="32"/>
      <c r="AA278" s="32"/>
      <c r="AB278" s="32"/>
      <c r="AC278" s="32"/>
      <c r="AD278" s="32"/>
      <c r="AE278" s="32"/>
      <c r="AF278" s="32"/>
    </row>
    <row r="279" spans="26:32" x14ac:dyDescent="0.25">
      <c r="Z279" s="32"/>
      <c r="AA279" s="32"/>
      <c r="AB279" s="32"/>
      <c r="AC279" s="32"/>
      <c r="AD279" s="32"/>
      <c r="AE279" s="32"/>
      <c r="AF279" s="32"/>
    </row>
    <row r="280" spans="26:32" x14ac:dyDescent="0.25">
      <c r="Z280" s="32"/>
      <c r="AA280" s="32"/>
      <c r="AB280" s="32"/>
      <c r="AC280" s="32"/>
      <c r="AD280" s="32"/>
      <c r="AE280" s="32"/>
      <c r="AF280" s="32"/>
    </row>
    <row r="281" spans="26:32" x14ac:dyDescent="0.25">
      <c r="Z281" s="32"/>
      <c r="AA281" s="32"/>
      <c r="AB281" s="32"/>
      <c r="AC281" s="32"/>
      <c r="AD281" s="32"/>
      <c r="AE281" s="32"/>
      <c r="AF281" s="32"/>
    </row>
    <row r="282" spans="26:32" x14ac:dyDescent="0.25">
      <c r="Z282" s="32"/>
      <c r="AA282" s="32"/>
      <c r="AB282" s="32"/>
      <c r="AC282" s="32"/>
      <c r="AD282" s="32"/>
      <c r="AE282" s="32"/>
      <c r="AF282" s="32"/>
    </row>
    <row r="283" spans="26:32" x14ac:dyDescent="0.25">
      <c r="Z283" s="32"/>
      <c r="AA283" s="32"/>
      <c r="AB283" s="32"/>
      <c r="AC283" s="32"/>
      <c r="AD283" s="32"/>
      <c r="AE283" s="32"/>
      <c r="AF283" s="32"/>
    </row>
    <row r="284" spans="26:32" x14ac:dyDescent="0.25">
      <c r="Z284" s="32"/>
      <c r="AA284" s="32"/>
      <c r="AB284" s="32"/>
      <c r="AC284" s="32"/>
      <c r="AD284" s="32"/>
      <c r="AE284" s="32"/>
      <c r="AF284" s="32"/>
    </row>
    <row r="285" spans="26:32" x14ac:dyDescent="0.25">
      <c r="Z285" s="32"/>
      <c r="AA285" s="32"/>
      <c r="AB285" s="32"/>
      <c r="AC285" s="32"/>
      <c r="AD285" s="32"/>
      <c r="AE285" s="32"/>
      <c r="AF285" s="32"/>
    </row>
    <row r="286" spans="26:32" x14ac:dyDescent="0.25">
      <c r="Z286" s="32"/>
      <c r="AA286" s="32"/>
      <c r="AB286" s="32"/>
      <c r="AC286" s="32"/>
      <c r="AD286" s="32"/>
      <c r="AE286" s="32"/>
      <c r="AF286" s="32"/>
    </row>
    <row r="287" spans="26:32" x14ac:dyDescent="0.25">
      <c r="Z287" s="32"/>
      <c r="AA287" s="32"/>
      <c r="AB287" s="32"/>
      <c r="AC287" s="32"/>
      <c r="AD287" s="32"/>
      <c r="AE287" s="32"/>
      <c r="AF287" s="32"/>
    </row>
    <row r="288" spans="26:32" x14ac:dyDescent="0.25">
      <c r="Z288" s="32"/>
      <c r="AA288" s="32"/>
      <c r="AB288" s="32"/>
      <c r="AC288" s="32"/>
      <c r="AD288" s="32"/>
      <c r="AE288" s="32"/>
      <c r="AF288" s="32"/>
    </row>
    <row r="289" spans="26:32" x14ac:dyDescent="0.25">
      <c r="Z289" s="32"/>
      <c r="AA289" s="32"/>
      <c r="AB289" s="32"/>
      <c r="AC289" s="32"/>
      <c r="AD289" s="32"/>
      <c r="AE289" s="32"/>
      <c r="AF289" s="32"/>
    </row>
    <row r="290" spans="26:32" x14ac:dyDescent="0.25">
      <c r="Z290" s="32"/>
      <c r="AA290" s="32"/>
      <c r="AB290" s="32"/>
      <c r="AC290" s="32"/>
      <c r="AD290" s="32"/>
      <c r="AE290" s="32"/>
      <c r="AF290" s="32"/>
    </row>
    <row r="291" spans="26:32" x14ac:dyDescent="0.25">
      <c r="Z291" s="32"/>
      <c r="AA291" s="32"/>
      <c r="AB291" s="32"/>
      <c r="AC291" s="32"/>
      <c r="AD291" s="32"/>
      <c r="AE291" s="32"/>
      <c r="AF291" s="32"/>
    </row>
    <row r="292" spans="26:32" x14ac:dyDescent="0.25">
      <c r="Z292" s="32"/>
      <c r="AA292" s="32"/>
      <c r="AB292" s="32"/>
      <c r="AC292" s="32"/>
      <c r="AD292" s="32"/>
      <c r="AE292" s="32"/>
      <c r="AF292" s="32"/>
    </row>
    <row r="293" spans="26:32" x14ac:dyDescent="0.25">
      <c r="Z293" s="32"/>
      <c r="AA293" s="32"/>
      <c r="AB293" s="32"/>
      <c r="AC293" s="32"/>
      <c r="AD293" s="32"/>
      <c r="AE293" s="32"/>
      <c r="AF293" s="32"/>
    </row>
    <row r="294" spans="26:32" x14ac:dyDescent="0.25">
      <c r="Z294" s="32"/>
      <c r="AA294" s="32"/>
      <c r="AB294" s="32"/>
      <c r="AC294" s="32"/>
      <c r="AD294" s="32"/>
      <c r="AE294" s="32"/>
      <c r="AF294" s="32"/>
    </row>
    <row r="295" spans="26:32" x14ac:dyDescent="0.25">
      <c r="Z295" s="32"/>
      <c r="AA295" s="32"/>
      <c r="AB295" s="32"/>
      <c r="AC295" s="32"/>
      <c r="AD295" s="32"/>
      <c r="AE295" s="32"/>
      <c r="AF295" s="32"/>
    </row>
    <row r="296" spans="26:32" x14ac:dyDescent="0.25">
      <c r="Z296" s="32"/>
      <c r="AA296" s="32"/>
      <c r="AB296" s="32"/>
      <c r="AC296" s="32"/>
      <c r="AD296" s="32"/>
      <c r="AE296" s="32"/>
      <c r="AF296" s="32"/>
    </row>
    <row r="297" spans="26:32" x14ac:dyDescent="0.25">
      <c r="Z297" s="32"/>
      <c r="AA297" s="32"/>
      <c r="AB297" s="32"/>
      <c r="AC297" s="32"/>
      <c r="AD297" s="32"/>
      <c r="AE297" s="32"/>
      <c r="AF297" s="32"/>
    </row>
    <row r="298" spans="26:32" x14ac:dyDescent="0.25">
      <c r="Z298" s="32"/>
      <c r="AA298" s="32"/>
      <c r="AB298" s="32"/>
      <c r="AC298" s="32"/>
      <c r="AD298" s="32"/>
      <c r="AE298" s="32"/>
      <c r="AF298" s="32"/>
    </row>
    <row r="299" spans="26:32" x14ac:dyDescent="0.25">
      <c r="Z299" s="32"/>
      <c r="AA299" s="32"/>
      <c r="AB299" s="32"/>
      <c r="AC299" s="32"/>
      <c r="AD299" s="32"/>
      <c r="AE299" s="32"/>
      <c r="AF299" s="32"/>
    </row>
    <row r="300" spans="26:32" x14ac:dyDescent="0.25">
      <c r="Z300" s="32"/>
      <c r="AA300" s="32"/>
      <c r="AB300" s="32"/>
      <c r="AC300" s="32"/>
      <c r="AD300" s="32"/>
      <c r="AE300" s="32"/>
      <c r="AF300" s="32"/>
    </row>
    <row r="301" spans="26:32" x14ac:dyDescent="0.25">
      <c r="Z301" s="32"/>
      <c r="AA301" s="32"/>
      <c r="AB301" s="32"/>
      <c r="AC301" s="32"/>
      <c r="AD301" s="32"/>
      <c r="AE301" s="32"/>
      <c r="AF301" s="32"/>
    </row>
    <row r="302" spans="26:32" x14ac:dyDescent="0.25">
      <c r="Z302" s="32"/>
      <c r="AA302" s="32"/>
      <c r="AB302" s="32"/>
      <c r="AC302" s="32"/>
      <c r="AD302" s="32"/>
      <c r="AE302" s="32"/>
      <c r="AF302" s="32"/>
    </row>
    <row r="303" spans="26:32" x14ac:dyDescent="0.25">
      <c r="Z303" s="32"/>
      <c r="AA303" s="32"/>
      <c r="AB303" s="32"/>
      <c r="AC303" s="32"/>
      <c r="AD303" s="32"/>
      <c r="AE303" s="32"/>
      <c r="AF303" s="32"/>
    </row>
    <row r="304" spans="26:32" x14ac:dyDescent="0.25"/>
    <row r="305" x14ac:dyDescent="0.25"/>
  </sheetData>
  <pageMargins left="0.7" right="0.7" top="0.75" bottom="0.75" header="0.3" footer="0.3"/>
  <pageSetup scale="33"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5F286-0651-4989-9DD8-6647D4BB10E9}">
  <sheetPr codeName="Hoja12">
    <tabColor theme="9"/>
    <pageSetUpPr fitToPage="1"/>
  </sheetPr>
  <dimension ref="A1:AF411"/>
  <sheetViews>
    <sheetView showGridLines="0" zoomScale="55" zoomScaleNormal="55" workbookViewId="0">
      <selection activeCell="V219" sqref="V219"/>
    </sheetView>
  </sheetViews>
  <sheetFormatPr baseColWidth="10" defaultColWidth="0" defaultRowHeight="15" zeroHeight="1" x14ac:dyDescent="0.25"/>
  <cols>
    <col min="1" max="1" width="4.7109375" customWidth="1"/>
    <col min="2" max="2" width="5.7109375" customWidth="1"/>
    <col min="3" max="23" width="11.42578125" customWidth="1"/>
    <col min="24" max="24" width="7.42578125" customWidth="1"/>
    <col min="25" max="25" width="11.42578125" customWidth="1"/>
    <col min="26" max="32" width="0" hidden="1" customWidth="1"/>
    <col min="33" max="16384" width="11.42578125" hidden="1"/>
  </cols>
  <sheetData>
    <row r="1" spans="1:32" s="23" customFormat="1" x14ac:dyDescent="0.25"/>
    <row r="2" spans="1:32" x14ac:dyDescent="0.25">
      <c r="A2" s="23"/>
      <c r="B2" s="23"/>
      <c r="C2" s="23"/>
      <c r="D2" s="23"/>
      <c r="E2" s="23"/>
      <c r="F2" s="23"/>
      <c r="G2" s="23"/>
      <c r="H2" s="23"/>
      <c r="I2" s="23"/>
      <c r="J2" s="23"/>
      <c r="K2" s="23"/>
      <c r="L2" s="23"/>
      <c r="M2" s="23"/>
      <c r="N2" s="23"/>
      <c r="O2" s="23"/>
      <c r="P2" s="23"/>
      <c r="Q2" s="23"/>
      <c r="R2" s="23"/>
      <c r="S2" s="23"/>
      <c r="T2" s="23"/>
      <c r="U2" s="23"/>
      <c r="V2" s="23"/>
      <c r="W2" s="23"/>
      <c r="X2" s="23"/>
      <c r="Y2" s="23"/>
    </row>
    <row r="3" spans="1:32" x14ac:dyDescent="0.25">
      <c r="A3" s="23"/>
      <c r="B3" s="23"/>
      <c r="C3" s="23"/>
      <c r="D3" s="23"/>
      <c r="E3" s="23"/>
      <c r="F3" s="23"/>
      <c r="G3" s="23"/>
      <c r="H3" s="23"/>
      <c r="I3" s="23"/>
      <c r="J3" s="23"/>
      <c r="K3" s="23"/>
      <c r="L3" s="23"/>
      <c r="M3" s="23"/>
      <c r="N3" s="23"/>
      <c r="O3" s="23"/>
      <c r="P3" s="23"/>
      <c r="Q3" s="23"/>
      <c r="R3" s="23"/>
      <c r="S3" s="23"/>
      <c r="T3" s="23"/>
      <c r="U3" s="23"/>
      <c r="V3" s="23"/>
      <c r="W3" s="23"/>
      <c r="X3" s="23"/>
      <c r="Y3" s="23"/>
    </row>
    <row r="4" spans="1:32" x14ac:dyDescent="0.25">
      <c r="A4" s="23"/>
      <c r="B4" s="23"/>
      <c r="C4" s="23"/>
      <c r="D4" s="23"/>
      <c r="E4" s="23"/>
      <c r="F4" s="23"/>
      <c r="G4" s="23"/>
      <c r="H4" s="23"/>
      <c r="I4" s="23"/>
      <c r="J4" s="23"/>
      <c r="K4" s="23"/>
      <c r="L4" s="23"/>
      <c r="M4" s="23"/>
      <c r="N4" s="23"/>
      <c r="O4" s="23"/>
      <c r="P4" s="23"/>
      <c r="Q4" s="23"/>
      <c r="R4" s="23"/>
      <c r="S4" s="23"/>
      <c r="T4" s="23"/>
      <c r="U4" s="23"/>
      <c r="V4" s="23"/>
      <c r="W4" s="23"/>
      <c r="X4" s="23"/>
      <c r="Y4" s="23"/>
    </row>
    <row r="5" spans="1:32" x14ac:dyDescent="0.25">
      <c r="A5" s="23"/>
      <c r="B5" s="23"/>
      <c r="C5" s="23"/>
      <c r="D5" s="23"/>
      <c r="E5" s="23"/>
      <c r="F5" s="23"/>
      <c r="G5" s="23"/>
      <c r="H5" s="23"/>
      <c r="I5" s="23"/>
      <c r="J5" s="23"/>
      <c r="K5" s="23"/>
      <c r="L5" s="23"/>
      <c r="M5" s="23"/>
      <c r="N5" s="23"/>
      <c r="O5" s="23"/>
      <c r="P5" s="23"/>
      <c r="Q5" s="23"/>
      <c r="R5" s="23"/>
      <c r="S5" s="23"/>
      <c r="T5" s="23"/>
      <c r="U5" s="23"/>
      <c r="V5" s="23"/>
      <c r="W5" s="23"/>
      <c r="X5" s="23"/>
      <c r="Y5" s="23"/>
    </row>
    <row r="6" spans="1:32" x14ac:dyDescent="0.25">
      <c r="A6" s="23"/>
      <c r="B6" s="23"/>
      <c r="C6" s="23"/>
      <c r="D6" s="23"/>
      <c r="E6" s="23"/>
      <c r="F6" s="23"/>
      <c r="G6" s="23"/>
      <c r="H6" s="23"/>
      <c r="I6" s="23"/>
      <c r="J6" s="23"/>
      <c r="K6" s="23"/>
      <c r="L6" s="23"/>
      <c r="M6" s="23"/>
      <c r="N6" s="23"/>
      <c r="O6" s="23"/>
      <c r="P6" s="23"/>
      <c r="Q6" s="23"/>
      <c r="R6" s="23"/>
      <c r="S6" s="23"/>
      <c r="T6" s="23"/>
      <c r="U6" s="23"/>
      <c r="V6" s="23"/>
      <c r="W6" s="23"/>
      <c r="X6" s="23"/>
      <c r="Y6" s="23"/>
    </row>
    <row r="7" spans="1:32" x14ac:dyDescent="0.25">
      <c r="A7" s="23"/>
      <c r="B7" s="23"/>
      <c r="C7" s="23"/>
      <c r="D7" s="23"/>
      <c r="E7" s="23"/>
      <c r="F7" s="23"/>
      <c r="G7" s="23"/>
      <c r="H7" s="23"/>
      <c r="I7" s="23"/>
      <c r="J7" s="23"/>
      <c r="K7" s="23"/>
      <c r="L7" s="23"/>
      <c r="M7" s="23"/>
      <c r="N7" s="23"/>
      <c r="O7" s="23"/>
      <c r="P7" s="23"/>
      <c r="Q7" s="23"/>
      <c r="R7" s="23"/>
      <c r="S7" s="23"/>
      <c r="T7" s="23"/>
      <c r="U7" s="23"/>
      <c r="V7" s="23"/>
      <c r="W7" s="23"/>
      <c r="X7" s="23"/>
      <c r="Y7" s="23"/>
    </row>
    <row r="8" spans="1:32" x14ac:dyDescent="0.25">
      <c r="A8" s="23"/>
      <c r="B8" s="23"/>
      <c r="C8" s="23"/>
      <c r="D8" s="23"/>
      <c r="E8" s="23"/>
      <c r="F8" s="23"/>
      <c r="G8" s="23"/>
      <c r="H8" s="23"/>
      <c r="I8" s="23"/>
      <c r="J8" s="23"/>
      <c r="K8" s="23"/>
      <c r="L8" s="23"/>
      <c r="M8" s="23"/>
      <c r="N8" s="23"/>
      <c r="O8" s="23"/>
      <c r="P8" s="23"/>
      <c r="Q8" s="23"/>
      <c r="R8" s="23"/>
      <c r="S8" s="23"/>
      <c r="T8" s="23"/>
      <c r="U8" s="23"/>
      <c r="V8" s="23"/>
      <c r="W8" s="23"/>
      <c r="X8" s="23"/>
      <c r="Y8" s="23"/>
    </row>
    <row r="9" spans="1:32" x14ac:dyDescent="0.25">
      <c r="A9" s="23"/>
      <c r="B9" s="23"/>
      <c r="C9" s="23"/>
      <c r="D9" s="23"/>
      <c r="E9" s="23"/>
      <c r="F9" s="23"/>
      <c r="G9" s="23"/>
      <c r="H9" s="23"/>
      <c r="I9" s="23"/>
      <c r="J9" s="23"/>
      <c r="K9" s="23"/>
      <c r="L9" s="23"/>
      <c r="M9" s="23"/>
      <c r="N9" s="23"/>
      <c r="O9" s="23"/>
      <c r="P9" s="23"/>
      <c r="Q9" s="23"/>
      <c r="R9" s="23"/>
      <c r="S9" s="23"/>
      <c r="T9" s="23"/>
      <c r="U9" s="23"/>
      <c r="V9" s="23"/>
      <c r="W9" s="23"/>
      <c r="X9" s="23"/>
      <c r="Y9" s="23"/>
    </row>
    <row r="10" spans="1:32" x14ac:dyDescent="0.25">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32"/>
      <c r="AA10" s="32"/>
      <c r="AB10" s="32"/>
      <c r="AC10" s="32"/>
      <c r="AD10" s="32"/>
      <c r="AE10" s="32"/>
      <c r="AF10" s="32"/>
    </row>
    <row r="11" spans="1:32" x14ac:dyDescent="0.25">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32"/>
      <c r="AA11" s="32"/>
      <c r="AB11" s="32"/>
      <c r="AC11" s="32"/>
      <c r="AD11" s="32"/>
      <c r="AE11" s="32"/>
      <c r="AF11" s="32"/>
    </row>
    <row r="12" spans="1:32" x14ac:dyDescent="0.25">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32"/>
      <c r="AA12" s="32"/>
      <c r="AB12" s="32"/>
      <c r="AC12" s="32"/>
      <c r="AD12" s="32"/>
      <c r="AE12" s="32"/>
      <c r="AF12" s="32"/>
    </row>
    <row r="13" spans="1:32"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32"/>
      <c r="AA13" s="32"/>
      <c r="AB13" s="32"/>
      <c r="AC13" s="32"/>
      <c r="AD13" s="32"/>
      <c r="AE13" s="32"/>
      <c r="AF13" s="32"/>
    </row>
    <row r="14" spans="1:32"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32"/>
      <c r="AA14" s="32"/>
      <c r="AB14" s="32"/>
      <c r="AC14" s="32"/>
      <c r="AD14" s="32"/>
      <c r="AE14" s="32"/>
      <c r="AF14" s="32"/>
    </row>
    <row r="15" spans="1:32" x14ac:dyDescent="0.25">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32"/>
      <c r="AA15" s="32"/>
      <c r="AB15" s="32"/>
      <c r="AC15" s="32"/>
      <c r="AD15" s="32"/>
      <c r="AE15" s="32"/>
      <c r="AF15" s="32"/>
    </row>
    <row r="16" spans="1:32" x14ac:dyDescent="0.25">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32"/>
      <c r="AA16" s="32"/>
      <c r="AB16" s="32"/>
      <c r="AC16" s="32"/>
      <c r="AD16" s="32"/>
      <c r="AE16" s="32"/>
      <c r="AF16" s="32"/>
    </row>
    <row r="17" spans="1:32" x14ac:dyDescent="0.25">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32"/>
      <c r="AA17" s="32"/>
      <c r="AB17" s="32"/>
      <c r="AC17" s="32"/>
      <c r="AD17" s="32"/>
      <c r="AE17" s="32"/>
      <c r="AF17" s="32"/>
    </row>
    <row r="18" spans="1:32"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32"/>
      <c r="AA18" s="32"/>
      <c r="AB18" s="32"/>
      <c r="AC18" s="32"/>
      <c r="AD18" s="32"/>
      <c r="AE18" s="32"/>
      <c r="AF18" s="32"/>
    </row>
    <row r="19" spans="1:32"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32"/>
      <c r="AA19" s="32"/>
      <c r="AB19" s="32"/>
      <c r="AC19" s="32"/>
      <c r="AD19" s="32"/>
      <c r="AE19" s="32"/>
      <c r="AF19" s="32"/>
    </row>
    <row r="20" spans="1:32"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32"/>
      <c r="AA20" s="32"/>
      <c r="AB20" s="32"/>
      <c r="AC20" s="32"/>
      <c r="AD20" s="32"/>
      <c r="AE20" s="32"/>
      <c r="AF20" s="32"/>
    </row>
    <row r="21" spans="1:32"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32"/>
      <c r="AA21" s="32"/>
      <c r="AB21" s="32"/>
      <c r="AC21" s="32"/>
      <c r="AD21" s="32"/>
      <c r="AE21" s="32"/>
      <c r="AF21" s="32"/>
    </row>
    <row r="22" spans="1:32"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32"/>
      <c r="AA22" s="32"/>
      <c r="AB22" s="32"/>
      <c r="AC22" s="32"/>
      <c r="AD22" s="32"/>
      <c r="AE22" s="32"/>
      <c r="AF22" s="32"/>
    </row>
    <row r="23" spans="1:32"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32"/>
      <c r="AA23" s="32"/>
      <c r="AB23" s="32"/>
      <c r="AC23" s="32"/>
      <c r="AD23" s="32"/>
      <c r="AE23" s="32"/>
      <c r="AF23" s="32"/>
    </row>
    <row r="24" spans="1:32"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32"/>
      <c r="AA24" s="32"/>
      <c r="AB24" s="32"/>
      <c r="AC24" s="32"/>
      <c r="AD24" s="32"/>
      <c r="AE24" s="32"/>
      <c r="AF24" s="32"/>
    </row>
    <row r="25" spans="1:32"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32"/>
      <c r="AA25" s="32"/>
      <c r="AB25" s="32"/>
      <c r="AC25" s="32"/>
      <c r="AD25" s="32"/>
      <c r="AE25" s="32"/>
      <c r="AF25" s="32"/>
    </row>
    <row r="26" spans="1:32"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32"/>
      <c r="AA26" s="32"/>
      <c r="AB26" s="32"/>
      <c r="AC26" s="32"/>
      <c r="AD26" s="32"/>
      <c r="AE26" s="32"/>
      <c r="AF26" s="32"/>
    </row>
    <row r="27" spans="1:32"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32"/>
      <c r="AA27" s="32"/>
      <c r="AB27" s="32"/>
      <c r="AC27" s="32"/>
      <c r="AD27" s="32"/>
      <c r="AE27" s="32"/>
      <c r="AF27" s="32"/>
    </row>
    <row r="28" spans="1:32"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32"/>
      <c r="AA28" s="32"/>
      <c r="AB28" s="32"/>
      <c r="AC28" s="32"/>
      <c r="AD28" s="32"/>
      <c r="AE28" s="32"/>
      <c r="AF28" s="32"/>
    </row>
    <row r="29" spans="1:32"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32"/>
      <c r="AA29" s="32"/>
      <c r="AB29" s="32"/>
      <c r="AC29" s="32"/>
      <c r="AD29" s="32"/>
      <c r="AE29" s="32"/>
      <c r="AF29" s="32"/>
    </row>
    <row r="30" spans="1:32"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32"/>
      <c r="AA30" s="32"/>
      <c r="AB30" s="32"/>
      <c r="AC30" s="32"/>
      <c r="AD30" s="32"/>
      <c r="AE30" s="32"/>
      <c r="AF30" s="32"/>
    </row>
    <row r="31" spans="1:32"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32"/>
      <c r="AA31" s="32"/>
      <c r="AB31" s="32"/>
      <c r="AC31" s="32"/>
      <c r="AD31" s="32"/>
      <c r="AE31" s="32"/>
      <c r="AF31" s="32"/>
    </row>
    <row r="32" spans="1:32"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32"/>
      <c r="AA32" s="32"/>
      <c r="AB32" s="32"/>
      <c r="AC32" s="32"/>
      <c r="AD32" s="32"/>
      <c r="AE32" s="32"/>
      <c r="AF32" s="32"/>
    </row>
    <row r="33" spans="1:32"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32"/>
      <c r="AA33" s="32"/>
      <c r="AB33" s="32"/>
      <c r="AC33" s="32"/>
      <c r="AD33" s="32"/>
      <c r="AE33" s="32"/>
      <c r="AF33" s="32"/>
    </row>
    <row r="34" spans="1:32"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32"/>
      <c r="AA34" s="32"/>
      <c r="AB34" s="32"/>
      <c r="AC34" s="32"/>
      <c r="AD34" s="32"/>
      <c r="AE34" s="32"/>
      <c r="AF34" s="32"/>
    </row>
    <row r="35" spans="1:32"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32"/>
      <c r="AA35" s="32"/>
      <c r="AB35" s="32"/>
      <c r="AC35" s="32"/>
      <c r="AD35" s="32"/>
      <c r="AE35" s="32"/>
      <c r="AF35" s="32"/>
    </row>
    <row r="36" spans="1:32"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32" t="s">
        <v>0</v>
      </c>
      <c r="AA36" s="32"/>
      <c r="AB36" s="32"/>
      <c r="AC36" s="32"/>
      <c r="AD36" s="32"/>
      <c r="AE36" s="32"/>
      <c r="AF36" s="32"/>
    </row>
    <row r="37" spans="1:32"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32"/>
      <c r="AA37" s="32"/>
      <c r="AB37" s="32"/>
      <c r="AC37" s="32"/>
      <c r="AD37" s="32"/>
      <c r="AE37" s="32"/>
      <c r="AF37" s="32"/>
    </row>
    <row r="38" spans="1:32"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32"/>
      <c r="AA38" s="32"/>
      <c r="AB38" s="32"/>
      <c r="AC38" s="32"/>
      <c r="AD38" s="32"/>
      <c r="AE38" s="32"/>
      <c r="AF38" s="32"/>
    </row>
    <row r="39" spans="1:32"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32"/>
      <c r="AA39" s="32"/>
      <c r="AB39" s="32"/>
      <c r="AC39" s="32"/>
      <c r="AD39" s="32"/>
      <c r="AE39" s="32"/>
      <c r="AF39" s="32"/>
    </row>
    <row r="40" spans="1:32"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32"/>
      <c r="AA40" s="32"/>
      <c r="AB40" s="32"/>
      <c r="AC40" s="32"/>
      <c r="AD40" s="32"/>
      <c r="AE40" s="32"/>
      <c r="AF40" s="32"/>
    </row>
    <row r="41" spans="1:32"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32"/>
      <c r="AA41" s="32"/>
      <c r="AB41" s="32"/>
      <c r="AC41" s="32"/>
      <c r="AD41" s="32"/>
      <c r="AE41" s="32"/>
      <c r="AF41" s="32"/>
    </row>
    <row r="42" spans="1:32"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32"/>
      <c r="AA42" s="32"/>
      <c r="AB42" s="32"/>
      <c r="AC42" s="32"/>
      <c r="AD42" s="32"/>
      <c r="AE42" s="32"/>
      <c r="AF42" s="32"/>
    </row>
    <row r="43" spans="1:32"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32"/>
      <c r="AA43" s="32"/>
      <c r="AB43" s="32"/>
      <c r="AC43" s="32"/>
      <c r="AD43" s="32"/>
      <c r="AE43" s="32"/>
      <c r="AF43" s="32"/>
    </row>
    <row r="44" spans="1:32"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32"/>
      <c r="AA44" s="32"/>
      <c r="AB44" s="32"/>
      <c r="AC44" s="32"/>
      <c r="AD44" s="32"/>
      <c r="AE44" s="32"/>
      <c r="AF44" s="32"/>
    </row>
    <row r="45" spans="1:32"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32"/>
      <c r="AA45" s="32"/>
      <c r="AB45" s="32"/>
      <c r="AC45" s="32"/>
      <c r="AD45" s="32"/>
      <c r="AE45" s="32"/>
      <c r="AF45" s="32"/>
    </row>
    <row r="46" spans="1:32"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32"/>
      <c r="AA46" s="32"/>
      <c r="AB46" s="32"/>
      <c r="AC46" s="32"/>
      <c r="AD46" s="32"/>
      <c r="AE46" s="32"/>
      <c r="AF46" s="32"/>
    </row>
    <row r="47" spans="1:32"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32"/>
      <c r="AA47" s="32"/>
      <c r="AB47" s="32"/>
      <c r="AC47" s="32"/>
      <c r="AD47" s="32"/>
      <c r="AE47" s="32"/>
      <c r="AF47" s="32"/>
    </row>
    <row r="48" spans="1:32"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32"/>
      <c r="AA48" s="32"/>
      <c r="AB48" s="32"/>
      <c r="AC48" s="32"/>
      <c r="AD48" s="32"/>
      <c r="AE48" s="32"/>
      <c r="AF48" s="32"/>
    </row>
    <row r="49" spans="1:32"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32"/>
      <c r="AA49" s="32"/>
      <c r="AB49" s="32"/>
      <c r="AC49" s="32"/>
      <c r="AD49" s="32"/>
      <c r="AE49" s="32"/>
      <c r="AF49" s="32"/>
    </row>
    <row r="50" spans="1:32"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32"/>
      <c r="AA50" s="32"/>
      <c r="AB50" s="32"/>
      <c r="AC50" s="32"/>
      <c r="AD50" s="32"/>
      <c r="AE50" s="32"/>
      <c r="AF50" s="32"/>
    </row>
    <row r="51" spans="1:32"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32"/>
      <c r="AA51" s="32"/>
      <c r="AB51" s="32"/>
      <c r="AC51" s="32"/>
      <c r="AD51" s="32"/>
      <c r="AE51" s="32"/>
      <c r="AF51" s="32"/>
    </row>
    <row r="52" spans="1:32"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32"/>
      <c r="AA52" s="32"/>
      <c r="AB52" s="32"/>
      <c r="AC52" s="32"/>
      <c r="AD52" s="32"/>
      <c r="AE52" s="32"/>
      <c r="AF52" s="32"/>
    </row>
    <row r="53" spans="1:32"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32"/>
      <c r="AA53" s="32"/>
      <c r="AB53" s="32"/>
      <c r="AC53" s="32"/>
      <c r="AD53" s="32"/>
      <c r="AE53" s="32"/>
      <c r="AF53" s="32"/>
    </row>
    <row r="54" spans="1:32"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32"/>
      <c r="AA54" s="32"/>
      <c r="AB54" s="32"/>
      <c r="AC54" s="32"/>
      <c r="AD54" s="32"/>
      <c r="AE54" s="32"/>
      <c r="AF54" s="32"/>
    </row>
    <row r="55" spans="1:32"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32"/>
      <c r="AA55" s="32"/>
      <c r="AB55" s="32"/>
      <c r="AC55" s="32"/>
      <c r="AD55" s="32"/>
      <c r="AE55" s="32"/>
      <c r="AF55" s="32"/>
    </row>
    <row r="56" spans="1:32"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32"/>
      <c r="AA56" s="32"/>
      <c r="AB56" s="32"/>
      <c r="AC56" s="32"/>
      <c r="AD56" s="32"/>
      <c r="AE56" s="32"/>
      <c r="AF56" s="32"/>
    </row>
    <row r="57" spans="1:32"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32"/>
      <c r="AA57" s="32"/>
      <c r="AB57" s="32"/>
      <c r="AC57" s="32"/>
      <c r="AD57" s="32"/>
      <c r="AE57" s="32"/>
      <c r="AF57" s="32"/>
    </row>
    <row r="58" spans="1:32"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32"/>
      <c r="AA58" s="32"/>
      <c r="AB58" s="32"/>
      <c r="AC58" s="32"/>
      <c r="AD58" s="32"/>
      <c r="AE58" s="32"/>
      <c r="AF58" s="32"/>
    </row>
    <row r="59" spans="1:32"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32"/>
      <c r="AA59" s="32"/>
      <c r="AB59" s="32"/>
      <c r="AC59" s="32"/>
      <c r="AD59" s="32"/>
      <c r="AE59" s="32"/>
      <c r="AF59" s="32"/>
    </row>
    <row r="60" spans="1:32"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32"/>
      <c r="AA60" s="32"/>
      <c r="AB60" s="32"/>
      <c r="AC60" s="32"/>
      <c r="AD60" s="32"/>
      <c r="AE60" s="32"/>
      <c r="AF60" s="32"/>
    </row>
    <row r="61" spans="1:32"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32"/>
      <c r="AA61" s="32"/>
      <c r="AB61" s="32"/>
      <c r="AC61" s="32"/>
      <c r="AD61" s="32"/>
      <c r="AE61" s="32"/>
      <c r="AF61" s="32"/>
    </row>
    <row r="62" spans="1:32"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32"/>
      <c r="AA62" s="32"/>
      <c r="AB62" s="32"/>
      <c r="AC62" s="32"/>
      <c r="AD62" s="32"/>
      <c r="AE62" s="32"/>
      <c r="AF62" s="32"/>
    </row>
    <row r="63" spans="1:32"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32"/>
      <c r="AA63" s="32"/>
      <c r="AB63" s="32"/>
      <c r="AC63" s="32"/>
      <c r="AD63" s="32"/>
      <c r="AE63" s="32"/>
      <c r="AF63" s="32"/>
    </row>
    <row r="64" spans="1:32"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32"/>
      <c r="AA64" s="32"/>
      <c r="AB64" s="32"/>
      <c r="AC64" s="32"/>
      <c r="AD64" s="32"/>
      <c r="AE64" s="32"/>
      <c r="AF64" s="32"/>
    </row>
    <row r="65" spans="1:32"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32"/>
      <c r="AA65" s="32"/>
      <c r="AB65" s="32"/>
      <c r="AC65" s="32"/>
      <c r="AD65" s="32"/>
      <c r="AE65" s="32"/>
      <c r="AF65" s="32"/>
    </row>
    <row r="66" spans="1:32"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32"/>
      <c r="AA66" s="32"/>
      <c r="AB66" s="32"/>
      <c r="AC66" s="32"/>
      <c r="AD66" s="32"/>
      <c r="AE66" s="32"/>
      <c r="AF66" s="32"/>
    </row>
    <row r="67" spans="1:32"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32"/>
      <c r="AA67" s="32"/>
      <c r="AB67" s="32"/>
      <c r="AC67" s="32"/>
      <c r="AD67" s="32"/>
      <c r="AE67" s="32"/>
      <c r="AF67" s="32"/>
    </row>
    <row r="68" spans="1:32"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32"/>
      <c r="AA68" s="32"/>
      <c r="AB68" s="32"/>
      <c r="AC68" s="32"/>
      <c r="AD68" s="32"/>
      <c r="AE68" s="32"/>
      <c r="AF68" s="32"/>
    </row>
    <row r="69" spans="1:32"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32"/>
      <c r="AA69" s="32"/>
      <c r="AB69" s="32"/>
      <c r="AC69" s="32"/>
      <c r="AD69" s="32"/>
      <c r="AE69" s="32"/>
      <c r="AF69" s="32"/>
    </row>
    <row r="70" spans="1:32"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32"/>
      <c r="AA70" s="32"/>
      <c r="AB70" s="32"/>
      <c r="AC70" s="32"/>
      <c r="AD70" s="32"/>
      <c r="AE70" s="32"/>
      <c r="AF70" s="32"/>
    </row>
    <row r="71" spans="1:32"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32"/>
      <c r="AA71" s="32"/>
      <c r="AB71" s="32"/>
      <c r="AC71" s="32"/>
      <c r="AD71" s="32"/>
      <c r="AE71" s="32"/>
      <c r="AF71" s="32"/>
    </row>
    <row r="72" spans="1:32"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32"/>
      <c r="AA72" s="32"/>
      <c r="AB72" s="32"/>
      <c r="AC72" s="32"/>
      <c r="AD72" s="32"/>
      <c r="AE72" s="32"/>
      <c r="AF72" s="32"/>
    </row>
    <row r="73" spans="1:32"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32"/>
      <c r="AA73" s="32"/>
      <c r="AB73" s="32"/>
      <c r="AC73" s="32"/>
      <c r="AD73" s="32"/>
      <c r="AE73" s="32"/>
      <c r="AF73" s="32"/>
    </row>
    <row r="74" spans="1:32"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32"/>
      <c r="AA74" s="32"/>
      <c r="AB74" s="32"/>
      <c r="AC74" s="32"/>
      <c r="AD74" s="32"/>
      <c r="AE74" s="32"/>
      <c r="AF74" s="32"/>
    </row>
    <row r="75" spans="1:32"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32"/>
      <c r="AA75" s="32"/>
      <c r="AB75" s="32"/>
      <c r="AC75" s="32"/>
      <c r="AD75" s="32"/>
      <c r="AE75" s="32"/>
      <c r="AF75" s="32"/>
    </row>
    <row r="76" spans="1:32"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32"/>
      <c r="AA76" s="32"/>
      <c r="AB76" s="32"/>
      <c r="AC76" s="32"/>
      <c r="AD76" s="32"/>
      <c r="AE76" s="32"/>
      <c r="AF76" s="32"/>
    </row>
    <row r="77" spans="1:32"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32"/>
      <c r="AA77" s="32"/>
      <c r="AB77" s="32"/>
      <c r="AC77" s="32"/>
      <c r="AD77" s="32"/>
      <c r="AE77" s="32"/>
      <c r="AF77" s="32"/>
    </row>
    <row r="78" spans="1:32"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32"/>
      <c r="AA78" s="32"/>
      <c r="AB78" s="32"/>
      <c r="AC78" s="32"/>
      <c r="AD78" s="32"/>
      <c r="AE78" s="32"/>
      <c r="AF78" s="32"/>
    </row>
    <row r="79" spans="1:32"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AA79" s="32"/>
      <c r="AB79" s="32"/>
      <c r="AC79" s="32"/>
      <c r="AD79" s="32"/>
      <c r="AE79" s="32"/>
      <c r="AF79" s="32"/>
    </row>
    <row r="80" spans="1:32"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32"/>
      <c r="AA80" s="32"/>
      <c r="AB80" s="32"/>
      <c r="AC80" s="32"/>
      <c r="AD80" s="32"/>
      <c r="AE80" s="32"/>
      <c r="AF80" s="32"/>
    </row>
    <row r="81" spans="1:32"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32"/>
      <c r="AA81" s="32"/>
      <c r="AB81" s="32"/>
      <c r="AC81" s="32"/>
      <c r="AD81" s="32"/>
      <c r="AE81" s="32"/>
      <c r="AF81" s="32"/>
    </row>
    <row r="82" spans="1:32"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32"/>
      <c r="AA82" s="32"/>
      <c r="AB82" s="32"/>
      <c r="AC82" s="32"/>
      <c r="AD82" s="32"/>
      <c r="AE82" s="32"/>
      <c r="AF82" s="32"/>
    </row>
    <row r="83" spans="1:32"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32"/>
      <c r="AA83" s="32"/>
      <c r="AB83" s="32"/>
      <c r="AC83" s="32"/>
      <c r="AD83" s="32"/>
      <c r="AE83" s="32"/>
      <c r="AF83" s="32"/>
    </row>
    <row r="84" spans="1:32"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32"/>
      <c r="AA84" s="32"/>
      <c r="AB84" s="32"/>
      <c r="AC84" s="32"/>
      <c r="AD84" s="32"/>
      <c r="AE84" s="32"/>
      <c r="AF84" s="32"/>
    </row>
    <row r="85" spans="1:32"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32"/>
      <c r="AA85" s="32"/>
      <c r="AB85" s="32"/>
      <c r="AC85" s="32"/>
      <c r="AD85" s="32"/>
      <c r="AE85" s="32"/>
      <c r="AF85" s="32"/>
    </row>
    <row r="86" spans="1:32"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32"/>
      <c r="AA86" s="32"/>
      <c r="AB86" s="32"/>
      <c r="AC86" s="32"/>
      <c r="AD86" s="32"/>
      <c r="AE86" s="32"/>
      <c r="AF86" s="32"/>
    </row>
    <row r="87" spans="1:32"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32"/>
      <c r="AA87" s="32"/>
      <c r="AB87" s="32"/>
      <c r="AC87" s="32"/>
      <c r="AD87" s="32"/>
      <c r="AE87" s="32"/>
      <c r="AF87" s="32"/>
    </row>
    <row r="88" spans="1:32"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32"/>
      <c r="AA88" s="32"/>
      <c r="AB88" s="32"/>
      <c r="AC88" s="32"/>
      <c r="AD88" s="32"/>
      <c r="AE88" s="32"/>
      <c r="AF88" s="32"/>
    </row>
    <row r="89" spans="1:32"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32"/>
      <c r="AA89" s="32"/>
      <c r="AB89" s="32"/>
      <c r="AC89" s="32"/>
      <c r="AD89" s="32"/>
      <c r="AE89" s="32"/>
      <c r="AF89" s="32"/>
    </row>
    <row r="90" spans="1:32"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32"/>
      <c r="AA90" s="32"/>
      <c r="AB90" s="32"/>
      <c r="AC90" s="32"/>
      <c r="AD90" s="32"/>
      <c r="AE90" s="32"/>
      <c r="AF90" s="32"/>
    </row>
    <row r="91" spans="1:32"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32"/>
      <c r="AA91" s="32"/>
      <c r="AB91" s="32"/>
      <c r="AC91" s="32"/>
      <c r="AD91" s="32"/>
      <c r="AE91" s="32"/>
      <c r="AF91" s="32"/>
    </row>
    <row r="92" spans="1:32"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32"/>
      <c r="AB92" s="32"/>
      <c r="AC92" s="32"/>
      <c r="AD92" s="32"/>
      <c r="AE92" s="32"/>
      <c r="AF92" s="32"/>
    </row>
    <row r="93" spans="1:32"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32"/>
      <c r="AA93" s="32"/>
      <c r="AB93" s="32"/>
      <c r="AC93" s="32"/>
      <c r="AD93" s="32"/>
      <c r="AE93" s="32"/>
      <c r="AF93" s="32"/>
    </row>
    <row r="94" spans="1:32" ht="22.5" customHeight="1"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32"/>
      <c r="AA94" s="32"/>
      <c r="AB94" s="32"/>
      <c r="AC94" s="32"/>
      <c r="AD94" s="32"/>
      <c r="AE94" s="32"/>
      <c r="AF94" s="32"/>
    </row>
    <row r="95" spans="1:32"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32"/>
      <c r="AA95" s="32"/>
      <c r="AB95" s="32"/>
      <c r="AC95" s="32"/>
      <c r="AD95" s="32"/>
      <c r="AE95" s="32"/>
      <c r="AF95" s="32"/>
    </row>
    <row r="96" spans="1:32"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32"/>
      <c r="AA96" s="32"/>
      <c r="AB96" s="32"/>
      <c r="AC96" s="32"/>
      <c r="AD96" s="32"/>
      <c r="AE96" s="32"/>
      <c r="AF96" s="32"/>
    </row>
    <row r="97" spans="1:32"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32"/>
      <c r="AA97" s="32"/>
      <c r="AB97" s="32"/>
      <c r="AC97" s="32"/>
      <c r="AD97" s="32"/>
      <c r="AE97" s="32"/>
      <c r="AF97" s="32"/>
    </row>
    <row r="98" spans="1:32"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32"/>
      <c r="AA98" s="32"/>
      <c r="AB98" s="32"/>
      <c r="AC98" s="32"/>
      <c r="AD98" s="32"/>
      <c r="AE98" s="32"/>
      <c r="AF98" s="32"/>
    </row>
    <row r="99" spans="1:32"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32"/>
      <c r="AA99" s="32"/>
      <c r="AB99" s="32"/>
      <c r="AC99" s="32"/>
      <c r="AD99" s="32"/>
      <c r="AE99" s="32"/>
      <c r="AF99" s="32"/>
    </row>
    <row r="100" spans="1:32"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32"/>
      <c r="AA100" s="32"/>
      <c r="AB100" s="32"/>
      <c r="AC100" s="32"/>
      <c r="AD100" s="32"/>
      <c r="AE100" s="32"/>
      <c r="AF100" s="32"/>
    </row>
    <row r="101" spans="1:32"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32"/>
      <c r="AA101" s="32"/>
      <c r="AB101" s="32"/>
      <c r="AC101" s="32"/>
      <c r="AD101" s="32"/>
      <c r="AE101" s="32"/>
      <c r="AF101" s="32"/>
    </row>
    <row r="102" spans="1:32"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32"/>
      <c r="AA102" s="32"/>
      <c r="AB102" s="32"/>
      <c r="AC102" s="32"/>
      <c r="AD102" s="32"/>
      <c r="AE102" s="32"/>
      <c r="AF102" s="32"/>
    </row>
    <row r="103" spans="1:32"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32"/>
      <c r="AA103" s="32"/>
      <c r="AB103" s="32"/>
      <c r="AC103" s="32"/>
      <c r="AD103" s="32"/>
      <c r="AE103" s="32"/>
      <c r="AF103" s="32"/>
    </row>
    <row r="104" spans="1:32"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32"/>
      <c r="AA104" s="32"/>
      <c r="AB104" s="32"/>
      <c r="AC104" s="32"/>
      <c r="AD104" s="32"/>
      <c r="AE104" s="32"/>
      <c r="AF104" s="32"/>
    </row>
    <row r="105" spans="1:32"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32"/>
      <c r="AA105" s="32"/>
      <c r="AB105" s="32"/>
      <c r="AC105" s="32"/>
      <c r="AD105" s="32"/>
      <c r="AE105" s="32"/>
      <c r="AF105" s="32"/>
    </row>
    <row r="106" spans="1:32"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32"/>
      <c r="AA106" s="32"/>
      <c r="AB106" s="32"/>
      <c r="AC106" s="32"/>
      <c r="AD106" s="32"/>
      <c r="AE106" s="32"/>
      <c r="AF106" s="32"/>
    </row>
    <row r="107" spans="1:32"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32"/>
      <c r="AA107" s="32"/>
      <c r="AB107" s="32"/>
      <c r="AC107" s="32"/>
      <c r="AD107" s="32"/>
      <c r="AE107" s="32"/>
      <c r="AF107" s="32"/>
    </row>
    <row r="108" spans="1:32" ht="20.25" customHeight="1"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32"/>
      <c r="AA108" s="32"/>
      <c r="AB108" s="32"/>
      <c r="AC108" s="32"/>
      <c r="AD108" s="32"/>
      <c r="AE108" s="32"/>
      <c r="AF108" s="32"/>
    </row>
    <row r="109" spans="1:32"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32"/>
      <c r="AA109" s="32"/>
      <c r="AB109" s="32"/>
      <c r="AC109" s="32"/>
      <c r="AD109" s="32"/>
      <c r="AE109" s="32"/>
      <c r="AF109" s="32"/>
    </row>
    <row r="110" spans="1:32"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32"/>
      <c r="AA110" s="32"/>
      <c r="AB110" s="32"/>
      <c r="AC110" s="32"/>
      <c r="AD110" s="32"/>
      <c r="AE110" s="32"/>
      <c r="AF110" s="32"/>
    </row>
    <row r="111" spans="1:32"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32"/>
      <c r="AA111" s="32"/>
      <c r="AB111" s="32"/>
      <c r="AC111" s="32"/>
      <c r="AD111" s="32"/>
      <c r="AE111" s="32"/>
      <c r="AF111" s="32"/>
    </row>
    <row r="112" spans="1:32"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32"/>
      <c r="AA112" s="32"/>
      <c r="AB112" s="32"/>
      <c r="AC112" s="32"/>
      <c r="AD112" s="32"/>
      <c r="AE112" s="32"/>
      <c r="AF112" s="32"/>
    </row>
    <row r="113" spans="1:32"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32"/>
      <c r="AA113" s="32"/>
      <c r="AB113" s="32"/>
      <c r="AC113" s="32"/>
      <c r="AD113" s="32"/>
      <c r="AE113" s="32"/>
      <c r="AF113" s="32"/>
    </row>
    <row r="114" spans="1:32"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32"/>
      <c r="AA114" s="32"/>
      <c r="AB114" s="32"/>
      <c r="AC114" s="32"/>
      <c r="AD114" s="32"/>
      <c r="AE114" s="32"/>
      <c r="AF114" s="32"/>
    </row>
    <row r="115" spans="1:32"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32"/>
      <c r="AA115" s="32"/>
      <c r="AB115" s="32"/>
      <c r="AC115" s="32"/>
      <c r="AD115" s="32"/>
      <c r="AE115" s="32"/>
      <c r="AF115" s="32"/>
    </row>
    <row r="116" spans="1:32"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32"/>
      <c r="AA116" s="32"/>
      <c r="AB116" s="32"/>
      <c r="AC116" s="32"/>
      <c r="AD116" s="32"/>
      <c r="AE116" s="32"/>
      <c r="AF116" s="32"/>
    </row>
    <row r="117" spans="1:32"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32"/>
      <c r="AA117" s="32"/>
      <c r="AB117" s="32"/>
      <c r="AC117" s="32"/>
      <c r="AD117" s="32"/>
      <c r="AE117" s="32"/>
      <c r="AF117" s="32"/>
    </row>
    <row r="118" spans="1:32"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32"/>
      <c r="AA118" s="32"/>
      <c r="AB118" s="32"/>
      <c r="AC118" s="32"/>
      <c r="AD118" s="32"/>
      <c r="AE118" s="32"/>
      <c r="AF118" s="32"/>
    </row>
    <row r="119" spans="1:32"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32"/>
      <c r="AA119" s="32"/>
      <c r="AB119" s="32"/>
      <c r="AC119" s="32"/>
      <c r="AD119" s="32"/>
      <c r="AE119" s="32"/>
      <c r="AF119" s="32"/>
    </row>
    <row r="120" spans="1:32"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32"/>
      <c r="AA120" s="32"/>
      <c r="AB120" s="32"/>
      <c r="AC120" s="32"/>
      <c r="AD120" s="32"/>
      <c r="AE120" s="32"/>
      <c r="AF120" s="32"/>
    </row>
    <row r="121" spans="1:32"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32"/>
      <c r="AA121" s="32"/>
      <c r="AB121" s="32"/>
      <c r="AC121" s="32"/>
      <c r="AD121" s="32"/>
      <c r="AE121" s="32"/>
      <c r="AF121" s="32"/>
    </row>
    <row r="122" spans="1:32"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32"/>
      <c r="AA122" s="32"/>
      <c r="AB122" s="32"/>
      <c r="AC122" s="32"/>
      <c r="AD122" s="32"/>
      <c r="AE122" s="32"/>
      <c r="AF122" s="32"/>
    </row>
    <row r="123" spans="1:32"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32"/>
      <c r="AA123" s="32"/>
      <c r="AB123" s="32"/>
      <c r="AC123" s="32"/>
      <c r="AD123" s="32"/>
      <c r="AE123" s="32"/>
      <c r="AF123" s="32"/>
    </row>
    <row r="124" spans="1:32"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32"/>
      <c r="AA124" s="32"/>
      <c r="AB124" s="32"/>
      <c r="AC124" s="32"/>
      <c r="AD124" s="32"/>
      <c r="AE124" s="32"/>
      <c r="AF124" s="32"/>
    </row>
    <row r="125" spans="1:32"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32"/>
      <c r="AA125" s="32"/>
      <c r="AB125" s="32"/>
      <c r="AC125" s="32"/>
      <c r="AD125" s="32"/>
      <c r="AE125" s="32"/>
      <c r="AF125" s="32"/>
    </row>
    <row r="126" spans="1:32"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32"/>
      <c r="AA126" s="32"/>
      <c r="AB126" s="32"/>
      <c r="AC126" s="32"/>
      <c r="AD126" s="32"/>
      <c r="AE126" s="32"/>
      <c r="AF126" s="32"/>
    </row>
    <row r="127" spans="1:32"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32"/>
      <c r="AA127" s="32"/>
      <c r="AB127" s="32"/>
      <c r="AC127" s="32"/>
      <c r="AD127" s="32"/>
      <c r="AE127" s="32"/>
      <c r="AF127" s="32"/>
    </row>
    <row r="128" spans="1:32"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32"/>
      <c r="AA128" s="32"/>
      <c r="AB128" s="32"/>
      <c r="AC128" s="32"/>
      <c r="AD128" s="32"/>
      <c r="AE128" s="32"/>
      <c r="AF128" s="32"/>
    </row>
    <row r="129" spans="1:32"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32"/>
      <c r="AA129" s="32"/>
      <c r="AB129" s="32"/>
      <c r="AC129" s="32"/>
      <c r="AD129" s="32"/>
      <c r="AE129" s="32"/>
      <c r="AF129" s="32"/>
    </row>
    <row r="130" spans="1:32"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32"/>
      <c r="AA130" s="32"/>
      <c r="AB130" s="32"/>
      <c r="AC130" s="32"/>
      <c r="AD130" s="32"/>
      <c r="AE130" s="32"/>
      <c r="AF130" s="32"/>
    </row>
    <row r="131" spans="1:32"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32"/>
      <c r="AA131" s="32"/>
      <c r="AB131" s="32"/>
      <c r="AC131" s="32"/>
      <c r="AD131" s="32"/>
      <c r="AE131" s="32"/>
      <c r="AF131" s="32"/>
    </row>
    <row r="132" spans="1:32"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32"/>
      <c r="AA132" s="32"/>
      <c r="AB132" s="32"/>
      <c r="AC132" s="32"/>
      <c r="AD132" s="32"/>
      <c r="AE132" s="32"/>
      <c r="AF132" s="32"/>
    </row>
    <row r="133" spans="1:32"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32"/>
      <c r="AA133" s="32"/>
      <c r="AB133" s="32"/>
      <c r="AC133" s="32"/>
      <c r="AD133" s="32"/>
      <c r="AE133" s="32"/>
      <c r="AF133" s="32"/>
    </row>
    <row r="134" spans="1:32"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32"/>
      <c r="AA134" s="32"/>
      <c r="AB134" s="32"/>
      <c r="AC134" s="32"/>
      <c r="AD134" s="32"/>
      <c r="AE134" s="32"/>
      <c r="AF134" s="32"/>
    </row>
    <row r="135" spans="1:32"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32"/>
      <c r="AA135" s="32"/>
      <c r="AB135" s="32"/>
      <c r="AC135" s="32"/>
      <c r="AD135" s="32"/>
      <c r="AE135" s="32"/>
      <c r="AF135" s="32"/>
    </row>
    <row r="136" spans="1:32"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32"/>
      <c r="AA136" s="32"/>
      <c r="AB136" s="32"/>
      <c r="AC136" s="32"/>
      <c r="AD136" s="32"/>
      <c r="AE136" s="32"/>
      <c r="AF136" s="32"/>
    </row>
    <row r="137" spans="1:32"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32"/>
      <c r="AA137" s="32"/>
      <c r="AB137" s="32"/>
      <c r="AC137" s="32"/>
      <c r="AD137" s="32"/>
      <c r="AE137" s="32"/>
      <c r="AF137" s="32"/>
    </row>
    <row r="138" spans="1:32"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32"/>
      <c r="AA138" s="32"/>
      <c r="AB138" s="32"/>
      <c r="AC138" s="32"/>
      <c r="AD138" s="32"/>
      <c r="AE138" s="32"/>
      <c r="AF138" s="32"/>
    </row>
    <row r="139" spans="1:32"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32"/>
      <c r="AA139" s="32"/>
      <c r="AB139" s="32"/>
      <c r="AC139" s="32"/>
      <c r="AD139" s="32"/>
      <c r="AE139" s="32"/>
      <c r="AF139" s="32"/>
    </row>
    <row r="140" spans="1:32"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32"/>
      <c r="AA140" s="32"/>
      <c r="AB140" s="32"/>
      <c r="AC140" s="32"/>
      <c r="AD140" s="32"/>
      <c r="AE140" s="32"/>
      <c r="AF140" s="32"/>
    </row>
    <row r="141" spans="1:32"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32"/>
      <c r="AA141" s="32"/>
      <c r="AB141" s="32"/>
      <c r="AC141" s="32"/>
      <c r="AD141" s="32"/>
      <c r="AE141" s="32"/>
      <c r="AF141" s="32"/>
    </row>
    <row r="142" spans="1:32"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32"/>
      <c r="AA142" s="32"/>
      <c r="AB142" s="32"/>
      <c r="AC142" s="32"/>
      <c r="AD142" s="32"/>
      <c r="AE142" s="32"/>
      <c r="AF142" s="32"/>
    </row>
    <row r="143" spans="1:32"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32"/>
      <c r="AA143" s="32"/>
      <c r="AB143" s="32"/>
      <c r="AC143" s="32"/>
      <c r="AD143" s="32"/>
      <c r="AE143" s="32"/>
      <c r="AF143" s="32"/>
    </row>
    <row r="144" spans="1:32"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32"/>
      <c r="AA144" s="32"/>
      <c r="AB144" s="32"/>
      <c r="AC144" s="32"/>
      <c r="AD144" s="32"/>
      <c r="AE144" s="32"/>
      <c r="AF144" s="32"/>
    </row>
    <row r="145" spans="1:32"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32"/>
      <c r="AA145" s="32"/>
      <c r="AB145" s="32"/>
      <c r="AC145" s="32"/>
      <c r="AD145" s="32"/>
      <c r="AE145" s="32"/>
      <c r="AF145" s="32"/>
    </row>
    <row r="146" spans="1:32"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32"/>
      <c r="AA146" s="32"/>
      <c r="AB146" s="32"/>
      <c r="AC146" s="32"/>
      <c r="AD146" s="32"/>
      <c r="AE146" s="32"/>
      <c r="AF146" s="32"/>
    </row>
    <row r="147" spans="1:32" x14ac:dyDescent="0.25">
      <c r="A147" s="23"/>
      <c r="B147" s="23"/>
      <c r="C147" s="23"/>
      <c r="D147" s="23"/>
      <c r="E147" s="23"/>
      <c r="F147" s="23"/>
      <c r="G147" s="23"/>
      <c r="H147" s="23"/>
      <c r="I147" s="23"/>
      <c r="J147" s="23"/>
      <c r="K147" s="23"/>
      <c r="L147" s="23"/>
      <c r="M147" s="23"/>
      <c r="N147" s="23"/>
      <c r="O147" s="23"/>
      <c r="P147" s="23"/>
      <c r="Q147" s="23"/>
      <c r="R147" s="23"/>
      <c r="S147" s="23" t="s">
        <v>1</v>
      </c>
      <c r="T147" s="23"/>
      <c r="U147" s="23"/>
      <c r="V147" s="23"/>
      <c r="W147" s="23"/>
      <c r="X147" s="23"/>
      <c r="Y147" s="23"/>
      <c r="Z147" s="32"/>
      <c r="AA147" s="32"/>
      <c r="AB147" s="32"/>
      <c r="AC147" s="32"/>
      <c r="AD147" s="32"/>
      <c r="AE147" s="32"/>
      <c r="AF147" s="32"/>
    </row>
    <row r="148" spans="1:32"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32"/>
      <c r="AA148" s="32"/>
      <c r="AB148" s="32"/>
      <c r="AC148" s="32"/>
      <c r="AD148" s="32"/>
      <c r="AE148" s="32"/>
      <c r="AF148" s="32"/>
    </row>
    <row r="149" spans="1:32"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32"/>
      <c r="AA149" s="32"/>
      <c r="AB149" s="32"/>
      <c r="AC149" s="32"/>
      <c r="AD149" s="32"/>
      <c r="AE149" s="32"/>
      <c r="AF149" s="32"/>
    </row>
    <row r="150" spans="1:32"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32"/>
      <c r="AA150" s="32"/>
      <c r="AB150" s="32"/>
      <c r="AC150" s="32"/>
      <c r="AD150" s="32"/>
      <c r="AE150" s="32"/>
      <c r="AF150" s="32"/>
    </row>
    <row r="151" spans="1:32"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32"/>
      <c r="AA151" s="32"/>
      <c r="AB151" s="32"/>
      <c r="AC151" s="32"/>
      <c r="AD151" s="32"/>
      <c r="AE151" s="32"/>
      <c r="AF151" s="32"/>
    </row>
    <row r="152" spans="1:32"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32"/>
      <c r="AA152" s="32"/>
      <c r="AB152" s="32"/>
      <c r="AC152" s="32"/>
      <c r="AD152" s="32"/>
      <c r="AE152" s="32"/>
      <c r="AF152" s="32"/>
    </row>
    <row r="153" spans="1:32"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32"/>
      <c r="AA153" s="32"/>
      <c r="AB153" s="32"/>
      <c r="AC153" s="32"/>
      <c r="AD153" s="32"/>
      <c r="AE153" s="32"/>
      <c r="AF153" s="32"/>
    </row>
    <row r="154" spans="1:32"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32"/>
      <c r="AA154" s="32"/>
      <c r="AB154" s="32"/>
      <c r="AC154" s="32"/>
      <c r="AD154" s="32"/>
      <c r="AE154" s="32"/>
      <c r="AF154" s="32"/>
    </row>
    <row r="155" spans="1:32"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32"/>
      <c r="AA155" s="32"/>
      <c r="AB155" s="32"/>
      <c r="AC155" s="32"/>
      <c r="AD155" s="32"/>
      <c r="AE155" s="32"/>
      <c r="AF155" s="32"/>
    </row>
    <row r="156" spans="1:32"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32"/>
      <c r="AA156" s="32"/>
      <c r="AB156" s="32"/>
      <c r="AC156" s="32"/>
      <c r="AD156" s="32"/>
      <c r="AE156" s="32"/>
      <c r="AF156" s="32"/>
    </row>
    <row r="157" spans="1:32"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32"/>
      <c r="AA157" s="32"/>
      <c r="AB157" s="32"/>
      <c r="AC157" s="32"/>
      <c r="AD157" s="32"/>
      <c r="AE157" s="32"/>
      <c r="AF157" s="32"/>
    </row>
    <row r="158" spans="1:32"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32"/>
      <c r="AA158" s="32"/>
      <c r="AB158" s="32"/>
      <c r="AC158" s="32"/>
      <c r="AD158" s="32"/>
      <c r="AE158" s="32"/>
      <c r="AF158" s="32"/>
    </row>
    <row r="159" spans="1:32"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32"/>
      <c r="AA159" s="32"/>
      <c r="AB159" s="32"/>
      <c r="AC159" s="32"/>
      <c r="AD159" s="32"/>
      <c r="AE159" s="32"/>
      <c r="AF159" s="32"/>
    </row>
    <row r="160" spans="1:32"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32"/>
      <c r="AA160" s="32"/>
      <c r="AB160" s="32"/>
      <c r="AC160" s="32"/>
      <c r="AD160" s="32"/>
      <c r="AE160" s="32"/>
      <c r="AF160" s="32"/>
    </row>
    <row r="161" spans="1:32"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32"/>
      <c r="AA161" s="32"/>
      <c r="AB161" s="32"/>
      <c r="AC161" s="32"/>
      <c r="AD161" s="32"/>
      <c r="AE161" s="32"/>
      <c r="AF161" s="32"/>
    </row>
    <row r="162" spans="1:32"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32"/>
      <c r="AA162" s="32"/>
      <c r="AB162" s="32"/>
      <c r="AC162" s="32"/>
      <c r="AD162" s="32"/>
      <c r="AE162" s="32"/>
      <c r="AF162" s="32"/>
    </row>
    <row r="163" spans="1:32"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32"/>
      <c r="AA163" s="32"/>
      <c r="AB163" s="32"/>
      <c r="AC163" s="32"/>
      <c r="AD163" s="32"/>
      <c r="AE163" s="32"/>
      <c r="AF163" s="32"/>
    </row>
    <row r="164" spans="1:32"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32"/>
      <c r="AA164" s="32"/>
      <c r="AB164" s="32"/>
      <c r="AC164" s="32"/>
      <c r="AD164" s="32"/>
      <c r="AE164" s="32"/>
      <c r="AF164" s="32"/>
    </row>
    <row r="165" spans="1:32"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32"/>
      <c r="AA165" s="32"/>
      <c r="AB165" s="32"/>
      <c r="AC165" s="32"/>
      <c r="AD165" s="32"/>
      <c r="AE165" s="32"/>
      <c r="AF165" s="32"/>
    </row>
    <row r="166" spans="1:32"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32"/>
      <c r="AA166" s="32"/>
      <c r="AB166" s="32"/>
      <c r="AC166" s="32"/>
      <c r="AD166" s="32"/>
      <c r="AE166" s="32"/>
      <c r="AF166" s="32"/>
    </row>
    <row r="167" spans="1:32"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32"/>
      <c r="AA167" s="32"/>
      <c r="AB167" s="32"/>
      <c r="AC167" s="32"/>
      <c r="AD167" s="32"/>
      <c r="AE167" s="32"/>
      <c r="AF167" s="32"/>
    </row>
    <row r="168" spans="1:32"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32"/>
      <c r="AA168" s="32"/>
      <c r="AB168" s="32"/>
      <c r="AC168" s="32"/>
      <c r="AD168" s="32"/>
      <c r="AE168" s="32"/>
      <c r="AF168" s="32"/>
    </row>
    <row r="169" spans="1:32"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32"/>
      <c r="AA169" s="32"/>
      <c r="AB169" s="32"/>
      <c r="AC169" s="32"/>
      <c r="AD169" s="32"/>
      <c r="AE169" s="32"/>
      <c r="AF169" s="32"/>
    </row>
    <row r="170" spans="1:32"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32"/>
      <c r="AA170" s="32"/>
      <c r="AB170" s="32"/>
      <c r="AC170" s="32"/>
      <c r="AD170" s="32"/>
      <c r="AE170" s="32"/>
      <c r="AF170" s="32"/>
    </row>
    <row r="171" spans="1:32"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32"/>
      <c r="AA171" s="32"/>
      <c r="AB171" s="32"/>
      <c r="AC171" s="32"/>
      <c r="AD171" s="32"/>
      <c r="AE171" s="32"/>
      <c r="AF171" s="32"/>
    </row>
    <row r="172" spans="1:32"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32"/>
      <c r="AA172" s="32"/>
      <c r="AB172" s="32"/>
      <c r="AC172" s="32"/>
      <c r="AD172" s="32"/>
      <c r="AE172" s="32"/>
      <c r="AF172" s="32"/>
    </row>
    <row r="173" spans="1:32"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32"/>
      <c r="AA173" s="32"/>
      <c r="AB173" s="32"/>
      <c r="AC173" s="32"/>
      <c r="AD173" s="32"/>
      <c r="AE173" s="32"/>
      <c r="AF173" s="32"/>
    </row>
    <row r="174" spans="1:32"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32"/>
      <c r="AA174" s="32"/>
      <c r="AB174" s="32"/>
      <c r="AC174" s="32"/>
      <c r="AD174" s="32"/>
      <c r="AE174" s="32"/>
      <c r="AF174" s="32"/>
    </row>
    <row r="175" spans="1:32"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32"/>
      <c r="AA175" s="32"/>
      <c r="AB175" s="32"/>
      <c r="AC175" s="32"/>
      <c r="AD175" s="32"/>
      <c r="AE175" s="32"/>
      <c r="AF175" s="32"/>
    </row>
    <row r="176" spans="1:32"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32"/>
      <c r="AA176" s="32"/>
      <c r="AB176" s="32"/>
      <c r="AC176" s="32"/>
      <c r="AD176" s="32"/>
      <c r="AE176" s="32"/>
      <c r="AF176" s="32"/>
    </row>
    <row r="177" spans="1:32"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32"/>
      <c r="AA177" s="32"/>
      <c r="AB177" s="32"/>
      <c r="AC177" s="32"/>
      <c r="AD177" s="32"/>
      <c r="AE177" s="32"/>
      <c r="AF177" s="32"/>
    </row>
    <row r="178" spans="1:32"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32"/>
      <c r="AA178" s="32"/>
      <c r="AB178" s="32"/>
      <c r="AC178" s="32"/>
      <c r="AD178" s="32"/>
      <c r="AE178" s="32"/>
      <c r="AF178" s="32"/>
    </row>
    <row r="179" spans="1:32"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32"/>
      <c r="AA179" s="32"/>
      <c r="AB179" s="32"/>
      <c r="AC179" s="32"/>
      <c r="AD179" s="32"/>
      <c r="AE179" s="32"/>
      <c r="AF179" s="32"/>
    </row>
    <row r="180" spans="1:32"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32"/>
      <c r="AA180" s="32"/>
      <c r="AB180" s="32"/>
      <c r="AC180" s="32"/>
      <c r="AD180" s="32"/>
      <c r="AE180" s="32"/>
      <c r="AF180" s="32"/>
    </row>
    <row r="181" spans="1:32"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32"/>
      <c r="AA181" s="32"/>
      <c r="AB181" s="32"/>
      <c r="AC181" s="32"/>
      <c r="AD181" s="32"/>
      <c r="AE181" s="32"/>
      <c r="AF181" s="32"/>
    </row>
    <row r="182" spans="1:32"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32"/>
      <c r="AA182" s="32"/>
      <c r="AB182" s="32"/>
      <c r="AC182" s="32"/>
      <c r="AD182" s="32"/>
      <c r="AE182" s="32"/>
      <c r="AF182" s="32"/>
    </row>
    <row r="183" spans="1:32"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32"/>
      <c r="AA183" s="32"/>
      <c r="AB183" s="32"/>
      <c r="AC183" s="32"/>
      <c r="AD183" s="32"/>
      <c r="AE183" s="32"/>
      <c r="AF183" s="32"/>
    </row>
    <row r="184" spans="1:32"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32"/>
      <c r="AA184" s="32"/>
      <c r="AB184" s="32"/>
      <c r="AC184" s="32"/>
      <c r="AD184" s="32"/>
      <c r="AE184" s="32"/>
      <c r="AF184" s="32"/>
    </row>
    <row r="185" spans="1:32"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32"/>
      <c r="AA185" s="32"/>
      <c r="AB185" s="32"/>
      <c r="AC185" s="32"/>
      <c r="AD185" s="32"/>
      <c r="AE185" s="32"/>
      <c r="AF185" s="32"/>
    </row>
    <row r="186" spans="1:32"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32"/>
      <c r="AA186" s="32"/>
      <c r="AB186" s="32"/>
      <c r="AC186" s="32"/>
      <c r="AD186" s="32"/>
      <c r="AE186" s="32"/>
      <c r="AF186" s="32"/>
    </row>
    <row r="187" spans="1:32"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32"/>
      <c r="AA187" s="32"/>
      <c r="AB187" s="32"/>
      <c r="AC187" s="32"/>
      <c r="AD187" s="32"/>
      <c r="AE187" s="32"/>
      <c r="AF187" s="32"/>
    </row>
    <row r="188" spans="1:32"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32"/>
      <c r="AA188" s="32"/>
      <c r="AB188" s="32"/>
      <c r="AC188" s="32"/>
      <c r="AD188" s="32"/>
      <c r="AE188" s="32"/>
      <c r="AF188" s="32"/>
    </row>
    <row r="189" spans="1:32"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32"/>
      <c r="AA189" s="32"/>
      <c r="AB189" s="32"/>
      <c r="AC189" s="32"/>
      <c r="AD189" s="32"/>
      <c r="AE189" s="32"/>
      <c r="AF189" s="32"/>
    </row>
    <row r="190" spans="1:32"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32"/>
      <c r="AA190" s="32"/>
      <c r="AB190" s="32"/>
      <c r="AC190" s="32"/>
      <c r="AD190" s="32"/>
      <c r="AE190" s="32"/>
      <c r="AF190" s="32"/>
    </row>
    <row r="191" spans="1:32"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32"/>
      <c r="AA191" s="32"/>
      <c r="AB191" s="32"/>
      <c r="AC191" s="32"/>
      <c r="AD191" s="32"/>
      <c r="AE191" s="32"/>
      <c r="AF191" s="32"/>
    </row>
    <row r="192" spans="1:32"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32"/>
      <c r="AA192" s="32"/>
      <c r="AB192" s="32"/>
      <c r="AC192" s="32"/>
      <c r="AD192" s="32"/>
      <c r="AE192" s="32"/>
      <c r="AF192" s="32"/>
    </row>
    <row r="193" spans="1:32"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32"/>
      <c r="AA193" s="32"/>
      <c r="AB193" s="32"/>
      <c r="AC193" s="32"/>
      <c r="AD193" s="32"/>
      <c r="AE193" s="32"/>
      <c r="AF193" s="32"/>
    </row>
    <row r="194" spans="1:32"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32"/>
      <c r="AA194" s="32"/>
      <c r="AB194" s="32"/>
      <c r="AC194" s="32"/>
      <c r="AD194" s="32"/>
      <c r="AE194" s="32"/>
      <c r="AF194" s="32"/>
    </row>
    <row r="195" spans="1:32"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32"/>
      <c r="AA195" s="32"/>
      <c r="AB195" s="32"/>
      <c r="AC195" s="32"/>
      <c r="AD195" s="32"/>
      <c r="AE195" s="32"/>
      <c r="AF195" s="32"/>
    </row>
    <row r="196" spans="1:32"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32"/>
      <c r="AA196" s="32"/>
      <c r="AB196" s="32"/>
      <c r="AC196" s="32"/>
      <c r="AD196" s="32"/>
      <c r="AE196" s="32"/>
      <c r="AF196" s="32"/>
    </row>
    <row r="197" spans="1:32"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32"/>
      <c r="AA197" s="32"/>
      <c r="AB197" s="32"/>
      <c r="AC197" s="32"/>
      <c r="AD197" s="32"/>
      <c r="AE197" s="32"/>
      <c r="AF197" s="32"/>
    </row>
    <row r="198" spans="1:32"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32"/>
      <c r="AA198" s="32"/>
      <c r="AB198" s="32"/>
      <c r="AC198" s="32"/>
      <c r="AD198" s="32"/>
      <c r="AE198" s="32"/>
      <c r="AF198" s="32"/>
    </row>
    <row r="199" spans="1:32"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32"/>
      <c r="AA199" s="32"/>
      <c r="AB199" s="32"/>
      <c r="AC199" s="32"/>
      <c r="AD199" s="32"/>
      <c r="AE199" s="32"/>
      <c r="AF199" s="32"/>
    </row>
    <row r="200" spans="1:32"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32"/>
      <c r="AA200" s="32"/>
      <c r="AB200" s="32"/>
      <c r="AC200" s="32"/>
      <c r="AD200" s="32"/>
      <c r="AE200" s="32"/>
      <c r="AF200" s="32"/>
    </row>
    <row r="201" spans="1:32"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32"/>
      <c r="AA201" s="32"/>
      <c r="AB201" s="32"/>
      <c r="AC201" s="32"/>
      <c r="AD201" s="32"/>
      <c r="AE201" s="32"/>
      <c r="AF201" s="32"/>
    </row>
    <row r="202" spans="1:32"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32"/>
      <c r="AA202" s="32"/>
      <c r="AB202" s="32"/>
      <c r="AC202" s="32"/>
      <c r="AD202" s="32"/>
      <c r="AE202" s="32"/>
      <c r="AF202" s="32"/>
    </row>
    <row r="203" spans="1:32"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32"/>
      <c r="AA203" s="32"/>
      <c r="AB203" s="32"/>
      <c r="AC203" s="32"/>
      <c r="AD203" s="32"/>
      <c r="AE203" s="32"/>
      <c r="AF203" s="32"/>
    </row>
    <row r="204" spans="1:32"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32"/>
      <c r="AA204" s="32"/>
      <c r="AB204" s="32"/>
      <c r="AC204" s="32"/>
      <c r="AD204" s="32"/>
      <c r="AE204" s="32"/>
      <c r="AF204" s="32"/>
    </row>
    <row r="205" spans="1:32"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32"/>
      <c r="AA205" s="32"/>
      <c r="AB205" s="32"/>
      <c r="AC205" s="32"/>
      <c r="AD205" s="32"/>
      <c r="AE205" s="32"/>
      <c r="AF205" s="32"/>
    </row>
    <row r="206" spans="1:32"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32"/>
      <c r="AA206" s="32"/>
      <c r="AB206" s="32"/>
      <c r="AC206" s="32"/>
      <c r="AD206" s="32"/>
      <c r="AE206" s="32"/>
      <c r="AF206" s="32"/>
    </row>
    <row r="207" spans="1:32"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32"/>
      <c r="AA207" s="32"/>
      <c r="AB207" s="32"/>
      <c r="AC207" s="32"/>
      <c r="AD207" s="32"/>
      <c r="AE207" s="32"/>
      <c r="AF207" s="32"/>
    </row>
    <row r="208" spans="1:32"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32"/>
      <c r="AA208" s="32"/>
      <c r="AB208" s="32"/>
      <c r="AC208" s="32"/>
      <c r="AD208" s="32"/>
      <c r="AE208" s="32"/>
      <c r="AF208" s="32"/>
    </row>
    <row r="209" spans="1:32"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32"/>
      <c r="AA209" s="32"/>
      <c r="AB209" s="32"/>
      <c r="AC209" s="32"/>
      <c r="AD209" s="32"/>
      <c r="AE209" s="32"/>
      <c r="AF209" s="32"/>
    </row>
    <row r="210" spans="1:32"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32"/>
      <c r="AA210" s="32"/>
      <c r="AB210" s="32"/>
      <c r="AC210" s="32"/>
      <c r="AD210" s="32"/>
      <c r="AE210" s="32"/>
      <c r="AF210" s="32"/>
    </row>
    <row r="211" spans="1:32"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32"/>
      <c r="AA211" s="32"/>
      <c r="AB211" s="32"/>
      <c r="AC211" s="32"/>
      <c r="AD211" s="32"/>
      <c r="AE211" s="32"/>
      <c r="AF211" s="32"/>
    </row>
    <row r="212" spans="1:32"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32"/>
      <c r="AA212" s="32"/>
      <c r="AB212" s="32"/>
      <c r="AC212" s="32"/>
      <c r="AD212" s="32"/>
      <c r="AE212" s="32"/>
      <c r="AF212" s="32"/>
    </row>
    <row r="213" spans="1:32"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32"/>
      <c r="AA213" s="32"/>
      <c r="AB213" s="32"/>
      <c r="AC213" s="32"/>
      <c r="AD213" s="32"/>
      <c r="AE213" s="32"/>
      <c r="AF213" s="32"/>
    </row>
    <row r="214" spans="1:32"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32"/>
      <c r="AA214" s="32"/>
      <c r="AB214" s="32"/>
      <c r="AC214" s="32"/>
      <c r="AD214" s="32"/>
      <c r="AE214" s="32"/>
      <c r="AF214" s="32"/>
    </row>
    <row r="215" spans="1:32"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32"/>
      <c r="AA215" s="32"/>
      <c r="AB215" s="32"/>
      <c r="AC215" s="32"/>
      <c r="AD215" s="32"/>
      <c r="AE215" s="32"/>
      <c r="AF215" s="32"/>
    </row>
    <row r="216" spans="1:32"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32"/>
      <c r="AA216" s="32"/>
      <c r="AB216" s="32"/>
      <c r="AC216" s="32"/>
      <c r="AD216" s="32"/>
      <c r="AE216" s="32"/>
      <c r="AF216" s="32"/>
    </row>
    <row r="217" spans="1:32"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32"/>
      <c r="AA217" s="32"/>
      <c r="AB217" s="32"/>
      <c r="AC217" s="32"/>
      <c r="AD217" s="32"/>
      <c r="AE217" s="32"/>
      <c r="AF217" s="32"/>
    </row>
    <row r="218" spans="1:32"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32"/>
      <c r="AA218" s="32"/>
      <c r="AB218" s="32"/>
      <c r="AC218" s="32"/>
      <c r="AD218" s="32"/>
      <c r="AE218" s="32"/>
      <c r="AF218" s="32"/>
    </row>
    <row r="219" spans="1:32"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32"/>
      <c r="AA219" s="32"/>
      <c r="AB219" s="32"/>
      <c r="AC219" s="32"/>
      <c r="AD219" s="32"/>
      <c r="AE219" s="32"/>
      <c r="AF219" s="32"/>
    </row>
    <row r="220" spans="1:32"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32"/>
      <c r="AA220" s="32"/>
      <c r="AB220" s="32"/>
      <c r="AC220" s="32"/>
      <c r="AD220" s="32"/>
      <c r="AE220" s="32"/>
      <c r="AF220" s="32"/>
    </row>
    <row r="221" spans="1:32"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32"/>
      <c r="AA221" s="32"/>
      <c r="AB221" s="32"/>
      <c r="AC221" s="32"/>
      <c r="AD221" s="32"/>
      <c r="AE221" s="32"/>
      <c r="AF221" s="32"/>
    </row>
    <row r="222" spans="1:32"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32"/>
      <c r="AA222" s="32"/>
      <c r="AB222" s="32"/>
      <c r="AC222" s="32"/>
      <c r="AD222" s="32"/>
      <c r="AE222" s="32"/>
      <c r="AF222" s="32"/>
    </row>
    <row r="223" spans="1:32"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32"/>
      <c r="AA223" s="32"/>
      <c r="AB223" s="32"/>
      <c r="AC223" s="32"/>
      <c r="AD223" s="32"/>
      <c r="AE223" s="32"/>
      <c r="AF223" s="32"/>
    </row>
    <row r="224" spans="1:32"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32"/>
      <c r="AA224" s="32"/>
      <c r="AB224" s="32"/>
      <c r="AC224" s="32"/>
      <c r="AD224" s="32"/>
      <c r="AE224" s="32"/>
      <c r="AF224" s="32"/>
    </row>
    <row r="225" spans="1:32"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32"/>
      <c r="AA225" s="32"/>
      <c r="AB225" s="32"/>
      <c r="AC225" s="32"/>
      <c r="AD225" s="32"/>
      <c r="AE225" s="32"/>
      <c r="AF225" s="32"/>
    </row>
    <row r="226" spans="1:32"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32"/>
      <c r="AA226" s="32"/>
      <c r="AB226" s="32"/>
      <c r="AC226" s="32"/>
      <c r="AD226" s="32"/>
      <c r="AE226" s="32"/>
      <c r="AF226" s="32"/>
    </row>
    <row r="227" spans="1:32"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32"/>
      <c r="AA227" s="32"/>
      <c r="AB227" s="32"/>
      <c r="AC227" s="32"/>
      <c r="AD227" s="32"/>
      <c r="AE227" s="32"/>
      <c r="AF227" s="32"/>
    </row>
    <row r="228" spans="1:32"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32"/>
      <c r="AA228" s="32"/>
      <c r="AB228" s="32"/>
      <c r="AC228" s="32"/>
      <c r="AD228" s="32"/>
      <c r="AE228" s="32"/>
      <c r="AF228" s="32"/>
    </row>
    <row r="229" spans="1:32"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32"/>
      <c r="AA229" s="32"/>
      <c r="AB229" s="32"/>
      <c r="AC229" s="32"/>
      <c r="AD229" s="32"/>
      <c r="AE229" s="32"/>
      <c r="AF229" s="32"/>
    </row>
    <row r="230" spans="1:32"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32"/>
      <c r="AA230" s="32"/>
      <c r="AB230" s="32"/>
      <c r="AC230" s="32"/>
      <c r="AD230" s="32"/>
      <c r="AE230" s="32"/>
      <c r="AF230" s="32"/>
    </row>
    <row r="231" spans="1:32"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32"/>
      <c r="AA231" s="32"/>
      <c r="AB231" s="32"/>
      <c r="AC231" s="32"/>
      <c r="AD231" s="32"/>
      <c r="AE231" s="32"/>
      <c r="AF231" s="32"/>
    </row>
    <row r="232" spans="1:32"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32"/>
      <c r="AA232" s="32"/>
      <c r="AB232" s="32"/>
      <c r="AC232" s="32"/>
      <c r="AD232" s="32"/>
      <c r="AE232" s="32"/>
      <c r="AF232" s="32"/>
    </row>
    <row r="233" spans="1:32"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32"/>
      <c r="AA233" s="32"/>
      <c r="AB233" s="32"/>
      <c r="AC233" s="32"/>
      <c r="AD233" s="32"/>
      <c r="AE233" s="32"/>
      <c r="AF233" s="32"/>
    </row>
    <row r="234" spans="1:32"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32"/>
      <c r="AA234" s="32"/>
      <c r="AB234" s="32"/>
      <c r="AC234" s="32"/>
      <c r="AD234" s="32"/>
      <c r="AE234" s="32"/>
      <c r="AF234" s="32"/>
    </row>
    <row r="235" spans="1:32"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32"/>
      <c r="AA235" s="32"/>
      <c r="AB235" s="32"/>
      <c r="AC235" s="32"/>
      <c r="AD235" s="32"/>
      <c r="AE235" s="32"/>
      <c r="AF235" s="32"/>
    </row>
    <row r="236" spans="1:32"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32"/>
      <c r="AA236" s="32"/>
      <c r="AB236" s="32"/>
      <c r="AC236" s="32"/>
      <c r="AD236" s="32"/>
      <c r="AE236" s="32"/>
      <c r="AF236" s="32"/>
    </row>
    <row r="237" spans="1:32"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32"/>
      <c r="AA237" s="32"/>
      <c r="AB237" s="32"/>
      <c r="AC237" s="32"/>
      <c r="AD237" s="32"/>
      <c r="AE237" s="32"/>
      <c r="AF237" s="32"/>
    </row>
    <row r="238" spans="1:32"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32"/>
      <c r="AA238" s="32"/>
      <c r="AB238" s="32"/>
      <c r="AC238" s="32"/>
      <c r="AD238" s="32"/>
      <c r="AE238" s="32"/>
      <c r="AF238" s="32"/>
    </row>
    <row r="239" spans="1:32"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32"/>
      <c r="AA239" s="32"/>
      <c r="AB239" s="32"/>
      <c r="AC239" s="32"/>
      <c r="AD239" s="32"/>
      <c r="AE239" s="32"/>
      <c r="AF239" s="32"/>
    </row>
    <row r="240" spans="1:32"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32"/>
      <c r="AA240" s="32"/>
      <c r="AB240" s="32"/>
      <c r="AC240" s="32"/>
      <c r="AD240" s="32"/>
      <c r="AE240" s="32"/>
      <c r="AF240" s="32"/>
    </row>
    <row r="241" spans="1:32"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32"/>
      <c r="AA241" s="32"/>
      <c r="AB241" s="32"/>
      <c r="AC241" s="32"/>
      <c r="AD241" s="32"/>
      <c r="AE241" s="32"/>
      <c r="AF241" s="32"/>
    </row>
    <row r="242" spans="1:32"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32"/>
      <c r="AA242" s="32"/>
      <c r="AB242" s="32"/>
      <c r="AC242" s="32"/>
      <c r="AD242" s="32"/>
      <c r="AE242" s="32"/>
      <c r="AF242" s="32"/>
    </row>
    <row r="243" spans="1:32"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32"/>
      <c r="AA243" s="32"/>
      <c r="AB243" s="32"/>
      <c r="AC243" s="32"/>
      <c r="AD243" s="32"/>
      <c r="AE243" s="32"/>
      <c r="AF243" s="32"/>
    </row>
    <row r="244" spans="1:32"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32"/>
      <c r="AA244" s="32"/>
      <c r="AB244" s="32"/>
      <c r="AC244" s="32"/>
      <c r="AD244" s="32"/>
      <c r="AE244" s="32"/>
      <c r="AF244" s="32"/>
    </row>
    <row r="245" spans="1:32"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32"/>
      <c r="AA245" s="32"/>
      <c r="AB245" s="32"/>
      <c r="AC245" s="32"/>
      <c r="AD245" s="32"/>
      <c r="AE245" s="32"/>
      <c r="AF245" s="32"/>
    </row>
    <row r="246" spans="1:32"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32"/>
      <c r="AA246" s="32"/>
      <c r="AB246" s="32"/>
      <c r="AC246" s="32"/>
      <c r="AD246" s="32"/>
      <c r="AE246" s="32"/>
      <c r="AF246" s="32"/>
    </row>
    <row r="247" spans="1:32"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32"/>
      <c r="AA247" s="32"/>
      <c r="AB247" s="32"/>
      <c r="AC247" s="32"/>
      <c r="AD247" s="32"/>
      <c r="AE247" s="32"/>
      <c r="AF247" s="32"/>
    </row>
    <row r="248" spans="1:32"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32"/>
      <c r="AA248" s="32"/>
      <c r="AB248" s="32"/>
      <c r="AC248" s="32"/>
      <c r="AD248" s="32"/>
      <c r="AE248" s="32"/>
      <c r="AF248" s="32"/>
    </row>
    <row r="249" spans="1:32" ht="25.5" customHeight="1"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32"/>
      <c r="AA249" s="32"/>
      <c r="AB249" s="32"/>
      <c r="AC249" s="32"/>
      <c r="AD249" s="32"/>
      <c r="AE249" s="32"/>
      <c r="AF249" s="32"/>
    </row>
    <row r="250" spans="1:32"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32"/>
      <c r="AA250" s="32"/>
      <c r="AB250" s="32"/>
      <c r="AC250" s="32"/>
      <c r="AD250" s="32"/>
      <c r="AE250" s="32"/>
      <c r="AF250" s="32"/>
    </row>
    <row r="251" spans="1:32"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32"/>
      <c r="AA251" s="32"/>
      <c r="AB251" s="32"/>
      <c r="AC251" s="32"/>
      <c r="AD251" s="32"/>
      <c r="AE251" s="32"/>
      <c r="AF251" s="32"/>
    </row>
    <row r="252" spans="1:32"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32"/>
      <c r="AA252" s="32"/>
      <c r="AB252" s="32"/>
      <c r="AC252" s="32"/>
      <c r="AD252" s="32"/>
      <c r="AE252" s="32"/>
      <c r="AF252" s="32"/>
    </row>
    <row r="253" spans="1:32"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32"/>
      <c r="AA253" s="32"/>
      <c r="AB253" s="32"/>
      <c r="AC253" s="32"/>
      <c r="AD253" s="32"/>
      <c r="AE253" s="32"/>
      <c r="AF253" s="32"/>
    </row>
    <row r="254" spans="1:32"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32"/>
      <c r="AA254" s="32"/>
      <c r="AB254" s="32"/>
      <c r="AC254" s="32"/>
      <c r="AD254" s="32"/>
      <c r="AE254" s="32"/>
      <c r="AF254" s="32"/>
    </row>
    <row r="255" spans="1:32"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32"/>
      <c r="AA255" s="32"/>
      <c r="AB255" s="32"/>
      <c r="AC255" s="32"/>
      <c r="AD255" s="32"/>
      <c r="AE255" s="32"/>
      <c r="AF255" s="32"/>
    </row>
    <row r="256" spans="1:32"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32"/>
      <c r="AA256" s="32"/>
      <c r="AB256" s="32"/>
      <c r="AC256" s="32"/>
      <c r="AD256" s="32"/>
      <c r="AE256" s="32"/>
      <c r="AF256" s="32"/>
    </row>
    <row r="257" spans="1:32"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32"/>
      <c r="AA257" s="32"/>
      <c r="AB257" s="32"/>
      <c r="AC257" s="32"/>
      <c r="AD257" s="32"/>
      <c r="AE257" s="32"/>
      <c r="AF257" s="32"/>
    </row>
    <row r="258" spans="1:32"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32"/>
      <c r="AA258" s="32"/>
      <c r="AB258" s="32"/>
      <c r="AC258" s="32"/>
      <c r="AD258" s="32"/>
      <c r="AE258" s="32"/>
      <c r="AF258" s="32"/>
    </row>
    <row r="259" spans="1:32"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32"/>
      <c r="AA259" s="32"/>
      <c r="AB259" s="32"/>
      <c r="AC259" s="32"/>
      <c r="AD259" s="32"/>
      <c r="AE259" s="32"/>
      <c r="AF259" s="32"/>
    </row>
    <row r="260" spans="1:32"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32"/>
      <c r="AA260" s="32"/>
      <c r="AB260" s="32"/>
      <c r="AC260" s="32"/>
      <c r="AD260" s="32"/>
      <c r="AE260" s="32"/>
      <c r="AF260" s="32"/>
    </row>
    <row r="261" spans="1:32"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32"/>
      <c r="AA261" s="32"/>
      <c r="AB261" s="32"/>
      <c r="AC261" s="32"/>
      <c r="AD261" s="32"/>
      <c r="AE261" s="32"/>
      <c r="AF261" s="32"/>
    </row>
    <row r="262" spans="1:32"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32"/>
      <c r="AA262" s="32"/>
      <c r="AB262" s="32"/>
      <c r="AC262" s="32"/>
      <c r="AD262" s="32"/>
      <c r="AE262" s="32"/>
      <c r="AF262" s="32"/>
    </row>
    <row r="263" spans="1:32"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32"/>
      <c r="AA263" s="32"/>
      <c r="AB263" s="32"/>
      <c r="AC263" s="32"/>
      <c r="AD263" s="32"/>
      <c r="AE263" s="32"/>
      <c r="AF263" s="32"/>
    </row>
    <row r="264" spans="1:32"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32"/>
      <c r="AA264" s="32"/>
      <c r="AB264" s="32"/>
      <c r="AC264" s="32"/>
      <c r="AD264" s="32"/>
      <c r="AE264" s="32"/>
      <c r="AF264" s="32"/>
    </row>
    <row r="265" spans="1:32"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32"/>
      <c r="AA265" s="32"/>
      <c r="AB265" s="32"/>
      <c r="AC265" s="32"/>
      <c r="AD265" s="32"/>
      <c r="AE265" s="32"/>
      <c r="AF265" s="32"/>
    </row>
    <row r="266" spans="1:32"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32"/>
      <c r="AA266" s="32"/>
      <c r="AB266" s="32"/>
      <c r="AC266" s="32"/>
      <c r="AD266" s="32"/>
      <c r="AE266" s="32"/>
      <c r="AF266" s="32"/>
    </row>
    <row r="267" spans="1:32"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32"/>
      <c r="AA267" s="32"/>
      <c r="AB267" s="32"/>
      <c r="AC267" s="32"/>
      <c r="AD267" s="32"/>
      <c r="AE267" s="32"/>
      <c r="AF267" s="32"/>
    </row>
    <row r="268" spans="1:32"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32"/>
      <c r="AA268" s="32"/>
      <c r="AB268" s="32"/>
      <c r="AC268" s="32"/>
      <c r="AD268" s="32"/>
      <c r="AE268" s="32"/>
      <c r="AF268" s="32"/>
    </row>
    <row r="269" spans="1:32"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32"/>
      <c r="AA269" s="32"/>
      <c r="AB269" s="32"/>
      <c r="AC269" s="32"/>
      <c r="AD269" s="32"/>
      <c r="AE269" s="32"/>
      <c r="AF269" s="32"/>
    </row>
    <row r="270" spans="1:32"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32"/>
      <c r="AA270" s="32"/>
      <c r="AB270" s="32"/>
      <c r="AC270" s="32"/>
      <c r="AD270" s="32"/>
      <c r="AE270" s="32"/>
      <c r="AF270" s="32"/>
    </row>
    <row r="271" spans="1:32"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32"/>
      <c r="AA271" s="32"/>
      <c r="AB271" s="32"/>
      <c r="AC271" s="32"/>
      <c r="AD271" s="32"/>
      <c r="AE271" s="32"/>
      <c r="AF271" s="32"/>
    </row>
    <row r="272" spans="1:32"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32"/>
      <c r="AA272" s="32"/>
      <c r="AB272" s="32"/>
      <c r="AC272" s="32"/>
      <c r="AD272" s="32"/>
      <c r="AE272" s="32"/>
      <c r="AF272" s="32"/>
    </row>
    <row r="273" spans="1:32"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32"/>
      <c r="AA273" s="32"/>
      <c r="AB273" s="32"/>
      <c r="AC273" s="32"/>
      <c r="AD273" s="32"/>
      <c r="AE273" s="32"/>
      <c r="AF273" s="32"/>
    </row>
    <row r="274" spans="1:32"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32"/>
      <c r="AA274" s="32"/>
      <c r="AB274" s="32"/>
      <c r="AC274" s="32"/>
      <c r="AD274" s="32"/>
      <c r="AE274" s="32"/>
      <c r="AF274" s="32"/>
    </row>
    <row r="275" spans="1:32"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32"/>
      <c r="AA275" s="32"/>
      <c r="AB275" s="32"/>
      <c r="AC275" s="32"/>
      <c r="AD275" s="32"/>
      <c r="AE275" s="32"/>
      <c r="AF275" s="32"/>
    </row>
    <row r="276" spans="1:32"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32"/>
      <c r="AA276" s="32"/>
      <c r="AB276" s="32"/>
      <c r="AC276" s="32"/>
      <c r="AD276" s="32"/>
      <c r="AE276" s="32"/>
      <c r="AF276" s="32"/>
    </row>
    <row r="277" spans="1:32"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32"/>
      <c r="AA277" s="32"/>
      <c r="AB277" s="32"/>
      <c r="AC277" s="32"/>
      <c r="AD277" s="32"/>
      <c r="AE277" s="32"/>
      <c r="AF277" s="32"/>
    </row>
    <row r="278" spans="1:32"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32"/>
      <c r="AA278" s="32"/>
      <c r="AB278" s="32"/>
      <c r="AC278" s="32"/>
      <c r="AD278" s="32"/>
      <c r="AE278" s="32"/>
      <c r="AF278" s="32"/>
    </row>
    <row r="279" spans="1:32"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32"/>
      <c r="AA279" s="32"/>
      <c r="AB279" s="32"/>
      <c r="AC279" s="32"/>
      <c r="AD279" s="32"/>
      <c r="AE279" s="32"/>
      <c r="AF279" s="32"/>
    </row>
    <row r="280" spans="1:32"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32"/>
      <c r="AA280" s="32"/>
      <c r="AB280" s="32"/>
      <c r="AC280" s="32"/>
      <c r="AD280" s="32"/>
      <c r="AE280" s="32"/>
      <c r="AF280" s="32"/>
    </row>
    <row r="281" spans="1:32"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32"/>
      <c r="AA281" s="32"/>
      <c r="AB281" s="32"/>
      <c r="AC281" s="32"/>
      <c r="AD281" s="32"/>
      <c r="AE281" s="32"/>
      <c r="AF281" s="32"/>
    </row>
    <row r="282" spans="1:32"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32"/>
      <c r="AA282" s="32"/>
      <c r="AB282" s="32"/>
      <c r="AC282" s="32"/>
      <c r="AD282" s="32"/>
      <c r="AE282" s="32"/>
      <c r="AF282" s="32"/>
    </row>
    <row r="283" spans="1:32"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32"/>
      <c r="AA283" s="32"/>
      <c r="AB283" s="32"/>
      <c r="AC283" s="32"/>
      <c r="AD283" s="32"/>
      <c r="AE283" s="32"/>
      <c r="AF283" s="32"/>
    </row>
    <row r="284" spans="1:32"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32"/>
      <c r="AA284" s="32"/>
      <c r="AB284" s="32"/>
      <c r="AC284" s="32"/>
      <c r="AD284" s="32"/>
      <c r="AE284" s="32"/>
      <c r="AF284" s="32"/>
    </row>
    <row r="285" spans="1:32"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32"/>
      <c r="AA285" s="32"/>
      <c r="AB285" s="32"/>
      <c r="AC285" s="32"/>
      <c r="AD285" s="32"/>
      <c r="AE285" s="32"/>
      <c r="AF285" s="32"/>
    </row>
    <row r="286" spans="1:32"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32"/>
      <c r="AA286" s="32"/>
      <c r="AB286" s="32"/>
      <c r="AC286" s="32"/>
      <c r="AD286" s="32"/>
      <c r="AE286" s="32"/>
      <c r="AF286" s="32"/>
    </row>
    <row r="287" spans="1:32"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32"/>
      <c r="AA287" s="32"/>
      <c r="AB287" s="32"/>
      <c r="AC287" s="32"/>
      <c r="AD287" s="32"/>
      <c r="AE287" s="32"/>
      <c r="AF287" s="32"/>
    </row>
    <row r="288" spans="1:32"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32"/>
      <c r="AA288" s="32"/>
      <c r="AB288" s="32"/>
      <c r="AC288" s="32"/>
      <c r="AD288" s="32"/>
      <c r="AE288" s="32"/>
      <c r="AF288" s="32"/>
    </row>
    <row r="289" spans="1:32"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32"/>
      <c r="AA289" s="32"/>
      <c r="AB289" s="32"/>
      <c r="AC289" s="32"/>
      <c r="AD289" s="32"/>
      <c r="AE289" s="32"/>
      <c r="AF289" s="32"/>
    </row>
    <row r="290" spans="1:32"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32"/>
      <c r="AA290" s="32"/>
      <c r="AB290" s="32"/>
      <c r="AC290" s="32"/>
      <c r="AD290" s="32"/>
      <c r="AE290" s="32"/>
      <c r="AF290" s="32"/>
    </row>
    <row r="291" spans="1:32"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32"/>
      <c r="AA291" s="32"/>
      <c r="AB291" s="32"/>
      <c r="AC291" s="32"/>
      <c r="AD291" s="32"/>
      <c r="AE291" s="32"/>
      <c r="AF291" s="32"/>
    </row>
    <row r="292" spans="1:32"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32"/>
      <c r="AA292" s="32"/>
      <c r="AB292" s="32"/>
      <c r="AC292" s="32"/>
      <c r="AD292" s="32"/>
      <c r="AE292" s="32"/>
      <c r="AF292" s="32"/>
    </row>
    <row r="293" spans="1:32"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32"/>
      <c r="AA293" s="32"/>
      <c r="AB293" s="32"/>
      <c r="AC293" s="32"/>
      <c r="AD293" s="32"/>
      <c r="AE293" s="32"/>
      <c r="AF293" s="32"/>
    </row>
    <row r="294" spans="1:32"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32"/>
      <c r="AA294" s="32"/>
      <c r="AB294" s="32"/>
      <c r="AC294" s="32"/>
      <c r="AD294" s="32"/>
      <c r="AE294" s="32"/>
      <c r="AF294" s="32"/>
    </row>
    <row r="295" spans="1:32"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32"/>
      <c r="AA295" s="32"/>
      <c r="AB295" s="32"/>
      <c r="AC295" s="32"/>
      <c r="AD295" s="32"/>
      <c r="AE295" s="32"/>
      <c r="AF295" s="32"/>
    </row>
    <row r="296" spans="1:32"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32"/>
      <c r="AA296" s="32"/>
      <c r="AB296" s="32"/>
      <c r="AC296" s="32"/>
      <c r="AD296" s="32"/>
      <c r="AE296" s="32"/>
      <c r="AF296" s="32"/>
    </row>
    <row r="297" spans="1:32"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32"/>
      <c r="AA297" s="32"/>
      <c r="AB297" s="32"/>
      <c r="AC297" s="32"/>
      <c r="AD297" s="32"/>
      <c r="AE297" s="32"/>
      <c r="AF297" s="32"/>
    </row>
    <row r="298" spans="1:32"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32"/>
      <c r="AA298" s="32"/>
      <c r="AB298" s="32"/>
      <c r="AC298" s="32"/>
      <c r="AD298" s="32"/>
      <c r="AE298" s="32"/>
      <c r="AF298" s="32"/>
    </row>
    <row r="299" spans="1:32"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32"/>
      <c r="AA299" s="32"/>
      <c r="AB299" s="32"/>
      <c r="AC299" s="32"/>
      <c r="AD299" s="32"/>
      <c r="AE299" s="32"/>
      <c r="AF299" s="32"/>
    </row>
    <row r="300" spans="1:32"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32"/>
      <c r="AA300" s="32"/>
      <c r="AB300" s="32"/>
      <c r="AC300" s="32"/>
      <c r="AD300" s="32"/>
      <c r="AE300" s="32"/>
      <c r="AF300" s="32"/>
    </row>
    <row r="301" spans="1:32"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32"/>
      <c r="AA301" s="32"/>
      <c r="AB301" s="32"/>
      <c r="AC301" s="32"/>
      <c r="AD301" s="32"/>
      <c r="AE301" s="32"/>
      <c r="AF301" s="32"/>
    </row>
    <row r="302" spans="1:32"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32"/>
      <c r="AA302" s="32"/>
      <c r="AB302" s="32"/>
      <c r="AC302" s="32"/>
      <c r="AD302" s="32"/>
      <c r="AE302" s="32"/>
      <c r="AF302" s="32"/>
    </row>
    <row r="303" spans="1:32"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32"/>
      <c r="AA303" s="32"/>
      <c r="AB303" s="32"/>
      <c r="AC303" s="32"/>
      <c r="AD303" s="32"/>
      <c r="AE303" s="32"/>
      <c r="AF303" s="32"/>
    </row>
    <row r="304" spans="1:32"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32"/>
      <c r="AA304" s="32"/>
      <c r="AB304" s="32"/>
      <c r="AC304" s="32"/>
      <c r="AD304" s="32"/>
      <c r="AE304" s="32"/>
      <c r="AF304" s="32"/>
    </row>
    <row r="305" spans="1:32"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32"/>
      <c r="AA305" s="32"/>
      <c r="AB305" s="32"/>
      <c r="AC305" s="32"/>
      <c r="AD305" s="32"/>
      <c r="AE305" s="32"/>
      <c r="AF305" s="32"/>
    </row>
    <row r="306" spans="1:32"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32"/>
      <c r="AA306" s="32"/>
      <c r="AB306" s="32"/>
      <c r="AC306" s="32"/>
      <c r="AD306" s="32"/>
      <c r="AE306" s="32"/>
      <c r="AF306" s="32"/>
    </row>
    <row r="307" spans="1:32"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32"/>
      <c r="AA307" s="32"/>
      <c r="AB307" s="32"/>
      <c r="AC307" s="32"/>
      <c r="AD307" s="32"/>
      <c r="AE307" s="32"/>
      <c r="AF307" s="32"/>
    </row>
    <row r="308" spans="1:32"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32"/>
      <c r="AA308" s="32"/>
      <c r="AB308" s="32"/>
      <c r="AC308" s="32"/>
      <c r="AD308" s="32"/>
      <c r="AE308" s="32"/>
      <c r="AF308" s="32"/>
    </row>
    <row r="309" spans="1:32"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32"/>
      <c r="AA309" s="32"/>
      <c r="AB309" s="32"/>
      <c r="AC309" s="32"/>
      <c r="AD309" s="32"/>
      <c r="AE309" s="32"/>
      <c r="AF309" s="32"/>
    </row>
    <row r="310" spans="1:32"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32"/>
      <c r="AA310" s="32"/>
      <c r="AB310" s="32"/>
      <c r="AC310" s="32"/>
      <c r="AD310" s="32"/>
      <c r="AE310" s="32"/>
      <c r="AF310" s="32"/>
    </row>
    <row r="311" spans="1:32"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32"/>
      <c r="AA311" s="32"/>
      <c r="AB311" s="32"/>
      <c r="AC311" s="32"/>
      <c r="AD311" s="32"/>
      <c r="AE311" s="32"/>
      <c r="AF311" s="32"/>
    </row>
    <row r="312" spans="1:32"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32"/>
      <c r="AA312" s="32"/>
      <c r="AB312" s="32"/>
      <c r="AC312" s="32"/>
      <c r="AD312" s="32"/>
      <c r="AE312" s="32"/>
      <c r="AF312" s="32"/>
    </row>
    <row r="313" spans="1:32"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32"/>
      <c r="AA313" s="32"/>
      <c r="AB313" s="32"/>
      <c r="AC313" s="32"/>
      <c r="AD313" s="32"/>
      <c r="AE313" s="32"/>
      <c r="AF313" s="32"/>
    </row>
    <row r="314" spans="1:32"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32"/>
      <c r="AA314" s="32"/>
      <c r="AB314" s="32"/>
      <c r="AC314" s="32"/>
      <c r="AD314" s="32"/>
      <c r="AE314" s="32"/>
      <c r="AF314" s="32"/>
    </row>
    <row r="315" spans="1:32"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32"/>
      <c r="AA315" s="32"/>
      <c r="AB315" s="32"/>
      <c r="AC315" s="32"/>
      <c r="AD315" s="32"/>
      <c r="AE315" s="32"/>
      <c r="AF315" s="32"/>
    </row>
    <row r="316" spans="1:32"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32"/>
      <c r="AA316" s="32"/>
      <c r="AB316" s="32"/>
      <c r="AC316" s="32"/>
      <c r="AD316" s="32"/>
      <c r="AE316" s="32"/>
      <c r="AF316" s="32"/>
    </row>
    <row r="317" spans="1:32" hidden="1"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32"/>
      <c r="AA317" s="32"/>
      <c r="AB317" s="32"/>
      <c r="AC317" s="32"/>
      <c r="AD317" s="32"/>
      <c r="AE317" s="32"/>
      <c r="AF317" s="32"/>
    </row>
    <row r="318" spans="1:32" hidden="1"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32"/>
      <c r="AA318" s="32"/>
      <c r="AB318" s="32"/>
      <c r="AC318" s="32"/>
      <c r="AD318" s="32"/>
      <c r="AE318" s="32"/>
      <c r="AF318" s="32"/>
    </row>
    <row r="319" spans="1:32" hidden="1"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32"/>
      <c r="AA319" s="32"/>
      <c r="AB319" s="32"/>
      <c r="AC319" s="32"/>
      <c r="AD319" s="32"/>
      <c r="AE319" s="32"/>
      <c r="AF319" s="32"/>
    </row>
    <row r="320" spans="1:32" hidden="1"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32"/>
      <c r="AA320" s="32"/>
      <c r="AB320" s="32"/>
      <c r="AC320" s="32"/>
      <c r="AD320" s="32"/>
      <c r="AE320" s="32"/>
      <c r="AF320" s="32"/>
    </row>
    <row r="321" spans="1:32" hidden="1"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32"/>
      <c r="AA321" s="32"/>
      <c r="AB321" s="32"/>
      <c r="AC321" s="32"/>
      <c r="AD321" s="32"/>
      <c r="AE321" s="32"/>
      <c r="AF321" s="32"/>
    </row>
    <row r="322" spans="1:32" hidden="1"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32"/>
      <c r="AA322" s="32"/>
      <c r="AB322" s="32"/>
      <c r="AC322" s="32"/>
      <c r="AD322" s="32"/>
      <c r="AE322" s="32"/>
      <c r="AF322" s="32"/>
    </row>
    <row r="323" spans="1:32" hidden="1"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32"/>
      <c r="AA323" s="32"/>
      <c r="AB323" s="32"/>
      <c r="AC323" s="32"/>
      <c r="AD323" s="32"/>
      <c r="AE323" s="32"/>
      <c r="AF323" s="32"/>
    </row>
    <row r="324" spans="1:32" hidden="1"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32"/>
      <c r="AA324" s="32"/>
      <c r="AB324" s="32"/>
      <c r="AC324" s="32"/>
      <c r="AD324" s="32"/>
      <c r="AE324" s="32"/>
      <c r="AF324" s="32"/>
    </row>
    <row r="325" spans="1:32" hidden="1"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32"/>
      <c r="AA325" s="32"/>
      <c r="AB325" s="32"/>
      <c r="AC325" s="32"/>
      <c r="AD325" s="32"/>
      <c r="AE325" s="32"/>
      <c r="AF325" s="32"/>
    </row>
    <row r="326" spans="1:32" hidden="1"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32"/>
      <c r="AA326" s="32"/>
      <c r="AB326" s="32"/>
      <c r="AC326" s="32"/>
      <c r="AD326" s="32"/>
      <c r="AE326" s="32"/>
      <c r="AF326" s="32"/>
    </row>
    <row r="327" spans="1:32" hidden="1"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32"/>
      <c r="AA327" s="32"/>
      <c r="AB327" s="32"/>
      <c r="AC327" s="32"/>
      <c r="AD327" s="32"/>
      <c r="AE327" s="32"/>
      <c r="AF327" s="32"/>
    </row>
    <row r="328" spans="1:32" hidden="1"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32"/>
      <c r="AA328" s="32"/>
      <c r="AB328" s="32"/>
      <c r="AC328" s="32"/>
      <c r="AD328" s="32"/>
      <c r="AE328" s="32"/>
      <c r="AF328" s="32"/>
    </row>
    <row r="329" spans="1:32" hidden="1"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32"/>
      <c r="AA329" s="32"/>
      <c r="AB329" s="32"/>
      <c r="AC329" s="32"/>
      <c r="AD329" s="32"/>
      <c r="AE329" s="32"/>
      <c r="AF329" s="32"/>
    </row>
    <row r="330" spans="1:32" hidden="1"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32"/>
      <c r="AA330" s="32"/>
      <c r="AB330" s="32"/>
      <c r="AC330" s="32"/>
      <c r="AD330" s="32"/>
      <c r="AE330" s="32"/>
      <c r="AF330" s="32"/>
    </row>
    <row r="331" spans="1:32" hidden="1"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32"/>
      <c r="AA331" s="32"/>
      <c r="AB331" s="32"/>
      <c r="AC331" s="32"/>
      <c r="AD331" s="32"/>
      <c r="AE331" s="32"/>
      <c r="AF331" s="32"/>
    </row>
    <row r="332" spans="1:32" hidden="1"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32"/>
      <c r="AA332" s="32"/>
      <c r="AB332" s="32"/>
      <c r="AC332" s="32"/>
      <c r="AD332" s="32"/>
      <c r="AE332" s="32"/>
      <c r="AF332" s="32"/>
    </row>
    <row r="333" spans="1:32" hidden="1"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32"/>
      <c r="AA333" s="32"/>
      <c r="AB333" s="32"/>
      <c r="AC333" s="32"/>
      <c r="AD333" s="32"/>
      <c r="AE333" s="32"/>
      <c r="AF333" s="32"/>
    </row>
    <row r="334" spans="1:32" hidden="1"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32"/>
      <c r="AA334" s="32"/>
      <c r="AB334" s="32"/>
      <c r="AC334" s="32"/>
      <c r="AD334" s="32"/>
      <c r="AE334" s="32"/>
      <c r="AF334" s="32"/>
    </row>
    <row r="335" spans="1:32" hidden="1"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32"/>
      <c r="AA335" s="32"/>
      <c r="AB335" s="32"/>
      <c r="AC335" s="32"/>
      <c r="AD335" s="32"/>
      <c r="AE335" s="32"/>
      <c r="AF335" s="32"/>
    </row>
    <row r="336" spans="1:32" hidden="1"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32"/>
      <c r="AA336" s="32"/>
      <c r="AB336" s="32"/>
      <c r="AC336" s="32"/>
      <c r="AD336" s="32"/>
      <c r="AE336" s="32"/>
      <c r="AF336" s="32"/>
    </row>
    <row r="337" spans="1:32" hidden="1"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32"/>
      <c r="AA337" s="32"/>
      <c r="AB337" s="32"/>
      <c r="AC337" s="32"/>
      <c r="AD337" s="32"/>
      <c r="AE337" s="32"/>
      <c r="AF337" s="32"/>
    </row>
    <row r="338" spans="1:32" hidden="1"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32"/>
      <c r="AA338" s="32"/>
      <c r="AB338" s="32"/>
      <c r="AC338" s="32"/>
      <c r="AD338" s="32"/>
      <c r="AE338" s="32"/>
      <c r="AF338" s="32"/>
    </row>
    <row r="339" spans="1:32" hidden="1"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32"/>
      <c r="AA339" s="32"/>
      <c r="AB339" s="32"/>
      <c r="AC339" s="32"/>
      <c r="AD339" s="32"/>
      <c r="AE339" s="32"/>
      <c r="AF339" s="32"/>
    </row>
    <row r="340" spans="1:32" hidden="1"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32"/>
      <c r="AA340" s="32"/>
      <c r="AB340" s="32"/>
      <c r="AC340" s="32"/>
      <c r="AD340" s="32"/>
      <c r="AE340" s="32"/>
      <c r="AF340" s="32"/>
    </row>
    <row r="341" spans="1:32" hidden="1"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32"/>
      <c r="AA341" s="32"/>
      <c r="AB341" s="32"/>
      <c r="AC341" s="32"/>
      <c r="AD341" s="32"/>
      <c r="AE341" s="32"/>
      <c r="AF341" s="32"/>
    </row>
    <row r="342" spans="1:32" hidden="1"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32"/>
      <c r="AA342" s="32"/>
      <c r="AB342" s="32"/>
      <c r="AC342" s="32"/>
      <c r="AD342" s="32"/>
      <c r="AE342" s="32"/>
      <c r="AF342" s="32"/>
    </row>
    <row r="343" spans="1:32" hidden="1"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32"/>
      <c r="AA343" s="32"/>
      <c r="AB343" s="32"/>
      <c r="AC343" s="32"/>
      <c r="AD343" s="32"/>
      <c r="AE343" s="32"/>
      <c r="AF343" s="32"/>
    </row>
    <row r="344" spans="1:32" hidden="1"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32"/>
      <c r="AA344" s="32"/>
      <c r="AB344" s="32"/>
      <c r="AC344" s="32"/>
      <c r="AD344" s="32"/>
      <c r="AE344" s="32"/>
      <c r="AF344" s="32"/>
    </row>
    <row r="345" spans="1:32" hidden="1"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32"/>
      <c r="AA345" s="32"/>
      <c r="AB345" s="32"/>
      <c r="AC345" s="32"/>
      <c r="AD345" s="32"/>
      <c r="AE345" s="32"/>
      <c r="AF345" s="32"/>
    </row>
    <row r="346" spans="1:32" hidden="1"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32"/>
      <c r="AA346" s="32"/>
      <c r="AB346" s="32"/>
      <c r="AC346" s="32"/>
      <c r="AD346" s="32"/>
      <c r="AE346" s="32"/>
      <c r="AF346" s="32"/>
    </row>
    <row r="347" spans="1:32" hidden="1"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32"/>
      <c r="AA347" s="32"/>
      <c r="AB347" s="32"/>
      <c r="AC347" s="32"/>
      <c r="AD347" s="32"/>
      <c r="AE347" s="32"/>
      <c r="AF347" s="32"/>
    </row>
    <row r="348" spans="1:32" hidden="1"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32"/>
      <c r="AA348" s="32"/>
      <c r="AB348" s="32"/>
      <c r="AC348" s="32"/>
      <c r="AD348" s="32"/>
      <c r="AE348" s="32"/>
      <c r="AF348" s="32"/>
    </row>
    <row r="349" spans="1:32" hidden="1"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32"/>
      <c r="AA349" s="32"/>
      <c r="AB349" s="32"/>
      <c r="AC349" s="32"/>
      <c r="AD349" s="32"/>
      <c r="AE349" s="32"/>
      <c r="AF349" s="32"/>
    </row>
    <row r="350" spans="1:32" hidden="1"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32"/>
      <c r="AA350" s="32"/>
      <c r="AB350" s="32"/>
      <c r="AC350" s="32"/>
      <c r="AD350" s="32"/>
      <c r="AE350" s="32"/>
      <c r="AF350" s="32"/>
    </row>
    <row r="351" spans="1:32" hidden="1"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32"/>
      <c r="AA351" s="32"/>
      <c r="AB351" s="32"/>
      <c r="AC351" s="32"/>
      <c r="AD351" s="32"/>
      <c r="AE351" s="32"/>
      <c r="AF351" s="32"/>
    </row>
    <row r="352" spans="1:32" hidden="1"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32"/>
      <c r="AA352" s="32"/>
      <c r="AB352" s="32"/>
      <c r="AC352" s="32"/>
      <c r="AD352" s="32"/>
      <c r="AE352" s="32"/>
      <c r="AF352" s="32"/>
    </row>
    <row r="353" spans="1:32" hidden="1"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32"/>
      <c r="AA353" s="32"/>
      <c r="AB353" s="32"/>
      <c r="AC353" s="32"/>
      <c r="AD353" s="32"/>
      <c r="AE353" s="32"/>
      <c r="AF353" s="32"/>
    </row>
    <row r="354" spans="1:32" hidden="1"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32"/>
      <c r="AA354" s="32"/>
      <c r="AB354" s="32"/>
      <c r="AC354" s="32"/>
      <c r="AD354" s="32"/>
      <c r="AE354" s="32"/>
      <c r="AF354" s="32"/>
    </row>
    <row r="355" spans="1:32" hidden="1"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32"/>
      <c r="AA355" s="32"/>
      <c r="AB355" s="32"/>
      <c r="AC355" s="32"/>
      <c r="AD355" s="32"/>
      <c r="AE355" s="32"/>
      <c r="AF355" s="32"/>
    </row>
    <row r="356" spans="1:32" hidden="1"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32"/>
      <c r="AA356" s="32"/>
      <c r="AB356" s="32"/>
      <c r="AC356" s="32"/>
      <c r="AD356" s="32"/>
      <c r="AE356" s="32"/>
      <c r="AF356" s="32"/>
    </row>
    <row r="357" spans="1:32" hidden="1"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32"/>
      <c r="AA357" s="32"/>
      <c r="AB357" s="32"/>
      <c r="AC357" s="32"/>
      <c r="AD357" s="32"/>
      <c r="AE357" s="32"/>
      <c r="AF357" s="32"/>
    </row>
    <row r="358" spans="1:32" hidden="1"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32"/>
      <c r="AA358" s="32"/>
      <c r="AB358" s="32"/>
      <c r="AC358" s="32"/>
      <c r="AD358" s="32"/>
      <c r="AE358" s="32"/>
      <c r="AF358" s="32"/>
    </row>
    <row r="359" spans="1:32" hidden="1"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32"/>
      <c r="AA359" s="32"/>
      <c r="AB359" s="32"/>
      <c r="AC359" s="32"/>
      <c r="AD359" s="32"/>
      <c r="AE359" s="32"/>
      <c r="AF359" s="32"/>
    </row>
    <row r="360" spans="1:32" hidden="1"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32"/>
      <c r="AA360" s="32"/>
      <c r="AB360" s="32"/>
      <c r="AC360" s="32"/>
      <c r="AD360" s="32"/>
      <c r="AE360" s="32"/>
      <c r="AF360" s="32"/>
    </row>
    <row r="361" spans="1:32" hidden="1"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32"/>
      <c r="AA361" s="32"/>
      <c r="AB361" s="32"/>
      <c r="AC361" s="32"/>
      <c r="AD361" s="32"/>
      <c r="AE361" s="32"/>
      <c r="AF361" s="32"/>
    </row>
    <row r="362" spans="1:32" hidden="1"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32"/>
      <c r="AA362" s="32"/>
      <c r="AB362" s="32"/>
      <c r="AC362" s="32"/>
      <c r="AD362" s="32"/>
      <c r="AE362" s="32"/>
      <c r="AF362" s="32"/>
    </row>
    <row r="363" spans="1:32" hidden="1"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32"/>
      <c r="AA363" s="32"/>
      <c r="AB363" s="32"/>
      <c r="AC363" s="32"/>
      <c r="AD363" s="32"/>
      <c r="AE363" s="32"/>
      <c r="AF363" s="32"/>
    </row>
    <row r="364" spans="1:32" hidden="1"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32"/>
      <c r="AA364" s="32"/>
      <c r="AB364" s="32"/>
      <c r="AC364" s="32"/>
      <c r="AD364" s="32"/>
      <c r="AE364" s="32"/>
      <c r="AF364" s="32"/>
    </row>
    <row r="365" spans="1:32" hidden="1"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32"/>
      <c r="AA365" s="32"/>
      <c r="AB365" s="32"/>
      <c r="AC365" s="32"/>
      <c r="AD365" s="32"/>
      <c r="AE365" s="32"/>
      <c r="AF365" s="32"/>
    </row>
    <row r="366" spans="1:32" hidden="1"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32"/>
      <c r="AA366" s="32"/>
      <c r="AB366" s="32"/>
      <c r="AC366" s="32"/>
      <c r="AD366" s="32"/>
      <c r="AE366" s="32"/>
      <c r="AF366" s="32"/>
    </row>
    <row r="367" spans="1:32" hidden="1"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32"/>
      <c r="AA367" s="32"/>
      <c r="AB367" s="32"/>
      <c r="AC367" s="32"/>
      <c r="AD367" s="32"/>
      <c r="AE367" s="32"/>
      <c r="AF367" s="32"/>
    </row>
    <row r="368" spans="1:32" hidden="1"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32"/>
      <c r="AA368" s="32"/>
      <c r="AB368" s="32"/>
      <c r="AC368" s="32"/>
      <c r="AD368" s="32"/>
      <c r="AE368" s="32"/>
      <c r="AF368" s="32"/>
    </row>
    <row r="369" spans="1:32" hidden="1"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32"/>
      <c r="AA369" s="32"/>
      <c r="AB369" s="32"/>
      <c r="AC369" s="32"/>
      <c r="AD369" s="32"/>
      <c r="AE369" s="32"/>
      <c r="AF369" s="32"/>
    </row>
    <row r="370" spans="1:32" hidden="1"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32"/>
      <c r="AA370" s="32"/>
      <c r="AB370" s="32"/>
      <c r="AC370" s="32"/>
      <c r="AD370" s="32"/>
      <c r="AE370" s="32"/>
      <c r="AF370" s="32"/>
    </row>
    <row r="371" spans="1:32" hidden="1"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32"/>
      <c r="AA371" s="32"/>
      <c r="AB371" s="32"/>
      <c r="AC371" s="32"/>
      <c r="AD371" s="32"/>
      <c r="AE371" s="32"/>
      <c r="AF371" s="32"/>
    </row>
    <row r="372" spans="1:32" hidden="1"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32"/>
      <c r="AA372" s="32"/>
      <c r="AB372" s="32"/>
      <c r="AC372" s="32"/>
      <c r="AD372" s="32"/>
      <c r="AE372" s="32"/>
      <c r="AF372" s="32"/>
    </row>
    <row r="373" spans="1:32" hidden="1"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32"/>
      <c r="AA373" s="32"/>
      <c r="AB373" s="32"/>
      <c r="AC373" s="32"/>
      <c r="AD373" s="32"/>
      <c r="AE373" s="32"/>
      <c r="AF373" s="32"/>
    </row>
    <row r="374" spans="1:32" hidden="1"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32"/>
      <c r="AA374" s="32"/>
      <c r="AB374" s="32"/>
      <c r="AC374" s="32"/>
      <c r="AD374" s="32"/>
      <c r="AE374" s="32"/>
      <c r="AF374" s="32"/>
    </row>
    <row r="375" spans="1:32" hidden="1"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32"/>
      <c r="AA375" s="32"/>
      <c r="AB375" s="32"/>
      <c r="AC375" s="32"/>
      <c r="AD375" s="32"/>
      <c r="AE375" s="32"/>
      <c r="AF375" s="32"/>
    </row>
    <row r="376" spans="1:32" hidden="1"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32"/>
      <c r="AA376" s="32"/>
      <c r="AB376" s="32"/>
      <c r="AC376" s="32"/>
      <c r="AD376" s="32"/>
      <c r="AE376" s="32"/>
      <c r="AF376" s="32"/>
    </row>
    <row r="377" spans="1:32" hidden="1"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32"/>
      <c r="AA377" s="32"/>
      <c r="AB377" s="32"/>
      <c r="AC377" s="32"/>
      <c r="AD377" s="32"/>
      <c r="AE377" s="32"/>
      <c r="AF377" s="32"/>
    </row>
    <row r="378" spans="1:32" hidden="1"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32"/>
      <c r="AA378" s="32"/>
      <c r="AB378" s="32"/>
      <c r="AC378" s="32"/>
      <c r="AD378" s="32"/>
      <c r="AE378" s="32"/>
      <c r="AF378" s="32"/>
    </row>
    <row r="379" spans="1:32" hidden="1"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32"/>
      <c r="AA379" s="32"/>
      <c r="AB379" s="32"/>
      <c r="AC379" s="32"/>
      <c r="AD379" s="32"/>
      <c r="AE379" s="32"/>
      <c r="AF379" s="32"/>
    </row>
    <row r="380" spans="1:32" hidden="1"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32"/>
      <c r="AA380" s="32"/>
      <c r="AB380" s="32"/>
      <c r="AC380" s="32"/>
      <c r="AD380" s="32"/>
      <c r="AE380" s="32"/>
      <c r="AF380" s="32"/>
    </row>
    <row r="381" spans="1:32" hidden="1"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32"/>
      <c r="AA381" s="32"/>
      <c r="AB381" s="32"/>
      <c r="AC381" s="32"/>
      <c r="AD381" s="32"/>
      <c r="AE381" s="32"/>
      <c r="AF381" s="32"/>
    </row>
    <row r="382" spans="1:32" hidden="1"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32"/>
      <c r="AA382" s="32"/>
      <c r="AB382" s="32"/>
      <c r="AC382" s="32"/>
      <c r="AD382" s="32"/>
      <c r="AE382" s="32"/>
      <c r="AF382" s="32"/>
    </row>
    <row r="383" spans="1:32" hidden="1"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32"/>
      <c r="AA383" s="32"/>
      <c r="AB383" s="32"/>
      <c r="AC383" s="32"/>
      <c r="AD383" s="32"/>
      <c r="AE383" s="32"/>
      <c r="AF383" s="32"/>
    </row>
    <row r="384" spans="1:32" hidden="1"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32"/>
      <c r="AA384" s="32"/>
      <c r="AB384" s="32"/>
      <c r="AC384" s="32"/>
      <c r="AD384" s="32"/>
      <c r="AE384" s="32"/>
      <c r="AF384" s="32"/>
    </row>
    <row r="385" spans="1:32" hidden="1"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32"/>
      <c r="AA385" s="32"/>
      <c r="AB385" s="32"/>
      <c r="AC385" s="32"/>
      <c r="AD385" s="32"/>
      <c r="AE385" s="32"/>
      <c r="AF385" s="32"/>
    </row>
    <row r="386" spans="1:32" hidden="1"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32"/>
      <c r="AA386" s="32"/>
      <c r="AB386" s="32"/>
      <c r="AC386" s="32"/>
      <c r="AD386" s="32"/>
      <c r="AE386" s="32"/>
      <c r="AF386" s="32"/>
    </row>
    <row r="387" spans="1:32" hidden="1"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32"/>
      <c r="AA387" s="32"/>
      <c r="AB387" s="32"/>
      <c r="AC387" s="32"/>
      <c r="AD387" s="32"/>
      <c r="AE387" s="32"/>
      <c r="AF387" s="32"/>
    </row>
    <row r="388" spans="1:32" hidden="1"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32"/>
      <c r="AA388" s="32"/>
      <c r="AB388" s="32"/>
      <c r="AC388" s="32"/>
      <c r="AD388" s="32"/>
      <c r="AE388" s="32"/>
      <c r="AF388" s="32"/>
    </row>
    <row r="389" spans="1:32" hidden="1"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32"/>
      <c r="AA389" s="32"/>
      <c r="AB389" s="32"/>
      <c r="AC389" s="32"/>
      <c r="AD389" s="32"/>
      <c r="AE389" s="32"/>
      <c r="AF389" s="32"/>
    </row>
    <row r="390" spans="1:32" hidden="1"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32"/>
      <c r="AA390" s="32"/>
      <c r="AB390" s="32"/>
      <c r="AC390" s="32"/>
      <c r="AD390" s="32"/>
      <c r="AE390" s="32"/>
      <c r="AF390" s="32"/>
    </row>
    <row r="391" spans="1:32" hidden="1"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32"/>
      <c r="AA391" s="32"/>
      <c r="AB391" s="32"/>
      <c r="AC391" s="32"/>
      <c r="AD391" s="32"/>
      <c r="AE391" s="32"/>
      <c r="AF391" s="32"/>
    </row>
    <row r="392" spans="1:32" hidden="1"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32"/>
      <c r="AA392" s="32"/>
      <c r="AB392" s="32"/>
      <c r="AC392" s="32"/>
      <c r="AD392" s="32"/>
      <c r="AE392" s="32"/>
      <c r="AF392" s="32"/>
    </row>
    <row r="393" spans="1:32" hidden="1"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32"/>
      <c r="AA393" s="32"/>
      <c r="AB393" s="32"/>
      <c r="AC393" s="32"/>
      <c r="AD393" s="32"/>
      <c r="AE393" s="32"/>
      <c r="AF393" s="32"/>
    </row>
    <row r="394" spans="1:32" hidden="1"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32"/>
      <c r="AA394" s="32"/>
      <c r="AB394" s="32"/>
      <c r="AC394" s="32"/>
      <c r="AD394" s="32"/>
      <c r="AE394" s="32"/>
      <c r="AF394" s="32"/>
    </row>
    <row r="395" spans="1:32" hidden="1"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32"/>
      <c r="AA395" s="32"/>
      <c r="AB395" s="32"/>
      <c r="AC395" s="32"/>
      <c r="AD395" s="32"/>
      <c r="AE395" s="32"/>
      <c r="AF395" s="32"/>
    </row>
    <row r="396" spans="1:32" hidden="1"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32"/>
      <c r="AA396" s="32"/>
      <c r="AB396" s="32"/>
      <c r="AC396" s="32"/>
      <c r="AD396" s="32"/>
      <c r="AE396" s="32"/>
      <c r="AF396" s="32"/>
    </row>
    <row r="397" spans="1:32" hidden="1"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32"/>
      <c r="AA397" s="32"/>
      <c r="AB397" s="32"/>
      <c r="AC397" s="32"/>
      <c r="AD397" s="32"/>
      <c r="AE397" s="32"/>
      <c r="AF397" s="32"/>
    </row>
    <row r="398" spans="1:32" hidden="1"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32"/>
      <c r="AA398" s="32"/>
      <c r="AB398" s="32"/>
      <c r="AC398" s="32"/>
      <c r="AD398" s="32"/>
      <c r="AE398" s="32"/>
      <c r="AF398" s="32"/>
    </row>
    <row r="399" spans="1:32" hidden="1"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32"/>
      <c r="AA399" s="32"/>
      <c r="AB399" s="32"/>
      <c r="AC399" s="32"/>
      <c r="AD399" s="32"/>
      <c r="AE399" s="32"/>
      <c r="AF399" s="32"/>
    </row>
    <row r="400" spans="1:32" hidden="1"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32"/>
      <c r="AA400" s="32"/>
      <c r="AB400" s="32"/>
      <c r="AC400" s="32"/>
      <c r="AD400" s="32"/>
      <c r="AE400" s="32"/>
      <c r="AF400" s="32"/>
    </row>
    <row r="401" spans="1:32" hidden="1"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32"/>
      <c r="AA401" s="32"/>
      <c r="AB401" s="32"/>
      <c r="AC401" s="32"/>
      <c r="AD401" s="32"/>
      <c r="AE401" s="32"/>
      <c r="AF401" s="32"/>
    </row>
    <row r="402" spans="1:32" hidden="1"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32"/>
      <c r="AA402" s="32"/>
      <c r="AB402" s="32"/>
      <c r="AC402" s="32"/>
      <c r="AD402" s="32"/>
      <c r="AE402" s="32"/>
      <c r="AF402" s="32"/>
    </row>
    <row r="403" spans="1:32" hidden="1"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32"/>
      <c r="AA403" s="32"/>
      <c r="AB403" s="32"/>
      <c r="AC403" s="32"/>
      <c r="AD403" s="32"/>
      <c r="AE403" s="32"/>
      <c r="AF403" s="32"/>
    </row>
    <row r="404" spans="1:32" hidden="1"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32"/>
      <c r="AA404" s="32"/>
      <c r="AB404" s="32"/>
      <c r="AC404" s="32"/>
      <c r="AD404" s="32"/>
      <c r="AE404" s="32"/>
      <c r="AF404" s="32"/>
    </row>
    <row r="405" spans="1:32" hidden="1"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32"/>
      <c r="AA405" s="32"/>
      <c r="AB405" s="32"/>
      <c r="AC405" s="32"/>
      <c r="AD405" s="32"/>
      <c r="AE405" s="32"/>
      <c r="AF405" s="32"/>
    </row>
    <row r="406" spans="1:32" hidden="1"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32"/>
      <c r="AA406" s="32"/>
      <c r="AB406" s="32"/>
      <c r="AC406" s="32"/>
      <c r="AD406" s="32"/>
      <c r="AE406" s="32"/>
      <c r="AF406" s="32"/>
    </row>
    <row r="407" spans="1:32" hidden="1"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32"/>
      <c r="AA407" s="32"/>
      <c r="AB407" s="32"/>
      <c r="AC407" s="32"/>
      <c r="AD407" s="32"/>
      <c r="AE407" s="32"/>
      <c r="AF407" s="32"/>
    </row>
    <row r="408" spans="1:32" hidden="1"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32"/>
      <c r="AA408" s="32"/>
      <c r="AB408" s="32"/>
      <c r="AC408" s="32"/>
      <c r="AD408" s="32"/>
      <c r="AE408" s="32"/>
      <c r="AF408" s="32"/>
    </row>
    <row r="409" spans="1:32" hidden="1"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32"/>
      <c r="AA409" s="32"/>
      <c r="AB409" s="32"/>
      <c r="AC409" s="32"/>
      <c r="AD409" s="32"/>
      <c r="AE409" s="32"/>
      <c r="AF409" s="32"/>
    </row>
    <row r="410" spans="1:32" hidden="1"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32"/>
      <c r="AA410" s="32"/>
      <c r="AB410" s="32"/>
      <c r="AC410" s="32"/>
      <c r="AD410" s="32"/>
      <c r="AE410" s="32"/>
      <c r="AF410" s="32"/>
    </row>
    <row r="411" spans="1:32" hidden="1"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32"/>
      <c r="AA411" s="32"/>
      <c r="AB411" s="32"/>
      <c r="AC411" s="32"/>
      <c r="AD411" s="32"/>
      <c r="AE411" s="32"/>
      <c r="AF411" s="32"/>
    </row>
  </sheetData>
  <pageMargins left="0.7" right="0.7" top="0.75" bottom="0.75" header="0.3" footer="0.3"/>
  <pageSetup scale="33"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8525-B3C4-42D4-A83A-2B915A6B7AD8}">
  <sheetPr codeName="Hoja9">
    <tabColor theme="6"/>
  </sheetPr>
  <dimension ref="B2:M42"/>
  <sheetViews>
    <sheetView showGridLines="0" topLeftCell="D2" zoomScaleNormal="100" workbookViewId="0">
      <selection activeCell="E24" sqref="E23:E24"/>
    </sheetView>
  </sheetViews>
  <sheetFormatPr baseColWidth="10" defaultColWidth="11.42578125" defaultRowHeight="12.75" x14ac:dyDescent="0.2"/>
  <cols>
    <col min="1" max="1" width="4" style="1" customWidth="1"/>
    <col min="2" max="2" width="67.42578125" style="1" customWidth="1"/>
    <col min="3" max="3" width="18.140625" style="1" customWidth="1"/>
    <col min="4" max="4" width="11.42578125" style="1"/>
    <col min="5" max="5" width="21.5703125" style="1" customWidth="1"/>
    <col min="6" max="6" width="20.5703125" style="1" customWidth="1"/>
    <col min="7" max="7" width="22.7109375" style="1" customWidth="1"/>
    <col min="8" max="8" width="13.140625" style="1" customWidth="1"/>
    <col min="9" max="9" width="12.85546875" style="1" customWidth="1"/>
    <col min="10" max="10" width="13.42578125" style="1" bestFit="1" customWidth="1"/>
    <col min="11" max="11" width="20.5703125" style="1" customWidth="1"/>
    <col min="12" max="12" width="23" style="1" customWidth="1"/>
    <col min="13" max="16384" width="11.42578125" style="1"/>
  </cols>
  <sheetData>
    <row r="2" spans="2:13" ht="15" x14ac:dyDescent="0.2">
      <c r="B2" s="42" t="s">
        <v>76</v>
      </c>
      <c r="C2" s="5" t="s">
        <v>228</v>
      </c>
      <c r="D2" s="63" t="s">
        <v>229</v>
      </c>
      <c r="E2" s="136" t="s">
        <v>316</v>
      </c>
      <c r="F2" s="136" t="s">
        <v>315</v>
      </c>
      <c r="G2" s="136" t="s">
        <v>22</v>
      </c>
      <c r="H2" s="136" t="s">
        <v>235</v>
      </c>
      <c r="I2" s="136" t="s">
        <v>321</v>
      </c>
      <c r="J2" s="136" t="s">
        <v>18</v>
      </c>
      <c r="K2" s="136" t="s">
        <v>317</v>
      </c>
      <c r="L2" s="136" t="s">
        <v>318</v>
      </c>
      <c r="M2" s="136" t="s">
        <v>295</v>
      </c>
    </row>
    <row r="3" spans="2:13" ht="25.5" x14ac:dyDescent="0.2">
      <c r="B3" s="19" t="s">
        <v>77</v>
      </c>
      <c r="C3" s="40" t="s">
        <v>7</v>
      </c>
      <c r="D3" s="61" t="s">
        <v>230</v>
      </c>
      <c r="E3" s="134" t="s">
        <v>261</v>
      </c>
      <c r="F3" s="134" t="s">
        <v>260</v>
      </c>
      <c r="G3" s="134" t="s">
        <v>567</v>
      </c>
      <c r="H3" s="134" t="s">
        <v>319</v>
      </c>
      <c r="I3" s="134" t="s">
        <v>320</v>
      </c>
      <c r="J3" s="134" t="s">
        <v>314</v>
      </c>
      <c r="K3" s="134" t="s">
        <v>574</v>
      </c>
      <c r="L3" s="134" t="s">
        <v>257</v>
      </c>
      <c r="M3" s="134" t="s">
        <v>574</v>
      </c>
    </row>
    <row r="4" spans="2:13" x14ac:dyDescent="0.2">
      <c r="B4" s="19" t="s">
        <v>78</v>
      </c>
      <c r="C4" s="40" t="s">
        <v>8</v>
      </c>
      <c r="D4" s="62" t="s">
        <v>49</v>
      </c>
      <c r="E4" s="135" t="s">
        <v>8</v>
      </c>
      <c r="F4" s="135" t="s">
        <v>268</v>
      </c>
      <c r="G4" s="135" t="s">
        <v>23</v>
      </c>
      <c r="H4" s="135" t="s">
        <v>262</v>
      </c>
      <c r="I4" s="135" t="s">
        <v>262</v>
      </c>
      <c r="J4" s="135" t="s">
        <v>19</v>
      </c>
      <c r="K4" s="135" t="s">
        <v>551</v>
      </c>
      <c r="L4" s="135" t="s">
        <v>31</v>
      </c>
      <c r="M4" s="135" t="s">
        <v>551</v>
      </c>
    </row>
    <row r="5" spans="2:13" ht="25.5" x14ac:dyDescent="0.2">
      <c r="B5" s="19" t="s">
        <v>79</v>
      </c>
      <c r="C5" s="40" t="s">
        <v>9</v>
      </c>
      <c r="D5" s="18"/>
      <c r="E5" s="134" t="s">
        <v>267</v>
      </c>
      <c r="F5" s="134" t="s">
        <v>408</v>
      </c>
      <c r="G5" s="134" t="s">
        <v>568</v>
      </c>
      <c r="H5" s="134" t="s">
        <v>259</v>
      </c>
      <c r="I5" s="134" t="s">
        <v>259</v>
      </c>
      <c r="J5" s="134" t="s">
        <v>20</v>
      </c>
      <c r="K5" s="134" t="s">
        <v>575</v>
      </c>
      <c r="L5" s="134" t="s">
        <v>32</v>
      </c>
      <c r="M5" s="134" t="s">
        <v>575</v>
      </c>
    </row>
    <row r="6" spans="2:13" ht="25.5" x14ac:dyDescent="0.2">
      <c r="B6" s="19" t="s">
        <v>80</v>
      </c>
      <c r="C6" s="41" t="s">
        <v>10</v>
      </c>
      <c r="D6" s="62"/>
      <c r="E6" s="135" t="s">
        <v>306</v>
      </c>
      <c r="F6" s="135" t="s">
        <v>409</v>
      </c>
      <c r="G6" s="135" t="s">
        <v>569</v>
      </c>
      <c r="H6" s="135" t="s">
        <v>263</v>
      </c>
      <c r="I6" s="135" t="s">
        <v>263</v>
      </c>
      <c r="J6" s="135" t="s">
        <v>21</v>
      </c>
      <c r="K6" s="135" t="s">
        <v>576</v>
      </c>
      <c r="M6" s="135" t="s">
        <v>578</v>
      </c>
    </row>
    <row r="7" spans="2:13" x14ac:dyDescent="0.2">
      <c r="B7" s="19" t="s">
        <v>67</v>
      </c>
      <c r="C7" s="18"/>
      <c r="D7" s="18"/>
      <c r="E7" s="134" t="s">
        <v>270</v>
      </c>
      <c r="F7" s="134" t="s">
        <v>410</v>
      </c>
      <c r="G7" s="134" t="s">
        <v>570</v>
      </c>
      <c r="K7" s="134" t="s">
        <v>244</v>
      </c>
      <c r="M7" s="134" t="s">
        <v>576</v>
      </c>
    </row>
    <row r="8" spans="2:13" x14ac:dyDescent="0.2">
      <c r="B8" s="19" t="s">
        <v>69</v>
      </c>
      <c r="C8" s="18"/>
      <c r="D8" s="18"/>
      <c r="F8" s="135" t="s">
        <v>411</v>
      </c>
      <c r="G8" s="135" t="s">
        <v>571</v>
      </c>
      <c r="K8" s="135" t="s">
        <v>577</v>
      </c>
    </row>
    <row r="9" spans="2:13" x14ac:dyDescent="0.2">
      <c r="B9" s="19" t="s">
        <v>81</v>
      </c>
      <c r="C9" s="18"/>
      <c r="D9" s="18"/>
      <c r="F9" s="134" t="s">
        <v>271</v>
      </c>
      <c r="G9" s="134" t="s">
        <v>572</v>
      </c>
      <c r="K9" s="134" t="s">
        <v>535</v>
      </c>
    </row>
    <row r="10" spans="2:13" x14ac:dyDescent="0.2">
      <c r="B10" s="19" t="s">
        <v>82</v>
      </c>
      <c r="C10" s="18"/>
      <c r="D10" s="18"/>
      <c r="F10" s="135" t="s">
        <v>266</v>
      </c>
      <c r="G10" s="135" t="s">
        <v>273</v>
      </c>
      <c r="K10" s="135" t="s">
        <v>578</v>
      </c>
    </row>
    <row r="11" spans="2:13" x14ac:dyDescent="0.2">
      <c r="B11" s="19" t="s">
        <v>83</v>
      </c>
      <c r="C11" s="18"/>
      <c r="D11" s="18"/>
      <c r="F11" s="134" t="s">
        <v>412</v>
      </c>
      <c r="G11" s="134" t="s">
        <v>24</v>
      </c>
      <c r="K11" s="134"/>
    </row>
    <row r="12" spans="2:13" x14ac:dyDescent="0.2">
      <c r="B12" s="19" t="s">
        <v>84</v>
      </c>
      <c r="C12" s="18"/>
      <c r="D12" s="18"/>
      <c r="F12" s="135" t="s">
        <v>274</v>
      </c>
      <c r="G12" s="135" t="s">
        <v>311</v>
      </c>
    </row>
    <row r="13" spans="2:13" x14ac:dyDescent="0.2">
      <c r="B13" s="19" t="s">
        <v>85</v>
      </c>
      <c r="C13" s="18"/>
      <c r="D13" s="18"/>
      <c r="F13" s="134" t="s">
        <v>413</v>
      </c>
      <c r="G13" s="134" t="s">
        <v>573</v>
      </c>
    </row>
    <row r="14" spans="2:13" x14ac:dyDescent="0.2">
      <c r="B14" s="19" t="s">
        <v>86</v>
      </c>
      <c r="C14" s="18"/>
      <c r="D14" s="18"/>
      <c r="F14" s="135" t="s">
        <v>273</v>
      </c>
    </row>
    <row r="15" spans="2:13" x14ac:dyDescent="0.2">
      <c r="B15" s="19" t="s">
        <v>73</v>
      </c>
      <c r="C15" s="18"/>
      <c r="D15" s="18"/>
      <c r="F15" s="134" t="s">
        <v>414</v>
      </c>
    </row>
    <row r="16" spans="2:13" x14ac:dyDescent="0.2">
      <c r="B16" s="19" t="s">
        <v>87</v>
      </c>
      <c r="C16" s="18"/>
      <c r="D16" s="18"/>
      <c r="F16" s="135" t="s">
        <v>24</v>
      </c>
    </row>
    <row r="17" spans="2:6" x14ac:dyDescent="0.2">
      <c r="B17" s="19" t="s">
        <v>88</v>
      </c>
      <c r="C17" s="18"/>
      <c r="D17" s="18"/>
      <c r="F17" s="134" t="s">
        <v>311</v>
      </c>
    </row>
    <row r="18" spans="2:6" x14ac:dyDescent="0.2">
      <c r="B18" s="19" t="s">
        <v>70</v>
      </c>
      <c r="C18" s="18"/>
      <c r="D18" s="18"/>
    </row>
    <row r="19" spans="2:6" x14ac:dyDescent="0.2">
      <c r="B19" s="19" t="s">
        <v>89</v>
      </c>
      <c r="C19" s="18"/>
      <c r="D19" s="18"/>
    </row>
    <row r="20" spans="2:6" x14ac:dyDescent="0.2">
      <c r="B20" s="19" t="s">
        <v>90</v>
      </c>
      <c r="C20" s="18"/>
      <c r="D20" s="18"/>
    </row>
    <row r="21" spans="2:6" x14ac:dyDescent="0.2">
      <c r="B21" s="19" t="s">
        <v>91</v>
      </c>
      <c r="C21" s="18"/>
      <c r="D21" s="18"/>
    </row>
    <row r="22" spans="2:6" x14ac:dyDescent="0.2">
      <c r="B22" s="19" t="s">
        <v>68</v>
      </c>
      <c r="C22" s="18"/>
      <c r="D22" s="18"/>
    </row>
    <row r="23" spans="2:6" x14ac:dyDescent="0.2">
      <c r="B23" s="19" t="s">
        <v>92</v>
      </c>
      <c r="C23" s="18"/>
      <c r="D23" s="18"/>
    </row>
    <row r="24" spans="2:6" x14ac:dyDescent="0.2">
      <c r="B24" s="19" t="s">
        <v>93</v>
      </c>
      <c r="C24" s="18"/>
      <c r="D24" s="18"/>
    </row>
    <row r="25" spans="2:6" x14ac:dyDescent="0.2">
      <c r="B25" s="19" t="s">
        <v>94</v>
      </c>
      <c r="C25" s="18"/>
      <c r="D25" s="18"/>
    </row>
    <row r="26" spans="2:6" x14ac:dyDescent="0.2">
      <c r="B26" s="19" t="s">
        <v>95</v>
      </c>
      <c r="C26" s="18"/>
      <c r="D26" s="18"/>
    </row>
    <row r="27" spans="2:6" x14ac:dyDescent="0.2">
      <c r="B27" s="19" t="s">
        <v>96</v>
      </c>
      <c r="C27" s="18"/>
      <c r="D27" s="18"/>
    </row>
    <row r="28" spans="2:6" x14ac:dyDescent="0.2">
      <c r="B28" s="19" t="s">
        <v>97</v>
      </c>
      <c r="C28" s="18"/>
      <c r="D28" s="18"/>
    </row>
    <row r="29" spans="2:6" x14ac:dyDescent="0.2">
      <c r="B29" s="19" t="s">
        <v>98</v>
      </c>
      <c r="C29" s="18"/>
      <c r="D29" s="18"/>
    </row>
    <row r="30" spans="2:6" x14ac:dyDescent="0.2">
      <c r="B30" s="19" t="s">
        <v>99</v>
      </c>
      <c r="C30" s="18"/>
      <c r="D30" s="18"/>
    </row>
    <row r="31" spans="2:6" x14ac:dyDescent="0.2">
      <c r="B31" s="19" t="s">
        <v>100</v>
      </c>
      <c r="C31" s="18"/>
      <c r="D31" s="18"/>
    </row>
    <row r="32" spans="2:6" x14ac:dyDescent="0.2">
      <c r="B32" s="19" t="s">
        <v>101</v>
      </c>
      <c r="C32" s="18"/>
      <c r="D32" s="18"/>
    </row>
    <row r="33" spans="2:4" x14ac:dyDescent="0.2">
      <c r="B33" s="19" t="s">
        <v>102</v>
      </c>
      <c r="C33" s="18"/>
      <c r="D33" s="18"/>
    </row>
    <row r="34" spans="2:4" x14ac:dyDescent="0.2">
      <c r="B34" s="19" t="s">
        <v>103</v>
      </c>
      <c r="C34" s="18"/>
      <c r="D34" s="18"/>
    </row>
    <row r="35" spans="2:4" x14ac:dyDescent="0.2">
      <c r="B35" s="19" t="s">
        <v>75</v>
      </c>
      <c r="C35" s="18"/>
      <c r="D35" s="18"/>
    </row>
    <row r="36" spans="2:4" x14ac:dyDescent="0.2">
      <c r="B36" s="19" t="s">
        <v>66</v>
      </c>
      <c r="C36" s="18"/>
      <c r="D36" s="18"/>
    </row>
    <row r="37" spans="2:4" x14ac:dyDescent="0.2">
      <c r="B37" s="19" t="s">
        <v>71</v>
      </c>
      <c r="C37" s="18"/>
      <c r="D37" s="18"/>
    </row>
    <row r="38" spans="2:4" x14ac:dyDescent="0.2">
      <c r="B38" s="19" t="s">
        <v>74</v>
      </c>
      <c r="C38" s="18"/>
      <c r="D38" s="18"/>
    </row>
    <row r="39" spans="2:4" x14ac:dyDescent="0.2">
      <c r="B39" s="19" t="s">
        <v>65</v>
      </c>
      <c r="C39" s="18"/>
      <c r="D39" s="18"/>
    </row>
    <row r="40" spans="2:4" x14ac:dyDescent="0.2">
      <c r="B40" s="43" t="s">
        <v>72</v>
      </c>
      <c r="C40" s="18"/>
      <c r="D40" s="18"/>
    </row>
    <row r="41" spans="2:4" x14ac:dyDescent="0.2">
      <c r="B41" s="18"/>
      <c r="C41" s="18"/>
      <c r="D41" s="18"/>
    </row>
    <row r="42" spans="2:4" x14ac:dyDescent="0.2">
      <c r="B42" s="18"/>
      <c r="C42" s="18"/>
      <c r="D42" s="18"/>
    </row>
  </sheetData>
  <sortState xmlns:xlrd2="http://schemas.microsoft.com/office/spreadsheetml/2017/richdata2" ref="E4:E7">
    <sortCondition ref="E3:E7"/>
  </sortState>
  <pageMargins left="0.7" right="0.7" top="0.75" bottom="0.75" header="0.3" footer="0.3"/>
  <pageSetup paperSize="2833" orientation="portrait" horizontalDpi="203" verticalDpi="203"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68B7C-8111-4F21-BFD2-0BB787229210}">
  <sheetPr>
    <tabColor rgb="FF92D050"/>
  </sheetPr>
  <dimension ref="B5:CI7"/>
  <sheetViews>
    <sheetView showGridLines="0" zoomScale="85" zoomScaleNormal="85" workbookViewId="0">
      <selection activeCell="K7" sqref="K7"/>
    </sheetView>
  </sheetViews>
  <sheetFormatPr baseColWidth="10" defaultColWidth="11.42578125" defaultRowHeight="15" x14ac:dyDescent="0.25"/>
  <cols>
    <col min="1" max="1" width="2.42578125" customWidth="1"/>
    <col min="2" max="2" width="6" customWidth="1"/>
    <col min="3" max="3" width="8" customWidth="1"/>
    <col min="4" max="5" width="12.5703125" customWidth="1"/>
    <col min="6" max="6" width="65" customWidth="1"/>
    <col min="7" max="7" width="22.42578125" customWidth="1"/>
    <col min="8" max="8" width="21.140625" customWidth="1"/>
    <col min="9" max="9" width="16.5703125" customWidth="1"/>
    <col min="10" max="10" width="29.7109375" customWidth="1"/>
    <col min="11" max="11" width="30.28515625" customWidth="1"/>
    <col min="12" max="12" width="15.42578125" customWidth="1"/>
    <col min="13" max="13" width="17.85546875" style="9" customWidth="1"/>
    <col min="16" max="16" width="14.140625" customWidth="1"/>
    <col min="17" max="21" width="14" customWidth="1"/>
    <col min="26" max="26" width="11.42578125" style="90"/>
    <col min="37" max="39" width="13.7109375" customWidth="1"/>
    <col min="42" max="42" width="13" customWidth="1"/>
    <col min="43" max="43" width="15.140625" customWidth="1"/>
    <col min="50" max="50" width="22.5703125" customWidth="1"/>
    <col min="51" max="51" width="14.85546875" customWidth="1"/>
    <col min="52" max="52" width="16.28515625" customWidth="1"/>
    <col min="53" max="53" width="15.7109375" customWidth="1"/>
    <col min="66" max="66" width="20" customWidth="1"/>
    <col min="69" max="69" width="15.7109375" customWidth="1"/>
    <col min="71" max="71" width="16.5703125" customWidth="1"/>
    <col min="72" max="72" width="16.140625" customWidth="1"/>
    <col min="73" max="73" width="18.140625" customWidth="1"/>
    <col min="75" max="75" width="15.140625" customWidth="1"/>
    <col min="76" max="76" width="21.7109375" customWidth="1"/>
    <col min="77" max="77" width="14.5703125" customWidth="1"/>
    <col min="78" max="78" width="15.42578125" customWidth="1"/>
    <col min="80" max="80" width="15.28515625" customWidth="1"/>
    <col min="81" max="81" width="16.140625" customWidth="1"/>
    <col min="82" max="82" width="17.85546875" customWidth="1"/>
    <col min="83" max="83" width="12.28515625" customWidth="1"/>
    <col min="84" max="84" width="14.28515625" style="323" customWidth="1"/>
    <col min="85" max="85" width="20.5703125" customWidth="1"/>
    <col min="86" max="86" width="12.7109375" customWidth="1"/>
    <col min="87" max="87" width="14" customWidth="1"/>
  </cols>
  <sheetData>
    <row r="5" spans="2:87" ht="33.75" customHeight="1" x14ac:dyDescent="0.25">
      <c r="M5" s="463" t="s">
        <v>470</v>
      </c>
      <c r="N5" s="464"/>
      <c r="O5" s="465" t="s">
        <v>471</v>
      </c>
      <c r="P5" s="466"/>
      <c r="Q5" s="467" t="s">
        <v>472</v>
      </c>
      <c r="R5" s="468"/>
      <c r="S5" s="468"/>
      <c r="T5" s="468"/>
      <c r="U5" s="469"/>
      <c r="V5" s="470" t="s">
        <v>473</v>
      </c>
      <c r="W5" s="471"/>
      <c r="X5" s="471"/>
      <c r="Y5" s="471"/>
      <c r="Z5" s="471"/>
      <c r="AA5" s="472"/>
      <c r="AB5" s="473" t="s">
        <v>474</v>
      </c>
      <c r="AC5" s="474"/>
      <c r="AD5" s="474"/>
      <c r="AE5" s="474"/>
      <c r="AF5" s="474"/>
      <c r="AG5" s="474"/>
      <c r="AH5" s="474"/>
      <c r="AI5" s="474"/>
      <c r="AJ5" s="475" t="s">
        <v>475</v>
      </c>
      <c r="AK5" s="476"/>
      <c r="AL5" s="476"/>
      <c r="AM5" s="476"/>
      <c r="AN5" s="476"/>
      <c r="AO5" s="476"/>
      <c r="AP5" s="476"/>
      <c r="AQ5" s="476"/>
      <c r="AR5" s="476"/>
      <c r="AS5" s="476"/>
      <c r="AT5" s="477"/>
      <c r="AU5" s="278"/>
      <c r="AV5" s="278"/>
      <c r="AW5" s="278"/>
      <c r="AX5" s="478" t="s">
        <v>476</v>
      </c>
      <c r="AY5" s="479"/>
      <c r="AZ5" s="479"/>
      <c r="BA5" s="480"/>
      <c r="BB5" s="481" t="s">
        <v>477</v>
      </c>
      <c r="BC5" s="481"/>
      <c r="BD5" s="481"/>
      <c r="BE5" s="481"/>
      <c r="BF5" s="482" t="s">
        <v>478</v>
      </c>
      <c r="BG5" s="482"/>
      <c r="BH5" s="482"/>
      <c r="BI5" s="482"/>
      <c r="BJ5" s="482"/>
      <c r="BK5" s="482"/>
      <c r="BL5" s="482"/>
      <c r="BN5" s="483" t="s">
        <v>479</v>
      </c>
      <c r="BO5" s="483"/>
      <c r="BP5" s="483"/>
      <c r="BQ5" s="483"/>
      <c r="BR5" s="483"/>
      <c r="BS5" s="484" t="s">
        <v>480</v>
      </c>
      <c r="BT5" s="485"/>
      <c r="BU5" s="485"/>
      <c r="BV5" s="485"/>
      <c r="BW5" s="485"/>
      <c r="BX5" s="485"/>
      <c r="BY5" s="485"/>
      <c r="BZ5" s="485"/>
      <c r="CA5" s="485"/>
      <c r="CF5" s="462" t="s">
        <v>481</v>
      </c>
      <c r="CG5" s="462"/>
      <c r="CH5" s="462"/>
    </row>
    <row r="6" spans="2:87" ht="94.5" customHeight="1" x14ac:dyDescent="0.25">
      <c r="B6" s="280" t="s">
        <v>482</v>
      </c>
      <c r="C6" s="280" t="s">
        <v>483</v>
      </c>
      <c r="D6" s="280" t="s">
        <v>484</v>
      </c>
      <c r="E6" s="281" t="s">
        <v>485</v>
      </c>
      <c r="F6" s="282" t="s">
        <v>486</v>
      </c>
      <c r="G6" s="282" t="s">
        <v>487</v>
      </c>
      <c r="H6" s="282" t="s">
        <v>488</v>
      </c>
      <c r="I6" s="283" t="s">
        <v>489</v>
      </c>
      <c r="J6" s="282" t="s">
        <v>490</v>
      </c>
      <c r="K6" s="282" t="s">
        <v>491</v>
      </c>
      <c r="L6" s="282" t="s">
        <v>492</v>
      </c>
      <c r="M6" s="284" t="s">
        <v>493</v>
      </c>
      <c r="N6" s="284" t="s">
        <v>494</v>
      </c>
      <c r="O6" s="285" t="s">
        <v>495</v>
      </c>
      <c r="P6" s="285" t="s">
        <v>496</v>
      </c>
      <c r="Q6" s="286" t="s">
        <v>497</v>
      </c>
      <c r="R6" s="286" t="s">
        <v>498</v>
      </c>
      <c r="S6" s="286" t="s">
        <v>499</v>
      </c>
      <c r="T6" s="286" t="s">
        <v>500</v>
      </c>
      <c r="U6" s="286" t="s">
        <v>501</v>
      </c>
      <c r="V6" s="287" t="s">
        <v>443</v>
      </c>
      <c r="W6" s="288" t="s">
        <v>502</v>
      </c>
      <c r="X6" s="289" t="s">
        <v>503</v>
      </c>
      <c r="Y6" s="288" t="s">
        <v>504</v>
      </c>
      <c r="Z6" s="288" t="s">
        <v>505</v>
      </c>
      <c r="AA6" s="288" t="s">
        <v>506</v>
      </c>
      <c r="AB6" s="290" t="s">
        <v>507</v>
      </c>
      <c r="AC6" s="291" t="s">
        <v>508</v>
      </c>
      <c r="AD6" s="290" t="s">
        <v>509</v>
      </c>
      <c r="AE6" s="291" t="s">
        <v>510</v>
      </c>
      <c r="AF6" s="290" t="s">
        <v>511</v>
      </c>
      <c r="AG6" s="291" t="s">
        <v>512</v>
      </c>
      <c r="AH6" s="290" t="s">
        <v>513</v>
      </c>
      <c r="AI6" s="291" t="s">
        <v>514</v>
      </c>
      <c r="AJ6" s="292" t="s">
        <v>515</v>
      </c>
      <c r="AK6" s="293" t="s">
        <v>516</v>
      </c>
      <c r="AL6" s="294" t="s">
        <v>517</v>
      </c>
      <c r="AM6" s="253" t="s">
        <v>435</v>
      </c>
      <c r="AN6" s="295" t="s">
        <v>518</v>
      </c>
      <c r="AO6" s="295" t="s">
        <v>519</v>
      </c>
      <c r="AP6" s="295" t="s">
        <v>520</v>
      </c>
      <c r="AQ6" s="295" t="s">
        <v>521</v>
      </c>
      <c r="AR6" s="295" t="s">
        <v>522</v>
      </c>
      <c r="AS6" s="296" t="s">
        <v>523</v>
      </c>
      <c r="AT6" s="297" t="s">
        <v>524</v>
      </c>
      <c r="AU6" s="298" t="s">
        <v>525</v>
      </c>
      <c r="AV6" s="299" t="s">
        <v>526</v>
      </c>
      <c r="AW6" s="299" t="s">
        <v>527</v>
      </c>
      <c r="AX6" s="300" t="s">
        <v>19</v>
      </c>
      <c r="AY6" s="300" t="s">
        <v>528</v>
      </c>
      <c r="AZ6" s="300" t="s">
        <v>20</v>
      </c>
      <c r="BA6" s="300" t="s">
        <v>21</v>
      </c>
      <c r="BB6" s="301" t="s">
        <v>529</v>
      </c>
      <c r="BC6" s="302" t="s">
        <v>417</v>
      </c>
      <c r="BD6" s="303" t="s">
        <v>418</v>
      </c>
      <c r="BE6" s="304" t="s">
        <v>419</v>
      </c>
      <c r="BF6" s="305" t="s">
        <v>530</v>
      </c>
      <c r="BG6" s="305" t="s">
        <v>531</v>
      </c>
      <c r="BH6" s="305" t="s">
        <v>532</v>
      </c>
      <c r="BI6" s="306" t="s">
        <v>234</v>
      </c>
      <c r="BJ6" s="306" t="s">
        <v>533</v>
      </c>
      <c r="BK6" s="306" t="s">
        <v>534</v>
      </c>
      <c r="BL6" s="306" t="s">
        <v>535</v>
      </c>
      <c r="BM6" s="307" t="s">
        <v>536</v>
      </c>
      <c r="BN6" s="308" t="s">
        <v>537</v>
      </c>
      <c r="BO6" s="308" t="s">
        <v>538</v>
      </c>
      <c r="BP6" s="308" t="s">
        <v>539</v>
      </c>
      <c r="BQ6" s="308" t="s">
        <v>540</v>
      </c>
      <c r="BR6" s="308" t="s">
        <v>541</v>
      </c>
      <c r="BS6" s="309" t="s">
        <v>392</v>
      </c>
      <c r="BT6" s="309" t="s">
        <v>393</v>
      </c>
      <c r="BU6" s="309" t="s">
        <v>395</v>
      </c>
      <c r="BV6" s="309" t="s">
        <v>397</v>
      </c>
      <c r="BW6" s="309" t="s">
        <v>273</v>
      </c>
      <c r="BX6" s="309" t="s">
        <v>565</v>
      </c>
      <c r="BY6" s="309" t="s">
        <v>402</v>
      </c>
      <c r="BZ6" s="309" t="s">
        <v>404</v>
      </c>
      <c r="CA6" s="309" t="s">
        <v>566</v>
      </c>
      <c r="CB6" s="310" t="s">
        <v>542</v>
      </c>
      <c r="CC6" s="303" t="s">
        <v>544</v>
      </c>
      <c r="CD6" s="303" t="s">
        <v>545</v>
      </c>
      <c r="CE6" s="303" t="s">
        <v>546</v>
      </c>
      <c r="CF6" s="311" t="s">
        <v>547</v>
      </c>
      <c r="CG6" s="279" t="s">
        <v>548</v>
      </c>
      <c r="CH6" s="311" t="s">
        <v>543</v>
      </c>
      <c r="CI6" s="312" t="s">
        <v>549</v>
      </c>
    </row>
    <row r="7" spans="2:87" x14ac:dyDescent="0.25">
      <c r="B7" s="277"/>
      <c r="C7" s="313">
        <f>IF(ISBLANK(F7)," ",IF(M7="Terminado",YEAR(U7),YEAR(Q7)))</f>
        <v>1900</v>
      </c>
      <c r="D7" s="314" t="str">
        <f>IF(ISBLANK(F7)," ",IF(M7="Terminado",(TEXT(U7,"mmmm")),(TEXT(Q7,"mmmm"))))</f>
        <v>enero</v>
      </c>
      <c r="E7" s="315">
        <f>IF(ISBLANK(F7)," ",IF(M7="Terminado",MONTH(U7),MONTH(Q7)))</f>
        <v>1</v>
      </c>
      <c r="F7" s="334" t="str">
        <f>'Inf. Proyecto'!D15</f>
        <v xml:space="preserve">Choucair Academy </v>
      </c>
      <c r="G7" s="313">
        <f>'Inf. Proyecto'!D17</f>
        <v>1</v>
      </c>
      <c r="H7" s="315">
        <f>Seguimiento!D15</f>
        <v>0</v>
      </c>
      <c r="I7" s="317"/>
      <c r="J7" s="317"/>
      <c r="K7" s="333" t="s">
        <v>550</v>
      </c>
      <c r="L7" s="316"/>
      <c r="M7" s="333" t="s">
        <v>551</v>
      </c>
      <c r="N7" s="316"/>
      <c r="O7" s="332" t="str">
        <f ca="1">Seguimiento!H25</f>
        <v xml:space="preserve"> </v>
      </c>
      <c r="P7" s="332" t="str">
        <f>Seguimiento!I25</f>
        <v xml:space="preserve"> </v>
      </c>
      <c r="Q7" s="331">
        <f>Seguimiento!J21</f>
        <v>0</v>
      </c>
      <c r="R7" s="318"/>
      <c r="S7" s="331">
        <f>Seguimiento!K24</f>
        <v>0</v>
      </c>
      <c r="T7" s="318"/>
      <c r="U7" s="318"/>
      <c r="V7" s="319">
        <f>IF(F7=""," ",AB7+AD7+AF7+AH7)</f>
        <v>247</v>
      </c>
      <c r="W7" s="319">
        <f>IF(ISBLANK(X7)," ",(IF(V7="Sin estimar","Sin estimar",(V7+V7*X7))))</f>
        <v>321.10000000000002</v>
      </c>
      <c r="X7" s="319">
        <f>FactorAjuste!D12</f>
        <v>0.3</v>
      </c>
      <c r="Y7" s="319" t="e">
        <f>IF(F7=""," ",AC7+AE7+AG7+AI7)</f>
        <v>#VALUE!</v>
      </c>
      <c r="Z7" s="319" t="str">
        <f>Seguimiento!G25</f>
        <v xml:space="preserve"> </v>
      </c>
      <c r="AA7" s="320"/>
      <c r="AB7" s="319">
        <f>Seguimiento!E21</f>
        <v>10.4</v>
      </c>
      <c r="AC7" s="319" t="str">
        <f>Seguimiento!F21</f>
        <v xml:space="preserve"> </v>
      </c>
      <c r="AD7" s="319">
        <f>Seguimiento!E22</f>
        <v>18.200000000000003</v>
      </c>
      <c r="AE7" s="319" t="str">
        <f>Seguimiento!F22</f>
        <v xml:space="preserve"> </v>
      </c>
      <c r="AF7" s="319">
        <f>Seguimiento!E23</f>
        <v>148.20000000000002</v>
      </c>
      <c r="AG7" s="319" t="str">
        <f>Seguimiento!F23</f>
        <v xml:space="preserve"> </v>
      </c>
      <c r="AH7" s="319">
        <f>Seguimiento!E24</f>
        <v>70.199999999999989</v>
      </c>
      <c r="AI7" s="319" t="str">
        <f>Seguimiento!F24</f>
        <v xml:space="preserve"> </v>
      </c>
      <c r="AJ7" s="313">
        <f>Seguimiento!B30</f>
        <v>0</v>
      </c>
      <c r="AK7" s="313">
        <f>Seguimiento!C30</f>
        <v>0</v>
      </c>
      <c r="AL7" s="313" t="str">
        <f>Seguimiento!D30</f>
        <v xml:space="preserve"> </v>
      </c>
      <c r="AM7" s="313">
        <f>Seguimiento!E30</f>
        <v>0</v>
      </c>
      <c r="AN7" s="313">
        <f>Seguimiento!F30</f>
        <v>0</v>
      </c>
      <c r="AO7" s="313">
        <f>Seguimiento!G30</f>
        <v>0</v>
      </c>
      <c r="AP7" s="313">
        <f>Seguimiento!H30</f>
        <v>0</v>
      </c>
      <c r="AQ7" s="313">
        <f>Seguimiento!I30</f>
        <v>0</v>
      </c>
      <c r="AR7" s="313">
        <f>Seguimiento!J30</f>
        <v>0</v>
      </c>
      <c r="AS7" s="313">
        <f>Seguimiento!L30</f>
        <v>0</v>
      </c>
      <c r="AT7" s="332" t="str">
        <f>Seguimiento!K30</f>
        <v xml:space="preserve"> </v>
      </c>
      <c r="AU7" s="313">
        <f>IF(SUM(AX7:BA7)=0," ",SUM(AX7:BA7))</f>
        <v>1</v>
      </c>
      <c r="AV7" s="313">
        <f>IF(AW7&gt;0,(AU7-AW7),IF(AU7&gt;0,AU7,""))</f>
        <v>1</v>
      </c>
      <c r="AW7" s="316"/>
      <c r="AX7" s="313">
        <f>TD!C86</f>
        <v>1</v>
      </c>
      <c r="AY7" s="313">
        <f>TD!C87</f>
        <v>0</v>
      </c>
      <c r="AZ7" s="313">
        <f>TD!C88</f>
        <v>0</v>
      </c>
      <c r="BA7" s="313">
        <f>TD!C89</f>
        <v>0</v>
      </c>
      <c r="BB7" s="313">
        <f>TD!C105</f>
        <v>1</v>
      </c>
      <c r="BC7" s="313">
        <f>TD!C106</f>
        <v>0</v>
      </c>
      <c r="BD7" s="313">
        <f>TD!C107</f>
        <v>0</v>
      </c>
      <c r="BE7" s="313">
        <f>TD!C108</f>
        <v>0</v>
      </c>
      <c r="BF7" s="313">
        <f>Gráficas!C91</f>
        <v>0</v>
      </c>
      <c r="BG7" s="313">
        <f>Gráficas!C93</f>
        <v>0</v>
      </c>
      <c r="BH7" s="313" t="e">
        <f>Gráficas!#REF!</f>
        <v>#REF!</v>
      </c>
      <c r="BI7" s="313" t="e">
        <f>Gráficas!#REF!</f>
        <v>#REF!</v>
      </c>
      <c r="BJ7" s="313">
        <f>Gráficas!C92</f>
        <v>0</v>
      </c>
      <c r="BK7" s="313" t="e">
        <f>Gráficas!#REF!</f>
        <v>#REF!</v>
      </c>
      <c r="BL7" s="313" t="e">
        <f>Gráficas!#REF!</f>
        <v>#REF!</v>
      </c>
      <c r="BM7" s="313" t="e">
        <f>IF(SUM(BF7:BH7)=0," ",SUM(BF7:BH7))</f>
        <v>#REF!</v>
      </c>
      <c r="BN7" s="316"/>
      <c r="BO7" s="316"/>
      <c r="BP7" s="316"/>
      <c r="BQ7" s="316"/>
      <c r="BR7" s="316"/>
      <c r="BS7" s="313">
        <f>Gráficas!C112</f>
        <v>0</v>
      </c>
      <c r="BT7" s="313">
        <f>Gráficas!C113</f>
        <v>0</v>
      </c>
      <c r="BU7" s="313">
        <f>Gráficas!C114</f>
        <v>1</v>
      </c>
      <c r="BV7" s="313">
        <f>Gráficas!C115</f>
        <v>0</v>
      </c>
      <c r="BW7" s="313">
        <f>Gráficas!C116</f>
        <v>0</v>
      </c>
      <c r="BX7" s="313">
        <f>Gráficas!C117</f>
        <v>0</v>
      </c>
      <c r="BY7" s="313">
        <f>Gráficas!C118</f>
        <v>0</v>
      </c>
      <c r="BZ7" s="313">
        <f>Gráficas!C119</f>
        <v>0</v>
      </c>
      <c r="CA7" s="313">
        <f>Gráficas!C120</f>
        <v>0</v>
      </c>
      <c r="CB7" s="316"/>
      <c r="CC7" s="316"/>
      <c r="CD7" s="316"/>
      <c r="CE7" s="321"/>
      <c r="CF7" s="322" t="str">
        <f>IF(M7="Terminado",U7+90," ")</f>
        <v xml:space="preserve"> </v>
      </c>
      <c r="CG7" s="321"/>
      <c r="CH7" s="316"/>
      <c r="CI7" s="313" t="str">
        <f>IF(U7=0," ",IF(U7=S7,"SI","NO"))</f>
        <v xml:space="preserve"> </v>
      </c>
    </row>
  </sheetData>
  <mergeCells count="12">
    <mergeCell ref="CF5:CH5"/>
    <mergeCell ref="M5:N5"/>
    <mergeCell ref="O5:P5"/>
    <mergeCell ref="Q5:U5"/>
    <mergeCell ref="V5:AA5"/>
    <mergeCell ref="AB5:AI5"/>
    <mergeCell ref="AJ5:AT5"/>
    <mergeCell ref="AX5:BA5"/>
    <mergeCell ref="BB5:BE5"/>
    <mergeCell ref="BF5:BL5"/>
    <mergeCell ref="BN5:BR5"/>
    <mergeCell ref="BS5:CA5"/>
  </mergeCells>
  <conditionalFormatting sqref="B7">
    <cfRule type="cellIs" dxfId="19" priority="3" operator="notEqual">
      <formula>0</formula>
    </cfRule>
  </conditionalFormatting>
  <conditionalFormatting sqref="V5">
    <cfRule type="cellIs" dxfId="18" priority="2" operator="equal">
      <formula>"Sin estimar"</formula>
    </cfRule>
  </conditionalFormatting>
  <conditionalFormatting sqref="AB5">
    <cfRule type="cellIs" dxfId="17" priority="1" operator="equal">
      <formula>"Sin estimar"</formula>
    </cfRule>
  </conditionalFormatting>
  <dataValidations count="9">
    <dataValidation type="whole" operator="greaterThanOrEqual" allowBlank="1" showInputMessage="1" showErrorMessage="1" sqref="CE7:CE1048576 AJ7:AS1048576 AW7:BL1048576 AY1:BA4 BB1:BL5 AW1:AX5 AJ1:AS5 CE1:CE5 BN7:CB1048576 BN1:CB5 CH7:CH1048576 CH1:CH4" xr:uid="{A114BB92-9162-424E-87CD-7D6FDA6390E5}">
      <formula1>0</formula1>
    </dataValidation>
    <dataValidation type="decimal" operator="greaterThan" allowBlank="1" showInputMessage="1" showErrorMessage="1" sqref="O1:P5 O7:P1048576" xr:uid="{A268566F-4946-410A-8847-7332BFA812CF}">
      <formula1>0</formula1>
    </dataValidation>
    <dataValidation type="date" operator="greaterThan" allowBlank="1" showInputMessage="1" showErrorMessage="1" sqref="R1:U5 R7:U1048576" xr:uid="{5C251AFF-62C4-4A97-8896-241B32EA13D5}">
      <formula1>44562</formula1>
    </dataValidation>
    <dataValidation type="date" operator="greaterThan" allowBlank="1" showInputMessage="1" showErrorMessage="1" sqref="Q1:Q5 Q7:Q1048576" xr:uid="{3FC47880-41CE-4CAC-9C57-4258B67647D6}">
      <formula1>44197</formula1>
    </dataValidation>
    <dataValidation type="list" allowBlank="1" showInputMessage="1" showErrorMessage="1" sqref="L1:L5 L7:L1048576" xr:uid="{1334907F-B0AC-4355-A627-1511C699DE38}">
      <formula1>Proveedor_Dllo</formula1>
    </dataValidation>
    <dataValidation type="list" allowBlank="1" showInputMessage="1" showErrorMessage="1" sqref="K1:K5 K7:K1048576" xr:uid="{39E82C9D-A239-4121-9FB5-00920351F24B}">
      <formula1>Analista_Choucair</formula1>
    </dataValidation>
    <dataValidation type="list" allowBlank="1" showInputMessage="1" showErrorMessage="1" sqref="I1:I5 I7:I1048576" xr:uid="{16250D71-15EC-47B0-A1C9-B8223ED6E2CD}">
      <formula1>Tipo_prueba</formula1>
    </dataValidation>
    <dataValidation type="list" allowBlank="1" showInputMessage="1" showErrorMessage="1" sqref="M1:M5 M7:M1048576" xr:uid="{6B04B805-2A4F-4732-9A08-1712A08E3FAA}">
      <formula1>Estado_prueba</formula1>
    </dataValidation>
    <dataValidation type="decimal" operator="greaterThanOrEqual" allowBlank="1" showInputMessage="1" showErrorMessage="1" sqref="V1:AI5 V7:AI1048576" xr:uid="{D3D0FDFC-011E-4950-88F0-6D4372987051}">
      <formula1>0</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9BD27-D698-4F8D-AA2E-22DE6A65BCB5}">
  <sheetPr>
    <tabColor rgb="FF92D050"/>
  </sheetPr>
  <dimension ref="B5:CI7"/>
  <sheetViews>
    <sheetView showGridLines="0" topLeftCell="AL1" zoomScale="85" zoomScaleNormal="85" workbookViewId="0">
      <selection activeCell="AS16" sqref="AS16"/>
    </sheetView>
  </sheetViews>
  <sheetFormatPr baseColWidth="10" defaultColWidth="11.42578125" defaultRowHeight="15" x14ac:dyDescent="0.25"/>
  <cols>
    <col min="1" max="1" width="2.42578125" customWidth="1"/>
    <col min="2" max="2" width="6" customWidth="1"/>
    <col min="3" max="3" width="8" customWidth="1"/>
    <col min="4" max="5" width="12.5703125" customWidth="1"/>
    <col min="6" max="6" width="65" customWidth="1"/>
    <col min="7" max="7" width="22.42578125" customWidth="1"/>
    <col min="8" max="8" width="21.140625" customWidth="1"/>
    <col min="9" max="9" width="16.5703125" customWidth="1"/>
    <col min="10" max="10" width="29.7109375" customWidth="1"/>
    <col min="11" max="11" width="30.28515625" customWidth="1"/>
    <col min="12" max="12" width="15.42578125" customWidth="1"/>
    <col min="13" max="13" width="17.85546875" style="9" customWidth="1"/>
    <col min="16" max="16" width="14.140625" customWidth="1"/>
    <col min="17" max="21" width="14" customWidth="1"/>
    <col min="26" max="26" width="11.42578125" style="90"/>
    <col min="37" max="39" width="13.7109375" customWidth="1"/>
    <col min="42" max="42" width="13" customWidth="1"/>
    <col min="43" max="43" width="15.140625" customWidth="1"/>
    <col min="50" max="50" width="22.5703125" customWidth="1"/>
    <col min="51" max="51" width="14.85546875" customWidth="1"/>
    <col min="52" max="52" width="16.28515625" customWidth="1"/>
    <col min="53" max="53" width="15.7109375" customWidth="1"/>
    <col min="66" max="66" width="20" customWidth="1"/>
    <col min="69" max="69" width="15.7109375" customWidth="1"/>
    <col min="71" max="71" width="16.5703125" customWidth="1"/>
    <col min="72" max="72" width="16.140625" customWidth="1"/>
    <col min="73" max="73" width="18.140625" customWidth="1"/>
    <col min="75" max="75" width="15.140625" customWidth="1"/>
    <col min="76" max="76" width="21.7109375" customWidth="1"/>
    <col min="77" max="77" width="14.5703125" customWidth="1"/>
    <col min="78" max="78" width="15.42578125" customWidth="1"/>
    <col min="80" max="80" width="15.28515625" customWidth="1"/>
    <col min="81" max="81" width="16.140625" customWidth="1"/>
    <col min="82" max="82" width="17.85546875" customWidth="1"/>
    <col min="83" max="83" width="12.28515625" customWidth="1"/>
    <col min="84" max="84" width="14.28515625" style="323" customWidth="1"/>
    <col min="85" max="85" width="20.5703125" customWidth="1"/>
    <col min="86" max="86" width="12.7109375" customWidth="1"/>
    <col min="87" max="87" width="14" customWidth="1"/>
  </cols>
  <sheetData>
    <row r="5" spans="2:87" ht="33.75" customHeight="1" x14ac:dyDescent="0.25">
      <c r="M5" s="463" t="s">
        <v>470</v>
      </c>
      <c r="N5" s="464"/>
      <c r="O5" s="465" t="s">
        <v>471</v>
      </c>
      <c r="P5" s="466"/>
      <c r="Q5" s="467" t="s">
        <v>472</v>
      </c>
      <c r="R5" s="468"/>
      <c r="S5" s="468"/>
      <c r="T5" s="468"/>
      <c r="U5" s="469"/>
      <c r="V5" s="470" t="s">
        <v>473</v>
      </c>
      <c r="W5" s="471"/>
      <c r="X5" s="471"/>
      <c r="Y5" s="471"/>
      <c r="Z5" s="471"/>
      <c r="AA5" s="472"/>
      <c r="AB5" s="473" t="s">
        <v>474</v>
      </c>
      <c r="AC5" s="474"/>
      <c r="AD5" s="474"/>
      <c r="AE5" s="474"/>
      <c r="AF5" s="474"/>
      <c r="AG5" s="474"/>
      <c r="AH5" s="474"/>
      <c r="AI5" s="474"/>
      <c r="AJ5" s="475" t="s">
        <v>475</v>
      </c>
      <c r="AK5" s="476"/>
      <c r="AL5" s="476"/>
      <c r="AM5" s="476"/>
      <c r="AN5" s="476"/>
      <c r="AO5" s="476"/>
      <c r="AP5" s="476"/>
      <c r="AQ5" s="476"/>
      <c r="AR5" s="476"/>
      <c r="AS5" s="476"/>
      <c r="AT5" s="477"/>
      <c r="AU5" s="278"/>
      <c r="AV5" s="278"/>
      <c r="AW5" s="278"/>
      <c r="AX5" s="478" t="s">
        <v>476</v>
      </c>
      <c r="AY5" s="479"/>
      <c r="AZ5" s="479"/>
      <c r="BA5" s="480"/>
      <c r="BB5" s="481" t="s">
        <v>477</v>
      </c>
      <c r="BC5" s="481"/>
      <c r="BD5" s="481"/>
      <c r="BE5" s="481"/>
      <c r="BF5" s="482" t="s">
        <v>478</v>
      </c>
      <c r="BG5" s="482"/>
      <c r="BH5" s="482"/>
      <c r="BI5" s="482"/>
      <c r="BJ5" s="482"/>
      <c r="BK5" s="482"/>
      <c r="BL5" s="482"/>
      <c r="BN5" s="483" t="s">
        <v>479</v>
      </c>
      <c r="BO5" s="483"/>
      <c r="BP5" s="483"/>
      <c r="BQ5" s="483"/>
      <c r="BR5" s="483"/>
      <c r="BS5" s="484" t="s">
        <v>480</v>
      </c>
      <c r="BT5" s="485"/>
      <c r="BU5" s="485"/>
      <c r="BV5" s="485"/>
      <c r="BW5" s="485"/>
      <c r="BX5" s="485"/>
      <c r="BY5" s="485"/>
      <c r="BZ5" s="485"/>
      <c r="CA5" s="485"/>
      <c r="CF5" s="462" t="s">
        <v>481</v>
      </c>
      <c r="CG5" s="462"/>
      <c r="CH5" s="462"/>
    </row>
    <row r="6" spans="2:87" ht="94.5" customHeight="1" x14ac:dyDescent="0.25">
      <c r="B6" s="280" t="s">
        <v>482</v>
      </c>
      <c r="C6" s="280" t="s">
        <v>483</v>
      </c>
      <c r="D6" s="280" t="s">
        <v>484</v>
      </c>
      <c r="E6" s="281" t="s">
        <v>485</v>
      </c>
      <c r="F6" s="282" t="s">
        <v>486</v>
      </c>
      <c r="G6" s="282" t="s">
        <v>487</v>
      </c>
      <c r="H6" s="282" t="s">
        <v>488</v>
      </c>
      <c r="I6" s="283" t="s">
        <v>489</v>
      </c>
      <c r="J6" s="282" t="s">
        <v>490</v>
      </c>
      <c r="K6" s="282" t="s">
        <v>491</v>
      </c>
      <c r="L6" s="282" t="s">
        <v>492</v>
      </c>
      <c r="M6" s="284" t="s">
        <v>493</v>
      </c>
      <c r="N6" s="284" t="s">
        <v>494</v>
      </c>
      <c r="O6" s="285" t="s">
        <v>495</v>
      </c>
      <c r="P6" s="285" t="s">
        <v>496</v>
      </c>
      <c r="Q6" s="286" t="s">
        <v>497</v>
      </c>
      <c r="R6" s="286" t="s">
        <v>498</v>
      </c>
      <c r="S6" s="286" t="s">
        <v>499</v>
      </c>
      <c r="T6" s="286" t="s">
        <v>500</v>
      </c>
      <c r="U6" s="286" t="s">
        <v>501</v>
      </c>
      <c r="V6" s="287" t="s">
        <v>443</v>
      </c>
      <c r="W6" s="288" t="s">
        <v>502</v>
      </c>
      <c r="X6" s="289" t="s">
        <v>503</v>
      </c>
      <c r="Y6" s="288" t="s">
        <v>504</v>
      </c>
      <c r="Z6" s="288" t="s">
        <v>505</v>
      </c>
      <c r="AA6" s="288" t="s">
        <v>506</v>
      </c>
      <c r="AB6" s="290" t="s">
        <v>507</v>
      </c>
      <c r="AC6" s="291" t="s">
        <v>508</v>
      </c>
      <c r="AD6" s="290" t="s">
        <v>509</v>
      </c>
      <c r="AE6" s="291" t="s">
        <v>510</v>
      </c>
      <c r="AF6" s="290" t="s">
        <v>511</v>
      </c>
      <c r="AG6" s="291" t="s">
        <v>512</v>
      </c>
      <c r="AH6" s="290" t="s">
        <v>513</v>
      </c>
      <c r="AI6" s="291" t="s">
        <v>514</v>
      </c>
      <c r="AJ6" s="292" t="s">
        <v>515</v>
      </c>
      <c r="AK6" s="293" t="s">
        <v>516</v>
      </c>
      <c r="AL6" s="294" t="s">
        <v>517</v>
      </c>
      <c r="AM6" s="253" t="s">
        <v>435</v>
      </c>
      <c r="AN6" s="295" t="s">
        <v>518</v>
      </c>
      <c r="AO6" s="295" t="s">
        <v>519</v>
      </c>
      <c r="AP6" s="295" t="s">
        <v>520</v>
      </c>
      <c r="AQ6" s="295" t="s">
        <v>521</v>
      </c>
      <c r="AR6" s="295" t="s">
        <v>522</v>
      </c>
      <c r="AS6" s="296" t="s">
        <v>523</v>
      </c>
      <c r="AT6" s="297" t="s">
        <v>524</v>
      </c>
      <c r="AU6" s="298" t="s">
        <v>525</v>
      </c>
      <c r="AV6" s="299" t="s">
        <v>526</v>
      </c>
      <c r="AW6" s="299" t="s">
        <v>527</v>
      </c>
      <c r="AX6" s="300" t="s">
        <v>19</v>
      </c>
      <c r="AY6" s="300" t="s">
        <v>528</v>
      </c>
      <c r="AZ6" s="300" t="s">
        <v>20</v>
      </c>
      <c r="BA6" s="300" t="s">
        <v>21</v>
      </c>
      <c r="BB6" s="301" t="s">
        <v>529</v>
      </c>
      <c r="BC6" s="302" t="s">
        <v>417</v>
      </c>
      <c r="BD6" s="303" t="s">
        <v>418</v>
      </c>
      <c r="BE6" s="304" t="s">
        <v>419</v>
      </c>
      <c r="BF6" s="305" t="s">
        <v>530</v>
      </c>
      <c r="BG6" s="305" t="s">
        <v>531</v>
      </c>
      <c r="BH6" s="305" t="s">
        <v>532</v>
      </c>
      <c r="BI6" s="306" t="s">
        <v>234</v>
      </c>
      <c r="BJ6" s="306" t="s">
        <v>533</v>
      </c>
      <c r="BK6" s="306" t="s">
        <v>534</v>
      </c>
      <c r="BL6" s="306" t="s">
        <v>535</v>
      </c>
      <c r="BM6" s="307" t="s">
        <v>536</v>
      </c>
      <c r="BN6" s="308" t="s">
        <v>537</v>
      </c>
      <c r="BO6" s="308" t="s">
        <v>538</v>
      </c>
      <c r="BP6" s="308" t="s">
        <v>539</v>
      </c>
      <c r="BQ6" s="308" t="s">
        <v>540</v>
      </c>
      <c r="BR6" s="308" t="s">
        <v>541</v>
      </c>
      <c r="BS6" s="309" t="s">
        <v>392</v>
      </c>
      <c r="BT6" s="309" t="s">
        <v>393</v>
      </c>
      <c r="BU6" s="309" t="s">
        <v>395</v>
      </c>
      <c r="BV6" s="309" t="s">
        <v>397</v>
      </c>
      <c r="BW6" s="309" t="s">
        <v>273</v>
      </c>
      <c r="BX6" s="309" t="s">
        <v>565</v>
      </c>
      <c r="BY6" s="309" t="s">
        <v>402</v>
      </c>
      <c r="BZ6" s="309" t="s">
        <v>404</v>
      </c>
      <c r="CA6" s="309" t="s">
        <v>566</v>
      </c>
      <c r="CB6" s="310" t="s">
        <v>542</v>
      </c>
      <c r="CC6" s="303" t="s">
        <v>544</v>
      </c>
      <c r="CD6" s="303" t="s">
        <v>545</v>
      </c>
      <c r="CE6" s="303" t="s">
        <v>546</v>
      </c>
      <c r="CF6" s="311" t="s">
        <v>547</v>
      </c>
      <c r="CG6" s="279" t="s">
        <v>548</v>
      </c>
      <c r="CH6" s="311" t="s">
        <v>543</v>
      </c>
      <c r="CI6" s="312" t="s">
        <v>549</v>
      </c>
    </row>
    <row r="7" spans="2:87" x14ac:dyDescent="0.25">
      <c r="B7" s="277"/>
      <c r="C7" s="313">
        <f>IF(ISBLANK(F7)," ",IF(M7="Terminado",YEAR(U7),YEAR(Q7)))</f>
        <v>1900</v>
      </c>
      <c r="D7" s="314" t="str">
        <f>IF(ISBLANK(F7)," ",IF(M7="Terminado",(TEXT(U7,"mmmm")),(TEXT(Q7,"mmmm"))))</f>
        <v>enero</v>
      </c>
      <c r="E7" s="315">
        <f>IF(ISBLANK(F7)," ",IF(M7="Terminado",MONTH(U7),MONTH(Q7)))</f>
        <v>1</v>
      </c>
      <c r="F7" s="334" t="str">
        <f>'Inf. Proyecto'!D15</f>
        <v xml:space="preserve">Choucair Academy </v>
      </c>
      <c r="G7" s="313">
        <f>'Inf. Proyecto'!D17</f>
        <v>1</v>
      </c>
      <c r="H7" s="315">
        <f>Seguimiento!D15</f>
        <v>0</v>
      </c>
      <c r="I7" s="317"/>
      <c r="J7" s="317"/>
      <c r="K7" s="333" t="s">
        <v>550</v>
      </c>
      <c r="L7" s="316"/>
      <c r="M7" s="333" t="s">
        <v>551</v>
      </c>
      <c r="N7" s="316"/>
      <c r="O7" s="332" t="str">
        <f ca="1">Seguimiento!H25</f>
        <v xml:space="preserve"> </v>
      </c>
      <c r="P7" s="332" t="str">
        <f>Seguimiento!I25</f>
        <v xml:space="preserve"> </v>
      </c>
      <c r="Q7" s="331">
        <f>Seguimiento!J21</f>
        <v>0</v>
      </c>
      <c r="R7" s="318"/>
      <c r="S7" s="331">
        <f>Seguimiento!K24</f>
        <v>0</v>
      </c>
      <c r="T7" s="318"/>
      <c r="U7" s="318"/>
      <c r="V7" s="319">
        <f>IF(F7=""," ",AB7+AD7+AF7+AH7)</f>
        <v>247</v>
      </c>
      <c r="W7" s="319">
        <f>IF(ISBLANK(X7)," ",(IF(V7="Sin estimar","Sin estimar",(V7+V7*X7))))</f>
        <v>321.10000000000002</v>
      </c>
      <c r="X7" s="319">
        <f>FactorAjuste!D12</f>
        <v>0.3</v>
      </c>
      <c r="Y7" s="319" t="e">
        <f>IF(F7=""," ",AC7+AE7+AG7+AI7)</f>
        <v>#VALUE!</v>
      </c>
      <c r="Z7" s="319" t="str">
        <f>Seguimiento!G25</f>
        <v xml:space="preserve"> </v>
      </c>
      <c r="AA7" s="320"/>
      <c r="AB7" s="319">
        <f>Seguimiento!E21</f>
        <v>10.4</v>
      </c>
      <c r="AC7" s="319" t="str">
        <f>Seguimiento!F21</f>
        <v xml:space="preserve"> </v>
      </c>
      <c r="AD7" s="319">
        <f>Seguimiento!E22</f>
        <v>18.200000000000003</v>
      </c>
      <c r="AE7" s="319" t="str">
        <f>Seguimiento!F22</f>
        <v xml:space="preserve"> </v>
      </c>
      <c r="AF7" s="319">
        <f>Seguimiento!E23</f>
        <v>148.20000000000002</v>
      </c>
      <c r="AG7" s="319" t="str">
        <f>Seguimiento!F23</f>
        <v xml:space="preserve"> </v>
      </c>
      <c r="AH7" s="319">
        <f>Seguimiento!E24</f>
        <v>70.199999999999989</v>
      </c>
      <c r="AI7" s="319" t="str">
        <f>Seguimiento!F24</f>
        <v xml:space="preserve"> </v>
      </c>
      <c r="AJ7" s="313">
        <f>Seguimiento!B30</f>
        <v>0</v>
      </c>
      <c r="AK7" s="313">
        <f>Seguimiento!C30</f>
        <v>0</v>
      </c>
      <c r="AL7" s="313" t="str">
        <f>Seguimiento!D30</f>
        <v xml:space="preserve"> </v>
      </c>
      <c r="AM7" s="313">
        <f>Seguimiento!E30</f>
        <v>0</v>
      </c>
      <c r="AN7" s="313">
        <f>Seguimiento!F30</f>
        <v>0</v>
      </c>
      <c r="AO7" s="313">
        <f>Seguimiento!G30</f>
        <v>0</v>
      </c>
      <c r="AP7" s="313">
        <f>Seguimiento!H30</f>
        <v>0</v>
      </c>
      <c r="AQ7" s="313">
        <f>Seguimiento!I30</f>
        <v>0</v>
      </c>
      <c r="AR7" s="313">
        <f>Seguimiento!J30</f>
        <v>0</v>
      </c>
      <c r="AS7" s="313">
        <f>Seguimiento!L30</f>
        <v>0</v>
      </c>
      <c r="AT7" s="332" t="str">
        <f>Seguimiento!K30</f>
        <v xml:space="preserve"> </v>
      </c>
      <c r="AU7" s="313">
        <f>IF(SUM(AX7:BA7)=0," ",SUM(AX7:BA7))</f>
        <v>1</v>
      </c>
      <c r="AV7" s="313">
        <f>IF(AW7&gt;0,(AU7-AW7),IF(AU7&gt;0,AU7,""))</f>
        <v>1</v>
      </c>
      <c r="AW7" s="316"/>
      <c r="AX7" s="313">
        <f>TD!C86</f>
        <v>1</v>
      </c>
      <c r="AY7" s="313">
        <f>TD!C87</f>
        <v>0</v>
      </c>
      <c r="AZ7" s="313">
        <f>TD!C88</f>
        <v>0</v>
      </c>
      <c r="BA7" s="313">
        <f>TD!C89</f>
        <v>0</v>
      </c>
      <c r="BB7" s="313">
        <f>TD!C105</f>
        <v>1</v>
      </c>
      <c r="BC7" s="313">
        <f>TD!C106</f>
        <v>0</v>
      </c>
      <c r="BD7" s="313">
        <f>TD!C107</f>
        <v>0</v>
      </c>
      <c r="BE7" s="313">
        <f>TD!C108</f>
        <v>0</v>
      </c>
      <c r="BF7" s="313">
        <f>Gráficas!C91</f>
        <v>0</v>
      </c>
      <c r="BG7" s="313">
        <f>Gráficas!C93</f>
        <v>0</v>
      </c>
      <c r="BH7" s="313" t="e">
        <f>Gráficas!#REF!</f>
        <v>#REF!</v>
      </c>
      <c r="BI7" s="313" t="e">
        <f>Gráficas!#REF!</f>
        <v>#REF!</v>
      </c>
      <c r="BJ7" s="313">
        <f>Gráficas!C92</f>
        <v>0</v>
      </c>
      <c r="BK7" s="313" t="e">
        <f>Gráficas!#REF!</f>
        <v>#REF!</v>
      </c>
      <c r="BL7" s="313" t="e">
        <f>Gráficas!#REF!</f>
        <v>#REF!</v>
      </c>
      <c r="BM7" s="313" t="e">
        <f>IF(SUM(BF7:BH7)=0," ",SUM(BF7:BH7))</f>
        <v>#REF!</v>
      </c>
      <c r="BN7" s="316"/>
      <c r="BO7" s="316"/>
      <c r="BP7" s="316"/>
      <c r="BQ7" s="316"/>
      <c r="BR7" s="316"/>
      <c r="BS7" s="313">
        <f>Gráficas!C112</f>
        <v>0</v>
      </c>
      <c r="BT7" s="313">
        <f>Gráficas!C113</f>
        <v>0</v>
      </c>
      <c r="BU7" s="313">
        <f>Gráficas!C114</f>
        <v>1</v>
      </c>
      <c r="BV7" s="313">
        <f>Gráficas!C115</f>
        <v>0</v>
      </c>
      <c r="BW7" s="313">
        <f>Gráficas!C116</f>
        <v>0</v>
      </c>
      <c r="BX7" s="313">
        <f>Gráficas!C117</f>
        <v>0</v>
      </c>
      <c r="BY7" s="313">
        <f>Gráficas!C118</f>
        <v>0</v>
      </c>
      <c r="BZ7" s="313">
        <f>Gráficas!C119</f>
        <v>0</v>
      </c>
      <c r="CA7" s="313">
        <f>Gráficas!C120</f>
        <v>0</v>
      </c>
      <c r="CB7" s="316"/>
      <c r="CC7" s="316"/>
      <c r="CD7" s="316"/>
      <c r="CE7" s="321"/>
      <c r="CF7" s="322" t="str">
        <f>IF(M7="Terminado",U7+90," ")</f>
        <v xml:space="preserve"> </v>
      </c>
      <c r="CG7" s="321"/>
      <c r="CH7" s="316"/>
      <c r="CI7" s="313" t="str">
        <f>IF(U7=0," ",IF(U7=S7,"SI","NO"))</f>
        <v xml:space="preserve"> </v>
      </c>
    </row>
  </sheetData>
  <mergeCells count="12">
    <mergeCell ref="AX5:BA5"/>
    <mergeCell ref="BB5:BE5"/>
    <mergeCell ref="BF5:BL5"/>
    <mergeCell ref="BN5:BR5"/>
    <mergeCell ref="BS5:CA5"/>
    <mergeCell ref="CF5:CH5"/>
    <mergeCell ref="M5:N5"/>
    <mergeCell ref="O5:P5"/>
    <mergeCell ref="Q5:U5"/>
    <mergeCell ref="V5:AA5"/>
    <mergeCell ref="AB5:AI5"/>
    <mergeCell ref="AJ5:AT5"/>
  </mergeCells>
  <conditionalFormatting sqref="B7">
    <cfRule type="cellIs" dxfId="14" priority="3" operator="notEqual">
      <formula>0</formula>
    </cfRule>
  </conditionalFormatting>
  <conditionalFormatting sqref="V5">
    <cfRule type="cellIs" dxfId="13" priority="2" operator="equal">
      <formula>"Sin estimar"</formula>
    </cfRule>
  </conditionalFormatting>
  <conditionalFormatting sqref="AB5">
    <cfRule type="cellIs" dxfId="12" priority="1" operator="equal">
      <formula>"Sin estimar"</formula>
    </cfRule>
  </conditionalFormatting>
  <dataValidations count="9">
    <dataValidation type="decimal" operator="greaterThanOrEqual" allowBlank="1" showInputMessage="1" showErrorMessage="1" sqref="V1:AI5 V7:AI1048576" xr:uid="{F4880748-1A00-4117-A1B0-6E6E308A96F4}">
      <formula1>0</formula1>
    </dataValidation>
    <dataValidation type="list" allowBlank="1" showInputMessage="1" showErrorMessage="1" sqref="M1:M5 M7:M1048576" xr:uid="{1B05D7A8-22F2-48DA-A144-3583EC37D3E3}">
      <formula1>Estado_prueba</formula1>
    </dataValidation>
    <dataValidation type="list" allowBlank="1" showInputMessage="1" showErrorMessage="1" sqref="I1:I5 I7:I1048576" xr:uid="{D5AD227D-81DE-4256-9100-04874553D7FA}">
      <formula1>Tipo_prueba</formula1>
    </dataValidation>
    <dataValidation type="list" allowBlank="1" showInputMessage="1" showErrorMessage="1" sqref="K1:K5 K7:K1048576" xr:uid="{63ACF155-5215-4348-A995-1CF1F74906C8}">
      <formula1>Analista_Choucair</formula1>
    </dataValidation>
    <dataValidation type="list" allowBlank="1" showInputMessage="1" showErrorMessage="1" sqref="L1:L5 L7:L1048576" xr:uid="{198CADFD-F745-4FE0-A384-B4FA4BA3FF72}">
      <formula1>Proveedor_Dllo</formula1>
    </dataValidation>
    <dataValidation type="date" operator="greaterThan" allowBlank="1" showInputMessage="1" showErrorMessage="1" sqref="Q1:Q5 Q7:Q1048576" xr:uid="{0FDCFA20-395B-46D1-9FFF-7778ED7BD3E8}">
      <formula1>44197</formula1>
    </dataValidation>
    <dataValidation type="date" operator="greaterThan" allowBlank="1" showInputMessage="1" showErrorMessage="1" sqref="R1:U5 R7:U1048576" xr:uid="{65E727C1-0980-4E7C-A8CA-05E7B8A0CBF9}">
      <formula1>44562</formula1>
    </dataValidation>
    <dataValidation type="decimal" operator="greaterThan" allowBlank="1" showInputMessage="1" showErrorMessage="1" sqref="O1:P5 O7:P1048576" xr:uid="{2EB82116-39BD-4F5F-8AE4-3BD13BC09BBC}">
      <formula1>0</formula1>
    </dataValidation>
    <dataValidation type="whole" operator="greaterThanOrEqual" allowBlank="1" showInputMessage="1" showErrorMessage="1" sqref="CE7:CE1048576 AJ7:AS1048576 AW7:BL1048576 AY1:BA4 BB1:BL5 AW1:AX5 AJ1:AS5 CE1:CE5 BN7:CB1048576 BN1:CB5 CH7:CH1048576 CH1:CH4" xr:uid="{B1864426-B08A-4AD6-945F-4AADBC2140A1}">
      <formula1>0</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84A2B-9229-424A-842D-597FB3912A56}">
  <sheetPr>
    <tabColor rgb="FF92D050"/>
  </sheetPr>
  <dimension ref="B5:BF12"/>
  <sheetViews>
    <sheetView showGridLines="0" zoomScale="70" zoomScaleNormal="70" workbookViewId="0">
      <selection activeCell="AS16" sqref="AS16"/>
    </sheetView>
  </sheetViews>
  <sheetFormatPr baseColWidth="10" defaultColWidth="11.42578125" defaultRowHeight="15" x14ac:dyDescent="0.25"/>
  <cols>
    <col min="1" max="1" width="4.42578125" style="27" customWidth="1"/>
    <col min="2" max="2" width="4.85546875" style="27" customWidth="1"/>
    <col min="3" max="3" width="10.7109375" style="27" customWidth="1"/>
    <col min="4" max="5" width="17.42578125" style="27" customWidth="1"/>
    <col min="6" max="6" width="76.28515625" style="324" bestFit="1" customWidth="1"/>
    <col min="7" max="7" width="23.5703125" style="325" customWidth="1"/>
    <col min="8" max="8" width="17.42578125" style="27" customWidth="1"/>
    <col min="9" max="9" width="15.7109375" style="5" customWidth="1"/>
    <col min="10" max="10" width="11.7109375" style="5" customWidth="1"/>
    <col min="11" max="11" width="10.5703125" style="5" customWidth="1"/>
    <col min="12" max="12" width="9.5703125" style="5" customWidth="1"/>
    <col min="13" max="13" width="12.28515625" style="5" customWidth="1"/>
    <col min="14" max="14" width="11.42578125" style="5"/>
    <col min="15" max="15" width="12.140625" style="5" customWidth="1"/>
    <col min="16" max="16" width="11.85546875" style="5" customWidth="1"/>
    <col min="17" max="20" width="11.42578125" style="5"/>
    <col min="21" max="21" width="16.28515625" style="5" customWidth="1"/>
    <col min="22" max="22" width="11.42578125" style="5"/>
    <col min="23" max="23" width="14.85546875" style="5" customWidth="1"/>
    <col min="24" max="24" width="17" style="5" customWidth="1"/>
    <col min="25" max="25" width="17.140625" style="5" customWidth="1"/>
    <col min="26" max="26" width="15.7109375" style="5" customWidth="1"/>
    <col min="27" max="27" width="17.7109375" style="5" customWidth="1"/>
    <col min="28" max="32" width="11.42578125" style="5"/>
    <col min="33" max="33" width="14.7109375" style="5" customWidth="1"/>
    <col min="34" max="34" width="21.7109375" style="5" customWidth="1"/>
    <col min="35" max="35" width="15.7109375" style="5" customWidth="1"/>
    <col min="36" max="36" width="13.140625" style="5" customWidth="1"/>
    <col min="37" max="37" width="16.140625" style="5" customWidth="1"/>
    <col min="38" max="38" width="13.42578125" style="5" customWidth="1"/>
    <col min="39" max="39" width="20.42578125" style="5" customWidth="1"/>
    <col min="40" max="40" width="14.85546875" style="5" customWidth="1"/>
    <col min="41" max="47" width="11.42578125" style="5"/>
    <col min="48" max="48" width="16.140625" style="5" customWidth="1"/>
    <col min="49" max="50" width="11.42578125" style="5"/>
    <col min="51" max="51" width="16.28515625" style="5" customWidth="1"/>
    <col min="52" max="52" width="14" style="27" customWidth="1"/>
    <col min="53" max="54" width="11.42578125" style="27"/>
    <col min="55" max="55" width="13.42578125" style="27" customWidth="1"/>
    <col min="56" max="16384" width="11.42578125" style="27"/>
  </cols>
  <sheetData>
    <row r="5" spans="2:58" x14ac:dyDescent="0.25">
      <c r="N5" s="486" t="s">
        <v>31</v>
      </c>
      <c r="O5" s="486"/>
      <c r="P5" s="486"/>
      <c r="Q5" s="486"/>
      <c r="R5" s="486"/>
      <c r="S5" s="486"/>
      <c r="T5" s="486"/>
      <c r="U5" s="486"/>
      <c r="V5" s="486"/>
      <c r="W5" s="487" t="s">
        <v>32</v>
      </c>
      <c r="X5" s="487"/>
      <c r="Y5" s="487"/>
      <c r="Z5" s="487"/>
      <c r="AA5" s="487"/>
      <c r="AB5" s="487"/>
      <c r="AC5" s="487"/>
      <c r="AD5" s="487"/>
      <c r="AE5" s="487"/>
      <c r="AF5" s="487"/>
      <c r="AG5" s="487"/>
      <c r="AH5" s="487"/>
      <c r="AI5" s="487"/>
      <c r="AJ5" s="487"/>
      <c r="AK5" s="487"/>
      <c r="AL5" s="335" t="s">
        <v>469</v>
      </c>
      <c r="AM5" s="335"/>
      <c r="AN5" s="335"/>
      <c r="AO5" s="335"/>
      <c r="AP5" s="335"/>
      <c r="AQ5" s="335"/>
      <c r="AR5" s="335"/>
      <c r="AS5" s="335"/>
      <c r="AT5" s="335"/>
      <c r="AU5" s="335"/>
      <c r="AV5" s="335"/>
      <c r="AW5" s="335"/>
      <c r="AX5" s="335"/>
      <c r="AY5" s="335"/>
      <c r="AZ5" s="488" t="s">
        <v>3</v>
      </c>
      <c r="BA5" s="488"/>
      <c r="BB5" s="488"/>
      <c r="BC5" s="488"/>
      <c r="BD5" s="489" t="s">
        <v>28</v>
      </c>
      <c r="BE5" s="489"/>
      <c r="BF5" s="489"/>
    </row>
    <row r="6" spans="2:58" ht="95.25" customHeight="1" x14ac:dyDescent="0.25">
      <c r="B6" s="282" t="s">
        <v>552</v>
      </c>
      <c r="C6" s="282" t="s">
        <v>483</v>
      </c>
      <c r="D6" s="282" t="s">
        <v>484</v>
      </c>
      <c r="E6" s="281" t="s">
        <v>485</v>
      </c>
      <c r="F6" s="282" t="s">
        <v>553</v>
      </c>
      <c r="G6" s="282" t="s">
        <v>554</v>
      </c>
      <c r="H6" s="282" t="s">
        <v>493</v>
      </c>
      <c r="I6" s="282" t="s">
        <v>555</v>
      </c>
      <c r="J6" s="282" t="s">
        <v>556</v>
      </c>
      <c r="K6" s="282" t="s">
        <v>557</v>
      </c>
      <c r="L6" s="282" t="s">
        <v>558</v>
      </c>
      <c r="M6" s="326" t="s">
        <v>559</v>
      </c>
      <c r="N6" s="327" t="s">
        <v>560</v>
      </c>
      <c r="O6" s="327" t="s">
        <v>561</v>
      </c>
      <c r="P6" s="327" t="s">
        <v>78</v>
      </c>
      <c r="Q6" s="327" t="s">
        <v>80</v>
      </c>
      <c r="R6" s="327" t="s">
        <v>562</v>
      </c>
      <c r="S6" s="327" t="s">
        <v>69</v>
      </c>
      <c r="T6" s="327" t="s">
        <v>81</v>
      </c>
      <c r="U6" s="327" t="s">
        <v>563</v>
      </c>
      <c r="V6" s="327" t="s">
        <v>83</v>
      </c>
      <c r="W6" s="328" t="s">
        <v>84</v>
      </c>
      <c r="X6" s="328" t="s">
        <v>85</v>
      </c>
      <c r="Y6" s="328" t="s">
        <v>86</v>
      </c>
      <c r="Z6" s="328" t="s">
        <v>73</v>
      </c>
      <c r="AA6" s="328" t="s">
        <v>87</v>
      </c>
      <c r="AB6" s="328" t="s">
        <v>88</v>
      </c>
      <c r="AC6" s="328" t="s">
        <v>70</v>
      </c>
      <c r="AD6" s="328" t="s">
        <v>89</v>
      </c>
      <c r="AE6" s="328" t="s">
        <v>90</v>
      </c>
      <c r="AF6" s="328" t="s">
        <v>91</v>
      </c>
      <c r="AG6" s="328" t="s">
        <v>68</v>
      </c>
      <c r="AH6" s="328" t="s">
        <v>92</v>
      </c>
      <c r="AI6" s="328" t="s">
        <v>93</v>
      </c>
      <c r="AJ6" s="328" t="s">
        <v>94</v>
      </c>
      <c r="AK6" s="328" t="s">
        <v>95</v>
      </c>
      <c r="AL6" s="329" t="s">
        <v>96</v>
      </c>
      <c r="AM6" s="329" t="s">
        <v>97</v>
      </c>
      <c r="AN6" s="329" t="s">
        <v>98</v>
      </c>
      <c r="AO6" s="329" t="s">
        <v>99</v>
      </c>
      <c r="AP6" s="329" t="s">
        <v>100</v>
      </c>
      <c r="AQ6" s="329" t="s">
        <v>101</v>
      </c>
      <c r="AR6" s="329" t="s">
        <v>102</v>
      </c>
      <c r="AS6" s="329" t="s">
        <v>103</v>
      </c>
      <c r="AT6" s="329" t="s">
        <v>75</v>
      </c>
      <c r="AU6" s="329" t="s">
        <v>66</v>
      </c>
      <c r="AV6" s="329" t="s">
        <v>71</v>
      </c>
      <c r="AW6" s="329" t="s">
        <v>74</v>
      </c>
      <c r="AX6" s="329" t="s">
        <v>65</v>
      </c>
      <c r="AY6" s="329" t="s">
        <v>72</v>
      </c>
      <c r="AZ6" s="339" t="s">
        <v>7</v>
      </c>
      <c r="BA6" s="339" t="s">
        <v>8</v>
      </c>
      <c r="BB6" s="339" t="s">
        <v>9</v>
      </c>
      <c r="BC6" s="339" t="s">
        <v>10</v>
      </c>
      <c r="BD6" s="340" t="s">
        <v>30</v>
      </c>
      <c r="BE6" s="340" t="s">
        <v>31</v>
      </c>
      <c r="BF6" s="340" t="s">
        <v>32</v>
      </c>
    </row>
    <row r="7" spans="2:58" x14ac:dyDescent="0.25">
      <c r="B7" s="313" t="str">
        <f>[2]Panorama!B7</f>
        <v xml:space="preserve"> </v>
      </c>
      <c r="C7" s="313" t="str">
        <f>IF(B7&lt;&gt;"",VLOOKUP(B7,[2]Panorama!$B$7:$CA$1000,(COLUMN([2]Panorama!$C$15)-1),FALSE)," ")</f>
        <v xml:space="preserve"> </v>
      </c>
      <c r="D7" s="313" t="str">
        <f>IF(C7&lt;&gt;"",VLOOKUP(B7,[2]Panorama!$B$7:$CA$1000,(COLUMN([2]Panorama!$D$15)-1),FALSE),"")</f>
        <v xml:space="preserve"> </v>
      </c>
      <c r="E7" s="313" t="str">
        <f>(IF(B7&lt;&gt;"",VLOOKUP(B7,[2]Panorama!$B$7:$CA$1000,(COLUMN([2]Panorama!$E$15)-1),FALSE),""))</f>
        <v xml:space="preserve"> </v>
      </c>
      <c r="F7" s="313" t="str">
        <f>IF(B7&lt;&gt;" ",VLOOKUP(B7,[2]Panorama!$B$7:$CA$1000,(COLUMN([2]Panorama!$F$15)-1),FALSE)," ")</f>
        <v xml:space="preserve"> </v>
      </c>
      <c r="G7" s="313" t="str">
        <f>IF(B7&lt;&gt;" ",VLOOKUP(B7,[2]Panorama!$B$7:$CA$1000,(COLUMN([2]Panorama!$K$15)-1),FALSE)," ")</f>
        <v xml:space="preserve"> </v>
      </c>
      <c r="H7" s="313" t="str">
        <f>IF(B7&lt;&gt;" ",VLOOKUP(B7,[2]Panorama!$B$7:$CA$1000,(COLUMN([2]Panorama!$M$15)-1),FALSE)," ")</f>
        <v xml:space="preserve"> </v>
      </c>
      <c r="I7" s="319" t="str">
        <f>IF(B7&lt;&gt;"",VLOOKUP(B7,[2]Panorama!$B$7:$CA$1000,(COLUMN([2]Panorama!$V$15)-1),FALSE),"")</f>
        <v xml:space="preserve"> </v>
      </c>
      <c r="J7" s="319" t="str">
        <f>IF(B7&lt;&gt;"",VLOOKUP(B7,[2]Panorama!$B$7:$CA$1000,(COLUMN([2]Panorama!$W$15)-1),FALSE),"")</f>
        <v xml:space="preserve"> </v>
      </c>
      <c r="K7" s="319" t="str">
        <f>IF(B7&lt;&gt;"",VLOOKUP(B7,[2]Panorama!$B$7:$CA$1000,(COLUMN([2]Panorama!$Y$15)-1),FALSE),"")</f>
        <v xml:space="preserve"> </v>
      </c>
      <c r="L7" s="319" t="str">
        <f>IF(B7&lt;&gt;" ",VLOOKUP(B7,[2]Panorama!$B$7:$CA$1000,(COLUMN([2]Panorama!$Z$15)-1),FALSE)," ")</f>
        <v xml:space="preserve"> </v>
      </c>
      <c r="M7" s="319" t="str">
        <f>IF(SUM(N7:AY7)=0," ",SUM(N7:AY7))</f>
        <v xml:space="preserve"> </v>
      </c>
      <c r="N7" s="313">
        <f>Gráficas!C28</f>
        <v>0</v>
      </c>
      <c r="O7" s="313">
        <f>Gráficas!C29</f>
        <v>0</v>
      </c>
      <c r="P7" s="313">
        <f>Gráficas!C30</f>
        <v>0</v>
      </c>
      <c r="Q7" s="313">
        <f>Gráficas!C31</f>
        <v>0</v>
      </c>
      <c r="R7" s="313">
        <f>Gráficas!C32</f>
        <v>0</v>
      </c>
      <c r="S7" s="313">
        <f>Gráficas!C33</f>
        <v>0</v>
      </c>
      <c r="T7" s="313">
        <f>Gráficas!C34</f>
        <v>0</v>
      </c>
      <c r="U7" s="313">
        <f>Gráficas!C35</f>
        <v>0</v>
      </c>
      <c r="V7" s="313">
        <f>Gráficas!C36</f>
        <v>0</v>
      </c>
      <c r="W7" s="313">
        <f>Gráficas!C37</f>
        <v>0</v>
      </c>
      <c r="X7" s="313">
        <f>Gráficas!C38</f>
        <v>0</v>
      </c>
      <c r="Y7" s="313">
        <f>Gráficas!C39</f>
        <v>0</v>
      </c>
      <c r="Z7" s="313">
        <f>Gráficas!C40</f>
        <v>0</v>
      </c>
      <c r="AA7" s="313">
        <f>Gráficas!C41</f>
        <v>0</v>
      </c>
      <c r="AB7" s="313">
        <f>Gráficas!C42</f>
        <v>0</v>
      </c>
      <c r="AC7" s="313">
        <f>Gráficas!C43</f>
        <v>0</v>
      </c>
      <c r="AD7" s="313">
        <f>Gráficas!C44</f>
        <v>0</v>
      </c>
      <c r="AE7" s="313">
        <f>Gráficas!C45</f>
        <v>0</v>
      </c>
      <c r="AF7" s="313">
        <f>Gráficas!C46</f>
        <v>0</v>
      </c>
      <c r="AG7" s="313">
        <f>Gráficas!C47</f>
        <v>0</v>
      </c>
      <c r="AH7" s="313">
        <f>Gráficas!C48</f>
        <v>0</v>
      </c>
      <c r="AI7" s="313">
        <f>Gráficas!C49</f>
        <v>0</v>
      </c>
      <c r="AJ7" s="313">
        <f>Gráficas!C50</f>
        <v>0</v>
      </c>
      <c r="AK7" s="313">
        <f>Gráficas!C51</f>
        <v>0</v>
      </c>
      <c r="AL7" s="313">
        <f>Gráficas!C52</f>
        <v>0</v>
      </c>
      <c r="AM7" s="313">
        <f>Gráficas!C53</f>
        <v>0</v>
      </c>
      <c r="AN7" s="313">
        <f>Gráficas!C54</f>
        <v>0</v>
      </c>
      <c r="AO7" s="313">
        <f>Gráficas!C55</f>
        <v>0</v>
      </c>
      <c r="AP7" s="313">
        <f>Gráficas!C56</f>
        <v>0</v>
      </c>
      <c r="AQ7" s="313">
        <f>Gráficas!C57</f>
        <v>0</v>
      </c>
      <c r="AR7" s="313">
        <f>Gráficas!C58</f>
        <v>0</v>
      </c>
      <c r="AS7" s="313">
        <f>Gráficas!C59</f>
        <v>0</v>
      </c>
      <c r="AT7" s="313">
        <f>Gráficas!C60</f>
        <v>0</v>
      </c>
      <c r="AU7" s="313">
        <f>Gráficas!C61</f>
        <v>0</v>
      </c>
      <c r="AV7" s="313">
        <f>Gráficas!C62</f>
        <v>0</v>
      </c>
      <c r="AW7" s="313">
        <f>Gráficas!C62</f>
        <v>0</v>
      </c>
      <c r="AX7" s="313">
        <f>Gráficas!C64</f>
        <v>0</v>
      </c>
      <c r="AY7" s="313">
        <f>Gráficas!C65</f>
        <v>0</v>
      </c>
      <c r="AZ7" s="313" t="str">
        <f>Seguimiento!G21</f>
        <v xml:space="preserve"> </v>
      </c>
      <c r="BA7" s="313" t="str">
        <f>Seguimiento!G22</f>
        <v xml:space="preserve"> </v>
      </c>
      <c r="BB7" s="313" t="str">
        <f>Seguimiento!G23</f>
        <v xml:space="preserve"> </v>
      </c>
      <c r="BC7" s="313" t="str">
        <f>Seguimiento!G24</f>
        <v xml:space="preserve"> </v>
      </c>
      <c r="BD7" s="313">
        <f>TD!C203</f>
        <v>0</v>
      </c>
      <c r="BE7" s="313">
        <f>TD!C204</f>
        <v>0</v>
      </c>
      <c r="BF7" s="313">
        <f>TD!C205</f>
        <v>0</v>
      </c>
    </row>
    <row r="8" spans="2:58" x14ac:dyDescent="0.25">
      <c r="F8" s="27"/>
      <c r="G8" s="27"/>
      <c r="I8" s="27"/>
      <c r="J8" s="27"/>
      <c r="K8" s="27"/>
      <c r="L8" s="27"/>
      <c r="M8" s="27"/>
      <c r="N8" s="27"/>
      <c r="O8" s="27"/>
    </row>
    <row r="9" spans="2:58" x14ac:dyDescent="0.25">
      <c r="B9" s="330"/>
      <c r="F9" s="27"/>
      <c r="G9" s="27"/>
      <c r="I9" s="27"/>
      <c r="J9" s="27"/>
      <c r="K9" s="27"/>
      <c r="L9" s="27"/>
      <c r="M9" s="27"/>
      <c r="N9" s="27"/>
      <c r="O9" s="27"/>
    </row>
    <row r="10" spans="2:58" x14ac:dyDescent="0.25">
      <c r="B10" s="330"/>
      <c r="F10" s="27"/>
      <c r="G10" s="27"/>
      <c r="I10" s="27"/>
      <c r="J10" s="27"/>
      <c r="K10" s="27"/>
      <c r="L10" s="27"/>
      <c r="M10" s="27"/>
      <c r="N10" s="27"/>
      <c r="O10" s="27"/>
    </row>
    <row r="11" spans="2:58" x14ac:dyDescent="0.25">
      <c r="F11" s="27"/>
      <c r="G11" s="27"/>
      <c r="I11" s="27"/>
      <c r="J11" s="27"/>
      <c r="K11" s="27"/>
      <c r="L11" s="27"/>
      <c r="M11" s="27"/>
      <c r="N11" s="27"/>
      <c r="O11" s="27"/>
    </row>
    <row r="12" spans="2:58" x14ac:dyDescent="0.25">
      <c r="F12" s="27"/>
      <c r="G12" s="27"/>
      <c r="I12" s="27"/>
      <c r="J12" s="27"/>
      <c r="K12" s="27"/>
      <c r="L12" s="27"/>
      <c r="M12" s="27"/>
      <c r="N12" s="27"/>
      <c r="O12" s="27"/>
    </row>
  </sheetData>
  <mergeCells count="4">
    <mergeCell ref="N5:V5"/>
    <mergeCell ref="W5:AK5"/>
    <mergeCell ref="AZ5:BC5"/>
    <mergeCell ref="BD5:BF5"/>
  </mergeCells>
  <conditionalFormatting sqref="L13:L879">
    <cfRule type="expression" dxfId="16" priority="1">
      <formula>NOT((I13-K13)=SUM(N13:AU13))</formula>
    </cfRule>
  </conditionalFormatting>
  <conditionalFormatting sqref="M13:M879">
    <cfRule type="expression" dxfId="15" priority="2">
      <formula>NOT((K13-#REF!)=SUM(P13:AW13))</formula>
    </cfRule>
  </conditionalFormatting>
  <pageMargins left="0.7" right="0.7" top="0.75" bottom="0.75" header="0.3" footer="0.3"/>
  <pageSetup orientation="portrait" r:id="rId1"/>
  <ignoredErrors>
    <ignoredError sqref="BF7" evalError="1"/>
  </ignoredError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AF3C8-1273-44CB-AA7D-02D3FECE446B}">
  <sheetPr codeName="Hoja8">
    <tabColor theme="3" tint="0.59999389629810485"/>
  </sheetPr>
  <dimension ref="A1:F76"/>
  <sheetViews>
    <sheetView showGridLines="0" zoomScale="85" zoomScaleNormal="85" workbookViewId="0">
      <selection activeCell="AS16" sqref="AS16"/>
    </sheetView>
  </sheetViews>
  <sheetFormatPr baseColWidth="10" defaultColWidth="0" defaultRowHeight="15" zeroHeight="1" x14ac:dyDescent="0.25"/>
  <cols>
    <col min="1" max="1" width="3.5703125" customWidth="1"/>
    <col min="2" max="2" width="5" customWidth="1"/>
    <col min="3" max="3" width="42" style="10" customWidth="1"/>
    <col min="4" max="4" width="49.42578125" style="10" customWidth="1"/>
    <col min="5" max="5" width="42" style="10" customWidth="1"/>
    <col min="6" max="6" width="11.42578125" customWidth="1"/>
    <col min="7" max="16384" width="11.42578125" hidden="1"/>
  </cols>
  <sheetData>
    <row r="1" spans="2:5" x14ac:dyDescent="0.25"/>
    <row r="2" spans="2:5" ht="21" customHeight="1" x14ac:dyDescent="0.25">
      <c r="C2"/>
    </row>
    <row r="3" spans="2:5" x14ac:dyDescent="0.25"/>
    <row r="4" spans="2:5" ht="15.75" x14ac:dyDescent="0.25">
      <c r="C4" s="490" t="s">
        <v>431</v>
      </c>
      <c r="D4" s="490"/>
      <c r="E4" s="490"/>
    </row>
    <row r="5" spans="2:5" x14ac:dyDescent="0.25"/>
    <row r="6" spans="2:5" x14ac:dyDescent="0.25">
      <c r="B6" s="123" t="s">
        <v>104</v>
      </c>
      <c r="C6" s="124" t="s">
        <v>105</v>
      </c>
      <c r="D6" s="124" t="s">
        <v>106</v>
      </c>
      <c r="E6" s="124" t="s">
        <v>107</v>
      </c>
    </row>
    <row r="7" spans="2:5" x14ac:dyDescent="0.25">
      <c r="B7" s="492">
        <v>1</v>
      </c>
      <c r="C7" s="491" t="s">
        <v>108</v>
      </c>
      <c r="D7" s="125" t="s">
        <v>109</v>
      </c>
      <c r="E7" s="491" t="s">
        <v>110</v>
      </c>
    </row>
    <row r="8" spans="2:5" x14ac:dyDescent="0.25">
      <c r="B8" s="493"/>
      <c r="C8" s="491"/>
      <c r="D8" s="126"/>
      <c r="E8" s="491"/>
    </row>
    <row r="9" spans="2:5" ht="25.5" x14ac:dyDescent="0.25">
      <c r="B9" s="494"/>
      <c r="C9" s="491"/>
      <c r="D9" s="125" t="s">
        <v>111</v>
      </c>
      <c r="E9" s="491"/>
    </row>
    <row r="10" spans="2:5" ht="25.5" x14ac:dyDescent="0.25">
      <c r="B10" s="127">
        <v>2</v>
      </c>
      <c r="C10" s="125" t="s">
        <v>112</v>
      </c>
      <c r="D10" s="125" t="s">
        <v>113</v>
      </c>
      <c r="E10" s="491"/>
    </row>
    <row r="11" spans="2:5" ht="25.5" x14ac:dyDescent="0.25">
      <c r="B11" s="127">
        <v>3</v>
      </c>
      <c r="C11" s="125" t="s">
        <v>114</v>
      </c>
      <c r="D11" s="491" t="s">
        <v>115</v>
      </c>
      <c r="E11" s="491" t="s">
        <v>116</v>
      </c>
    </row>
    <row r="12" spans="2:5" ht="25.5" x14ac:dyDescent="0.25">
      <c r="B12" s="127">
        <v>4</v>
      </c>
      <c r="C12" s="125" t="s">
        <v>117</v>
      </c>
      <c r="D12" s="491"/>
      <c r="E12" s="491"/>
    </row>
    <row r="13" spans="2:5" x14ac:dyDescent="0.25">
      <c r="B13" s="127">
        <v>5</v>
      </c>
      <c r="C13" s="125" t="s">
        <v>118</v>
      </c>
      <c r="D13" s="491" t="s">
        <v>119</v>
      </c>
      <c r="E13" s="491" t="s">
        <v>120</v>
      </c>
    </row>
    <row r="14" spans="2:5" ht="48" customHeight="1" x14ac:dyDescent="0.25">
      <c r="B14" s="127">
        <v>6</v>
      </c>
      <c r="C14" s="125" t="s">
        <v>121</v>
      </c>
      <c r="D14" s="491"/>
      <c r="E14" s="491"/>
    </row>
    <row r="15" spans="2:5" x14ac:dyDescent="0.25">
      <c r="B15" s="492">
        <v>7</v>
      </c>
      <c r="C15" s="491" t="s">
        <v>122</v>
      </c>
      <c r="D15" s="491" t="s">
        <v>123</v>
      </c>
      <c r="E15" s="125" t="s">
        <v>124</v>
      </c>
    </row>
    <row r="16" spans="2:5" ht="25.5" x14ac:dyDescent="0.25">
      <c r="B16" s="494"/>
      <c r="C16" s="491"/>
      <c r="D16" s="491"/>
      <c r="E16" s="125" t="s">
        <v>125</v>
      </c>
    </row>
    <row r="17" spans="2:5" ht="25.5" x14ac:dyDescent="0.25">
      <c r="B17" s="127">
        <v>8</v>
      </c>
      <c r="C17" s="125" t="s">
        <v>126</v>
      </c>
      <c r="D17" s="491" t="s">
        <v>127</v>
      </c>
      <c r="E17" s="125" t="s">
        <v>128</v>
      </c>
    </row>
    <row r="18" spans="2:5" ht="25.5" x14ac:dyDescent="0.25">
      <c r="B18" s="127">
        <v>9</v>
      </c>
      <c r="C18" s="125" t="s">
        <v>129</v>
      </c>
      <c r="D18" s="491"/>
      <c r="E18" s="125" t="s">
        <v>130</v>
      </c>
    </row>
    <row r="19" spans="2:5" ht="38.25" x14ac:dyDescent="0.25">
      <c r="B19" s="127">
        <v>10</v>
      </c>
      <c r="C19" s="125" t="s">
        <v>131</v>
      </c>
      <c r="D19" s="491" t="s">
        <v>132</v>
      </c>
      <c r="E19" s="125" t="s">
        <v>133</v>
      </c>
    </row>
    <row r="20" spans="2:5" ht="25.5" customHeight="1" x14ac:dyDescent="0.25">
      <c r="B20" s="127">
        <v>11</v>
      </c>
      <c r="C20" s="125" t="s">
        <v>134</v>
      </c>
      <c r="D20" s="491"/>
      <c r="E20" s="125" t="s">
        <v>135</v>
      </c>
    </row>
    <row r="21" spans="2:5" x14ac:dyDescent="0.25">
      <c r="B21" s="127">
        <v>12</v>
      </c>
      <c r="C21" s="491" t="s">
        <v>136</v>
      </c>
      <c r="D21" s="491" t="s">
        <v>137</v>
      </c>
      <c r="E21" s="125" t="s">
        <v>138</v>
      </c>
    </row>
    <row r="22" spans="2:5" ht="25.5" x14ac:dyDescent="0.25">
      <c r="B22" s="127"/>
      <c r="C22" s="491"/>
      <c r="D22" s="491"/>
      <c r="E22" s="125" t="s">
        <v>139</v>
      </c>
    </row>
    <row r="23" spans="2:5" ht="25.5" x14ac:dyDescent="0.25">
      <c r="B23" s="127">
        <v>13</v>
      </c>
      <c r="C23" s="125" t="s">
        <v>140</v>
      </c>
      <c r="D23" s="491"/>
      <c r="E23" s="125" t="s">
        <v>141</v>
      </c>
    </row>
    <row r="24" spans="2:5" x14ac:dyDescent="0.25">
      <c r="B24" s="127">
        <v>14</v>
      </c>
      <c r="C24" s="125" t="s">
        <v>142</v>
      </c>
      <c r="D24" s="491"/>
      <c r="E24" s="125" t="s">
        <v>143</v>
      </c>
    </row>
    <row r="25" spans="2:5" ht="25.5" x14ac:dyDescent="0.25">
      <c r="B25" s="492">
        <v>15</v>
      </c>
      <c r="C25" s="491" t="s">
        <v>144</v>
      </c>
      <c r="D25" s="491" t="s">
        <v>145</v>
      </c>
      <c r="E25" s="125" t="s">
        <v>146</v>
      </c>
    </row>
    <row r="26" spans="2:5" x14ac:dyDescent="0.25">
      <c r="B26" s="493"/>
      <c r="C26" s="491"/>
      <c r="D26" s="491"/>
      <c r="E26" s="126"/>
    </row>
    <row r="27" spans="2:5" x14ac:dyDescent="0.25">
      <c r="B27" s="493"/>
      <c r="C27" s="491"/>
      <c r="D27" s="491"/>
      <c r="E27" s="125" t="s">
        <v>147</v>
      </c>
    </row>
    <row r="28" spans="2:5" ht="15" customHeight="1" x14ac:dyDescent="0.25">
      <c r="B28" s="493"/>
      <c r="C28" s="491"/>
      <c r="D28" s="491"/>
      <c r="E28" s="125" t="s">
        <v>148</v>
      </c>
    </row>
    <row r="29" spans="2:5" x14ac:dyDescent="0.25">
      <c r="B29" s="494"/>
      <c r="C29" s="491"/>
      <c r="D29" s="491"/>
      <c r="E29" s="125" t="s">
        <v>149</v>
      </c>
    </row>
    <row r="30" spans="2:5" ht="25.5" x14ac:dyDescent="0.25">
      <c r="B30" s="127">
        <v>16</v>
      </c>
      <c r="C30" s="125" t="s">
        <v>150</v>
      </c>
      <c r="D30" s="491"/>
      <c r="E30" s="125" t="s">
        <v>151</v>
      </c>
    </row>
    <row r="31" spans="2:5" ht="25.5" x14ac:dyDescent="0.25">
      <c r="B31" s="492">
        <v>17</v>
      </c>
      <c r="C31" s="491" t="s">
        <v>152</v>
      </c>
      <c r="D31" s="491" t="s">
        <v>153</v>
      </c>
      <c r="E31" s="125" t="s">
        <v>154</v>
      </c>
    </row>
    <row r="32" spans="2:5" x14ac:dyDescent="0.25">
      <c r="B32" s="493"/>
      <c r="C32" s="491"/>
      <c r="D32" s="491"/>
      <c r="E32" s="126"/>
    </row>
    <row r="33" spans="2:5" x14ac:dyDescent="0.25">
      <c r="B33" s="493"/>
      <c r="C33" s="491"/>
      <c r="D33" s="491"/>
      <c r="E33" s="125" t="s">
        <v>147</v>
      </c>
    </row>
    <row r="34" spans="2:5" ht="15" customHeight="1" x14ac:dyDescent="0.25">
      <c r="B34" s="493"/>
      <c r="C34" s="491"/>
      <c r="D34" s="491"/>
      <c r="E34" s="125" t="s">
        <v>148</v>
      </c>
    </row>
    <row r="35" spans="2:5" x14ac:dyDescent="0.25">
      <c r="B35" s="493"/>
      <c r="C35" s="491"/>
      <c r="D35" s="491"/>
      <c r="E35" s="125" t="s">
        <v>149</v>
      </c>
    </row>
    <row r="36" spans="2:5" x14ac:dyDescent="0.25">
      <c r="B36" s="494"/>
      <c r="C36" s="491"/>
      <c r="D36" s="491"/>
      <c r="E36" s="125" t="s">
        <v>151</v>
      </c>
    </row>
    <row r="37" spans="2:5" ht="25.5" x14ac:dyDescent="0.25">
      <c r="B37" s="492">
        <v>18</v>
      </c>
      <c r="C37" s="491" t="s">
        <v>155</v>
      </c>
      <c r="D37" s="491" t="s">
        <v>156</v>
      </c>
      <c r="E37" s="125" t="s">
        <v>157</v>
      </c>
    </row>
    <row r="38" spans="2:5" ht="38.25" x14ac:dyDescent="0.25">
      <c r="B38" s="494"/>
      <c r="C38" s="491"/>
      <c r="D38" s="491"/>
      <c r="E38" s="125" t="s">
        <v>158</v>
      </c>
    </row>
    <row r="39" spans="2:5" ht="25.5" x14ac:dyDescent="0.25">
      <c r="B39" s="127">
        <v>19</v>
      </c>
      <c r="C39" s="125" t="s">
        <v>159</v>
      </c>
      <c r="D39" s="491"/>
      <c r="E39" s="125" t="s">
        <v>160</v>
      </c>
    </row>
    <row r="40" spans="2:5" ht="25.5" x14ac:dyDescent="0.25">
      <c r="B40" s="127">
        <v>20</v>
      </c>
      <c r="C40" s="125" t="s">
        <v>161</v>
      </c>
      <c r="D40" s="491"/>
      <c r="E40" s="125" t="s">
        <v>162</v>
      </c>
    </row>
    <row r="41" spans="2:5" ht="38.25" x14ac:dyDescent="0.25">
      <c r="B41" s="492">
        <v>21</v>
      </c>
      <c r="C41" s="491" t="s">
        <v>163</v>
      </c>
      <c r="D41" s="125" t="s">
        <v>164</v>
      </c>
      <c r="E41" s="125" t="s">
        <v>165</v>
      </c>
    </row>
    <row r="42" spans="2:5" ht="25.5" x14ac:dyDescent="0.25">
      <c r="B42" s="494"/>
      <c r="C42" s="491"/>
      <c r="D42" s="128"/>
      <c r="E42" s="125" t="s">
        <v>166</v>
      </c>
    </row>
    <row r="43" spans="2:5" ht="25.5" x14ac:dyDescent="0.25">
      <c r="B43" s="127">
        <v>22</v>
      </c>
      <c r="C43" s="125" t="s">
        <v>167</v>
      </c>
      <c r="D43" s="125" t="s">
        <v>168</v>
      </c>
      <c r="E43" s="129"/>
    </row>
    <row r="44" spans="2:5" ht="25.5" x14ac:dyDescent="0.25">
      <c r="B44" s="492">
        <v>23</v>
      </c>
      <c r="C44" s="491" t="s">
        <v>169</v>
      </c>
      <c r="D44" s="491" t="s">
        <v>170</v>
      </c>
      <c r="E44" s="125" t="s">
        <v>171</v>
      </c>
    </row>
    <row r="45" spans="2:5" ht="25.5" x14ac:dyDescent="0.25">
      <c r="B45" s="494"/>
      <c r="C45" s="491"/>
      <c r="D45" s="491"/>
      <c r="E45" s="125" t="s">
        <v>172</v>
      </c>
    </row>
    <row r="46" spans="2:5" ht="25.5" x14ac:dyDescent="0.25">
      <c r="B46" s="127">
        <v>24</v>
      </c>
      <c r="C46" s="125" t="s">
        <v>173</v>
      </c>
      <c r="D46" s="491"/>
      <c r="E46" s="125" t="s">
        <v>174</v>
      </c>
    </row>
    <row r="47" spans="2:5" ht="38.25" x14ac:dyDescent="0.25">
      <c r="B47" s="492">
        <v>25</v>
      </c>
      <c r="C47" s="491" t="s">
        <v>175</v>
      </c>
      <c r="D47" s="491" t="s">
        <v>176</v>
      </c>
      <c r="E47" s="125" t="s">
        <v>177</v>
      </c>
    </row>
    <row r="48" spans="2:5" ht="25.5" x14ac:dyDescent="0.25">
      <c r="B48" s="493"/>
      <c r="C48" s="491"/>
      <c r="D48" s="491"/>
      <c r="E48" s="125" t="s">
        <v>178</v>
      </c>
    </row>
    <row r="49" spans="2:5" ht="51" x14ac:dyDescent="0.25">
      <c r="B49" s="493"/>
      <c r="C49" s="491"/>
      <c r="D49" s="491"/>
      <c r="E49" s="125" t="s">
        <v>179</v>
      </c>
    </row>
    <row r="50" spans="2:5" ht="25.5" x14ac:dyDescent="0.25">
      <c r="B50" s="493"/>
      <c r="C50" s="491"/>
      <c r="D50" s="491"/>
      <c r="E50" s="125" t="s">
        <v>180</v>
      </c>
    </row>
    <row r="51" spans="2:5" ht="25.5" x14ac:dyDescent="0.25">
      <c r="B51" s="494"/>
      <c r="C51" s="491"/>
      <c r="D51" s="491"/>
      <c r="E51" s="125" t="s">
        <v>181</v>
      </c>
    </row>
    <row r="52" spans="2:5" ht="25.5" x14ac:dyDescent="0.25">
      <c r="B52" s="127">
        <v>26</v>
      </c>
      <c r="C52" s="125" t="s">
        <v>182</v>
      </c>
      <c r="D52" s="491"/>
      <c r="E52" s="125" t="s">
        <v>183</v>
      </c>
    </row>
    <row r="53" spans="2:5" ht="25.5" x14ac:dyDescent="0.25">
      <c r="B53" s="492">
        <v>27</v>
      </c>
      <c r="C53" s="491" t="s">
        <v>184</v>
      </c>
      <c r="D53" s="491" t="s">
        <v>185</v>
      </c>
      <c r="E53" s="125" t="s">
        <v>186</v>
      </c>
    </row>
    <row r="54" spans="2:5" ht="25.5" x14ac:dyDescent="0.25">
      <c r="B54" s="493"/>
      <c r="C54" s="491"/>
      <c r="D54" s="491"/>
      <c r="E54" s="125" t="s">
        <v>187</v>
      </c>
    </row>
    <row r="55" spans="2:5" x14ac:dyDescent="0.25">
      <c r="B55" s="493"/>
      <c r="C55" s="491"/>
      <c r="D55" s="491"/>
      <c r="E55" s="125" t="s">
        <v>188</v>
      </c>
    </row>
    <row r="56" spans="2:5" x14ac:dyDescent="0.25">
      <c r="B56" s="493"/>
      <c r="C56" s="491"/>
      <c r="D56" s="491"/>
      <c r="E56" s="126"/>
    </row>
    <row r="57" spans="2:5" x14ac:dyDescent="0.25">
      <c r="B57" s="493"/>
      <c r="C57" s="491"/>
      <c r="D57" s="491"/>
      <c r="E57" s="125" t="s">
        <v>189</v>
      </c>
    </row>
    <row r="58" spans="2:5" ht="15" customHeight="1" x14ac:dyDescent="0.25">
      <c r="B58" s="494"/>
      <c r="C58" s="491"/>
      <c r="D58" s="491"/>
      <c r="E58" s="125" t="s">
        <v>190</v>
      </c>
    </row>
    <row r="59" spans="2:5" ht="25.5" x14ac:dyDescent="0.25">
      <c r="B59" s="127">
        <v>28</v>
      </c>
      <c r="C59" s="125" t="s">
        <v>191</v>
      </c>
      <c r="D59" s="491"/>
      <c r="E59" s="125" t="s">
        <v>192</v>
      </c>
    </row>
    <row r="60" spans="2:5" ht="25.5" x14ac:dyDescent="0.25">
      <c r="B60" s="127">
        <v>29</v>
      </c>
      <c r="C60" s="125" t="s">
        <v>193</v>
      </c>
      <c r="D60" s="491"/>
      <c r="E60" s="125" t="s">
        <v>194</v>
      </c>
    </row>
    <row r="61" spans="2:5" ht="25.5" x14ac:dyDescent="0.25">
      <c r="B61" s="127">
        <v>30</v>
      </c>
      <c r="C61" s="125" t="s">
        <v>195</v>
      </c>
      <c r="D61" s="491" t="s">
        <v>196</v>
      </c>
      <c r="E61" s="125" t="s">
        <v>197</v>
      </c>
    </row>
    <row r="62" spans="2:5" ht="25.5" x14ac:dyDescent="0.25">
      <c r="B62" s="127">
        <v>31</v>
      </c>
      <c r="C62" s="125" t="s">
        <v>198</v>
      </c>
      <c r="D62" s="491"/>
      <c r="E62" s="125" t="s">
        <v>199</v>
      </c>
    </row>
    <row r="63" spans="2:5" ht="25.5" x14ac:dyDescent="0.25">
      <c r="B63" s="492">
        <v>32</v>
      </c>
      <c r="C63" s="491" t="s">
        <v>200</v>
      </c>
      <c r="D63" s="491" t="s">
        <v>201</v>
      </c>
      <c r="E63" s="125" t="s">
        <v>202</v>
      </c>
    </row>
    <row r="64" spans="2:5" ht="25.5" x14ac:dyDescent="0.25">
      <c r="B64" s="493"/>
      <c r="C64" s="491"/>
      <c r="D64" s="491"/>
      <c r="E64" s="125" t="s">
        <v>203</v>
      </c>
    </row>
    <row r="65" spans="2:5" ht="25.5" x14ac:dyDescent="0.25">
      <c r="B65" s="494"/>
      <c r="C65" s="491"/>
      <c r="D65" s="491"/>
      <c r="E65" s="125" t="s">
        <v>204</v>
      </c>
    </row>
    <row r="66" spans="2:5" ht="15" customHeight="1" x14ac:dyDescent="0.25">
      <c r="B66" s="492">
        <v>33</v>
      </c>
      <c r="C66" s="491" t="s">
        <v>205</v>
      </c>
      <c r="D66" s="491" t="s">
        <v>206</v>
      </c>
      <c r="E66" s="125" t="s">
        <v>207</v>
      </c>
    </row>
    <row r="67" spans="2:5" ht="25.5" x14ac:dyDescent="0.25">
      <c r="B67" s="494"/>
      <c r="C67" s="491"/>
      <c r="D67" s="491"/>
      <c r="E67" s="125" t="s">
        <v>208</v>
      </c>
    </row>
    <row r="68" spans="2:5" ht="25.5" x14ac:dyDescent="0.25">
      <c r="B68" s="127">
        <v>34</v>
      </c>
      <c r="C68" s="125" t="s">
        <v>209</v>
      </c>
      <c r="D68" s="491"/>
      <c r="E68" s="125" t="s">
        <v>210</v>
      </c>
    </row>
    <row r="69" spans="2:5" x14ac:dyDescent="0.25">
      <c r="B69" s="492">
        <v>35</v>
      </c>
      <c r="C69" s="491" t="s">
        <v>211</v>
      </c>
      <c r="D69" s="491" t="s">
        <v>212</v>
      </c>
      <c r="E69" s="125" t="s">
        <v>213</v>
      </c>
    </row>
    <row r="70" spans="2:5" x14ac:dyDescent="0.25">
      <c r="B70" s="493"/>
      <c r="C70" s="491"/>
      <c r="D70" s="491"/>
      <c r="E70" s="125" t="s">
        <v>214</v>
      </c>
    </row>
    <row r="71" spans="2:5" ht="25.5" x14ac:dyDescent="0.25">
      <c r="B71" s="494"/>
      <c r="C71" s="491"/>
      <c r="D71" s="491"/>
      <c r="E71" s="125" t="s">
        <v>215</v>
      </c>
    </row>
    <row r="72" spans="2:5" x14ac:dyDescent="0.25">
      <c r="B72" s="127">
        <v>36</v>
      </c>
      <c r="C72" s="125" t="s">
        <v>216</v>
      </c>
      <c r="D72" s="491" t="s">
        <v>217</v>
      </c>
      <c r="E72" s="125" t="s">
        <v>218</v>
      </c>
    </row>
    <row r="73" spans="2:5" x14ac:dyDescent="0.25">
      <c r="B73" s="127">
        <v>37</v>
      </c>
      <c r="C73" s="125" t="s">
        <v>219</v>
      </c>
      <c r="D73" s="491"/>
      <c r="E73" s="125" t="s">
        <v>220</v>
      </c>
    </row>
    <row r="74" spans="2:5" x14ac:dyDescent="0.25">
      <c r="B74" s="127">
        <v>38</v>
      </c>
      <c r="C74" s="125" t="s">
        <v>221</v>
      </c>
      <c r="D74" s="491"/>
      <c r="E74" s="129"/>
    </row>
    <row r="75" spans="2:5" x14ac:dyDescent="0.25"/>
    <row r="76" spans="2:5" x14ac:dyDescent="0.25"/>
  </sheetData>
  <mergeCells count="46">
    <mergeCell ref="B69:B71"/>
    <mergeCell ref="C69:C71"/>
    <mergeCell ref="D69:D71"/>
    <mergeCell ref="D72:D74"/>
    <mergeCell ref="D61:D62"/>
    <mergeCell ref="B63:B65"/>
    <mergeCell ref="C63:C65"/>
    <mergeCell ref="D63:D65"/>
    <mergeCell ref="B66:B67"/>
    <mergeCell ref="C66:C67"/>
    <mergeCell ref="D66:D68"/>
    <mergeCell ref="B47:B51"/>
    <mergeCell ref="C47:C51"/>
    <mergeCell ref="D47:D52"/>
    <mergeCell ref="B53:B58"/>
    <mergeCell ref="C53:C58"/>
    <mergeCell ref="D53:D60"/>
    <mergeCell ref="B44:B45"/>
    <mergeCell ref="C44:C45"/>
    <mergeCell ref="D44:D46"/>
    <mergeCell ref="B25:B29"/>
    <mergeCell ref="C25:C29"/>
    <mergeCell ref="D25:D30"/>
    <mergeCell ref="B31:B36"/>
    <mergeCell ref="C31:C36"/>
    <mergeCell ref="D31:D36"/>
    <mergeCell ref="B37:B38"/>
    <mergeCell ref="C37:C38"/>
    <mergeCell ref="D37:D40"/>
    <mergeCell ref="B41:B42"/>
    <mergeCell ref="C41:C42"/>
    <mergeCell ref="C4:E4"/>
    <mergeCell ref="C21:C22"/>
    <mergeCell ref="D21:D24"/>
    <mergeCell ref="B7:B9"/>
    <mergeCell ref="C7:C9"/>
    <mergeCell ref="E7:E10"/>
    <mergeCell ref="D11:D12"/>
    <mergeCell ref="E11:E12"/>
    <mergeCell ref="D13:D14"/>
    <mergeCell ref="E13:E14"/>
    <mergeCell ref="B15:B16"/>
    <mergeCell ref="C15:C16"/>
    <mergeCell ref="D15:D16"/>
    <mergeCell ref="D17:D18"/>
    <mergeCell ref="D19:D20"/>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ABBC-96E9-48D7-BD77-8F57C14884D8}">
  <sheetPr>
    <tabColor theme="3" tint="0.59999389629810485"/>
  </sheetPr>
  <dimension ref="A1:E12"/>
  <sheetViews>
    <sheetView showGridLines="0" zoomScale="90" zoomScaleNormal="90" workbookViewId="0">
      <selection activeCell="AS16" sqref="AS16"/>
    </sheetView>
  </sheetViews>
  <sheetFormatPr baseColWidth="10" defaultColWidth="0" defaultRowHeight="15" zeroHeight="1" x14ac:dyDescent="0.25"/>
  <cols>
    <col min="1" max="1" width="3.5703125" customWidth="1"/>
    <col min="2" max="2" width="24.28515625" customWidth="1"/>
    <col min="3" max="3" width="62.5703125" customWidth="1"/>
    <col min="4" max="4" width="11.42578125" customWidth="1"/>
    <col min="5" max="5" width="0" hidden="1" customWidth="1"/>
    <col min="6" max="16384" width="11.42578125" hidden="1"/>
  </cols>
  <sheetData>
    <row r="1" spans="2:3" x14ac:dyDescent="0.25"/>
    <row r="2" spans="2:3" x14ac:dyDescent="0.25"/>
    <row r="3" spans="2:3" x14ac:dyDescent="0.25"/>
    <row r="4" spans="2:3" ht="15.75" x14ac:dyDescent="0.25">
      <c r="B4" s="490" t="s">
        <v>432</v>
      </c>
      <c r="C4" s="490"/>
    </row>
    <row r="5" spans="2:3" x14ac:dyDescent="0.25"/>
    <row r="6" spans="2:3" x14ac:dyDescent="0.25">
      <c r="B6" s="123" t="s">
        <v>18</v>
      </c>
      <c r="C6" s="123" t="s">
        <v>344</v>
      </c>
    </row>
    <row r="7" spans="2:3" ht="31.5" customHeight="1" x14ac:dyDescent="0.25">
      <c r="B7" s="246" t="s">
        <v>19</v>
      </c>
      <c r="C7" s="243" t="s">
        <v>383</v>
      </c>
    </row>
    <row r="8" spans="2:3" ht="51" customHeight="1" x14ac:dyDescent="0.25">
      <c r="B8" s="246" t="s">
        <v>384</v>
      </c>
      <c r="C8" s="243" t="s">
        <v>386</v>
      </c>
    </row>
    <row r="9" spans="2:3" ht="25.5" x14ac:dyDescent="0.25">
      <c r="B9" s="246" t="s">
        <v>20</v>
      </c>
      <c r="C9" s="243" t="s">
        <v>385</v>
      </c>
    </row>
    <row r="10" spans="2:3" ht="51" x14ac:dyDescent="0.25">
      <c r="B10" s="246" t="s">
        <v>21</v>
      </c>
      <c r="C10" s="243" t="s">
        <v>387</v>
      </c>
    </row>
    <row r="11" spans="2:3" x14ac:dyDescent="0.25"/>
    <row r="12" spans="2:3" x14ac:dyDescent="0.25"/>
  </sheetData>
  <mergeCells count="1">
    <mergeCell ref="B4:C4"/>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F301C-DAAB-4ABC-856B-512A25D98818}">
  <sheetPr>
    <tabColor theme="3" tint="0.59999389629810485"/>
  </sheetPr>
  <dimension ref="A1:T47"/>
  <sheetViews>
    <sheetView showGridLines="0" topLeftCell="A18" zoomScale="70" zoomScaleNormal="70" workbookViewId="0">
      <selection activeCell="AS16" sqref="AS16"/>
    </sheetView>
  </sheetViews>
  <sheetFormatPr baseColWidth="10" defaultColWidth="0" defaultRowHeight="15" zeroHeight="1" x14ac:dyDescent="0.25"/>
  <cols>
    <col min="1" max="1" width="4.5703125" customWidth="1"/>
    <col min="2" max="2" width="16" customWidth="1"/>
    <col min="3" max="3" width="75.140625" customWidth="1"/>
    <col min="4" max="4" width="22.5703125" customWidth="1"/>
    <col min="5" max="20" width="11.42578125" customWidth="1"/>
    <col min="21" max="16384" width="11.42578125" hidden="1"/>
  </cols>
  <sheetData>
    <row r="1" spans="2:4" x14ac:dyDescent="0.25"/>
    <row r="2" spans="2:4" x14ac:dyDescent="0.25"/>
    <row r="3" spans="2:4" x14ac:dyDescent="0.25"/>
    <row r="4" spans="2:4" x14ac:dyDescent="0.25"/>
    <row r="5" spans="2:4" x14ac:dyDescent="0.25">
      <c r="B5" s="496" t="s">
        <v>389</v>
      </c>
      <c r="C5" s="496"/>
      <c r="D5" s="496"/>
    </row>
    <row r="6" spans="2:4" x14ac:dyDescent="0.25">
      <c r="B6" s="495" t="s">
        <v>388</v>
      </c>
      <c r="C6" s="495"/>
      <c r="D6" s="495"/>
    </row>
    <row r="7" spans="2:4" x14ac:dyDescent="0.25"/>
    <row r="8" spans="2:4" ht="15.75" x14ac:dyDescent="0.25">
      <c r="B8" s="490" t="s">
        <v>342</v>
      </c>
      <c r="C8" s="490"/>
      <c r="D8" s="490"/>
    </row>
    <row r="9" spans="2:4" x14ac:dyDescent="0.25"/>
    <row r="10" spans="2:4" x14ac:dyDescent="0.25">
      <c r="B10" s="123" t="s">
        <v>343</v>
      </c>
      <c r="C10" s="123" t="s">
        <v>344</v>
      </c>
      <c r="D10" s="123" t="s">
        <v>345</v>
      </c>
    </row>
    <row r="11" spans="2:4" ht="38.25" x14ac:dyDescent="0.25">
      <c r="B11" s="246" t="s">
        <v>25</v>
      </c>
      <c r="C11" s="243" t="s">
        <v>346</v>
      </c>
      <c r="D11" s="243" t="s">
        <v>347</v>
      </c>
    </row>
    <row r="12" spans="2:4" x14ac:dyDescent="0.25">
      <c r="B12" s="247" t="s">
        <v>264</v>
      </c>
      <c r="C12" s="244" t="s">
        <v>348</v>
      </c>
      <c r="D12" s="244" t="s">
        <v>347</v>
      </c>
    </row>
    <row r="13" spans="2:4" ht="38.25" x14ac:dyDescent="0.25">
      <c r="B13" s="246" t="s">
        <v>349</v>
      </c>
      <c r="C13" s="243" t="s">
        <v>350</v>
      </c>
      <c r="D13" s="243" t="s">
        <v>351</v>
      </c>
    </row>
    <row r="14" spans="2:4" x14ac:dyDescent="0.25">
      <c r="B14" s="247" t="s">
        <v>352</v>
      </c>
      <c r="C14" s="244" t="s">
        <v>353</v>
      </c>
      <c r="D14" s="244" t="s">
        <v>351</v>
      </c>
    </row>
    <row r="15" spans="2:4" ht="38.25" x14ac:dyDescent="0.25">
      <c r="B15" s="246" t="s">
        <v>354</v>
      </c>
      <c r="C15" s="243" t="s">
        <v>380</v>
      </c>
      <c r="D15" s="243" t="s">
        <v>351</v>
      </c>
    </row>
    <row r="16" spans="2:4" ht="25.5" x14ac:dyDescent="0.25">
      <c r="B16" s="247" t="s">
        <v>258</v>
      </c>
      <c r="C16" s="244" t="s">
        <v>355</v>
      </c>
      <c r="D16" s="244" t="s">
        <v>347</v>
      </c>
    </row>
    <row r="17" spans="2:4" ht="25.5" x14ac:dyDescent="0.25">
      <c r="B17" s="246" t="s">
        <v>269</v>
      </c>
      <c r="C17" s="243" t="s">
        <v>356</v>
      </c>
      <c r="D17" s="243" t="s">
        <v>351</v>
      </c>
    </row>
    <row r="18" spans="2:4" x14ac:dyDescent="0.25">
      <c r="B18" s="497" t="s">
        <v>275</v>
      </c>
      <c r="C18" s="244" t="s">
        <v>357</v>
      </c>
      <c r="D18" s="498" t="s">
        <v>347</v>
      </c>
    </row>
    <row r="19" spans="2:4" ht="38.25" x14ac:dyDescent="0.25">
      <c r="B19" s="497"/>
      <c r="C19" s="248" t="s">
        <v>358</v>
      </c>
      <c r="D19" s="498"/>
    </row>
    <row r="20" spans="2:4" ht="25.5" x14ac:dyDescent="0.25">
      <c r="B20" s="497"/>
      <c r="C20" s="248" t="s">
        <v>359</v>
      </c>
      <c r="D20" s="498"/>
    </row>
    <row r="21" spans="2:4" ht="51" x14ac:dyDescent="0.25">
      <c r="B21" s="497"/>
      <c r="C21" s="249" t="s">
        <v>381</v>
      </c>
      <c r="D21" s="498"/>
    </row>
    <row r="22" spans="2:4" ht="51" x14ac:dyDescent="0.25">
      <c r="B22" s="499" t="s">
        <v>272</v>
      </c>
      <c r="C22" s="243" t="s">
        <v>360</v>
      </c>
      <c r="D22" s="500" t="s">
        <v>347</v>
      </c>
    </row>
    <row r="23" spans="2:4" ht="25.5" x14ac:dyDescent="0.25">
      <c r="B23" s="499"/>
      <c r="C23" s="243" t="s">
        <v>361</v>
      </c>
      <c r="D23" s="500"/>
    </row>
    <row r="24" spans="2:4" x14ac:dyDescent="0.25">
      <c r="B24" s="499"/>
      <c r="C24" s="243" t="s">
        <v>362</v>
      </c>
      <c r="D24" s="500"/>
    </row>
    <row r="25" spans="2:4" ht="51" x14ac:dyDescent="0.25">
      <c r="B25" s="497" t="s">
        <v>276</v>
      </c>
      <c r="C25" s="244" t="s">
        <v>363</v>
      </c>
      <c r="D25" s="498" t="s">
        <v>347</v>
      </c>
    </row>
    <row r="26" spans="2:4" x14ac:dyDescent="0.25">
      <c r="B26" s="497"/>
      <c r="C26" s="248" t="s">
        <v>364</v>
      </c>
      <c r="D26" s="498"/>
    </row>
    <row r="27" spans="2:4" x14ac:dyDescent="0.25">
      <c r="B27" s="497"/>
      <c r="C27" s="248" t="s">
        <v>365</v>
      </c>
      <c r="D27" s="498"/>
    </row>
    <row r="28" spans="2:4" ht="76.5" x14ac:dyDescent="0.25">
      <c r="B28" s="246" t="s">
        <v>277</v>
      </c>
      <c r="C28" s="243" t="s">
        <v>382</v>
      </c>
      <c r="D28" s="243" t="s">
        <v>347</v>
      </c>
    </row>
    <row r="29" spans="2:4" ht="89.25" x14ac:dyDescent="0.25">
      <c r="B29" s="497" t="s">
        <v>278</v>
      </c>
      <c r="C29" s="244" t="s">
        <v>366</v>
      </c>
      <c r="D29" s="498" t="s">
        <v>351</v>
      </c>
    </row>
    <row r="30" spans="2:4" ht="38.25" x14ac:dyDescent="0.25">
      <c r="B30" s="497"/>
      <c r="C30" s="244" t="s">
        <v>367</v>
      </c>
      <c r="D30" s="498"/>
    </row>
    <row r="31" spans="2:4" ht="25.5" x14ac:dyDescent="0.25">
      <c r="B31" s="497"/>
      <c r="C31" s="248" t="s">
        <v>368</v>
      </c>
      <c r="D31" s="498"/>
    </row>
    <row r="32" spans="2:4" x14ac:dyDescent="0.25">
      <c r="B32" s="497"/>
      <c r="C32" s="248" t="s">
        <v>369</v>
      </c>
      <c r="D32" s="498"/>
    </row>
    <row r="33" spans="2:4" ht="51" x14ac:dyDescent="0.25">
      <c r="B33" s="497"/>
      <c r="C33" s="244" t="s">
        <v>370</v>
      </c>
      <c r="D33" s="498"/>
    </row>
    <row r="34" spans="2:4" ht="25.5" x14ac:dyDescent="0.25">
      <c r="B34" s="497"/>
      <c r="C34" s="244" t="s">
        <v>371</v>
      </c>
      <c r="D34" s="498"/>
    </row>
    <row r="35" spans="2:4" x14ac:dyDescent="0.25"/>
    <row r="36" spans="2:4" ht="18" customHeight="1" x14ac:dyDescent="0.25">
      <c r="B36" s="490" t="s">
        <v>372</v>
      </c>
      <c r="C36" s="490"/>
      <c r="D36" s="490"/>
    </row>
    <row r="37" spans="2:4" x14ac:dyDescent="0.25"/>
    <row r="38" spans="2:4" x14ac:dyDescent="0.25">
      <c r="B38" s="123" t="s">
        <v>343</v>
      </c>
      <c r="C38" s="123" t="s">
        <v>344</v>
      </c>
      <c r="D38" s="123" t="s">
        <v>345</v>
      </c>
    </row>
    <row r="39" spans="2:4" ht="38.25" x14ac:dyDescent="0.25">
      <c r="B39" s="246" t="s">
        <v>234</v>
      </c>
      <c r="C39" s="243" t="s">
        <v>373</v>
      </c>
      <c r="D39" s="243" t="s">
        <v>347</v>
      </c>
    </row>
    <row r="40" spans="2:4" ht="51" x14ac:dyDescent="0.25">
      <c r="B40" s="247" t="s">
        <v>374</v>
      </c>
      <c r="C40" s="244" t="s">
        <v>375</v>
      </c>
      <c r="D40" s="244" t="s">
        <v>347</v>
      </c>
    </row>
    <row r="41" spans="2:4" ht="51" x14ac:dyDescent="0.25">
      <c r="B41" s="246" t="s">
        <v>279</v>
      </c>
      <c r="C41" s="243" t="s">
        <v>379</v>
      </c>
      <c r="D41" s="243" t="s">
        <v>347</v>
      </c>
    </row>
    <row r="42" spans="2:4" x14ac:dyDescent="0.25">
      <c r="B42" s="497" t="s">
        <v>280</v>
      </c>
      <c r="C42" s="244" t="s">
        <v>376</v>
      </c>
      <c r="D42" s="498" t="s">
        <v>347</v>
      </c>
    </row>
    <row r="43" spans="2:4" ht="25.5" x14ac:dyDescent="0.25">
      <c r="B43" s="497"/>
      <c r="C43" s="244" t="s">
        <v>377</v>
      </c>
      <c r="D43" s="498"/>
    </row>
    <row r="44" spans="2:4" ht="25.5" x14ac:dyDescent="0.25">
      <c r="B44" s="246" t="s">
        <v>233</v>
      </c>
      <c r="C44" s="245" t="s">
        <v>378</v>
      </c>
      <c r="D44" s="243" t="s">
        <v>347</v>
      </c>
    </row>
    <row r="45" spans="2:4" x14ac:dyDescent="0.25"/>
    <row r="46" spans="2:4" x14ac:dyDescent="0.25"/>
    <row r="47" spans="2:4" x14ac:dyDescent="0.25"/>
  </sheetData>
  <mergeCells count="14">
    <mergeCell ref="B6:D6"/>
    <mergeCell ref="B5:D5"/>
    <mergeCell ref="B29:B34"/>
    <mergeCell ref="D29:D34"/>
    <mergeCell ref="B42:B43"/>
    <mergeCell ref="D42:D43"/>
    <mergeCell ref="B8:D8"/>
    <mergeCell ref="B36:D36"/>
    <mergeCell ref="B18:B21"/>
    <mergeCell ref="D18:D21"/>
    <mergeCell ref="B22:B24"/>
    <mergeCell ref="D22:D24"/>
    <mergeCell ref="B25:B27"/>
    <mergeCell ref="D25:D27"/>
  </mergeCells>
  <hyperlinks>
    <hyperlink ref="C44" r:id="rId1" tooltip="Hallazgo" display="https://wiki.choucairtesting.com/wiki/index.php/Hallazgo" xr:uid="{52B22C88-9D27-4354-A43E-3BB8AC2581B0}"/>
    <hyperlink ref="B6" r:id="rId2" xr:uid="{43EAD2A6-E297-4A2A-B8B6-DFD1CD78D726}"/>
  </hyperlink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01E3C-76AA-4A2F-8CBF-D1600A5CE51A}">
  <sheetPr>
    <tabColor theme="3" tint="0.59999389629810485"/>
  </sheetPr>
  <dimension ref="A1:D19"/>
  <sheetViews>
    <sheetView showGridLines="0" zoomScale="85" zoomScaleNormal="85" workbookViewId="0">
      <selection activeCell="AS16" sqref="AS16"/>
    </sheetView>
  </sheetViews>
  <sheetFormatPr baseColWidth="10" defaultColWidth="0" defaultRowHeight="15" zeroHeight="1" x14ac:dyDescent="0.25"/>
  <cols>
    <col min="1" max="1" width="6" customWidth="1"/>
    <col min="2" max="2" width="26.28515625" customWidth="1"/>
    <col min="3" max="3" width="68.42578125" customWidth="1"/>
    <col min="4" max="4" width="11.42578125" customWidth="1"/>
    <col min="5" max="16384" width="11.42578125" hidden="1"/>
  </cols>
  <sheetData>
    <row r="1" spans="2:3" x14ac:dyDescent="0.25"/>
    <row r="2" spans="2:3" x14ac:dyDescent="0.25"/>
    <row r="3" spans="2:3" x14ac:dyDescent="0.25"/>
    <row r="4" spans="2:3" x14ac:dyDescent="0.25"/>
    <row r="5" spans="2:3" ht="15.75" x14ac:dyDescent="0.25">
      <c r="B5" s="490" t="s">
        <v>433</v>
      </c>
      <c r="C5" s="490"/>
    </row>
    <row r="6" spans="2:3" x14ac:dyDescent="0.25"/>
    <row r="7" spans="2:3" x14ac:dyDescent="0.25">
      <c r="B7" s="123" t="s">
        <v>343</v>
      </c>
      <c r="C7" s="123" t="s">
        <v>344</v>
      </c>
    </row>
    <row r="8" spans="2:3" ht="34.5" customHeight="1" x14ac:dyDescent="0.25">
      <c r="B8" s="251" t="s">
        <v>390</v>
      </c>
      <c r="C8" s="250" t="s">
        <v>391</v>
      </c>
    </row>
    <row r="9" spans="2:3" ht="57.75" customHeight="1" x14ac:dyDescent="0.25">
      <c r="B9" s="251" t="s">
        <v>392</v>
      </c>
      <c r="C9" s="250" t="s">
        <v>407</v>
      </c>
    </row>
    <row r="10" spans="2:3" x14ac:dyDescent="0.25">
      <c r="B10" s="251" t="s">
        <v>393</v>
      </c>
      <c r="C10" s="250" t="s">
        <v>394</v>
      </c>
    </row>
    <row r="11" spans="2:3" ht="52.5" customHeight="1" x14ac:dyDescent="0.25">
      <c r="B11" s="251" t="s">
        <v>395</v>
      </c>
      <c r="C11" s="250" t="s">
        <v>396</v>
      </c>
    </row>
    <row r="12" spans="2:3" ht="25.5" x14ac:dyDescent="0.25">
      <c r="B12" s="251" t="s">
        <v>397</v>
      </c>
      <c r="C12" s="250" t="s">
        <v>398</v>
      </c>
    </row>
    <row r="13" spans="2:3" ht="28.5" customHeight="1" x14ac:dyDescent="0.25">
      <c r="B13" s="251" t="s">
        <v>273</v>
      </c>
      <c r="C13" s="250" t="s">
        <v>399</v>
      </c>
    </row>
    <row r="14" spans="2:3" ht="48.75" customHeight="1" x14ac:dyDescent="0.25">
      <c r="B14" s="251" t="s">
        <v>400</v>
      </c>
      <c r="C14" s="250" t="s">
        <v>401</v>
      </c>
    </row>
    <row r="15" spans="2:3" x14ac:dyDescent="0.25">
      <c r="B15" s="251" t="s">
        <v>402</v>
      </c>
      <c r="C15" s="250" t="s">
        <v>403</v>
      </c>
    </row>
    <row r="16" spans="2:3" x14ac:dyDescent="0.25">
      <c r="B16" s="251" t="s">
        <v>404</v>
      </c>
      <c r="C16" s="250" t="s">
        <v>405</v>
      </c>
    </row>
    <row r="17" spans="2:3" x14ac:dyDescent="0.25">
      <c r="B17" s="251" t="s">
        <v>406</v>
      </c>
      <c r="C17" s="250" t="s">
        <v>403</v>
      </c>
    </row>
    <row r="18" spans="2:3" x14ac:dyDescent="0.25"/>
    <row r="19" spans="2:3" x14ac:dyDescent="0.25"/>
  </sheetData>
  <mergeCells count="1">
    <mergeCell ref="B5:C5"/>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8DAF4-68EA-4916-8DDC-53013C0A2FD1}">
  <sheetPr>
    <tabColor theme="3" tint="0.59999389629810485"/>
  </sheetPr>
  <dimension ref="A1:D22"/>
  <sheetViews>
    <sheetView showGridLines="0" topLeftCell="A15" zoomScale="90" zoomScaleNormal="90" workbookViewId="0">
      <selection activeCell="AS16" sqref="AS16"/>
    </sheetView>
  </sheetViews>
  <sheetFormatPr baseColWidth="10" defaultColWidth="0" defaultRowHeight="15" zeroHeight="1" x14ac:dyDescent="0.25"/>
  <cols>
    <col min="1" max="1" width="5" customWidth="1"/>
    <col min="2" max="2" width="15.7109375" customWidth="1"/>
    <col min="3" max="3" width="62.7109375" customWidth="1"/>
    <col min="4" max="4" width="11.42578125" customWidth="1"/>
    <col min="5" max="16384" width="11.42578125" hidden="1"/>
  </cols>
  <sheetData>
    <row r="1" spans="2:3" x14ac:dyDescent="0.25"/>
    <row r="2" spans="2:3" x14ac:dyDescent="0.25"/>
    <row r="3" spans="2:3" x14ac:dyDescent="0.25"/>
    <row r="4" spans="2:3" x14ac:dyDescent="0.25"/>
    <row r="5" spans="2:3" ht="15.75" x14ac:dyDescent="0.25">
      <c r="B5" s="490" t="s">
        <v>430</v>
      </c>
      <c r="C5" s="490"/>
    </row>
    <row r="6" spans="2:3" ht="18" customHeight="1" x14ac:dyDescent="0.25"/>
    <row r="7" spans="2:3" x14ac:dyDescent="0.25">
      <c r="B7" s="123" t="s">
        <v>343</v>
      </c>
      <c r="C7" s="123" t="s">
        <v>415</v>
      </c>
    </row>
    <row r="8" spans="2:3" ht="25.5" x14ac:dyDescent="0.25">
      <c r="B8" s="251" t="s">
        <v>416</v>
      </c>
      <c r="C8" s="250" t="s">
        <v>427</v>
      </c>
    </row>
    <row r="9" spans="2:3" ht="50.25" customHeight="1" x14ac:dyDescent="0.25">
      <c r="B9" s="251" t="s">
        <v>417</v>
      </c>
      <c r="C9" s="250" t="s">
        <v>428</v>
      </c>
    </row>
    <row r="10" spans="2:3" ht="50.25" customHeight="1" x14ac:dyDescent="0.25">
      <c r="B10" s="251" t="s">
        <v>418</v>
      </c>
      <c r="C10" s="250" t="s">
        <v>429</v>
      </c>
    </row>
    <row r="11" spans="2:3" x14ac:dyDescent="0.25">
      <c r="B11" s="251" t="s">
        <v>419</v>
      </c>
      <c r="C11" s="250" t="s">
        <v>426</v>
      </c>
    </row>
    <row r="12" spans="2:3" x14ac:dyDescent="0.25"/>
    <row r="13" spans="2:3" ht="15.75" x14ac:dyDescent="0.25">
      <c r="B13" s="490" t="s">
        <v>425</v>
      </c>
      <c r="C13" s="490"/>
    </row>
    <row r="14" spans="2:3" x14ac:dyDescent="0.25"/>
    <row r="15" spans="2:3" x14ac:dyDescent="0.25">
      <c r="B15" s="123" t="s">
        <v>343</v>
      </c>
      <c r="C15" s="123" t="s">
        <v>415</v>
      </c>
    </row>
    <row r="16" spans="2:3" ht="38.25" x14ac:dyDescent="0.25">
      <c r="B16" s="251" t="s">
        <v>420</v>
      </c>
      <c r="C16" s="250" t="s">
        <v>421</v>
      </c>
    </row>
    <row r="17" spans="2:3" ht="51" x14ac:dyDescent="0.25">
      <c r="B17" s="251" t="s">
        <v>417</v>
      </c>
      <c r="C17" s="250" t="s">
        <v>422</v>
      </c>
    </row>
    <row r="18" spans="2:3" ht="25.5" x14ac:dyDescent="0.25">
      <c r="B18" s="251" t="s">
        <v>418</v>
      </c>
      <c r="C18" s="250" t="s">
        <v>423</v>
      </c>
    </row>
    <row r="19" spans="2:3" x14ac:dyDescent="0.25">
      <c r="B19" s="251" t="s">
        <v>419</v>
      </c>
      <c r="C19" s="250" t="s">
        <v>424</v>
      </c>
    </row>
    <row r="20" spans="2:3" x14ac:dyDescent="0.25"/>
    <row r="21" spans="2:3" x14ac:dyDescent="0.25"/>
    <row r="22" spans="2:3" x14ac:dyDescent="0.25"/>
  </sheetData>
  <mergeCells count="2">
    <mergeCell ref="B13:C13"/>
    <mergeCell ref="B5:C5"/>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 
</file>

<file path=customXml/item9.xml>�� 
</file>

<file path=customXml/item10.xml>�� �� �� �� �� 
</file>

<file path=customXml/item11.xml>�� 
</file>

<file path=customXml/item12.xml>�� 
</file>

<file path=customXml/item13.xml>�� 
</file>

<file path=customXml/item14.xml>�� 
</file>

<file path=customXml/item15.xml>�� 
</file>

<file path=customXml/item16.xml>�� �� �� 
</file>

<file path=customXml/item17.xml><?xml version="1.0" encoding="utf-8"?>
<p:properties xmlns:p="http://schemas.microsoft.com/office/2006/metadata/properties" xmlns:xsi="http://www.w3.org/2001/XMLSchema-instance" xmlns:pc="http://schemas.microsoft.com/office/infopath/2007/PartnerControls">
  <documentManagement/>
</p:properties>
</file>

<file path=customXml/item18.xml>�� 
</file>

<file path=customXml/item19.xml>�� 
</file>

<file path=customXml/item20.xml>�� �� �� �� �� 
</file>

<file path=customXml/item21.xml>�� 
</file>

<file path=customXml/item22.xml>�� 
</file>

<file path=customXml/item23.xml>�� 
</file>

<file path=customXml/item24.xml><?xml version="1.0" encoding="utf-8"?>
<ct:contentTypeSchema xmlns:ct="http://schemas.microsoft.com/office/2006/metadata/contentType" xmlns:ma="http://schemas.microsoft.com/office/2006/metadata/properties/metaAttributes" ct:_="" ma:_="" ma:contentTypeName="Documento" ma:contentTypeID="0x010100040BAFC3A0589145AA969B4256F1EA6F" ma:contentTypeVersion="11" ma:contentTypeDescription="Crear nuevo documento." ma:contentTypeScope="" ma:versionID="cc3d5d05088fd043ff789db466946876">
  <xsd:schema xmlns:xsd="http://www.w3.org/2001/XMLSchema" xmlns:xs="http://www.w3.org/2001/XMLSchema" xmlns:p="http://schemas.microsoft.com/office/2006/metadata/properties" xmlns:ns3="4009eb16-3014-4a05-a3c5-b6c37633c512" xmlns:ns4="3395fa24-831f-470f-a727-5d70c35e5f2b" targetNamespace="http://schemas.microsoft.com/office/2006/metadata/properties" ma:root="true" ma:fieldsID="b9082ac2eb5442852f639039b66ed864" ns3:_="" ns4:_="">
    <xsd:import namespace="4009eb16-3014-4a05-a3c5-b6c37633c512"/>
    <xsd:import namespace="3395fa24-831f-470f-a727-5d70c35e5f2b"/>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4:SharedWithUsers" minOccurs="0"/>
                <xsd:element ref="ns4:SharedWithDetails" minOccurs="0"/>
                <xsd:element ref="ns4:SharingHintHash"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09eb16-3014-4a05-a3c5-b6c37633c5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395fa24-831f-470f-a727-5d70c35e5f2b" elementFormDefault="qualified">
    <xsd:import namespace="http://schemas.microsoft.com/office/2006/documentManagement/types"/>
    <xsd:import namespace="http://schemas.microsoft.com/office/infopath/2007/PartnerControls"/>
    <xsd:element name="SharedWithUsers" ma:index="13"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internalName="SharedWithDetails" ma:readOnly="true">
      <xsd:simpleType>
        <xsd:restriction base="dms:Note">
          <xsd:maxLength value="255"/>
        </xsd:restriction>
      </xsd:simpleType>
    </xsd:element>
    <xsd:element name="SharingHintHash" ma:index="15"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5.xml>�� 
</file>

<file path=customXml/item26.xml>�� 
</file>

<file path=customXml/itemProps1.xml><?xml version="1.0" encoding="utf-8"?>
<ds:datastoreItem xmlns:ds="http://schemas.openxmlformats.org/officeDocument/2006/customXml" ds:itemID="{DAAE5E61-F683-4CF5-AF2B-A5A5B09846B2}">
  <ds:schemaRefs>
    <ds:schemaRef ds:uri="http://gemini/pivotcustomization/ShowImplicitMeasures"/>
  </ds:schemaRefs>
</ds:datastoreItem>
</file>

<file path=customXml/itemProps2.xml><?xml version="1.0" encoding="utf-8"?>
<ds:datastoreItem xmlns:ds="http://schemas.openxmlformats.org/officeDocument/2006/customXml" ds:itemID="{6C3DE802-99FD-4366-B2B5-9D18F8D99EE3}">
  <ds:schemaRefs>
    <ds:schemaRef ds:uri="http://gemini/pivotcustomization/SandboxNonEmpty"/>
  </ds:schemaRefs>
</ds:datastoreItem>
</file>

<file path=customXml/itemProps3.xml><?xml version="1.0" encoding="utf-8"?>
<ds:datastoreItem xmlns:ds="http://schemas.openxmlformats.org/officeDocument/2006/customXml" ds:itemID="{029A8CF5-4995-44E3-9399-51C38E06F974}">
  <ds:schemaRefs>
    <ds:schemaRef ds:uri="http://gemini/pivotcustomization/IsSandboxEmbedded"/>
  </ds:schemaRefs>
</ds:datastoreItem>
</file>

<file path=customXml/itemProps4.xml><?xml version="1.0" encoding="utf-8"?>
<ds:datastoreItem xmlns:ds="http://schemas.openxmlformats.org/officeDocument/2006/customXml" ds:itemID="{CF1942E3-1E6C-4A4C-82E6-40C03CE705D9}">
  <ds:schemaRefs>
    <ds:schemaRef ds:uri="http://schemas.microsoft.com/sharepoint/v3/contenttype/forms"/>
  </ds:schemaRefs>
</ds:datastoreItem>
</file>

<file path=customXml/itemProps5.xml><?xml version="1.0" encoding="utf-8"?>
<ds:datastoreItem xmlns:ds="http://schemas.openxmlformats.org/officeDocument/2006/customXml" ds:itemID="{FD011EB3-58F6-4067-A861-3BD0936E669C}">
  <ds:schemaRefs>
    <ds:schemaRef ds:uri="http://gemini/pivotcustomization/LinkedTableUpdateMode"/>
  </ds:schemaRefs>
</ds:datastoreItem>
</file>

<file path=customXml/itemProps6.xml><?xml version="1.0" encoding="utf-8"?>
<ds:datastoreItem xmlns:ds="http://schemas.openxmlformats.org/officeDocument/2006/customXml" ds:itemID="{E055142B-BAA9-4BC6-B12A-483AC9CED97D}">
  <ds:schemaRefs>
    <ds:schemaRef ds:uri="http://gemini/pivotcustomization/TableXML_Etapa"/>
  </ds:schemaRefs>
</ds:datastoreItem>
</file>

<file path=customXml/itemProps7.xml><?xml version="1.0" encoding="utf-8"?>
<ds:datastoreItem xmlns:ds="http://schemas.openxmlformats.org/officeDocument/2006/customXml" ds:itemID="{E66EF7C1-84E0-4202-98AD-FFCA71FC9CA4}">
  <ds:schemaRefs>
    <ds:schemaRef ds:uri="http://gemini/pivotcustomization/TableXML_Tabla4"/>
  </ds:schemaRefs>
</ds:datastoreItem>
</file>

<file path=customXml/itemProps8.xml><?xml version="1.0" encoding="utf-8"?>
<ds:datastoreItem xmlns:ds="http://schemas.openxmlformats.org/officeDocument/2006/customXml" ds:itemID="{5BE3A11E-CE96-4E54-9CD6-39E859F60920}">
  <ds:schemaRefs>
    <ds:schemaRef ds:uri="http://gemini/pivotcustomization/MeasureGridState"/>
  </ds:schemaRefs>
</ds:datastoreItem>
</file>

<file path=customXml/itemProps9.xml><?xml version="1.0" encoding="utf-8"?>
<ds:datastoreItem xmlns:ds="http://schemas.openxmlformats.org/officeDocument/2006/customXml" ds:itemID="{3AB4D992-7724-4ADF-A64C-B726A17C08FD}">
  <ds:schemaRefs>
    <ds:schemaRef ds:uri="http://schemas.microsoft.com/DataMashup"/>
  </ds:schemaRefs>
</ds:datastoreItem>
</file>

<file path=customXml/itemProps10.xml><?xml version="1.0" encoding="utf-8"?>
<ds:datastoreItem xmlns:ds="http://schemas.openxmlformats.org/officeDocument/2006/customXml" ds:itemID="{6B63B84A-F728-487B-8C61-2BF3BA13D3A8}">
  <ds:schemaRefs>
    <ds:schemaRef ds:uri="http://gemini/pivotcustomization/TableXML_Tabla10"/>
  </ds:schemaRefs>
</ds:datastoreItem>
</file>

<file path=customXml/itemProps11.xml><?xml version="1.0" encoding="utf-8"?>
<ds:datastoreItem xmlns:ds="http://schemas.openxmlformats.org/officeDocument/2006/customXml" ds:itemID="{54988E71-4DBD-4736-9FFD-9C8EAF103C5F}">
  <ds:schemaRefs>
    <ds:schemaRef ds:uri="http://gemini/pivotcustomization/TableXML_Tabla7"/>
  </ds:schemaRefs>
</ds:datastoreItem>
</file>

<file path=customXml/itemProps12.xml><?xml version="1.0" encoding="utf-8"?>
<ds:datastoreItem xmlns:ds="http://schemas.openxmlformats.org/officeDocument/2006/customXml" ds:itemID="{5CACD526-1B54-42D2-B36B-A77B9A3EB4E3}">
  <ds:schemaRefs>
    <ds:schemaRef ds:uri="http://gemini/pivotcustomization/FormulaBarState"/>
  </ds:schemaRefs>
</ds:datastoreItem>
</file>

<file path=customXml/itemProps13.xml><?xml version="1.0" encoding="utf-8"?>
<ds:datastoreItem xmlns:ds="http://schemas.openxmlformats.org/officeDocument/2006/customXml" ds:itemID="{B5098E15-07E4-4BD6-A4B1-CE724C2F6C50}">
  <ds:schemaRefs>
    <ds:schemaRef ds:uri="http://gemini/pivotcustomization/ShowHidden"/>
  </ds:schemaRefs>
</ds:datastoreItem>
</file>

<file path=customXml/itemProps14.xml><?xml version="1.0" encoding="utf-8"?>
<ds:datastoreItem xmlns:ds="http://schemas.openxmlformats.org/officeDocument/2006/customXml" ds:itemID="{8A4C571C-8FC7-4BF0-8E40-4991FC7AA9F3}">
  <ds:schemaRefs>
    <ds:schemaRef ds:uri="http://gemini/pivotcustomization/TableXML_DesfasesR"/>
  </ds:schemaRefs>
</ds:datastoreItem>
</file>

<file path=customXml/itemProps15.xml><?xml version="1.0" encoding="utf-8"?>
<ds:datastoreItem xmlns:ds="http://schemas.openxmlformats.org/officeDocument/2006/customXml" ds:itemID="{2589DFFD-AA17-42AA-B1A2-ABF163922FA6}">
  <ds:schemaRefs>
    <ds:schemaRef ds:uri="http://gemini/pivotcustomization/ClientWindowXML"/>
  </ds:schemaRefs>
</ds:datastoreItem>
</file>

<file path=customXml/itemProps16.xml><?xml version="1.0" encoding="utf-8"?>
<ds:datastoreItem xmlns:ds="http://schemas.openxmlformats.org/officeDocument/2006/customXml" ds:itemID="{C75196B8-705F-463A-81B0-0097786B3D8F}">
  <ds:schemaRefs>
    <ds:schemaRef ds:uri="http://gemini/pivotcustomization/TableWidget"/>
  </ds:schemaRefs>
</ds:datastoreItem>
</file>

<file path=customXml/itemProps17.xml><?xml version="1.0" encoding="utf-8"?>
<ds:datastoreItem xmlns:ds="http://schemas.openxmlformats.org/officeDocument/2006/customXml" ds:itemID="{DEBFDFF2-CEF1-46E0-AB7E-DECFD36E0E14}">
  <ds:schemaRefs>
    <ds:schemaRef ds:uri="http://schemas.microsoft.com/office/2006/documentManagement/types"/>
    <ds:schemaRef ds:uri="http://purl.org/dc/terms/"/>
    <ds:schemaRef ds:uri="http://schemas.microsoft.com/office/infopath/2007/PartnerControls"/>
    <ds:schemaRef ds:uri="http://www.w3.org/XML/1998/namespace"/>
    <ds:schemaRef ds:uri="http://purl.org/dc/dcmitype/"/>
    <ds:schemaRef ds:uri="4009eb16-3014-4a05-a3c5-b6c37633c512"/>
    <ds:schemaRef ds:uri="3395fa24-831f-470f-a727-5d70c35e5f2b"/>
    <ds:schemaRef ds:uri="http://schemas.openxmlformats.org/package/2006/metadata/core-properties"/>
    <ds:schemaRef ds:uri="http://schemas.microsoft.com/office/2006/metadata/properties"/>
    <ds:schemaRef ds:uri="http://purl.org/dc/elements/1.1/"/>
  </ds:schemaRefs>
</ds:datastoreItem>
</file>

<file path=customXml/itemProps18.xml><?xml version="1.0" encoding="utf-8"?>
<ds:datastoreItem xmlns:ds="http://schemas.openxmlformats.org/officeDocument/2006/customXml" ds:itemID="{96B7B806-D046-4F50-AB29-9622A5222F3A}">
  <ds:schemaRefs>
    <ds:schemaRef ds:uri="http://gemini/pivotcustomization/TableOrder"/>
  </ds:schemaRefs>
</ds:datastoreItem>
</file>

<file path=customXml/itemProps19.xml><?xml version="1.0" encoding="utf-8"?>
<ds:datastoreItem xmlns:ds="http://schemas.openxmlformats.org/officeDocument/2006/customXml" ds:itemID="{E9D6AED2-5507-470C-89B1-9016A1D488B5}">
  <ds:schemaRefs>
    <ds:schemaRef ds:uri="http://gemini/pivotcustomization/PowerPivotVersion"/>
  </ds:schemaRefs>
</ds:datastoreItem>
</file>

<file path=customXml/itemProps20.xml><?xml version="1.0" encoding="utf-8"?>
<ds:datastoreItem xmlns:ds="http://schemas.openxmlformats.org/officeDocument/2006/customXml" ds:itemID="{DFE32AD6-4077-48A9-B210-C081614D9897}">
  <ds:schemaRefs>
    <ds:schemaRef ds:uri="http://gemini/pivotcustomization/Diagrams"/>
  </ds:schemaRefs>
</ds:datastoreItem>
</file>

<file path=customXml/itemProps21.xml><?xml version="1.0" encoding="utf-8"?>
<ds:datastoreItem xmlns:ds="http://schemas.openxmlformats.org/officeDocument/2006/customXml" ds:itemID="{5AA34C50-BB5C-49D3-ADB0-2A457CB4BA07}">
  <ds:schemaRefs>
    <ds:schemaRef ds:uri="http://gemini/pivotcustomization/ErrorCache"/>
  </ds:schemaRefs>
</ds:datastoreItem>
</file>

<file path=customXml/itemProps22.xml><?xml version="1.0" encoding="utf-8"?>
<ds:datastoreItem xmlns:ds="http://schemas.openxmlformats.org/officeDocument/2006/customXml" ds:itemID="{9F06C2C7-F121-4FDE-B817-10E4B8E46447}">
  <ds:schemaRefs>
    <ds:schemaRef ds:uri="http://gemini/pivotcustomization/TableXML_Bug"/>
  </ds:schemaRefs>
</ds:datastoreItem>
</file>

<file path=customXml/itemProps23.xml><?xml version="1.0" encoding="utf-8"?>
<ds:datastoreItem xmlns:ds="http://schemas.openxmlformats.org/officeDocument/2006/customXml" ds:itemID="{70BD71F5-CCA9-4CCF-94F6-E831F5DBB738}">
  <ds:schemaRefs>
    <ds:schemaRef ds:uri="http://gemini/pivotcustomization/ManualCalcMode"/>
  </ds:schemaRefs>
</ds:datastoreItem>
</file>

<file path=customXml/itemProps24.xml><?xml version="1.0" encoding="utf-8"?>
<ds:datastoreItem xmlns:ds="http://schemas.openxmlformats.org/officeDocument/2006/customXml" ds:itemID="{1F60458C-E12E-4597-9602-CFFB0817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09eb16-3014-4a05-a3c5-b6c37633c512"/>
    <ds:schemaRef ds:uri="3395fa24-831f-470f-a727-5d70c35e5f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5.xml><?xml version="1.0" encoding="utf-8"?>
<ds:datastoreItem xmlns:ds="http://schemas.openxmlformats.org/officeDocument/2006/customXml" ds:itemID="{72AB04BD-8E03-434D-A84B-FB3F6E4A5AAC}">
  <ds:schemaRefs>
    <ds:schemaRef ds:uri="http://gemini/pivotcustomization/TableXML_TiemposG"/>
  </ds:schemaRefs>
</ds:datastoreItem>
</file>

<file path=customXml/itemProps26.xml><?xml version="1.0" encoding="utf-8"?>
<ds:datastoreItem xmlns:ds="http://schemas.openxmlformats.org/officeDocument/2006/customXml" ds:itemID="{B7364BA7-C4D6-41A4-8904-C4A41B1BDF9A}">
  <ds:schemaRefs>
    <ds:schemaRef ds:uri="http://gemini/pivotcustomization/RelationshipAutoDetectionEnabl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11</vt:i4>
      </vt:variant>
    </vt:vector>
  </HeadingPairs>
  <TitlesOfParts>
    <vt:vector size="31" baseType="lpstr">
      <vt:lpstr>Inf. Proyecto</vt:lpstr>
      <vt:lpstr>Diseño</vt:lpstr>
      <vt:lpstr>Estimación</vt:lpstr>
      <vt:lpstr>FactorAjuste</vt:lpstr>
      <vt:lpstr>Seguimiento</vt:lpstr>
      <vt:lpstr>Desfases</vt:lpstr>
      <vt:lpstr>Gráficas</vt:lpstr>
      <vt:lpstr>Bugtracker</vt:lpstr>
      <vt:lpstr>TD</vt:lpstr>
      <vt:lpstr>Inf. Avance</vt:lpstr>
      <vt:lpstr>Inf. Cierre</vt:lpstr>
      <vt:lpstr>Listas</vt:lpstr>
      <vt:lpstr>Panorama</vt:lpstr>
      <vt:lpstr>Panorama (2)</vt:lpstr>
      <vt:lpstr>Historico Desfases</vt:lpstr>
      <vt:lpstr>Ayu. Desfases</vt:lpstr>
      <vt:lpstr>Ayu. Tipo_Bug</vt:lpstr>
      <vt:lpstr>Ayu. Estado_Bug</vt:lpstr>
      <vt:lpstr>Ayu. Naturaleza_Bug</vt:lpstr>
      <vt:lpstr>Ayu. SPI_Bug</vt:lpstr>
      <vt:lpstr>Desfases</vt:lpstr>
      <vt:lpstr>Estado</vt:lpstr>
      <vt:lpstr>Etapa_Prueba</vt:lpstr>
      <vt:lpstr>Impacto</vt:lpstr>
      <vt:lpstr>Naturaleza</vt:lpstr>
      <vt:lpstr>Phase_Injection</vt:lpstr>
      <vt:lpstr>Prioridad</vt:lpstr>
      <vt:lpstr>Product_Type</vt:lpstr>
      <vt:lpstr>Responsible_Injection</vt:lpstr>
      <vt:lpstr>SiNo</vt:lpstr>
      <vt:lpstr>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Diana Maria Moreno Ocampo</dc:creator>
  <cp:keywords/>
  <dc:description/>
  <cp:lastModifiedBy>Maria Alejandra Oliveros Cardona</cp:lastModifiedBy>
  <cp:revision/>
  <cp:lastPrinted>2022-11-03T17:02:34Z</cp:lastPrinted>
  <dcterms:created xsi:type="dcterms:W3CDTF">2022-07-28T13:53:04Z</dcterms:created>
  <dcterms:modified xsi:type="dcterms:W3CDTF">2023-05-12T23:05:02Z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0x010100040BAFC3A0589145AA969B4256F1EA6F</vt:lpwstr>
  </property>
</Properties>
</file>