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B0D6A888-1881-4447-B8F4-60468D170DDB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korona_megyei" sheetId="3" r:id="rId1"/>
    <sheet name="Március" sheetId="8" r:id="rId2"/>
    <sheet name="Február" sheetId="10" r:id="rId3"/>
    <sheet name="Január" sheetId="11" r:id="rId4"/>
    <sheet name="Összes" sheetId="9" r:id="rId5"/>
  </sheets>
  <definedNames>
    <definedName name="KülsőAdatok_1" localSheetId="0" hidden="1">korona_megyei!$A$1:$U$358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Március!$P$12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8" l="1"/>
  <c r="B18" i="8"/>
  <c r="B19" i="8"/>
  <c r="B20" i="8"/>
  <c r="B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2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0" i="8"/>
  <c r="A21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B2" i="8"/>
  <c r="A16" i="8"/>
  <c r="A17" i="8"/>
  <c r="A18" i="8"/>
  <c r="A19" i="8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2" i="11"/>
  <c r="A30" i="11"/>
  <c r="A31" i="11"/>
  <c r="A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22" i="10"/>
  <c r="A23" i="10"/>
  <c r="A24" i="10"/>
  <c r="A25" i="10"/>
  <c r="A26" i="10"/>
  <c r="A27" i="10"/>
  <c r="A28" i="10"/>
  <c r="B22" i="10"/>
  <c r="B23" i="10"/>
  <c r="B24" i="10"/>
  <c r="B25" i="10"/>
  <c r="B26" i="10"/>
  <c r="B27" i="10"/>
  <c r="B28" i="10"/>
  <c r="C22" i="10"/>
  <c r="C23" i="10"/>
  <c r="C24" i="10"/>
  <c r="C25" i="10"/>
  <c r="C26" i="10"/>
  <c r="C27" i="10"/>
  <c r="C28" i="10"/>
  <c r="D22" i="10"/>
  <c r="D23" i="10"/>
  <c r="D24" i="10"/>
  <c r="D25" i="10"/>
  <c r="D26" i="10"/>
  <c r="D27" i="10"/>
  <c r="D28" i="10"/>
  <c r="E22" i="10"/>
  <c r="E23" i="10"/>
  <c r="E24" i="10"/>
  <c r="E25" i="10"/>
  <c r="E26" i="10"/>
  <c r="E27" i="10"/>
  <c r="E28" i="10"/>
  <c r="F22" i="10"/>
  <c r="F23" i="10"/>
  <c r="F24" i="10"/>
  <c r="F25" i="10"/>
  <c r="F26" i="10"/>
  <c r="F27" i="10"/>
  <c r="F28" i="10"/>
  <c r="G22" i="10"/>
  <c r="G23" i="10"/>
  <c r="G24" i="10"/>
  <c r="G25" i="10"/>
  <c r="G26" i="10"/>
  <c r="G27" i="10"/>
  <c r="G28" i="10"/>
  <c r="H22" i="10"/>
  <c r="H23" i="10"/>
  <c r="H24" i="10"/>
  <c r="H25" i="10"/>
  <c r="H26" i="10"/>
  <c r="H27" i="10"/>
  <c r="H28" i="10"/>
  <c r="I22" i="10"/>
  <c r="I23" i="10"/>
  <c r="I24" i="10"/>
  <c r="I25" i="10"/>
  <c r="I26" i="10"/>
  <c r="I27" i="10"/>
  <c r="I28" i="10"/>
  <c r="J22" i="10"/>
  <c r="J23" i="10"/>
  <c r="J24" i="10"/>
  <c r="J25" i="10"/>
  <c r="J26" i="10"/>
  <c r="J27" i="10"/>
  <c r="J28" i="10"/>
  <c r="K22" i="10"/>
  <c r="K23" i="10"/>
  <c r="K24" i="10"/>
  <c r="K25" i="10"/>
  <c r="K26" i="10"/>
  <c r="K27" i="10"/>
  <c r="K28" i="10"/>
  <c r="L22" i="10"/>
  <c r="L23" i="10"/>
  <c r="L24" i="10"/>
  <c r="L25" i="10"/>
  <c r="L26" i="10"/>
  <c r="L27" i="10"/>
  <c r="L28" i="10"/>
  <c r="M22" i="10"/>
  <c r="M23" i="10"/>
  <c r="M24" i="10"/>
  <c r="M25" i="10"/>
  <c r="M26" i="10"/>
  <c r="M27" i="10"/>
  <c r="M28" i="10"/>
  <c r="N22" i="10"/>
  <c r="N23" i="10"/>
  <c r="N24" i="10"/>
  <c r="N25" i="10"/>
  <c r="N26" i="10"/>
  <c r="N27" i="10"/>
  <c r="N28" i="10"/>
  <c r="O22" i="10"/>
  <c r="O23" i="10"/>
  <c r="O24" i="10"/>
  <c r="O25" i="10"/>
  <c r="O26" i="10"/>
  <c r="O27" i="10"/>
  <c r="O28" i="10"/>
  <c r="P22" i="10"/>
  <c r="P23" i="10"/>
  <c r="P24" i="10"/>
  <c r="P25" i="10"/>
  <c r="P26" i="10"/>
  <c r="P27" i="10"/>
  <c r="P28" i="10"/>
  <c r="Q22" i="10"/>
  <c r="Q23" i="10"/>
  <c r="Q24" i="10"/>
  <c r="Q25" i="10"/>
  <c r="Q26" i="10"/>
  <c r="Q27" i="10"/>
  <c r="Q28" i="10"/>
  <c r="R22" i="10"/>
  <c r="R23" i="10"/>
  <c r="R24" i="10"/>
  <c r="R25" i="10"/>
  <c r="R26" i="10"/>
  <c r="R27" i="10"/>
  <c r="R28" i="10"/>
  <c r="S22" i="10"/>
  <c r="S23" i="10"/>
  <c r="S24" i="10"/>
  <c r="S25" i="10"/>
  <c r="S26" i="10"/>
  <c r="S27" i="10"/>
  <c r="S28" i="10"/>
  <c r="T22" i="10"/>
  <c r="T23" i="10"/>
  <c r="T24" i="10"/>
  <c r="T25" i="10"/>
  <c r="T26" i="10"/>
  <c r="T27" i="10"/>
  <c r="T28" i="10"/>
  <c r="U22" i="10"/>
  <c r="U23" i="10"/>
  <c r="U24" i="10"/>
  <c r="U25" i="10"/>
  <c r="U26" i="10"/>
  <c r="U27" i="10"/>
  <c r="U2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" i="10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V21" i="8" l="1"/>
  <c r="V22" i="8"/>
  <c r="V16" i="8"/>
  <c r="V17" i="8"/>
  <c r="V20" i="8"/>
  <c r="V18" i="8"/>
  <c r="V19" i="8"/>
  <c r="V2" i="10"/>
  <c r="V6" i="10"/>
  <c r="V14" i="10"/>
  <c r="V10" i="10"/>
  <c r="Q2" i="9"/>
  <c r="I2" i="9"/>
  <c r="V18" i="10"/>
  <c r="V15" i="8"/>
  <c r="V32" i="11"/>
  <c r="V24" i="11"/>
  <c r="V12" i="11"/>
  <c r="V9" i="10"/>
  <c r="V20" i="11"/>
  <c r="V8" i="11"/>
  <c r="V4" i="11"/>
  <c r="V21" i="10"/>
  <c r="V13" i="10"/>
  <c r="V28" i="10"/>
  <c r="T2" i="9"/>
  <c r="L2" i="9"/>
  <c r="D2" i="9"/>
  <c r="V16" i="10"/>
  <c r="V8" i="10"/>
  <c r="V27" i="10"/>
  <c r="V23" i="10"/>
  <c r="V29" i="10"/>
  <c r="O2" i="9"/>
  <c r="G2" i="9"/>
  <c r="V31" i="11"/>
  <c r="V30" i="11"/>
  <c r="V29" i="11"/>
  <c r="V27" i="11"/>
  <c r="V26" i="11"/>
  <c r="V25" i="11"/>
  <c r="V23" i="11"/>
  <c r="V22" i="11"/>
  <c r="V21" i="11"/>
  <c r="V19" i="11"/>
  <c r="V18" i="11"/>
  <c r="V17" i="11"/>
  <c r="V15" i="11"/>
  <c r="V14" i="11"/>
  <c r="V13" i="11"/>
  <c r="V11" i="11"/>
  <c r="V10" i="11"/>
  <c r="V9" i="11"/>
  <c r="V7" i="11"/>
  <c r="V6" i="11"/>
  <c r="V5" i="11"/>
  <c r="V3" i="11"/>
  <c r="V25" i="10"/>
  <c r="V28" i="11"/>
  <c r="V16" i="11"/>
  <c r="V17" i="10"/>
  <c r="V5" i="10"/>
  <c r="V24" i="10"/>
  <c r="P2" i="9"/>
  <c r="H2" i="9"/>
  <c r="V20" i="10"/>
  <c r="V12" i="10"/>
  <c r="V4" i="10"/>
  <c r="V19" i="10"/>
  <c r="V15" i="10"/>
  <c r="V11" i="10"/>
  <c r="V7" i="10"/>
  <c r="V3" i="10"/>
  <c r="V26" i="10"/>
  <c r="V22" i="10"/>
  <c r="V2" i="11"/>
  <c r="N2" i="9"/>
  <c r="V14" i="8"/>
  <c r="V6" i="8"/>
  <c r="Q4" i="9"/>
  <c r="V4" i="8"/>
  <c r="V9" i="8"/>
  <c r="V12" i="8"/>
  <c r="I4" i="9"/>
  <c r="V2" i="8"/>
  <c r="V7" i="8"/>
  <c r="V10" i="8"/>
  <c r="V13" i="8"/>
  <c r="V5" i="8"/>
  <c r="V11" i="8"/>
  <c r="V3" i="8"/>
  <c r="H4" i="9"/>
  <c r="P4" i="9"/>
  <c r="L4" i="9"/>
  <c r="T4" i="9"/>
  <c r="V8" i="8"/>
  <c r="B4" i="9"/>
  <c r="J4" i="9"/>
  <c r="R4" i="9"/>
  <c r="S3" i="9"/>
  <c r="K3" i="9"/>
  <c r="C3" i="9"/>
  <c r="B2" i="9"/>
  <c r="F2" i="9"/>
  <c r="U2" i="9"/>
  <c r="M2" i="9"/>
  <c r="E2" i="9"/>
  <c r="C4" i="9"/>
  <c r="K4" i="9"/>
  <c r="S4" i="9"/>
  <c r="D4" i="9"/>
  <c r="Q3" i="9"/>
  <c r="I3" i="9"/>
  <c r="M4" i="9"/>
  <c r="U4" i="9"/>
  <c r="S2" i="9"/>
  <c r="K2" i="9"/>
  <c r="K14" i="9" s="1"/>
  <c r="C2" i="9"/>
  <c r="E4" i="9"/>
  <c r="F4" i="9"/>
  <c r="N4" i="9"/>
  <c r="B3" i="9"/>
  <c r="P3" i="9"/>
  <c r="H3" i="9"/>
  <c r="O3" i="9"/>
  <c r="G3" i="9"/>
  <c r="R2" i="9"/>
  <c r="J2" i="9"/>
  <c r="G4" i="9"/>
  <c r="O4" i="9"/>
  <c r="R3" i="9"/>
  <c r="J3" i="9"/>
  <c r="U3" i="9"/>
  <c r="M3" i="9"/>
  <c r="E3" i="9"/>
  <c r="N3" i="9"/>
  <c r="F3" i="9"/>
  <c r="T3" i="9"/>
  <c r="L3" i="9"/>
  <c r="D3" i="9"/>
  <c r="J14" i="9" l="1"/>
  <c r="S14" i="9"/>
  <c r="F14" i="9"/>
  <c r="P14" i="9"/>
  <c r="D14" i="9"/>
  <c r="Q14" i="9"/>
  <c r="R14" i="9"/>
  <c r="E14" i="9"/>
  <c r="B14" i="9"/>
  <c r="G14" i="9"/>
  <c r="L14" i="9"/>
  <c r="C14" i="9"/>
  <c r="M14" i="9"/>
  <c r="O14" i="9"/>
  <c r="T14" i="9"/>
  <c r="U14" i="9"/>
  <c r="N14" i="9"/>
  <c r="H14" i="9"/>
  <c r="I1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korona_megyei" description="A munkafüzetben levő „korona_megyei” lekérdezés kapcsolata" type="5" refreshedVersion="6" background="1" refreshOnLoad="1" saveData="1">
    <dbPr connection="Provider=Microsoft.Mashup.OleDb.1;Data Source=$Workbook$;Location=korona_megyei;Extended Properties=&quot;&quot;" command="SELECT * FROM [korona_megyei]"/>
  </connection>
</connections>
</file>

<file path=xl/sharedStrings.xml><?xml version="1.0" encoding="utf-8"?>
<sst xmlns="http://schemas.openxmlformats.org/spreadsheetml/2006/main" count="121" uniqueCount="56">
  <si>
    <t>Dátum</t>
  </si>
  <si>
    <t>Bács-Kiskun</t>
  </si>
  <si>
    <t>Baranya</t>
  </si>
  <si>
    <t>Békés</t>
  </si>
  <si>
    <t>Borsod-Abaúj-Zemplén</t>
  </si>
  <si>
    <t>Budapest</t>
  </si>
  <si>
    <t>Csongrád-Csanád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</si>
  <si>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</si>
  <si>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</si>
  <si>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</si>
  <si>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</si>
  <si>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</si>
  <si>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</si>
  <si>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</si>
  <si>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</si>
  <si>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</si>
  <si>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</si>
  <si>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</si>
  <si>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</si>
  <si>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</si>
  <si>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</si>
  <si>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</si>
  <si>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</si>
  <si>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</si>
  <si>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</si>
  <si>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</si>
  <si>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</si>
  <si>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</si>
  <si>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</si>
  <si>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</si>
  <si>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</si>
  <si>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</si>
  <si>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</si>
  <si>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Bács-Kiskun </t>
  </si>
  <si>
    <t xml:space="preserve"> Baranya </t>
  </si>
  <si>
    <t xml:space="preserve"> Békés </t>
  </si>
  <si>
    <t xml:space="preserve"> Borsod-Abaúj-Zemplén </t>
  </si>
  <si>
    <t xml:space="preserve"> Budapest </t>
  </si>
  <si>
    <t xml:space="preserve"> Csongrád-Csanád </t>
  </si>
  <si>
    <t xml:space="preserve"> Fejér </t>
  </si>
  <si>
    <t xml:space="preserve"> Győr-Moson-Sopron </t>
  </si>
  <si>
    <t xml:space="preserve"> Hajdú-Bihar </t>
  </si>
  <si>
    <t xml:space="preserve"> Heves </t>
  </si>
  <si>
    <t xml:space="preserve"> Jász-Nagykun-Szolnok </t>
  </si>
  <si>
    <t xml:space="preserve"> Komárom-Esztergom </t>
  </si>
  <si>
    <t xml:space="preserve"> Nógrád </t>
  </si>
  <si>
    <t xml:space="preserve"> Pest </t>
  </si>
  <si>
    <t xml:space="preserve"> Somogy </t>
  </si>
  <si>
    <t xml:space="preserve"> Szabolcs-Szatmár-Bereg </t>
  </si>
  <si>
    <t xml:space="preserve"> Tolna </t>
  </si>
  <si>
    <t xml:space="preserve"> Vas </t>
  </si>
  <si>
    <t xml:space="preserve"> Veszprém </t>
  </si>
  <si>
    <t xml:space="preserve"> Zala </t>
  </si>
  <si>
    <t>Hónap</t>
  </si>
  <si>
    <t>Összes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</si>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</sst>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JetBrains Mono"/>
      <charset val="238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16" fillId="0" borderId="0" xfId="0" applyNumberFormat="1" applyFont="1" applyBorder="1"/>
    <xf numFmtId="0" fontId="18" fillId="0" borderId="0" xfId="0" applyFont="1"/>
    <xf numFmtId="14" fontId="18" fillId="0" borderId="0" xfId="0" applyNumberFormat="1" applyFont="1"/>
    <xf numFmtId="164" fontId="18" fillId="0" borderId="0" xfId="42" applyNumberFormat="1" applyFont="1"/>
    <xf numFmtId="14" fontId="16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33"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Március!$H$1</c:f>
              <c:strCache>
                <c:ptCount val="1"/>
                <c:pt idx="0">
                  <c:v>Fejér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44277</c:v>
                </c:pt>
                <c:pt idx="14">
                  <c:v>44270</c:v>
                </c:pt>
              </c:numCache>
            </c:numRef>
          </c:cat>
          <c:val>
            <c:numRef>
              <c:f>Március!$H$2:$H$16</c:f>
              <c:numCache>
                <c:formatCode>_-* #\ ##0_-;\-* #\ ##0_-;_-* "-"??_-;_-@_-</c:formatCode>
                <c:ptCount val="15"/>
                <c:pt idx="0">
                  <c:v>212</c:v>
                </c:pt>
                <c:pt idx="1">
                  <c:v>81</c:v>
                </c:pt>
                <c:pt idx="2">
                  <c:v>143</c:v>
                </c:pt>
                <c:pt idx="3">
                  <c:v>336</c:v>
                </c:pt>
                <c:pt idx="4">
                  <c:v>383</c:v>
                </c:pt>
                <c:pt idx="5">
                  <c:v>443</c:v>
                </c:pt>
                <c:pt idx="6">
                  <c:v>377</c:v>
                </c:pt>
                <c:pt idx="7">
                  <c:v>77</c:v>
                </c:pt>
                <c:pt idx="8">
                  <c:v>310</c:v>
                </c:pt>
                <c:pt idx="9">
                  <c:v>171</c:v>
                </c:pt>
                <c:pt idx="10">
                  <c:v>456</c:v>
                </c:pt>
                <c:pt idx="11">
                  <c:v>521</c:v>
                </c:pt>
                <c:pt idx="12">
                  <c:v>543</c:v>
                </c:pt>
                <c:pt idx="13">
                  <c:v>401</c:v>
                </c:pt>
                <c:pt idx="14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199-B9C7-63D74435244C}"/>
            </c:ext>
          </c:extLst>
        </c:ser>
        <c:ser>
          <c:idx val="1"/>
          <c:order val="1"/>
          <c:tx>
            <c:strRef>
              <c:f>Március!$I$1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44277</c:v>
                </c:pt>
                <c:pt idx="14">
                  <c:v>44270</c:v>
                </c:pt>
              </c:numCache>
            </c:numRef>
          </c:cat>
          <c:val>
            <c:numRef>
              <c:f>Március!$I$2:$I$16</c:f>
              <c:numCache>
                <c:formatCode>_-* #\ ##0_-;\-* #\ ##0_-;_-* "-"??_-;_-@_-</c:formatCode>
                <c:ptCount val="15"/>
                <c:pt idx="0">
                  <c:v>307</c:v>
                </c:pt>
                <c:pt idx="1">
                  <c:v>143</c:v>
                </c:pt>
                <c:pt idx="2">
                  <c:v>214</c:v>
                </c:pt>
                <c:pt idx="3">
                  <c:v>406</c:v>
                </c:pt>
                <c:pt idx="4">
                  <c:v>512</c:v>
                </c:pt>
                <c:pt idx="5">
                  <c:v>488</c:v>
                </c:pt>
                <c:pt idx="6">
                  <c:v>440</c:v>
                </c:pt>
                <c:pt idx="7">
                  <c:v>238</c:v>
                </c:pt>
                <c:pt idx="8">
                  <c:v>359</c:v>
                </c:pt>
                <c:pt idx="9">
                  <c:v>236</c:v>
                </c:pt>
                <c:pt idx="10">
                  <c:v>652</c:v>
                </c:pt>
                <c:pt idx="11">
                  <c:v>576</c:v>
                </c:pt>
                <c:pt idx="12">
                  <c:v>622</c:v>
                </c:pt>
                <c:pt idx="13">
                  <c:v>587</c:v>
                </c:pt>
                <c:pt idx="14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199-B9C7-63D74435244C}"/>
            </c:ext>
          </c:extLst>
        </c:ser>
        <c:ser>
          <c:idx val="2"/>
          <c:order val="2"/>
          <c:tx>
            <c:strRef>
              <c:f>Március!$S$1</c:f>
              <c:strCache>
                <c:ptCount val="1"/>
                <c:pt idx="0">
                  <c:v>Vas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44277</c:v>
                </c:pt>
                <c:pt idx="14">
                  <c:v>44270</c:v>
                </c:pt>
              </c:numCache>
            </c:numRef>
          </c:cat>
          <c:val>
            <c:numRef>
              <c:f>Március!$S$2:$S$16</c:f>
              <c:numCache>
                <c:formatCode>_-* #\ ##0_-;\-* #\ ##0_-;_-* "-"??_-;_-@_-</c:formatCode>
                <c:ptCount val="15"/>
                <c:pt idx="0">
                  <c:v>48</c:v>
                </c:pt>
                <c:pt idx="1">
                  <c:v>49</c:v>
                </c:pt>
                <c:pt idx="2">
                  <c:v>69</c:v>
                </c:pt>
                <c:pt idx="3">
                  <c:v>119</c:v>
                </c:pt>
                <c:pt idx="4">
                  <c:v>166</c:v>
                </c:pt>
                <c:pt idx="5">
                  <c:v>165</c:v>
                </c:pt>
                <c:pt idx="6">
                  <c:v>145</c:v>
                </c:pt>
                <c:pt idx="7">
                  <c:v>72</c:v>
                </c:pt>
                <c:pt idx="8">
                  <c:v>103</c:v>
                </c:pt>
                <c:pt idx="9">
                  <c:v>94</c:v>
                </c:pt>
                <c:pt idx="10">
                  <c:v>147</c:v>
                </c:pt>
                <c:pt idx="11">
                  <c:v>177</c:v>
                </c:pt>
                <c:pt idx="12">
                  <c:v>249</c:v>
                </c:pt>
                <c:pt idx="13">
                  <c:v>288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E-4199-B9C7-63D74435244C}"/>
            </c:ext>
          </c:extLst>
        </c:ser>
        <c:ser>
          <c:idx val="3"/>
          <c:order val="3"/>
          <c:tx>
            <c:strRef>
              <c:f>Március!$T$1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44277</c:v>
                </c:pt>
                <c:pt idx="14">
                  <c:v>44270</c:v>
                </c:pt>
              </c:numCache>
            </c:numRef>
          </c:cat>
          <c:val>
            <c:numRef>
              <c:f>Március!$T$2:$T$16</c:f>
              <c:numCache>
                <c:formatCode>_-* #\ ##0_-;\-* #\ ##0_-;_-* "-"??_-;_-@_-</c:formatCode>
                <c:ptCount val="15"/>
                <c:pt idx="0">
                  <c:v>104</c:v>
                </c:pt>
                <c:pt idx="1">
                  <c:v>29</c:v>
                </c:pt>
                <c:pt idx="2">
                  <c:v>140</c:v>
                </c:pt>
                <c:pt idx="3">
                  <c:v>162</c:v>
                </c:pt>
                <c:pt idx="4">
                  <c:v>160</c:v>
                </c:pt>
                <c:pt idx="5">
                  <c:v>186</c:v>
                </c:pt>
                <c:pt idx="6">
                  <c:v>125</c:v>
                </c:pt>
                <c:pt idx="7">
                  <c:v>71</c:v>
                </c:pt>
                <c:pt idx="8">
                  <c:v>127</c:v>
                </c:pt>
                <c:pt idx="9">
                  <c:v>177</c:v>
                </c:pt>
                <c:pt idx="10">
                  <c:v>181</c:v>
                </c:pt>
                <c:pt idx="11">
                  <c:v>209</c:v>
                </c:pt>
                <c:pt idx="12">
                  <c:v>273</c:v>
                </c:pt>
                <c:pt idx="13">
                  <c:v>280</c:v>
                </c:pt>
                <c:pt idx="1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E-4199-B9C7-63D74435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Február!$H$1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Február!$H$2:$H$16</c:f>
              <c:numCache>
                <c:formatCode>_-* #\ ##0_-;\-* #\ ##0_-;_-* "-"??_-;_-@_-</c:formatCode>
                <c:ptCount val="15"/>
                <c:pt idx="0">
                  <c:v>44</c:v>
                </c:pt>
                <c:pt idx="1">
                  <c:v>15</c:v>
                </c:pt>
                <c:pt idx="2">
                  <c:v>45</c:v>
                </c:pt>
                <c:pt idx="3">
                  <c:v>64</c:v>
                </c:pt>
                <c:pt idx="4">
                  <c:v>64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58</c:v>
                </c:pt>
                <c:pt idx="9">
                  <c:v>35</c:v>
                </c:pt>
                <c:pt idx="10">
                  <c:v>78</c:v>
                </c:pt>
                <c:pt idx="11">
                  <c:v>34</c:v>
                </c:pt>
                <c:pt idx="12">
                  <c:v>90</c:v>
                </c:pt>
                <c:pt idx="13">
                  <c:v>47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FEE-9341-B1118A5C0467}"/>
            </c:ext>
          </c:extLst>
        </c:ser>
        <c:ser>
          <c:idx val="1"/>
          <c:order val="1"/>
          <c:tx>
            <c:strRef>
              <c:f>Február!$I$1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Február!$I$2:$I$16</c:f>
              <c:numCache>
                <c:formatCode>_-* #\ ##0_-;\-* #\ ##0_-;_-* "-"??_-;_-@_-</c:formatCode>
                <c:ptCount val="15"/>
                <c:pt idx="0">
                  <c:v>67</c:v>
                </c:pt>
                <c:pt idx="1">
                  <c:v>15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81</c:v>
                </c:pt>
                <c:pt idx="7">
                  <c:v>76</c:v>
                </c:pt>
                <c:pt idx="8">
                  <c:v>28</c:v>
                </c:pt>
                <c:pt idx="9">
                  <c:v>61</c:v>
                </c:pt>
                <c:pt idx="10">
                  <c:v>112</c:v>
                </c:pt>
                <c:pt idx="11">
                  <c:v>113</c:v>
                </c:pt>
                <c:pt idx="12">
                  <c:v>108</c:v>
                </c:pt>
                <c:pt idx="13">
                  <c:v>133</c:v>
                </c:pt>
                <c:pt idx="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FEE-9341-B1118A5C0467}"/>
            </c:ext>
          </c:extLst>
        </c:ser>
        <c:ser>
          <c:idx val="2"/>
          <c:order val="2"/>
          <c:tx>
            <c:strRef>
              <c:f>Február!$S$1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Február!$S$2:$S$16</c:f>
              <c:numCache>
                <c:formatCode>_-* #\ ##0_-;\-* #\ ##0_-;_-* "-"??_-;_-@_-</c:formatCode>
                <c:ptCount val="15"/>
                <c:pt idx="0">
                  <c:v>29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68</c:v>
                </c:pt>
                <c:pt idx="5">
                  <c:v>65</c:v>
                </c:pt>
                <c:pt idx="6">
                  <c:v>16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26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FEE-9341-B1118A5C0467}"/>
            </c:ext>
          </c:extLst>
        </c:ser>
        <c:ser>
          <c:idx val="3"/>
          <c:order val="3"/>
          <c:tx>
            <c:strRef>
              <c:f>Február!$T$1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Február!$T$2:$T$16</c:f>
              <c:numCache>
                <c:formatCode>_-* #\ ##0_-;\-* #\ ##0_-;_-* "-"??_-;_-@_-</c:formatCode>
                <c:ptCount val="15"/>
                <c:pt idx="0">
                  <c:v>53</c:v>
                </c:pt>
                <c:pt idx="1">
                  <c:v>27</c:v>
                </c:pt>
                <c:pt idx="2">
                  <c:v>38</c:v>
                </c:pt>
                <c:pt idx="3">
                  <c:v>59</c:v>
                </c:pt>
                <c:pt idx="4">
                  <c:v>46</c:v>
                </c:pt>
                <c:pt idx="5">
                  <c:v>54</c:v>
                </c:pt>
                <c:pt idx="6">
                  <c:v>41</c:v>
                </c:pt>
                <c:pt idx="7">
                  <c:v>43</c:v>
                </c:pt>
                <c:pt idx="8">
                  <c:v>31</c:v>
                </c:pt>
                <c:pt idx="9">
                  <c:v>65</c:v>
                </c:pt>
                <c:pt idx="10">
                  <c:v>49</c:v>
                </c:pt>
                <c:pt idx="11">
                  <c:v>71</c:v>
                </c:pt>
                <c:pt idx="12">
                  <c:v>25</c:v>
                </c:pt>
                <c:pt idx="13">
                  <c:v>54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FEE-9341-B1118A5C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2379948985245E-2"/>
          <c:y val="2.6305170905360969E-2"/>
          <c:w val="0.90720860596650765"/>
          <c:h val="0.60315413159561948"/>
        </c:manualLayout>
      </c:layout>
      <c:lineChart>
        <c:grouping val="standard"/>
        <c:varyColors val="0"/>
        <c:ser>
          <c:idx val="0"/>
          <c:order val="0"/>
          <c:tx>
            <c:strRef>
              <c:f>Január!$H$1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Január!$H$2:$H$16</c:f>
              <c:numCache>
                <c:formatCode>General</c:formatCode>
                <c:ptCount val="15"/>
                <c:pt idx="0">
                  <c:v>159</c:v>
                </c:pt>
                <c:pt idx="1">
                  <c:v>80</c:v>
                </c:pt>
                <c:pt idx="2">
                  <c:v>74</c:v>
                </c:pt>
                <c:pt idx="3">
                  <c:v>66</c:v>
                </c:pt>
                <c:pt idx="4">
                  <c:v>51</c:v>
                </c:pt>
                <c:pt idx="5">
                  <c:v>130</c:v>
                </c:pt>
                <c:pt idx="6">
                  <c:v>177</c:v>
                </c:pt>
                <c:pt idx="7">
                  <c:v>139</c:v>
                </c:pt>
                <c:pt idx="8">
                  <c:v>167</c:v>
                </c:pt>
                <c:pt idx="9">
                  <c:v>105</c:v>
                </c:pt>
                <c:pt idx="10">
                  <c:v>128</c:v>
                </c:pt>
                <c:pt idx="11">
                  <c:v>44</c:v>
                </c:pt>
                <c:pt idx="12">
                  <c:v>43</c:v>
                </c:pt>
                <c:pt idx="13">
                  <c:v>138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A76-B649-E3894A4248A9}"/>
            </c:ext>
          </c:extLst>
        </c:ser>
        <c:ser>
          <c:idx val="1"/>
          <c:order val="1"/>
          <c:tx>
            <c:strRef>
              <c:f>Január!$I$1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Január!$I$2:$I$16</c:f>
              <c:numCache>
                <c:formatCode>General</c:formatCode>
                <c:ptCount val="15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11</c:v>
                </c:pt>
                <c:pt idx="4">
                  <c:v>24</c:v>
                </c:pt>
                <c:pt idx="5">
                  <c:v>105</c:v>
                </c:pt>
                <c:pt idx="6">
                  <c:v>146</c:v>
                </c:pt>
                <c:pt idx="7">
                  <c:v>151</c:v>
                </c:pt>
                <c:pt idx="8">
                  <c:v>102</c:v>
                </c:pt>
                <c:pt idx="9">
                  <c:v>62</c:v>
                </c:pt>
                <c:pt idx="10">
                  <c:v>46</c:v>
                </c:pt>
                <c:pt idx="11">
                  <c:v>5</c:v>
                </c:pt>
                <c:pt idx="12">
                  <c:v>75</c:v>
                </c:pt>
                <c:pt idx="13">
                  <c:v>74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A76-B649-E3894A4248A9}"/>
            </c:ext>
          </c:extLst>
        </c:ser>
        <c:ser>
          <c:idx val="2"/>
          <c:order val="2"/>
          <c:tx>
            <c:strRef>
              <c:f>Január!$S$1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Január!$S$2:$S$16</c:f>
              <c:numCache>
                <c:formatCode>General</c:formatCode>
                <c:ptCount val="15"/>
                <c:pt idx="0">
                  <c:v>68</c:v>
                </c:pt>
                <c:pt idx="1">
                  <c:v>30</c:v>
                </c:pt>
                <c:pt idx="2">
                  <c:v>5</c:v>
                </c:pt>
                <c:pt idx="3">
                  <c:v>43</c:v>
                </c:pt>
                <c:pt idx="4">
                  <c:v>14</c:v>
                </c:pt>
                <c:pt idx="5">
                  <c:v>60</c:v>
                </c:pt>
                <c:pt idx="6">
                  <c:v>62</c:v>
                </c:pt>
                <c:pt idx="7">
                  <c:v>93</c:v>
                </c:pt>
                <c:pt idx="8">
                  <c:v>59</c:v>
                </c:pt>
                <c:pt idx="9">
                  <c:v>47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57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A76-B649-E3894A4248A9}"/>
            </c:ext>
          </c:extLst>
        </c:ser>
        <c:ser>
          <c:idx val="3"/>
          <c:order val="3"/>
          <c:tx>
            <c:strRef>
              <c:f>Január!$T$1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Január!$T$2:$T$16</c:f>
              <c:numCache>
                <c:formatCode>General</c:formatCode>
                <c:ptCount val="15"/>
                <c:pt idx="0">
                  <c:v>153</c:v>
                </c:pt>
                <c:pt idx="1">
                  <c:v>45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78</c:v>
                </c:pt>
                <c:pt idx="6">
                  <c:v>199</c:v>
                </c:pt>
                <c:pt idx="7">
                  <c:v>182</c:v>
                </c:pt>
                <c:pt idx="8">
                  <c:v>109</c:v>
                </c:pt>
                <c:pt idx="9">
                  <c:v>77</c:v>
                </c:pt>
                <c:pt idx="10">
                  <c:v>80</c:v>
                </c:pt>
                <c:pt idx="11">
                  <c:v>27</c:v>
                </c:pt>
                <c:pt idx="12">
                  <c:v>53</c:v>
                </c:pt>
                <c:pt idx="13">
                  <c:v>83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A76-B649-E3894A42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Új regisztrált 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Összes!$A$2</c:f>
              <c:strCache>
                <c:ptCount val="1"/>
                <c:pt idx="0">
                  <c:v>január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Összes!$B$2:$U$2</c:f>
              <c:numCache>
                <c:formatCode>_-* #\ ##0_-;\-* #\ ##0_-;_-* "-"??_-;_-@_-</c:formatCode>
                <c:ptCount val="20"/>
                <c:pt idx="0">
                  <c:v>2454</c:v>
                </c:pt>
                <c:pt idx="1">
                  <c:v>2678</c:v>
                </c:pt>
                <c:pt idx="2">
                  <c:v>1326</c:v>
                </c:pt>
                <c:pt idx="3">
                  <c:v>2222</c:v>
                </c:pt>
                <c:pt idx="4">
                  <c:v>6481</c:v>
                </c:pt>
                <c:pt idx="5">
                  <c:v>2001</c:v>
                </c:pt>
                <c:pt idx="6">
                  <c:v>2600</c:v>
                </c:pt>
                <c:pt idx="7">
                  <c:v>1783</c:v>
                </c:pt>
                <c:pt idx="8">
                  <c:v>2310</c:v>
                </c:pt>
                <c:pt idx="9">
                  <c:v>1309</c:v>
                </c:pt>
                <c:pt idx="10">
                  <c:v>1605</c:v>
                </c:pt>
                <c:pt idx="11">
                  <c:v>1636</c:v>
                </c:pt>
                <c:pt idx="12">
                  <c:v>1031</c:v>
                </c:pt>
                <c:pt idx="13">
                  <c:v>5237</c:v>
                </c:pt>
                <c:pt idx="14">
                  <c:v>2020</c:v>
                </c:pt>
                <c:pt idx="15">
                  <c:v>1994</c:v>
                </c:pt>
                <c:pt idx="16">
                  <c:v>1704</c:v>
                </c:pt>
                <c:pt idx="17">
                  <c:v>1185</c:v>
                </c:pt>
                <c:pt idx="18">
                  <c:v>1991</c:v>
                </c:pt>
                <c:pt idx="19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007-8785-6675D3956E02}"/>
            </c:ext>
          </c:extLst>
        </c:ser>
        <c:ser>
          <c:idx val="1"/>
          <c:order val="1"/>
          <c:tx>
            <c:strRef>
              <c:f>Összes!$A$3</c:f>
              <c:strCache>
                <c:ptCount val="1"/>
                <c:pt idx="0">
                  <c:v>február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Összes!$B$3:$U$3</c:f>
              <c:numCache>
                <c:formatCode>_-* #\ ##0_-;\-* #\ ##0_-;_-* "-"??_-;_-@_-</c:formatCode>
                <c:ptCount val="20"/>
                <c:pt idx="0">
                  <c:v>2952</c:v>
                </c:pt>
                <c:pt idx="1">
                  <c:v>1650</c:v>
                </c:pt>
                <c:pt idx="2">
                  <c:v>1083</c:v>
                </c:pt>
                <c:pt idx="3">
                  <c:v>4069</c:v>
                </c:pt>
                <c:pt idx="4">
                  <c:v>12083</c:v>
                </c:pt>
                <c:pt idx="5">
                  <c:v>2246</c:v>
                </c:pt>
                <c:pt idx="6">
                  <c:v>2504</c:v>
                </c:pt>
                <c:pt idx="7">
                  <c:v>3582</c:v>
                </c:pt>
                <c:pt idx="8">
                  <c:v>2992</c:v>
                </c:pt>
                <c:pt idx="9">
                  <c:v>1204</c:v>
                </c:pt>
                <c:pt idx="10">
                  <c:v>1017</c:v>
                </c:pt>
                <c:pt idx="11">
                  <c:v>3051</c:v>
                </c:pt>
                <c:pt idx="12">
                  <c:v>1935</c:v>
                </c:pt>
                <c:pt idx="13">
                  <c:v>9371</c:v>
                </c:pt>
                <c:pt idx="14">
                  <c:v>3072</c:v>
                </c:pt>
                <c:pt idx="15">
                  <c:v>3080</c:v>
                </c:pt>
                <c:pt idx="16">
                  <c:v>1602</c:v>
                </c:pt>
                <c:pt idx="17">
                  <c:v>1191</c:v>
                </c:pt>
                <c:pt idx="18">
                  <c:v>1568</c:v>
                </c:pt>
                <c:pt idx="19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A-4007-8785-6675D3956E02}"/>
            </c:ext>
          </c:extLst>
        </c:ser>
        <c:ser>
          <c:idx val="2"/>
          <c:order val="2"/>
          <c:tx>
            <c:strRef>
              <c:f>Összes!$A$4</c:f>
              <c:strCache>
                <c:ptCount val="1"/>
                <c:pt idx="0">
                  <c:v>március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Összes!$B$4:$U$4</c:f>
              <c:numCache>
                <c:formatCode>_-* #\ ##0_-;\-* #\ ##0_-;_-* "-"??_-;_-@_-</c:formatCode>
                <c:ptCount val="20"/>
                <c:pt idx="0">
                  <c:v>6479</c:v>
                </c:pt>
                <c:pt idx="1">
                  <c:v>3598</c:v>
                </c:pt>
                <c:pt idx="2">
                  <c:v>2307</c:v>
                </c:pt>
                <c:pt idx="3">
                  <c:v>7394</c:v>
                </c:pt>
                <c:pt idx="4">
                  <c:v>28502</c:v>
                </c:pt>
                <c:pt idx="5">
                  <c:v>5458</c:v>
                </c:pt>
                <c:pt idx="6">
                  <c:v>7829</c:v>
                </c:pt>
                <c:pt idx="7">
                  <c:v>8913</c:v>
                </c:pt>
                <c:pt idx="8">
                  <c:v>6940</c:v>
                </c:pt>
                <c:pt idx="9">
                  <c:v>2949</c:v>
                </c:pt>
                <c:pt idx="10">
                  <c:v>2208</c:v>
                </c:pt>
                <c:pt idx="11">
                  <c:v>6626</c:v>
                </c:pt>
                <c:pt idx="12">
                  <c:v>4029</c:v>
                </c:pt>
                <c:pt idx="13">
                  <c:v>23986</c:v>
                </c:pt>
                <c:pt idx="14">
                  <c:v>7228</c:v>
                </c:pt>
                <c:pt idx="15">
                  <c:v>7220</c:v>
                </c:pt>
                <c:pt idx="16">
                  <c:v>2786</c:v>
                </c:pt>
                <c:pt idx="17">
                  <c:v>3312</c:v>
                </c:pt>
                <c:pt idx="18">
                  <c:v>3992</c:v>
                </c:pt>
                <c:pt idx="19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A-4007-8785-6675D3956E02}"/>
            </c:ext>
          </c:extLst>
        </c:ser>
        <c:ser>
          <c:idx val="3"/>
          <c:order val="3"/>
          <c:tx>
            <c:strRef>
              <c:f>Összes!$A$5</c:f>
              <c:strCache>
                <c:ptCount val="1"/>
                <c:pt idx="0">
                  <c:v>április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Összes!$B$5:$U$5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D27A-4007-8785-6675D3956E02}"/>
            </c:ext>
          </c:extLst>
        </c:ser>
        <c:ser>
          <c:idx val="4"/>
          <c:order val="4"/>
          <c:tx>
            <c:strRef>
              <c:f>Összes!$A$6</c:f>
              <c:strCache>
                <c:ptCount val="1"/>
                <c:pt idx="0">
                  <c:v>május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Összes!$B$6:$U$6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D27A-4007-8785-6675D3956E02}"/>
            </c:ext>
          </c:extLst>
        </c:ser>
        <c:ser>
          <c:idx val="5"/>
          <c:order val="5"/>
          <c:tx>
            <c:strRef>
              <c:f>Összes!$A$7</c:f>
              <c:strCache>
                <c:ptCount val="1"/>
                <c:pt idx="0">
                  <c:v>június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Összes!$B$7:$U$7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D27A-4007-8785-6675D3956E02}"/>
            </c:ext>
          </c:extLst>
        </c:ser>
        <c:ser>
          <c:idx val="6"/>
          <c:order val="6"/>
          <c:tx>
            <c:strRef>
              <c:f>Összes!$A$8</c:f>
              <c:strCache>
                <c:ptCount val="1"/>
                <c:pt idx="0">
                  <c:v>július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Összes!$B$8:$U$8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D27A-4007-8785-6675D3956E02}"/>
            </c:ext>
          </c:extLst>
        </c:ser>
        <c:ser>
          <c:idx val="7"/>
          <c:order val="7"/>
          <c:tx>
            <c:strRef>
              <c:f>Összes!$A$9</c:f>
              <c:strCache>
                <c:ptCount val="1"/>
                <c:pt idx="0">
                  <c:v>augusztus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Összes!$B$9:$U$9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D27A-4007-8785-6675D3956E02}"/>
            </c:ext>
          </c:extLst>
        </c:ser>
        <c:ser>
          <c:idx val="8"/>
          <c:order val="8"/>
          <c:tx>
            <c:strRef>
              <c:f>Összes!$A$10</c:f>
              <c:strCache>
                <c:ptCount val="1"/>
                <c:pt idx="0">
                  <c:v>szeptember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Összes!$B$10:$U$10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8-D27A-4007-8785-6675D3956E02}"/>
            </c:ext>
          </c:extLst>
        </c:ser>
        <c:ser>
          <c:idx val="9"/>
          <c:order val="9"/>
          <c:tx>
            <c:strRef>
              <c:f>Összes!$A$11</c:f>
              <c:strCache>
                <c:ptCount val="1"/>
                <c:pt idx="0">
                  <c:v>október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Összes!$B$11:$U$11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D27A-4007-8785-6675D3956E02}"/>
            </c:ext>
          </c:extLst>
        </c:ser>
        <c:ser>
          <c:idx val="10"/>
          <c:order val="10"/>
          <c:tx>
            <c:strRef>
              <c:f>Összes!$A$12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Összes!$B$12:$U$12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A-D27A-4007-8785-6675D3956E02}"/>
            </c:ext>
          </c:extLst>
        </c:ser>
        <c:ser>
          <c:idx val="11"/>
          <c:order val="11"/>
          <c:tx>
            <c:strRef>
              <c:f>Összes!$A$13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Összes!$B$13:$U$13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B-D27A-4007-8785-6675D395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616735"/>
        <c:axId val="1605615071"/>
      </c:barChart>
      <c:catAx>
        <c:axId val="160561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5071"/>
        <c:crosses val="autoZero"/>
        <c:auto val="1"/>
        <c:lblAlgn val="ctr"/>
        <c:lblOffset val="100"/>
        <c:noMultiLvlLbl val="0"/>
      </c:catAx>
      <c:valAx>
        <c:axId val="16056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594360</xdr:colOff>
      <xdr:row>49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30D4E3-6B62-430B-A75E-BAE5C465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15240</xdr:rowOff>
    </xdr:from>
    <xdr:to>
      <xdr:col>10</xdr:col>
      <xdr:colOff>15240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9F3A06-B0B0-4D4D-94F8-C77C26DB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175260</xdr:rowOff>
    </xdr:from>
    <xdr:to>
      <xdr:col>10</xdr:col>
      <xdr:colOff>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06A80B-0E5D-49BC-BE54-625B078A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21</xdr:col>
      <xdr:colOff>19050</xdr:colOff>
      <xdr:row>40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B992264-D7E6-4805-AD81-797E4BC6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Dátum" tableColumnId="1"/>
      <queryTableField id="2" name="Bács-Kiskun" tableColumnId="2"/>
      <queryTableField id="3" name="Baranya" tableColumnId="3"/>
      <queryTableField id="4" name="Békés" tableColumnId="4"/>
      <queryTableField id="5" name="Borsod-Abaúj-Zemplén" tableColumnId="5"/>
      <queryTableField id="6" name="Budapest" tableColumnId="6"/>
      <queryTableField id="7" name="Csongrád-Csanád" tableColumnId="7"/>
      <queryTableField id="8" name="Fejér" tableColumnId="8"/>
      <queryTableField id="9" name="Győr-Moson-Sopron" tableColumnId="9"/>
      <queryTableField id="10" name="Hajdú-Bihar" tableColumnId="10"/>
      <queryTableField id="11" name="Heves" tableColumnId="11"/>
      <queryTableField id="12" name="Jász-Nagykun-Szolnok" tableColumnId="12"/>
      <queryTableField id="13" name="Komárom-Esztergom" tableColumnId="13"/>
      <queryTableField id="14" name="Nógrád" tableColumnId="14"/>
      <queryTableField id="15" name="Pest" tableColumnId="15"/>
      <queryTableField id="16" name="Somogy" tableColumnId="16"/>
      <queryTableField id="17" name="Szabolcs-Szatmár-Bereg" tableColumnId="17"/>
      <queryTableField id="18" name="Tolna" tableColumnId="18"/>
      <queryTableField id="19" name="Vas" tableColumnId="19"/>
      <queryTableField id="20" name="Veszprém" tableColumnId="20"/>
      <queryTableField id="21" name="Zal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rona_megyei" displayName="korona_megyei" ref="A1:U358" tableType="queryTable" headerRowDxfId="132" dataDxfId="131" totalsRowDxfId="130">
  <autoFilter ref="A1:U358" xr:uid="{00000000-0009-0000-0100-000001000000}"/>
  <tableColumns count="21">
    <tableColumn id="1" xr3:uid="{00000000-0010-0000-0000-000001000000}" uniqueName="1" name="Dátum" totalsRowLabel="Összeg" queryTableFieldId="1" dataDxfId="20"/>
    <tableColumn id="2" xr3:uid="{00000000-0010-0000-0000-000002000000}" uniqueName="2" name="Bács-Kiskun" totalsRowFunction="sum" queryTableFieldId="2" dataDxfId="19" totalsRowDxfId="129" dataCellStyle="Ezres"/>
    <tableColumn id="3" xr3:uid="{00000000-0010-0000-0000-000003000000}" uniqueName="3" name="Baranya" totalsRowFunction="sum" queryTableFieldId="3" dataDxfId="18" totalsRowDxfId="128" dataCellStyle="Ezres"/>
    <tableColumn id="4" xr3:uid="{00000000-0010-0000-0000-000004000000}" uniqueName="4" name="Békés" totalsRowFunction="sum" queryTableFieldId="4" dataDxfId="17" totalsRowDxfId="127" dataCellStyle="Ezres"/>
    <tableColumn id="5" xr3:uid="{00000000-0010-0000-0000-000005000000}" uniqueName="5" name="Borsod-Abaúj-Zemplén" totalsRowFunction="sum" queryTableFieldId="5" dataDxfId="16" totalsRowDxfId="126" dataCellStyle="Ezres"/>
    <tableColumn id="6" xr3:uid="{00000000-0010-0000-0000-000006000000}" uniqueName="6" name="Budapest" totalsRowFunction="sum" queryTableFieldId="6" dataDxfId="15" totalsRowDxfId="125" dataCellStyle="Ezres"/>
    <tableColumn id="7" xr3:uid="{00000000-0010-0000-0000-000007000000}" uniqueName="7" name="Csongrád-Csanád" totalsRowFunction="sum" queryTableFieldId="7" dataDxfId="14" totalsRowDxfId="124" dataCellStyle="Ezres"/>
    <tableColumn id="8" xr3:uid="{00000000-0010-0000-0000-000008000000}" uniqueName="8" name="Fejér" totalsRowFunction="sum" queryTableFieldId="8" dataDxfId="13" totalsRowDxfId="123" dataCellStyle="Ezres"/>
    <tableColumn id="9" xr3:uid="{00000000-0010-0000-0000-000009000000}" uniqueName="9" name="Győr-Moson-Sopron" totalsRowFunction="sum" queryTableFieldId="9" dataDxfId="12" totalsRowDxfId="122" dataCellStyle="Ezres"/>
    <tableColumn id="10" xr3:uid="{00000000-0010-0000-0000-00000A000000}" uniqueName="10" name="Hajdú-Bihar" totalsRowFunction="sum" queryTableFieldId="10" dataDxfId="11" totalsRowDxfId="121" dataCellStyle="Ezres"/>
    <tableColumn id="11" xr3:uid="{00000000-0010-0000-0000-00000B000000}" uniqueName="11" name="Heves" totalsRowFunction="sum" queryTableFieldId="11" dataDxfId="10" totalsRowDxfId="120" dataCellStyle="Ezres"/>
    <tableColumn id="12" xr3:uid="{00000000-0010-0000-0000-00000C000000}" uniqueName="12" name="Jász-Nagykun-Szolnok" totalsRowFunction="sum" queryTableFieldId="12" dataDxfId="9" totalsRowDxfId="119" dataCellStyle="Ezres"/>
    <tableColumn id="13" xr3:uid="{00000000-0010-0000-0000-00000D000000}" uniqueName="13" name="Komárom-Esztergom" totalsRowFunction="sum" queryTableFieldId="13" dataDxfId="8" totalsRowDxfId="118" dataCellStyle="Ezres"/>
    <tableColumn id="14" xr3:uid="{00000000-0010-0000-0000-00000E000000}" uniqueName="14" name="Nógrád" totalsRowFunction="sum" queryTableFieldId="14" dataDxfId="7" totalsRowDxfId="117" dataCellStyle="Ezres"/>
    <tableColumn id="15" xr3:uid="{00000000-0010-0000-0000-00000F000000}" uniqueName="15" name="Pest" totalsRowFunction="sum" queryTableFieldId="15" dataDxfId="6" totalsRowDxfId="116" dataCellStyle="Ezres"/>
    <tableColumn id="16" xr3:uid="{00000000-0010-0000-0000-000010000000}" uniqueName="16" name="Somogy" totalsRowFunction="sum" queryTableFieldId="16" dataDxfId="5" totalsRowDxfId="115" dataCellStyle="Ezres"/>
    <tableColumn id="17" xr3:uid="{00000000-0010-0000-0000-000011000000}" uniqueName="17" name="Szabolcs-Szatmár-Bereg" totalsRowFunction="sum" queryTableFieldId="17" dataDxfId="4" totalsRowDxfId="114" dataCellStyle="Ezres"/>
    <tableColumn id="18" xr3:uid="{00000000-0010-0000-0000-000012000000}" uniqueName="18" name="Tolna" totalsRowFunction="sum" queryTableFieldId="18" dataDxfId="3" totalsRowDxfId="113" dataCellStyle="Ezres"/>
    <tableColumn id="19" xr3:uid="{00000000-0010-0000-0000-000013000000}" uniqueName="19" name="Vas" totalsRowFunction="sum" queryTableFieldId="19" dataDxfId="2" totalsRowDxfId="112" dataCellStyle="Ezres"/>
    <tableColumn id="20" xr3:uid="{00000000-0010-0000-0000-000014000000}" uniqueName="20" name="Veszprém" totalsRowFunction="sum" queryTableFieldId="20" dataDxfId="1" totalsRowDxfId="111" dataCellStyle="Ezres"/>
    <tableColumn id="21" xr3:uid="{00000000-0010-0000-0000-000015000000}" uniqueName="21" name="Zala" totalsRowFunction="sum" queryTableFieldId="21" dataDxfId="0" totalsRowDxfId="110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árcius" displayName="március" ref="A1:V22">
  <autoFilter ref="A1:V22" xr:uid="{00000000-0009-0000-0100-000003000000}"/>
  <tableColumns count="22">
    <tableColumn id="1" xr3:uid="{00000000-0010-0000-0100-000001000000}" name="Dátum" totalsRowLabel="Összeg" dataDxfId="109" totalsRowDxfId="108">
      <calculatedColumnFormula>korona_megyei!A337</calculatedColumnFormula>
    </tableColumn>
    <tableColumn id="2" xr3:uid="{00000000-0010-0000-0100-000002000000}" name="Bács-Kiskun" totalsRowFunction="sum" dataDxfId="107" dataCellStyle="Ezres">
      <calculatedColumnFormula>korona_megyei!B337-korona_megyei!B336</calculatedColumnFormula>
    </tableColumn>
    <tableColumn id="3" xr3:uid="{00000000-0010-0000-0100-000003000000}" name="Baranya" totalsRowFunction="sum" dataDxfId="106" dataCellStyle="Ezres">
      <calculatedColumnFormula>korona_megyei!C337-korona_megyei!C336</calculatedColumnFormula>
    </tableColumn>
    <tableColumn id="4" xr3:uid="{00000000-0010-0000-0100-000004000000}" name="Békés" totalsRowFunction="sum" dataDxfId="105" dataCellStyle="Ezres">
      <calculatedColumnFormula>korona_megyei!D337-korona_megyei!D336</calculatedColumnFormula>
    </tableColumn>
    <tableColumn id="5" xr3:uid="{00000000-0010-0000-0100-000005000000}" name="Borsod-Abaúj-Zemplén" totalsRowFunction="sum" dataDxfId="104" dataCellStyle="Ezres">
      <calculatedColumnFormula>korona_megyei!E337-korona_megyei!E336</calculatedColumnFormula>
    </tableColumn>
    <tableColumn id="6" xr3:uid="{00000000-0010-0000-0100-000006000000}" name="Budapest" totalsRowFunction="sum" dataDxfId="103" dataCellStyle="Ezres">
      <calculatedColumnFormula>korona_megyei!F337-korona_megyei!F336</calculatedColumnFormula>
    </tableColumn>
    <tableColumn id="7" xr3:uid="{00000000-0010-0000-0100-000007000000}" name="Csongrád-Csanád" totalsRowFunction="sum" dataDxfId="102" dataCellStyle="Ezres">
      <calculatedColumnFormula>korona_megyei!G337-korona_megyei!G336</calculatedColumnFormula>
    </tableColumn>
    <tableColumn id="8" xr3:uid="{00000000-0010-0000-0100-000008000000}" name="Fejér" totalsRowFunction="sum" dataDxfId="101" dataCellStyle="Ezres">
      <calculatedColumnFormula>korona_megyei!H337-korona_megyei!H336</calculatedColumnFormula>
    </tableColumn>
    <tableColumn id="9" xr3:uid="{00000000-0010-0000-0100-000009000000}" name="Győr-Moson-Sopron" totalsRowFunction="sum" dataDxfId="100" dataCellStyle="Ezres">
      <calculatedColumnFormula>korona_megyei!I337-korona_megyei!I336</calculatedColumnFormula>
    </tableColumn>
    <tableColumn id="10" xr3:uid="{00000000-0010-0000-0100-00000A000000}" name="Hajdú-Bihar" totalsRowFunction="sum" dataDxfId="99" dataCellStyle="Ezres">
      <calculatedColumnFormula>korona_megyei!J337-korona_megyei!J336</calculatedColumnFormula>
    </tableColumn>
    <tableColumn id="11" xr3:uid="{00000000-0010-0000-0100-00000B000000}" name="Heves" totalsRowFunction="sum" dataDxfId="98" dataCellStyle="Ezres">
      <calculatedColumnFormula>korona_megyei!K337-korona_megyei!K336</calculatedColumnFormula>
    </tableColumn>
    <tableColumn id="12" xr3:uid="{00000000-0010-0000-0100-00000C000000}" name="Jász-Nagykun-Szolnok" totalsRowFunction="sum" dataDxfId="97" dataCellStyle="Ezres">
      <calculatedColumnFormula>korona_megyei!L337-korona_megyei!L336</calculatedColumnFormula>
    </tableColumn>
    <tableColumn id="13" xr3:uid="{00000000-0010-0000-0100-00000D000000}" name="Komárom-Esztergom" totalsRowFunction="sum" dataDxfId="96" dataCellStyle="Ezres">
      <calculatedColumnFormula>korona_megyei!M337-korona_megyei!M336</calculatedColumnFormula>
    </tableColumn>
    <tableColumn id="14" xr3:uid="{00000000-0010-0000-0100-00000E000000}" name="Nógrád" totalsRowFunction="sum" dataDxfId="95" dataCellStyle="Ezres">
      <calculatedColumnFormula>korona_megyei!N337-korona_megyei!N336</calculatedColumnFormula>
    </tableColumn>
    <tableColumn id="15" xr3:uid="{00000000-0010-0000-0100-00000F000000}" name="Pest" totalsRowFunction="sum" dataDxfId="94" dataCellStyle="Ezres">
      <calculatedColumnFormula>korona_megyei!O337-korona_megyei!O336</calculatedColumnFormula>
    </tableColumn>
    <tableColumn id="16" xr3:uid="{00000000-0010-0000-0100-000010000000}" name="Somogy" totalsRowFunction="sum" dataDxfId="93" dataCellStyle="Ezres">
      <calculatedColumnFormula>korona_megyei!P337-korona_megyei!P336</calculatedColumnFormula>
    </tableColumn>
    <tableColumn id="17" xr3:uid="{00000000-0010-0000-0100-000011000000}" name="Szabolcs-Szatmár-Bereg" totalsRowFunction="sum" dataDxfId="92" dataCellStyle="Ezres">
      <calculatedColumnFormula>korona_megyei!Q337-korona_megyei!Q336</calculatedColumnFormula>
    </tableColumn>
    <tableColumn id="18" xr3:uid="{00000000-0010-0000-0100-000012000000}" name="Tolna" totalsRowFunction="sum" dataDxfId="91" dataCellStyle="Ezres">
      <calculatedColumnFormula>korona_megyei!R337-korona_megyei!R336</calculatedColumnFormula>
    </tableColumn>
    <tableColumn id="19" xr3:uid="{00000000-0010-0000-0100-000013000000}" name="Vas" totalsRowFunction="sum" dataDxfId="90" dataCellStyle="Ezres">
      <calculatedColumnFormula>korona_megyei!S337-korona_megyei!S336</calculatedColumnFormula>
    </tableColumn>
    <tableColumn id="20" xr3:uid="{00000000-0010-0000-0100-000014000000}" name="Veszprém" totalsRowFunction="sum" dataDxfId="89" dataCellStyle="Ezres">
      <calculatedColumnFormula>korona_megyei!T337-korona_megyei!T336</calculatedColumnFormula>
    </tableColumn>
    <tableColumn id="21" xr3:uid="{00000000-0010-0000-0100-000015000000}" name="Zala" totalsRowFunction="sum" dataDxfId="88" dataCellStyle="Ezres">
      <calculatedColumnFormula>korona_megyei!U337-korona_megyei!U336</calculatedColumnFormula>
    </tableColumn>
    <tableColumn id="22" xr3:uid="{C8B16CF2-65F2-41B5-B7D2-DBAE86AFE7E5}" name="Összes" totalsRowFunction="sum" dataDxfId="87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5DD4D-1CA9-4B51-A076-A60EF23EF774}" name="február" displayName="február" ref="A1:V29" totalsRowShown="0">
  <autoFilter ref="A1:V29" xr:uid="{00000000-0009-0000-0100-000003000000}"/>
  <tableColumns count="22">
    <tableColumn id="1" xr3:uid="{3F164954-9CD5-4BF8-B93C-00E6BBBEDD71}" name="Dátum" dataDxfId="86">
      <calculatedColumnFormula>korona_megyei!A309</calculatedColumnFormula>
    </tableColumn>
    <tableColumn id="2" xr3:uid="{1F5A813C-F2E2-4DFA-9371-7C03ABF1DFE8}" name="Bács-Kiskun" dataDxfId="85" dataCellStyle="Ezres">
      <calculatedColumnFormula>korona_megyei!B309-korona_megyei!B308</calculatedColumnFormula>
    </tableColumn>
    <tableColumn id="3" xr3:uid="{E47C2129-6511-45F1-B700-7E8885F920AE}" name="Baranya" dataDxfId="84" dataCellStyle="Ezres">
      <calculatedColumnFormula>korona_megyei!C309-korona_megyei!C308</calculatedColumnFormula>
    </tableColumn>
    <tableColumn id="4" xr3:uid="{01AD81C9-6D7C-4852-86D6-E01A4A2D11CD}" name="Békés" dataDxfId="83" dataCellStyle="Ezres">
      <calculatedColumnFormula>korona_megyei!D309-korona_megyei!D308</calculatedColumnFormula>
    </tableColumn>
    <tableColumn id="5" xr3:uid="{F92719DF-644B-49E3-BE94-5DEBC0A03CF4}" name="Borsod-Abaúj-Zemplén" dataDxfId="82" dataCellStyle="Ezres">
      <calculatedColumnFormula>korona_megyei!E309-korona_megyei!E308</calculatedColumnFormula>
    </tableColumn>
    <tableColumn id="6" xr3:uid="{AA44731A-371F-4AF5-B63F-0090EBDED23A}" name="Budapest" dataDxfId="81" dataCellStyle="Ezres">
      <calculatedColumnFormula>korona_megyei!F309-korona_megyei!F308</calculatedColumnFormula>
    </tableColumn>
    <tableColumn id="7" xr3:uid="{562BCC3E-67D9-4BD3-BCE9-A0E1813655E7}" name="Csongrád-Csanád" dataDxfId="80" dataCellStyle="Ezres">
      <calculatedColumnFormula>korona_megyei!G309-korona_megyei!G308</calculatedColumnFormula>
    </tableColumn>
    <tableColumn id="8" xr3:uid="{EDFB88E0-05BB-4600-B33E-652A7249DDE9}" name="Fejér" dataDxfId="79" dataCellStyle="Ezres">
      <calculatedColumnFormula>korona_megyei!H309-korona_megyei!H308</calculatedColumnFormula>
    </tableColumn>
    <tableColumn id="9" xr3:uid="{01C8CBD8-90FD-42A1-9BC7-C29AA8C3C213}" name="Győr-Moson-Sopron" dataDxfId="78" dataCellStyle="Ezres">
      <calculatedColumnFormula>korona_megyei!I309-korona_megyei!I308</calculatedColumnFormula>
    </tableColumn>
    <tableColumn id="10" xr3:uid="{0E97A610-174E-4534-8B33-5669307045D3}" name="Hajdú-Bihar" dataDxfId="77" dataCellStyle="Ezres">
      <calculatedColumnFormula>korona_megyei!J309-korona_megyei!J308</calculatedColumnFormula>
    </tableColumn>
    <tableColumn id="11" xr3:uid="{37FA2682-37A4-4B11-8E7F-3403A9303F47}" name="Heves" dataDxfId="76" dataCellStyle="Ezres">
      <calculatedColumnFormula>korona_megyei!K309-korona_megyei!K308</calculatedColumnFormula>
    </tableColumn>
    <tableColumn id="12" xr3:uid="{D6FFA971-2454-42AA-8BFC-C4EB9DE3E79A}" name="Jász-Nagykun-Szolnok" dataDxfId="75" dataCellStyle="Ezres">
      <calculatedColumnFormula>korona_megyei!L309-korona_megyei!L308</calculatedColumnFormula>
    </tableColumn>
    <tableColumn id="13" xr3:uid="{35A71579-D4FE-4170-9C5F-7AEF358090B3}" name="Komárom-Esztergom" dataDxfId="74" dataCellStyle="Ezres">
      <calculatedColumnFormula>korona_megyei!M309-korona_megyei!M308</calculatedColumnFormula>
    </tableColumn>
    <tableColumn id="14" xr3:uid="{6392CBDA-80DB-435D-BDAB-EC2D839DADBF}" name="Nógrád" dataDxfId="73" dataCellStyle="Ezres">
      <calculatedColumnFormula>korona_megyei!N309-korona_megyei!N308</calculatedColumnFormula>
    </tableColumn>
    <tableColumn id="15" xr3:uid="{5F64EF5E-4CEF-4632-94A4-B0223C16484B}" name="Pest" dataDxfId="72" dataCellStyle="Ezres">
      <calculatedColumnFormula>korona_megyei!O309-korona_megyei!O308</calculatedColumnFormula>
    </tableColumn>
    <tableColumn id="16" xr3:uid="{04A5D346-4382-48D3-865F-EDC2B76A2227}" name="Somogy" dataDxfId="71" dataCellStyle="Ezres">
      <calculatedColumnFormula>korona_megyei!P309-korona_megyei!P308</calculatedColumnFormula>
    </tableColumn>
    <tableColumn id="17" xr3:uid="{1EDB3F3F-D60D-4AFA-9381-D0FE2A551BE3}" name="Szabolcs-Szatmár-Bereg" dataDxfId="70" dataCellStyle="Ezres">
      <calculatedColumnFormula>korona_megyei!Q309-korona_megyei!Q308</calculatedColumnFormula>
    </tableColumn>
    <tableColumn id="18" xr3:uid="{C9627916-62D8-4E39-B00E-442DB7537C79}" name="Tolna" dataDxfId="69" dataCellStyle="Ezres">
      <calculatedColumnFormula>korona_megyei!R309-korona_megyei!R308</calculatedColumnFormula>
    </tableColumn>
    <tableColumn id="19" xr3:uid="{17FC3956-E9A8-44F0-9717-448A034ADCD4}" name="Vas" dataDxfId="68" dataCellStyle="Ezres">
      <calculatedColumnFormula>korona_megyei!S309-korona_megyei!S308</calculatedColumnFormula>
    </tableColumn>
    <tableColumn id="20" xr3:uid="{DC3482D4-2EE7-4856-B4E3-37260051F564}" name="Veszprém" dataDxfId="67" dataCellStyle="Ezres">
      <calculatedColumnFormula>korona_megyei!T309-korona_megyei!T308</calculatedColumnFormula>
    </tableColumn>
    <tableColumn id="21" xr3:uid="{70B0B6A0-CC5F-409D-8019-E2B5082E13ED}" name="Zala" dataDxfId="66" dataCellStyle="Ezres">
      <calculatedColumnFormula>korona_megyei!U309-korona_megyei!U308</calculatedColumnFormula>
    </tableColumn>
    <tableColumn id="22" xr3:uid="{8F1EAEBB-C886-49A7-B7EE-17A791D8E45A}" name="Összes" dataDxfId="65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1F9BE-436B-46B4-88A4-D832D964C6C3}" name="január" displayName="január" ref="A1:V32" totalsRowShown="0">
  <autoFilter ref="A1:V32" xr:uid="{00000000-0009-0000-0100-000003000000}"/>
  <tableColumns count="22">
    <tableColumn id="1" xr3:uid="{601AE21E-D847-4D9A-8D2C-A6A6E14930F3}" name="Dátum" dataDxfId="64">
      <calculatedColumnFormula>korona_megyei!A278</calculatedColumnFormula>
    </tableColumn>
    <tableColumn id="2" xr3:uid="{C104480C-E897-43B7-8C94-1FE6C1EA0AFF}" name="Bács-Kiskun" dataDxfId="63">
      <calculatedColumnFormula>korona_megyei!B278-korona_megyei!B277</calculatedColumnFormula>
    </tableColumn>
    <tableColumn id="3" xr3:uid="{8E9AE2CD-A2C9-4369-B5EF-7F1C783F6571}" name="Baranya">
      <calculatedColumnFormula>korona_megyei!C278-korona_megyei!C277</calculatedColumnFormula>
    </tableColumn>
    <tableColumn id="4" xr3:uid="{DBAA55EC-464E-4C55-8B75-637E89058423}" name="Békés">
      <calculatedColumnFormula>korona_megyei!D278-korona_megyei!D277</calculatedColumnFormula>
    </tableColumn>
    <tableColumn id="5" xr3:uid="{7B214AEA-C553-4D53-B41F-CAFBA655DC5C}" name="Borsod-Abaúj-Zemplén">
      <calculatedColumnFormula>korona_megyei!E278-korona_megyei!E277</calculatedColumnFormula>
    </tableColumn>
    <tableColumn id="6" xr3:uid="{9A58FB6C-C6E6-430A-AF38-E03698C94F99}" name="Budapest">
      <calculatedColumnFormula>korona_megyei!F278-korona_megyei!F277</calculatedColumnFormula>
    </tableColumn>
    <tableColumn id="7" xr3:uid="{0E00DE09-2DEC-40B7-BF68-33177A72EAF8}" name="Csongrád-Csanád">
      <calculatedColumnFormula>korona_megyei!G278-korona_megyei!G277</calculatedColumnFormula>
    </tableColumn>
    <tableColumn id="8" xr3:uid="{3B284531-53E7-4873-9A3D-B0102E1BAD96}" name="Fejér">
      <calculatedColumnFormula>korona_megyei!H278-korona_megyei!H277</calculatedColumnFormula>
    </tableColumn>
    <tableColumn id="9" xr3:uid="{79DEEB6D-C5CC-4516-98BA-F3B7D3D830C6}" name="Győr-Moson-Sopron">
      <calculatedColumnFormula>korona_megyei!I278-korona_megyei!I277</calculatedColumnFormula>
    </tableColumn>
    <tableColumn id="10" xr3:uid="{7AFB5194-3530-48E4-B5F1-A4CB25DE0B7B}" name="Hajdú-Bihar">
      <calculatedColumnFormula>korona_megyei!J278-korona_megyei!J277</calculatedColumnFormula>
    </tableColumn>
    <tableColumn id="11" xr3:uid="{7BC8AE86-6AF4-43FF-827F-46C8F2886B56}" name="Heves">
      <calculatedColumnFormula>korona_megyei!K278-korona_megyei!K277</calculatedColumnFormula>
    </tableColumn>
    <tableColumn id="12" xr3:uid="{5A96A6BC-160E-41FB-8763-84AD0EA12A2E}" name="Jász-Nagykun-Szolnok">
      <calculatedColumnFormula>korona_megyei!L278-korona_megyei!L277</calculatedColumnFormula>
    </tableColumn>
    <tableColumn id="13" xr3:uid="{7B613309-4717-451B-9E57-BCF1F38B712F}" name="Komárom-Esztergom">
      <calculatedColumnFormula>korona_megyei!M278-korona_megyei!M277</calculatedColumnFormula>
    </tableColumn>
    <tableColumn id="14" xr3:uid="{ADB8AB35-2D41-4CC2-AACA-18C6C1106BA9}" name="Nógrád">
      <calculatedColumnFormula>korona_megyei!N278-korona_megyei!N277</calculatedColumnFormula>
    </tableColumn>
    <tableColumn id="15" xr3:uid="{87CD94E1-E60B-4D39-B509-FAD1F5F1288E}" name="Pest">
      <calculatedColumnFormula>korona_megyei!O278-korona_megyei!O277</calculatedColumnFormula>
    </tableColumn>
    <tableColumn id="16" xr3:uid="{A7415EAD-254B-4882-948E-E1261645DDB5}" name="Somogy">
      <calculatedColumnFormula>korona_megyei!P278-korona_megyei!P277</calculatedColumnFormula>
    </tableColumn>
    <tableColumn id="17" xr3:uid="{456A7095-D72C-4597-8A0F-3F63B723311A}" name="Szabolcs-Szatmár-Bereg">
      <calculatedColumnFormula>korona_megyei!Q278-korona_megyei!Q277</calculatedColumnFormula>
    </tableColumn>
    <tableColumn id="18" xr3:uid="{852AA2C5-51E4-428C-A045-1D8E93F4CBB2}" name="Tolna">
      <calculatedColumnFormula>korona_megyei!R278-korona_megyei!R277</calculatedColumnFormula>
    </tableColumn>
    <tableColumn id="19" xr3:uid="{FA8A4BF1-3FAC-46AF-AA24-9C337835434C}" name="Vas">
      <calculatedColumnFormula>korona_megyei!S278-korona_megyei!S277</calculatedColumnFormula>
    </tableColumn>
    <tableColumn id="20" xr3:uid="{1768891E-D5FA-47A7-9852-66628C199D1A}" name="Veszprém">
      <calculatedColumnFormula>korona_megyei!T278-korona_megyei!T277</calculatedColumnFormula>
    </tableColumn>
    <tableColumn id="21" xr3:uid="{5B2F349A-D6ED-43D8-95ED-841CBC736C6A}" name="Zala">
      <calculatedColumnFormula>korona_megyei!U278-korona_megyei!U277</calculatedColumnFormula>
    </tableColumn>
    <tableColumn id="22" xr3:uid="{C4717FD2-F0F5-4A3E-8F81-63862A6C1F51}" name="Összes" dataDxfId="62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D60C8-12F8-4D82-BAAE-2EB35917DAB4}" name="Táblázat4" displayName="Táblázat4" ref="A1:U14" totalsRowCount="1" headerRowDxfId="61">
  <autoFilter ref="A1:U13" xr:uid="{632CD12B-90DE-4EEB-A360-3AFDE89D949D}"/>
  <tableColumns count="21">
    <tableColumn id="1" xr3:uid="{B58148B9-BEF4-4A1E-925D-34420B3655B2}" name="Hónap" totalsRowLabel="Összeg"/>
    <tableColumn id="2" xr3:uid="{6F61FFBA-7DE1-4339-9E07-571BF17BE112}" name=" Bács-Kiskun " totalsRowFunction="sum" dataDxfId="60" totalsRowDxfId="59" dataCellStyle="Ezres"/>
    <tableColumn id="3" xr3:uid="{C16675C4-281C-43FF-8C05-8F86729C6C57}" name=" Baranya " totalsRowFunction="sum" dataDxfId="58" totalsRowDxfId="57" dataCellStyle="Ezres"/>
    <tableColumn id="4" xr3:uid="{66919442-06FF-4BEA-8516-303275CBFFAB}" name=" Békés " totalsRowFunction="sum" dataDxfId="56" totalsRowDxfId="55" dataCellStyle="Ezres"/>
    <tableColumn id="5" xr3:uid="{96A9016B-31DE-465F-AA29-BBDA643343F0}" name=" Borsod-Abaúj-Zemplén " totalsRowFunction="sum" dataDxfId="54" totalsRowDxfId="53" dataCellStyle="Ezres"/>
    <tableColumn id="6" xr3:uid="{D2AAF3BF-2674-4C52-992B-DD8FFF94F5C4}" name=" Budapest " totalsRowFunction="sum" dataDxfId="52" totalsRowDxfId="51" dataCellStyle="Ezres"/>
    <tableColumn id="7" xr3:uid="{589156AC-D6FF-4D97-A2F8-375A346F3CB0}" name=" Csongrád-Csanád " totalsRowFunction="sum" dataDxfId="50" totalsRowDxfId="49" dataCellStyle="Ezres"/>
    <tableColumn id="8" xr3:uid="{D90A4ED3-8A41-490A-8935-F8BDFD458C26}" name=" Fejér " totalsRowFunction="sum" dataDxfId="48" totalsRowDxfId="47" dataCellStyle="Ezres"/>
    <tableColumn id="9" xr3:uid="{71F15BF1-E505-41EF-8618-A0654858B51D}" name=" Győr-Moson-Sopron " totalsRowFunction="sum" dataDxfId="46" totalsRowDxfId="45" dataCellStyle="Ezres"/>
    <tableColumn id="10" xr3:uid="{D2B4C8FD-C4E4-4DB3-AE5E-30A65836358E}" name=" Hajdú-Bihar " totalsRowFunction="sum" dataDxfId="44" totalsRowDxfId="43" dataCellStyle="Ezres"/>
    <tableColumn id="11" xr3:uid="{DB1E2E48-2C6F-4EEB-84E4-5068703E3B16}" name=" Heves " totalsRowFunction="sum" dataDxfId="42" totalsRowDxfId="41" dataCellStyle="Ezres"/>
    <tableColumn id="12" xr3:uid="{3B317076-4D61-4721-9C08-08A2C661015C}" name=" Jász-Nagykun-Szolnok " totalsRowFunction="sum" dataDxfId="40" totalsRowDxfId="39" dataCellStyle="Ezres"/>
    <tableColumn id="13" xr3:uid="{F5E8DE42-60B8-4022-AAAB-9542D1BC10D2}" name=" Komárom-Esztergom " totalsRowFunction="sum" dataDxfId="38" totalsRowDxfId="37" dataCellStyle="Ezres"/>
    <tableColumn id="14" xr3:uid="{9A36632E-8503-4B25-81D6-AADA21010A0C}" name=" Nógrád " totalsRowFunction="sum" dataDxfId="36" totalsRowDxfId="35" dataCellStyle="Ezres"/>
    <tableColumn id="15" xr3:uid="{8DC473C3-3460-4F7E-8C70-E6BF62D474FB}" name=" Pest " totalsRowFunction="sum" dataDxfId="34" totalsRowDxfId="33" dataCellStyle="Ezres"/>
    <tableColumn id="16" xr3:uid="{11F39700-B06B-4B4A-9D8E-0BCB79306383}" name=" Somogy " totalsRowFunction="sum" dataDxfId="32" totalsRowDxfId="31" dataCellStyle="Ezres"/>
    <tableColumn id="17" xr3:uid="{841CE6F3-B4F0-4E61-BDA4-07A5914DB51F}" name=" Szabolcs-Szatmár-Bereg " totalsRowFunction="sum" dataDxfId="30" totalsRowDxfId="29" dataCellStyle="Ezres"/>
    <tableColumn id="18" xr3:uid="{D00387DA-7604-45DE-B781-FC2DC59D35A6}" name=" Tolna " totalsRowFunction="sum" dataDxfId="28" totalsRowDxfId="27" dataCellStyle="Ezres"/>
    <tableColumn id="19" xr3:uid="{9C301BC6-F8ED-4EA5-AB99-04A78AFBC9F4}" name=" Vas " totalsRowFunction="sum" dataDxfId="26" totalsRowDxfId="25" dataCellStyle="Ezres"/>
    <tableColumn id="20" xr3:uid="{782014CE-ACD6-4F46-A5D2-CFADF984CBB7}" name=" Veszprém " totalsRowFunction="sum" dataDxfId="24" totalsRowDxfId="23" dataCellStyle="Ezres"/>
    <tableColumn id="21" xr3:uid="{4CFBEC78-9B2B-429A-9F2D-E2EDC5CF5071}" name=" Zala " totalsRowFunction="sum" dataDxfId="22" totalsRowDxfId="21" dataCellStyle="Ez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8"/>
  <sheetViews>
    <sheetView showGridLines="0" tabSelected="1" topLeftCell="A344" workbookViewId="0">
      <selection activeCell="A358" sqref="A358"/>
    </sheetView>
  </sheetViews>
  <sheetFormatPr defaultColWidth="8.85546875" defaultRowHeight="12.75" x14ac:dyDescent="0.2"/>
  <cols>
    <col min="1" max="1" width="12.42578125" style="3" bestFit="1" customWidth="1"/>
    <col min="2" max="2" width="18.28515625" style="5" bestFit="1" customWidth="1"/>
    <col min="3" max="3" width="13.5703125" style="5" bestFit="1" customWidth="1"/>
    <col min="4" max="4" width="11.28515625" style="5" bestFit="1" customWidth="1"/>
    <col min="5" max="5" width="29" style="5" bestFit="1" customWidth="1"/>
    <col min="6" max="6" width="14.7109375" style="5" bestFit="1" customWidth="1"/>
    <col min="7" max="7" width="23" style="5" bestFit="1" customWidth="1"/>
    <col min="8" max="8" width="11.28515625" style="5" bestFit="1" customWidth="1"/>
    <col min="9" max="9" width="25.42578125" style="5" bestFit="1" customWidth="1"/>
    <col min="10" max="10" width="18.28515625" style="5" bestFit="1" customWidth="1"/>
    <col min="11" max="11" width="11.28515625" style="5" bestFit="1" customWidth="1"/>
    <col min="12" max="12" width="29" style="5" bestFit="1" customWidth="1"/>
    <col min="13" max="13" width="25.42578125" style="5" bestFit="1" customWidth="1"/>
    <col min="14" max="14" width="12.42578125" style="5" bestFit="1" customWidth="1"/>
    <col min="15" max="15" width="10.140625" style="5" bestFit="1" customWidth="1"/>
    <col min="16" max="16" width="12.42578125" style="5" bestFit="1" customWidth="1"/>
    <col min="17" max="17" width="31.28515625" style="5" bestFit="1" customWidth="1"/>
    <col min="18" max="18" width="11.28515625" style="5" bestFit="1" customWidth="1"/>
    <col min="19" max="19" width="10.140625" style="5" bestFit="1" customWidth="1"/>
    <col min="20" max="20" width="14.7109375" style="5" bestFit="1" customWidth="1"/>
    <col min="21" max="21" width="10.140625" style="5" bestFit="1" customWidth="1"/>
    <col min="22" max="16384" width="8.85546875" style="3"/>
  </cols>
  <sheetData>
    <row r="1" spans="1:21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">
      <c r="A2" s="4">
        <v>43921</v>
      </c>
      <c r="B2" s="5">
        <v>8</v>
      </c>
      <c r="C2" s="5">
        <v>20</v>
      </c>
      <c r="D2" s="5">
        <v>3</v>
      </c>
      <c r="E2" s="5">
        <v>6</v>
      </c>
      <c r="F2" s="5">
        <v>215</v>
      </c>
      <c r="G2" s="5">
        <v>17</v>
      </c>
      <c r="H2" s="5">
        <v>12</v>
      </c>
      <c r="I2" s="5">
        <v>25</v>
      </c>
      <c r="J2" s="5">
        <v>8</v>
      </c>
      <c r="K2" s="5">
        <v>2</v>
      </c>
      <c r="L2" s="5">
        <v>4</v>
      </c>
      <c r="M2" s="5">
        <v>12</v>
      </c>
      <c r="N2" s="5">
        <v>5</v>
      </c>
      <c r="O2" s="5">
        <v>89</v>
      </c>
      <c r="P2" s="5">
        <v>11</v>
      </c>
      <c r="Q2" s="5">
        <v>24</v>
      </c>
      <c r="R2" s="5">
        <v>7</v>
      </c>
      <c r="S2" s="5">
        <v>8</v>
      </c>
      <c r="T2" s="5">
        <v>10</v>
      </c>
      <c r="U2" s="5">
        <v>6</v>
      </c>
    </row>
    <row r="3" spans="1:21" x14ac:dyDescent="0.2">
      <c r="A3" s="4">
        <v>43922</v>
      </c>
      <c r="B3" s="5">
        <v>8</v>
      </c>
      <c r="C3" s="5">
        <v>19</v>
      </c>
      <c r="D3" s="5">
        <v>3</v>
      </c>
      <c r="E3" s="5">
        <v>6</v>
      </c>
      <c r="F3" s="5">
        <v>232</v>
      </c>
      <c r="G3" s="5">
        <v>17</v>
      </c>
      <c r="H3" s="5">
        <v>13</v>
      </c>
      <c r="I3" s="5">
        <v>26</v>
      </c>
      <c r="J3" s="5">
        <v>9</v>
      </c>
      <c r="K3" s="5">
        <v>3</v>
      </c>
      <c r="L3" s="5">
        <v>5</v>
      </c>
      <c r="M3" s="5">
        <v>12</v>
      </c>
      <c r="N3" s="5">
        <v>5</v>
      </c>
      <c r="O3" s="5">
        <v>98</v>
      </c>
      <c r="P3" s="5">
        <v>11</v>
      </c>
      <c r="Q3" s="5">
        <v>25</v>
      </c>
      <c r="R3" s="5">
        <v>7</v>
      </c>
      <c r="S3" s="5">
        <v>9</v>
      </c>
      <c r="T3" s="5">
        <v>10</v>
      </c>
      <c r="U3" s="5">
        <v>7</v>
      </c>
    </row>
    <row r="4" spans="1:21" x14ac:dyDescent="0.2">
      <c r="A4" s="4">
        <v>43923</v>
      </c>
      <c r="B4" s="5">
        <v>15</v>
      </c>
      <c r="C4" s="5">
        <v>19</v>
      </c>
      <c r="D4" s="5">
        <v>3</v>
      </c>
      <c r="E4" s="5">
        <v>6</v>
      </c>
      <c r="F4" s="5">
        <v>243</v>
      </c>
      <c r="G4" s="5">
        <v>21</v>
      </c>
      <c r="H4" s="5">
        <v>18</v>
      </c>
      <c r="I4" s="5">
        <v>28</v>
      </c>
      <c r="J4" s="5">
        <v>10</v>
      </c>
      <c r="K4" s="5">
        <v>3</v>
      </c>
      <c r="L4" s="5">
        <v>7</v>
      </c>
      <c r="M4" s="5">
        <v>13</v>
      </c>
      <c r="N4" s="5">
        <v>6</v>
      </c>
      <c r="O4" s="5">
        <v>122</v>
      </c>
      <c r="P4" s="5">
        <v>11</v>
      </c>
      <c r="Q4" s="5">
        <v>27</v>
      </c>
      <c r="R4" s="5">
        <v>7</v>
      </c>
      <c r="S4" s="5">
        <v>9</v>
      </c>
      <c r="T4" s="5">
        <v>10</v>
      </c>
      <c r="U4" s="5">
        <v>7</v>
      </c>
    </row>
    <row r="5" spans="1:21" x14ac:dyDescent="0.2">
      <c r="A5" s="4">
        <v>43924</v>
      </c>
      <c r="B5" s="5">
        <v>17</v>
      </c>
      <c r="C5" s="5">
        <v>21</v>
      </c>
      <c r="D5" s="5">
        <v>4</v>
      </c>
      <c r="E5" s="5">
        <v>6</v>
      </c>
      <c r="F5" s="5">
        <v>261</v>
      </c>
      <c r="G5" s="5">
        <v>23</v>
      </c>
      <c r="H5" s="5">
        <v>21</v>
      </c>
      <c r="I5" s="5">
        <v>28</v>
      </c>
      <c r="J5" s="5">
        <v>11</v>
      </c>
      <c r="K5" s="5">
        <v>3</v>
      </c>
      <c r="L5" s="5">
        <v>8</v>
      </c>
      <c r="M5" s="5">
        <v>15</v>
      </c>
      <c r="N5" s="5">
        <v>7</v>
      </c>
      <c r="O5" s="5">
        <v>124</v>
      </c>
      <c r="P5" s="5">
        <v>12</v>
      </c>
      <c r="Q5" s="5">
        <v>28</v>
      </c>
      <c r="R5" s="5">
        <v>7</v>
      </c>
      <c r="S5" s="5">
        <v>9</v>
      </c>
      <c r="T5" s="5">
        <v>10</v>
      </c>
      <c r="U5" s="5">
        <v>8</v>
      </c>
    </row>
    <row r="6" spans="1:21" x14ac:dyDescent="0.2">
      <c r="A6" s="4">
        <v>43925</v>
      </c>
      <c r="B6" s="5">
        <v>18</v>
      </c>
      <c r="C6" s="5">
        <v>21</v>
      </c>
      <c r="D6" s="5">
        <v>6</v>
      </c>
      <c r="E6" s="5">
        <v>5</v>
      </c>
      <c r="F6" s="5">
        <v>291</v>
      </c>
      <c r="G6" s="5">
        <v>25</v>
      </c>
      <c r="H6" s="5">
        <v>21</v>
      </c>
      <c r="I6" s="5">
        <v>33</v>
      </c>
      <c r="J6" s="5">
        <v>13</v>
      </c>
      <c r="K6" s="5">
        <v>3</v>
      </c>
      <c r="L6" s="5">
        <v>7</v>
      </c>
      <c r="M6" s="5">
        <v>14</v>
      </c>
      <c r="N6" s="5">
        <v>8</v>
      </c>
      <c r="O6" s="5">
        <v>134</v>
      </c>
      <c r="P6" s="5">
        <v>12</v>
      </c>
      <c r="Q6" s="5">
        <v>28</v>
      </c>
      <c r="R6" s="5">
        <v>7</v>
      </c>
      <c r="S6" s="5">
        <v>11</v>
      </c>
      <c r="T6" s="5">
        <v>10</v>
      </c>
      <c r="U6" s="5">
        <v>10</v>
      </c>
    </row>
    <row r="7" spans="1:21" x14ac:dyDescent="0.2">
      <c r="A7" s="4">
        <v>43926</v>
      </c>
      <c r="B7" s="5">
        <v>19</v>
      </c>
      <c r="C7" s="5">
        <v>23</v>
      </c>
      <c r="D7" s="5">
        <v>8</v>
      </c>
      <c r="E7" s="5">
        <v>7</v>
      </c>
      <c r="F7" s="5">
        <v>313</v>
      </c>
      <c r="G7" s="5">
        <v>30</v>
      </c>
      <c r="H7" s="5">
        <v>24</v>
      </c>
      <c r="I7" s="5">
        <v>34</v>
      </c>
      <c r="J7" s="5">
        <v>14</v>
      </c>
      <c r="K7" s="5">
        <v>3</v>
      </c>
      <c r="L7" s="5">
        <v>8</v>
      </c>
      <c r="M7" s="5">
        <v>14</v>
      </c>
      <c r="N7" s="5">
        <v>10</v>
      </c>
      <c r="O7" s="5">
        <v>142</v>
      </c>
      <c r="P7" s="5">
        <v>15</v>
      </c>
      <c r="Q7" s="5">
        <v>28</v>
      </c>
      <c r="R7" s="5">
        <v>10</v>
      </c>
      <c r="S7" s="5">
        <v>11</v>
      </c>
      <c r="T7" s="5">
        <v>10</v>
      </c>
      <c r="U7" s="5">
        <v>10</v>
      </c>
    </row>
    <row r="8" spans="1:21" x14ac:dyDescent="0.2">
      <c r="A8" s="4">
        <v>43927</v>
      </c>
      <c r="B8" s="5">
        <v>19</v>
      </c>
      <c r="C8" s="5">
        <v>23</v>
      </c>
      <c r="D8" s="5">
        <v>8</v>
      </c>
      <c r="E8" s="5">
        <v>7</v>
      </c>
      <c r="F8" s="5">
        <v>317</v>
      </c>
      <c r="G8" s="5">
        <v>32</v>
      </c>
      <c r="H8" s="5">
        <v>24</v>
      </c>
      <c r="I8" s="5">
        <v>34</v>
      </c>
      <c r="J8" s="5">
        <v>15</v>
      </c>
      <c r="K8" s="5">
        <v>4</v>
      </c>
      <c r="L8" s="5">
        <v>8</v>
      </c>
      <c r="M8" s="5">
        <v>14</v>
      </c>
      <c r="N8" s="5">
        <v>10</v>
      </c>
      <c r="O8" s="5">
        <v>142</v>
      </c>
      <c r="P8" s="5">
        <v>15</v>
      </c>
      <c r="Q8" s="5">
        <v>28</v>
      </c>
      <c r="R8" s="5">
        <v>12</v>
      </c>
      <c r="S8" s="5">
        <v>11</v>
      </c>
      <c r="T8" s="5">
        <v>10</v>
      </c>
      <c r="U8" s="5">
        <v>11</v>
      </c>
    </row>
    <row r="9" spans="1:21" x14ac:dyDescent="0.2">
      <c r="A9" s="4">
        <v>43928</v>
      </c>
      <c r="B9" s="5">
        <v>19</v>
      </c>
      <c r="C9" s="5">
        <v>23</v>
      </c>
      <c r="D9" s="5">
        <v>9</v>
      </c>
      <c r="E9" s="5">
        <v>7</v>
      </c>
      <c r="F9" s="5">
        <v>345</v>
      </c>
      <c r="G9" s="5">
        <v>32</v>
      </c>
      <c r="H9" s="5">
        <v>39</v>
      </c>
      <c r="I9" s="5">
        <v>36</v>
      </c>
      <c r="J9" s="5">
        <v>15</v>
      </c>
      <c r="K9" s="5">
        <v>4</v>
      </c>
      <c r="L9" s="5">
        <v>10</v>
      </c>
      <c r="M9" s="5">
        <v>15</v>
      </c>
      <c r="N9" s="5">
        <v>11</v>
      </c>
      <c r="O9" s="5">
        <v>153</v>
      </c>
      <c r="P9" s="5">
        <v>16</v>
      </c>
      <c r="Q9" s="5">
        <v>34</v>
      </c>
      <c r="R9" s="5">
        <v>13</v>
      </c>
      <c r="S9" s="5">
        <v>12</v>
      </c>
      <c r="T9" s="5">
        <v>13</v>
      </c>
      <c r="U9" s="5">
        <v>11</v>
      </c>
    </row>
    <row r="10" spans="1:21" x14ac:dyDescent="0.2">
      <c r="A10" s="4">
        <v>43929</v>
      </c>
      <c r="B10" s="5">
        <v>19</v>
      </c>
      <c r="C10" s="5">
        <v>23</v>
      </c>
      <c r="D10" s="5">
        <v>10</v>
      </c>
      <c r="E10" s="5">
        <v>7</v>
      </c>
      <c r="F10" s="5">
        <v>387</v>
      </c>
      <c r="G10" s="5">
        <v>40</v>
      </c>
      <c r="H10" s="5">
        <v>49</v>
      </c>
      <c r="I10" s="5">
        <v>37</v>
      </c>
      <c r="J10" s="5">
        <v>15</v>
      </c>
      <c r="K10" s="5">
        <v>4</v>
      </c>
      <c r="L10" s="5">
        <v>10</v>
      </c>
      <c r="M10" s="5">
        <v>15</v>
      </c>
      <c r="N10" s="5">
        <v>12</v>
      </c>
      <c r="O10" s="5">
        <v>164</v>
      </c>
      <c r="P10" s="5">
        <v>17</v>
      </c>
      <c r="Q10" s="5">
        <v>36</v>
      </c>
      <c r="R10" s="5">
        <v>13</v>
      </c>
      <c r="S10" s="5">
        <v>12</v>
      </c>
      <c r="T10" s="5">
        <v>14</v>
      </c>
      <c r="U10" s="5">
        <v>11</v>
      </c>
    </row>
    <row r="11" spans="1:21" x14ac:dyDescent="0.2">
      <c r="A11" s="4">
        <v>43930</v>
      </c>
      <c r="B11" s="5">
        <v>19</v>
      </c>
      <c r="C11" s="5">
        <v>23</v>
      </c>
      <c r="D11" s="5">
        <v>11</v>
      </c>
      <c r="E11" s="5">
        <v>10</v>
      </c>
      <c r="F11" s="5">
        <v>428</v>
      </c>
      <c r="G11" s="5">
        <v>40</v>
      </c>
      <c r="H11" s="5">
        <v>55</v>
      </c>
      <c r="I11" s="5">
        <v>37</v>
      </c>
      <c r="J11" s="5">
        <v>15</v>
      </c>
      <c r="K11" s="5">
        <v>4</v>
      </c>
      <c r="L11" s="5">
        <v>11</v>
      </c>
      <c r="M11" s="5">
        <v>17</v>
      </c>
      <c r="N11" s="5">
        <v>12</v>
      </c>
      <c r="O11" s="5">
        <v>183</v>
      </c>
      <c r="P11" s="5">
        <v>17</v>
      </c>
      <c r="Q11" s="5">
        <v>36</v>
      </c>
      <c r="R11" s="5">
        <v>13</v>
      </c>
      <c r="S11" s="5">
        <v>12</v>
      </c>
      <c r="T11" s="5">
        <v>18</v>
      </c>
      <c r="U11" s="5">
        <v>19</v>
      </c>
    </row>
    <row r="12" spans="1:21" x14ac:dyDescent="0.2">
      <c r="A12" s="4">
        <v>43931</v>
      </c>
      <c r="B12" s="5">
        <v>21</v>
      </c>
      <c r="C12" s="5">
        <v>28</v>
      </c>
      <c r="D12" s="5">
        <v>11</v>
      </c>
      <c r="E12" s="5">
        <v>10</v>
      </c>
      <c r="F12" s="5">
        <v>580</v>
      </c>
      <c r="G12" s="5">
        <v>42</v>
      </c>
      <c r="H12" s="5">
        <v>72</v>
      </c>
      <c r="I12" s="5">
        <v>43</v>
      </c>
      <c r="J12" s="5">
        <v>17</v>
      </c>
      <c r="K12" s="5">
        <v>5</v>
      </c>
      <c r="L12" s="5">
        <v>12</v>
      </c>
      <c r="M12" s="5">
        <v>17</v>
      </c>
      <c r="N12" s="5">
        <v>12</v>
      </c>
      <c r="O12" s="5">
        <v>194</v>
      </c>
      <c r="P12" s="5">
        <v>17</v>
      </c>
      <c r="Q12" s="5">
        <v>37</v>
      </c>
      <c r="R12" s="5">
        <v>13</v>
      </c>
      <c r="S12" s="5">
        <v>13</v>
      </c>
      <c r="T12" s="5">
        <v>23</v>
      </c>
      <c r="U12" s="5">
        <v>23</v>
      </c>
    </row>
    <row r="13" spans="1:21" x14ac:dyDescent="0.2">
      <c r="A13" s="4">
        <v>43932</v>
      </c>
      <c r="B13" s="5">
        <v>22</v>
      </c>
      <c r="C13" s="5">
        <v>29</v>
      </c>
      <c r="D13" s="5">
        <v>11</v>
      </c>
      <c r="E13" s="5">
        <v>13</v>
      </c>
      <c r="F13" s="5">
        <v>655</v>
      </c>
      <c r="G13" s="5">
        <v>44</v>
      </c>
      <c r="H13" s="5">
        <v>82</v>
      </c>
      <c r="I13" s="5">
        <v>44</v>
      </c>
      <c r="J13" s="5">
        <v>17</v>
      </c>
      <c r="K13" s="5">
        <v>8</v>
      </c>
      <c r="L13" s="5">
        <v>13</v>
      </c>
      <c r="M13" s="5">
        <v>20</v>
      </c>
      <c r="N13" s="5">
        <v>17</v>
      </c>
      <c r="O13" s="5">
        <v>199</v>
      </c>
      <c r="P13" s="5">
        <v>18</v>
      </c>
      <c r="Q13" s="5">
        <v>37</v>
      </c>
      <c r="R13" s="5">
        <v>13</v>
      </c>
      <c r="S13" s="5">
        <v>14</v>
      </c>
      <c r="T13" s="5">
        <v>28</v>
      </c>
      <c r="U13" s="5">
        <v>26</v>
      </c>
    </row>
    <row r="14" spans="1:21" x14ac:dyDescent="0.2">
      <c r="A14" s="4">
        <v>43933</v>
      </c>
      <c r="B14" s="5">
        <v>22</v>
      </c>
      <c r="C14" s="5">
        <v>29</v>
      </c>
      <c r="D14" s="5">
        <v>11</v>
      </c>
      <c r="E14" s="5">
        <v>44</v>
      </c>
      <c r="F14" s="5">
        <v>669</v>
      </c>
      <c r="G14" s="5">
        <v>45</v>
      </c>
      <c r="H14" s="5">
        <v>93</v>
      </c>
      <c r="I14" s="5">
        <v>60</v>
      </c>
      <c r="J14" s="5">
        <v>18</v>
      </c>
      <c r="K14" s="5">
        <v>9</v>
      </c>
      <c r="L14" s="5">
        <v>14</v>
      </c>
      <c r="M14" s="5">
        <v>20</v>
      </c>
      <c r="N14" s="5">
        <v>18</v>
      </c>
      <c r="O14" s="5">
        <v>215</v>
      </c>
      <c r="P14" s="5">
        <v>20</v>
      </c>
      <c r="Q14" s="5">
        <v>38</v>
      </c>
      <c r="R14" s="5">
        <v>13</v>
      </c>
      <c r="S14" s="5">
        <v>14</v>
      </c>
      <c r="T14" s="5">
        <v>30</v>
      </c>
      <c r="U14" s="5">
        <v>28</v>
      </c>
    </row>
    <row r="15" spans="1:21" x14ac:dyDescent="0.2">
      <c r="A15" s="4">
        <v>43934</v>
      </c>
      <c r="B15" s="5">
        <v>22</v>
      </c>
      <c r="C15" s="5">
        <v>29</v>
      </c>
      <c r="D15" s="5">
        <v>11</v>
      </c>
      <c r="E15" s="5">
        <v>45</v>
      </c>
      <c r="F15" s="5">
        <v>703</v>
      </c>
      <c r="G15" s="5">
        <v>47</v>
      </c>
      <c r="H15" s="5">
        <v>102</v>
      </c>
      <c r="I15" s="5">
        <v>61</v>
      </c>
      <c r="J15" s="5">
        <v>18</v>
      </c>
      <c r="K15" s="5">
        <v>9</v>
      </c>
      <c r="L15" s="5">
        <v>14</v>
      </c>
      <c r="M15" s="5">
        <v>20</v>
      </c>
      <c r="N15" s="5">
        <v>19</v>
      </c>
      <c r="O15" s="5">
        <v>214</v>
      </c>
      <c r="P15" s="5">
        <v>20</v>
      </c>
      <c r="Q15" s="5">
        <v>38</v>
      </c>
      <c r="R15" s="5">
        <v>13</v>
      </c>
      <c r="S15" s="5">
        <v>14</v>
      </c>
      <c r="T15" s="5">
        <v>31</v>
      </c>
      <c r="U15" s="5">
        <v>28</v>
      </c>
    </row>
    <row r="16" spans="1:21" x14ac:dyDescent="0.2">
      <c r="A16" s="4">
        <v>43935</v>
      </c>
      <c r="B16" s="5">
        <v>22</v>
      </c>
      <c r="C16" s="5">
        <v>29</v>
      </c>
      <c r="D16" s="5">
        <v>12</v>
      </c>
      <c r="E16" s="5">
        <v>45</v>
      </c>
      <c r="F16" s="5">
        <v>732</v>
      </c>
      <c r="G16" s="5">
        <v>51</v>
      </c>
      <c r="H16" s="5">
        <v>106</v>
      </c>
      <c r="I16" s="5">
        <v>61</v>
      </c>
      <c r="J16" s="5">
        <v>19</v>
      </c>
      <c r="K16" s="5">
        <v>11</v>
      </c>
      <c r="L16" s="5">
        <v>15</v>
      </c>
      <c r="M16" s="5">
        <v>20</v>
      </c>
      <c r="N16" s="5">
        <v>19</v>
      </c>
      <c r="O16" s="5">
        <v>220</v>
      </c>
      <c r="P16" s="5">
        <v>21</v>
      </c>
      <c r="Q16" s="5">
        <v>40</v>
      </c>
      <c r="R16" s="5">
        <v>13</v>
      </c>
      <c r="S16" s="5">
        <v>14</v>
      </c>
      <c r="T16" s="5">
        <v>32</v>
      </c>
      <c r="U16" s="5">
        <v>30</v>
      </c>
    </row>
    <row r="17" spans="1:21" x14ac:dyDescent="0.2">
      <c r="A17" s="4">
        <v>43936</v>
      </c>
      <c r="B17" s="5">
        <v>22</v>
      </c>
      <c r="C17" s="5">
        <v>29</v>
      </c>
      <c r="D17" s="5">
        <v>12</v>
      </c>
      <c r="E17" s="5">
        <v>48</v>
      </c>
      <c r="F17" s="5">
        <v>770</v>
      </c>
      <c r="G17" s="5">
        <v>52</v>
      </c>
      <c r="H17" s="5">
        <v>114</v>
      </c>
      <c r="I17" s="5">
        <v>61</v>
      </c>
      <c r="J17" s="5">
        <v>19</v>
      </c>
      <c r="K17" s="5">
        <v>12</v>
      </c>
      <c r="L17" s="5">
        <v>15</v>
      </c>
      <c r="M17" s="5">
        <v>20</v>
      </c>
      <c r="N17" s="5">
        <v>19</v>
      </c>
      <c r="O17" s="5">
        <v>234</v>
      </c>
      <c r="P17" s="5">
        <v>21</v>
      </c>
      <c r="Q17" s="5">
        <v>41</v>
      </c>
      <c r="R17" s="5">
        <v>13</v>
      </c>
      <c r="S17" s="5">
        <v>14</v>
      </c>
      <c r="T17" s="5">
        <v>32</v>
      </c>
      <c r="U17" s="5">
        <v>31</v>
      </c>
    </row>
    <row r="18" spans="1:21" x14ac:dyDescent="0.2">
      <c r="A18" s="4">
        <v>43937</v>
      </c>
      <c r="B18" s="5">
        <v>22</v>
      </c>
      <c r="C18" s="5">
        <v>32</v>
      </c>
      <c r="D18" s="5">
        <v>12</v>
      </c>
      <c r="E18" s="5">
        <v>50</v>
      </c>
      <c r="F18" s="5">
        <v>805</v>
      </c>
      <c r="G18" s="5">
        <v>52</v>
      </c>
      <c r="H18" s="5">
        <v>122</v>
      </c>
      <c r="I18" s="5">
        <v>62</v>
      </c>
      <c r="J18" s="5">
        <v>19</v>
      </c>
      <c r="K18" s="5">
        <v>13</v>
      </c>
      <c r="L18" s="5">
        <v>16</v>
      </c>
      <c r="M18" s="5">
        <v>21</v>
      </c>
      <c r="N18" s="5">
        <v>19</v>
      </c>
      <c r="O18" s="5">
        <v>249</v>
      </c>
      <c r="P18" s="5">
        <v>21</v>
      </c>
      <c r="Q18" s="5">
        <v>42</v>
      </c>
      <c r="R18" s="5">
        <v>14</v>
      </c>
      <c r="S18" s="5">
        <v>14</v>
      </c>
      <c r="T18" s="5">
        <v>34</v>
      </c>
      <c r="U18" s="5">
        <v>33</v>
      </c>
    </row>
    <row r="19" spans="1:21" x14ac:dyDescent="0.2">
      <c r="A19" s="4">
        <v>43938</v>
      </c>
      <c r="B19" s="5">
        <v>22</v>
      </c>
      <c r="C19" s="5">
        <v>33</v>
      </c>
      <c r="D19" s="5">
        <v>12</v>
      </c>
      <c r="E19" s="5">
        <v>52</v>
      </c>
      <c r="F19" s="5">
        <v>883</v>
      </c>
      <c r="G19" s="5">
        <v>54</v>
      </c>
      <c r="H19" s="5">
        <v>128</v>
      </c>
      <c r="I19" s="5">
        <v>63</v>
      </c>
      <c r="J19" s="5">
        <v>19</v>
      </c>
      <c r="K19" s="5">
        <v>13</v>
      </c>
      <c r="L19" s="5">
        <v>17</v>
      </c>
      <c r="M19" s="5">
        <v>23</v>
      </c>
      <c r="N19" s="5">
        <v>20</v>
      </c>
      <c r="O19" s="5">
        <v>259</v>
      </c>
      <c r="P19" s="5">
        <v>21</v>
      </c>
      <c r="Q19" s="5">
        <v>43</v>
      </c>
      <c r="R19" s="5">
        <v>14</v>
      </c>
      <c r="S19" s="5">
        <v>14</v>
      </c>
      <c r="T19" s="5">
        <v>36</v>
      </c>
      <c r="U19" s="5">
        <v>37</v>
      </c>
    </row>
    <row r="20" spans="1:21" x14ac:dyDescent="0.2">
      <c r="A20" s="4">
        <v>43939</v>
      </c>
      <c r="B20" s="5">
        <v>23</v>
      </c>
      <c r="C20" s="5">
        <v>33</v>
      </c>
      <c r="D20" s="5">
        <v>13</v>
      </c>
      <c r="E20" s="5">
        <v>52</v>
      </c>
      <c r="F20" s="5">
        <v>929</v>
      </c>
      <c r="G20" s="5">
        <v>55</v>
      </c>
      <c r="H20" s="5">
        <v>141</v>
      </c>
      <c r="I20" s="5">
        <v>63</v>
      </c>
      <c r="J20" s="5">
        <v>19</v>
      </c>
      <c r="K20" s="5">
        <v>13</v>
      </c>
      <c r="L20" s="5">
        <v>18</v>
      </c>
      <c r="M20" s="5">
        <v>25</v>
      </c>
      <c r="N20" s="5">
        <v>20</v>
      </c>
      <c r="O20" s="5">
        <v>264</v>
      </c>
      <c r="P20" s="5">
        <v>21</v>
      </c>
      <c r="Q20" s="5">
        <v>43</v>
      </c>
      <c r="R20" s="5">
        <v>14</v>
      </c>
      <c r="S20" s="5">
        <v>14</v>
      </c>
      <c r="T20" s="5">
        <v>37</v>
      </c>
      <c r="U20" s="5">
        <v>37</v>
      </c>
    </row>
    <row r="21" spans="1:21" x14ac:dyDescent="0.2">
      <c r="A21" s="4">
        <v>43940</v>
      </c>
      <c r="B21" s="5">
        <v>23</v>
      </c>
      <c r="C21" s="5">
        <v>33</v>
      </c>
      <c r="D21" s="5">
        <v>13</v>
      </c>
      <c r="E21" s="5">
        <v>52</v>
      </c>
      <c r="F21" s="5">
        <v>971</v>
      </c>
      <c r="G21" s="5">
        <v>57</v>
      </c>
      <c r="H21" s="5">
        <v>146</v>
      </c>
      <c r="I21" s="5">
        <v>63</v>
      </c>
      <c r="J21" s="5">
        <v>19</v>
      </c>
      <c r="K21" s="5">
        <v>13</v>
      </c>
      <c r="L21" s="5">
        <v>19</v>
      </c>
      <c r="M21" s="5">
        <v>32</v>
      </c>
      <c r="N21" s="5">
        <v>22</v>
      </c>
      <c r="O21" s="5">
        <v>278</v>
      </c>
      <c r="P21" s="5">
        <v>23</v>
      </c>
      <c r="Q21" s="5">
        <v>43</v>
      </c>
      <c r="R21" s="5">
        <v>14</v>
      </c>
      <c r="S21" s="5">
        <v>14</v>
      </c>
      <c r="T21" s="5">
        <v>41</v>
      </c>
      <c r="U21" s="5">
        <v>40</v>
      </c>
    </row>
    <row r="22" spans="1:21" x14ac:dyDescent="0.2">
      <c r="A22" s="4">
        <v>43941</v>
      </c>
      <c r="B22" s="5">
        <v>23</v>
      </c>
      <c r="C22" s="5">
        <v>33</v>
      </c>
      <c r="D22" s="5">
        <v>13</v>
      </c>
      <c r="E22" s="5">
        <v>53</v>
      </c>
      <c r="F22" s="5">
        <v>1002</v>
      </c>
      <c r="G22" s="5">
        <v>57</v>
      </c>
      <c r="H22" s="5">
        <v>159</v>
      </c>
      <c r="I22" s="5">
        <v>64</v>
      </c>
      <c r="J22" s="5">
        <v>19</v>
      </c>
      <c r="K22" s="5">
        <v>13</v>
      </c>
      <c r="L22" s="5">
        <v>19</v>
      </c>
      <c r="M22" s="5">
        <v>43</v>
      </c>
      <c r="N22" s="5">
        <v>22</v>
      </c>
      <c r="O22" s="5">
        <v>286</v>
      </c>
      <c r="P22" s="5">
        <v>24</v>
      </c>
      <c r="Q22" s="5">
        <v>43</v>
      </c>
      <c r="R22" s="5">
        <v>14</v>
      </c>
      <c r="S22" s="5">
        <v>14</v>
      </c>
      <c r="T22" s="5">
        <v>43</v>
      </c>
      <c r="U22" s="5">
        <v>40</v>
      </c>
    </row>
    <row r="23" spans="1:21" x14ac:dyDescent="0.2">
      <c r="A23" s="4">
        <v>43942</v>
      </c>
      <c r="B23" s="5">
        <v>23</v>
      </c>
      <c r="C23" s="5">
        <v>34</v>
      </c>
      <c r="D23" s="5">
        <v>13</v>
      </c>
      <c r="E23" s="5">
        <v>53</v>
      </c>
      <c r="F23" s="5">
        <v>1082</v>
      </c>
      <c r="G23" s="5">
        <v>57</v>
      </c>
      <c r="H23" s="5">
        <v>175</v>
      </c>
      <c r="I23" s="5">
        <v>64</v>
      </c>
      <c r="J23" s="5">
        <v>21</v>
      </c>
      <c r="K23" s="5">
        <v>14</v>
      </c>
      <c r="L23" s="5">
        <v>19</v>
      </c>
      <c r="M23" s="5">
        <v>48</v>
      </c>
      <c r="N23" s="5">
        <v>23</v>
      </c>
      <c r="O23" s="5">
        <v>293</v>
      </c>
      <c r="P23" s="5">
        <v>24</v>
      </c>
      <c r="Q23" s="5">
        <v>44</v>
      </c>
      <c r="R23" s="5">
        <v>14</v>
      </c>
      <c r="S23" s="5">
        <v>14</v>
      </c>
      <c r="T23" s="5">
        <v>43</v>
      </c>
      <c r="U23" s="5">
        <v>40</v>
      </c>
    </row>
    <row r="24" spans="1:21" x14ac:dyDescent="0.2">
      <c r="A24" s="4">
        <v>43943</v>
      </c>
      <c r="B24" s="5">
        <v>23</v>
      </c>
      <c r="C24" s="5">
        <v>35</v>
      </c>
      <c r="D24" s="5">
        <v>13</v>
      </c>
      <c r="E24" s="5">
        <v>53</v>
      </c>
      <c r="F24" s="5">
        <v>1113</v>
      </c>
      <c r="G24" s="5">
        <v>57</v>
      </c>
      <c r="H24" s="5">
        <v>181</v>
      </c>
      <c r="I24" s="5">
        <v>75</v>
      </c>
      <c r="J24" s="5">
        <v>22</v>
      </c>
      <c r="K24" s="5">
        <v>14</v>
      </c>
      <c r="L24" s="5">
        <v>19</v>
      </c>
      <c r="M24" s="5">
        <v>48</v>
      </c>
      <c r="N24" s="5">
        <v>23</v>
      </c>
      <c r="O24" s="5">
        <v>305</v>
      </c>
      <c r="P24" s="5">
        <v>24</v>
      </c>
      <c r="Q24" s="5">
        <v>43</v>
      </c>
      <c r="R24" s="5">
        <v>15</v>
      </c>
      <c r="S24" s="5">
        <v>15</v>
      </c>
      <c r="T24" s="5">
        <v>48</v>
      </c>
      <c r="U24" s="5">
        <v>42</v>
      </c>
    </row>
    <row r="25" spans="1:21" x14ac:dyDescent="0.2">
      <c r="A25" s="4">
        <v>43944</v>
      </c>
      <c r="B25" s="5">
        <v>23</v>
      </c>
      <c r="C25" s="5">
        <v>33</v>
      </c>
      <c r="D25" s="5">
        <v>13</v>
      </c>
      <c r="E25" s="5">
        <v>53</v>
      </c>
      <c r="F25" s="5">
        <v>1173</v>
      </c>
      <c r="G25" s="5">
        <v>57</v>
      </c>
      <c r="H25" s="5">
        <v>213</v>
      </c>
      <c r="I25" s="5">
        <v>72</v>
      </c>
      <c r="J25" s="5">
        <v>21</v>
      </c>
      <c r="K25" s="5">
        <v>14</v>
      </c>
      <c r="L25" s="5">
        <v>19</v>
      </c>
      <c r="M25" s="5">
        <v>64</v>
      </c>
      <c r="N25" s="5">
        <v>23</v>
      </c>
      <c r="O25" s="5">
        <v>317</v>
      </c>
      <c r="P25" s="5">
        <v>24</v>
      </c>
      <c r="Q25" s="5">
        <v>43</v>
      </c>
      <c r="R25" s="5">
        <v>16</v>
      </c>
      <c r="S25" s="5">
        <v>14</v>
      </c>
      <c r="T25" s="5">
        <v>50</v>
      </c>
      <c r="U25" s="5">
        <v>42</v>
      </c>
    </row>
    <row r="26" spans="1:21" x14ac:dyDescent="0.2">
      <c r="A26" s="4">
        <v>43945</v>
      </c>
      <c r="B26" s="5">
        <v>23</v>
      </c>
      <c r="C26" s="5">
        <v>33</v>
      </c>
      <c r="D26" s="5">
        <v>13</v>
      </c>
      <c r="E26" s="5">
        <v>54</v>
      </c>
      <c r="F26" s="5">
        <v>1221</v>
      </c>
      <c r="G26" s="5">
        <v>60</v>
      </c>
      <c r="H26" s="5">
        <v>240</v>
      </c>
      <c r="I26" s="5">
        <v>74</v>
      </c>
      <c r="J26" s="5">
        <v>22</v>
      </c>
      <c r="K26" s="5">
        <v>15</v>
      </c>
      <c r="L26" s="5">
        <v>20</v>
      </c>
      <c r="M26" s="5">
        <v>67</v>
      </c>
      <c r="N26" s="5">
        <v>23</v>
      </c>
      <c r="O26" s="5">
        <v>329</v>
      </c>
      <c r="P26" s="5">
        <v>24</v>
      </c>
      <c r="Q26" s="5">
        <v>43</v>
      </c>
      <c r="R26" s="5">
        <v>16</v>
      </c>
      <c r="S26" s="5">
        <v>14</v>
      </c>
      <c r="T26" s="5">
        <v>50</v>
      </c>
      <c r="U26" s="5">
        <v>42</v>
      </c>
    </row>
    <row r="27" spans="1:21" x14ac:dyDescent="0.2">
      <c r="A27" s="4">
        <v>43946</v>
      </c>
      <c r="B27" s="5">
        <v>23</v>
      </c>
      <c r="C27" s="5">
        <v>33</v>
      </c>
      <c r="D27" s="5">
        <v>13</v>
      </c>
      <c r="E27" s="5">
        <v>59</v>
      </c>
      <c r="F27" s="5">
        <v>1247</v>
      </c>
      <c r="G27" s="5">
        <v>63</v>
      </c>
      <c r="H27" s="5">
        <v>246</v>
      </c>
      <c r="I27" s="5">
        <v>74</v>
      </c>
      <c r="J27" s="5">
        <v>23</v>
      </c>
      <c r="K27" s="5">
        <v>16</v>
      </c>
      <c r="L27" s="5">
        <v>20</v>
      </c>
      <c r="M27" s="5">
        <v>70</v>
      </c>
      <c r="N27" s="5">
        <v>23</v>
      </c>
      <c r="O27" s="5">
        <v>339</v>
      </c>
      <c r="P27" s="5">
        <v>24</v>
      </c>
      <c r="Q27" s="5">
        <v>44</v>
      </c>
      <c r="R27" s="5">
        <v>16</v>
      </c>
      <c r="S27" s="5">
        <v>14</v>
      </c>
      <c r="T27" s="5">
        <v>52</v>
      </c>
      <c r="U27" s="5">
        <v>44</v>
      </c>
    </row>
    <row r="28" spans="1:21" x14ac:dyDescent="0.2">
      <c r="A28" s="4">
        <v>43947</v>
      </c>
      <c r="B28" s="5">
        <v>23</v>
      </c>
      <c r="C28" s="5">
        <v>33</v>
      </c>
      <c r="D28" s="5">
        <v>13</v>
      </c>
      <c r="E28" s="5">
        <v>62</v>
      </c>
      <c r="F28" s="5">
        <v>1274</v>
      </c>
      <c r="G28" s="5">
        <v>63</v>
      </c>
      <c r="H28" s="5">
        <v>251</v>
      </c>
      <c r="I28" s="5">
        <v>75</v>
      </c>
      <c r="J28" s="5">
        <v>23</v>
      </c>
      <c r="K28" s="5">
        <v>16</v>
      </c>
      <c r="L28" s="5">
        <v>21</v>
      </c>
      <c r="M28" s="5">
        <v>72</v>
      </c>
      <c r="N28" s="5">
        <v>23</v>
      </c>
      <c r="O28" s="5">
        <v>350</v>
      </c>
      <c r="P28" s="5">
        <v>24</v>
      </c>
      <c r="Q28" s="5">
        <v>45</v>
      </c>
      <c r="R28" s="5">
        <v>16</v>
      </c>
      <c r="S28" s="5">
        <v>14</v>
      </c>
      <c r="T28" s="5">
        <v>54</v>
      </c>
      <c r="U28" s="5">
        <v>48</v>
      </c>
    </row>
    <row r="29" spans="1:21" x14ac:dyDescent="0.2">
      <c r="A29" s="4">
        <v>43948</v>
      </c>
      <c r="B29" s="5">
        <v>23</v>
      </c>
      <c r="C29" s="5">
        <v>33</v>
      </c>
      <c r="D29" s="5">
        <v>14</v>
      </c>
      <c r="E29" s="5">
        <v>62</v>
      </c>
      <c r="F29" s="5">
        <v>1286</v>
      </c>
      <c r="G29" s="5">
        <v>86</v>
      </c>
      <c r="H29" s="5">
        <v>263</v>
      </c>
      <c r="I29" s="5">
        <v>76</v>
      </c>
      <c r="J29" s="5">
        <v>23</v>
      </c>
      <c r="K29" s="5">
        <v>16</v>
      </c>
      <c r="L29" s="5">
        <v>21</v>
      </c>
      <c r="M29" s="5">
        <v>87</v>
      </c>
      <c r="N29" s="5">
        <v>23</v>
      </c>
      <c r="O29" s="5">
        <v>352</v>
      </c>
      <c r="P29" s="5">
        <v>24</v>
      </c>
      <c r="Q29" s="5">
        <v>45</v>
      </c>
      <c r="R29" s="5">
        <v>16</v>
      </c>
      <c r="S29" s="5">
        <v>14</v>
      </c>
      <c r="T29" s="5">
        <v>54</v>
      </c>
      <c r="U29" s="5">
        <v>65</v>
      </c>
    </row>
    <row r="30" spans="1:21" x14ac:dyDescent="0.2">
      <c r="A30" s="4">
        <v>43949</v>
      </c>
      <c r="B30" s="5">
        <v>23</v>
      </c>
      <c r="C30" s="5">
        <v>33</v>
      </c>
      <c r="D30" s="5">
        <v>14</v>
      </c>
      <c r="E30" s="5">
        <v>62</v>
      </c>
      <c r="F30" s="5">
        <v>1305</v>
      </c>
      <c r="G30" s="5">
        <v>89</v>
      </c>
      <c r="H30" s="5">
        <v>265</v>
      </c>
      <c r="I30" s="5">
        <v>77</v>
      </c>
      <c r="J30" s="5">
        <v>23</v>
      </c>
      <c r="K30" s="5">
        <v>17</v>
      </c>
      <c r="L30" s="5">
        <v>22</v>
      </c>
      <c r="M30" s="5">
        <v>92</v>
      </c>
      <c r="N30" s="5">
        <v>23</v>
      </c>
      <c r="O30" s="5">
        <v>358</v>
      </c>
      <c r="P30" s="5">
        <v>24</v>
      </c>
      <c r="Q30" s="5">
        <v>47</v>
      </c>
      <c r="R30" s="5">
        <v>16</v>
      </c>
      <c r="S30" s="5">
        <v>14</v>
      </c>
      <c r="T30" s="5">
        <v>56</v>
      </c>
      <c r="U30" s="5">
        <v>89</v>
      </c>
    </row>
    <row r="31" spans="1:21" x14ac:dyDescent="0.2">
      <c r="A31" s="4">
        <v>43950</v>
      </c>
      <c r="B31" s="5">
        <v>23</v>
      </c>
      <c r="C31" s="5">
        <v>34</v>
      </c>
      <c r="D31" s="5">
        <v>14</v>
      </c>
      <c r="E31" s="5">
        <v>63</v>
      </c>
      <c r="F31" s="5">
        <v>1347</v>
      </c>
      <c r="G31" s="5">
        <v>96</v>
      </c>
      <c r="H31" s="5">
        <v>269</v>
      </c>
      <c r="I31" s="5">
        <v>77</v>
      </c>
      <c r="J31" s="5">
        <v>23</v>
      </c>
      <c r="K31" s="5">
        <v>17</v>
      </c>
      <c r="L31" s="5">
        <v>22</v>
      </c>
      <c r="M31" s="5">
        <v>93</v>
      </c>
      <c r="N31" s="5">
        <v>24</v>
      </c>
      <c r="O31" s="5">
        <v>368</v>
      </c>
      <c r="P31" s="5">
        <v>25</v>
      </c>
      <c r="Q31" s="5">
        <v>47</v>
      </c>
      <c r="R31" s="5">
        <v>17</v>
      </c>
      <c r="S31" s="5">
        <v>14</v>
      </c>
      <c r="T31" s="5">
        <v>56</v>
      </c>
      <c r="U31" s="5">
        <v>98</v>
      </c>
    </row>
    <row r="32" spans="1:21" x14ac:dyDescent="0.2">
      <c r="A32" s="4">
        <v>43951</v>
      </c>
      <c r="B32" s="5">
        <v>23</v>
      </c>
      <c r="C32" s="5">
        <v>34</v>
      </c>
      <c r="D32" s="5">
        <v>15</v>
      </c>
      <c r="E32" s="5">
        <v>63</v>
      </c>
      <c r="F32" s="5">
        <v>1368</v>
      </c>
      <c r="G32" s="5">
        <v>97</v>
      </c>
      <c r="H32" s="5">
        <v>271</v>
      </c>
      <c r="I32" s="5">
        <v>77</v>
      </c>
      <c r="J32" s="5">
        <v>23</v>
      </c>
      <c r="K32" s="5">
        <v>17</v>
      </c>
      <c r="L32" s="5">
        <v>22</v>
      </c>
      <c r="M32" s="5">
        <v>101</v>
      </c>
      <c r="N32" s="5">
        <v>24</v>
      </c>
      <c r="O32" s="5">
        <v>375</v>
      </c>
      <c r="P32" s="5">
        <v>26</v>
      </c>
      <c r="Q32" s="5">
        <v>47</v>
      </c>
      <c r="R32" s="5">
        <v>17</v>
      </c>
      <c r="S32" s="5">
        <v>14</v>
      </c>
      <c r="T32" s="5">
        <v>58</v>
      </c>
      <c r="U32" s="5">
        <v>103</v>
      </c>
    </row>
    <row r="33" spans="1:21" x14ac:dyDescent="0.2">
      <c r="A33" s="4">
        <v>43952</v>
      </c>
      <c r="B33" s="5">
        <v>23</v>
      </c>
      <c r="C33" s="5">
        <v>34</v>
      </c>
      <c r="D33" s="5">
        <v>16</v>
      </c>
      <c r="E33" s="5">
        <v>64</v>
      </c>
      <c r="F33" s="5">
        <v>1408</v>
      </c>
      <c r="G33" s="5">
        <v>97</v>
      </c>
      <c r="H33" s="5">
        <v>296</v>
      </c>
      <c r="I33" s="5">
        <v>78</v>
      </c>
      <c r="J33" s="5">
        <v>23</v>
      </c>
      <c r="K33" s="5">
        <v>17</v>
      </c>
      <c r="L33" s="5">
        <v>22</v>
      </c>
      <c r="M33" s="5">
        <v>110</v>
      </c>
      <c r="N33" s="5">
        <v>24</v>
      </c>
      <c r="O33" s="5">
        <v>380</v>
      </c>
      <c r="P33" s="5">
        <v>27</v>
      </c>
      <c r="Q33" s="5">
        <v>47</v>
      </c>
      <c r="R33" s="5">
        <v>17</v>
      </c>
      <c r="S33" s="5">
        <v>14</v>
      </c>
      <c r="T33" s="5">
        <v>58</v>
      </c>
      <c r="U33" s="5">
        <v>108</v>
      </c>
    </row>
    <row r="34" spans="1:21" x14ac:dyDescent="0.2">
      <c r="A34" s="4">
        <v>43953</v>
      </c>
      <c r="B34" s="5">
        <v>23</v>
      </c>
      <c r="C34" s="5">
        <v>35</v>
      </c>
      <c r="D34" s="5">
        <v>16</v>
      </c>
      <c r="E34" s="5">
        <v>65</v>
      </c>
      <c r="F34" s="5">
        <v>1448</v>
      </c>
      <c r="G34" s="5">
        <v>98</v>
      </c>
      <c r="H34" s="5">
        <v>298</v>
      </c>
      <c r="I34" s="5">
        <v>79</v>
      </c>
      <c r="J34" s="5">
        <v>23</v>
      </c>
      <c r="K34" s="5">
        <v>17</v>
      </c>
      <c r="L34" s="5">
        <v>22</v>
      </c>
      <c r="M34" s="5">
        <v>121</v>
      </c>
      <c r="N34" s="5">
        <v>24</v>
      </c>
      <c r="O34" s="5">
        <v>394</v>
      </c>
      <c r="P34" s="5">
        <v>28</v>
      </c>
      <c r="Q34" s="5">
        <v>47</v>
      </c>
      <c r="R34" s="5">
        <v>17</v>
      </c>
      <c r="S34" s="5">
        <v>14</v>
      </c>
      <c r="T34" s="5">
        <v>58</v>
      </c>
      <c r="U34" s="5">
        <v>115</v>
      </c>
    </row>
    <row r="35" spans="1:21" x14ac:dyDescent="0.2">
      <c r="A35" s="4">
        <v>43954</v>
      </c>
      <c r="B35" s="5">
        <v>23</v>
      </c>
      <c r="C35" s="5">
        <v>36</v>
      </c>
      <c r="D35" s="5">
        <v>16</v>
      </c>
      <c r="E35" s="5">
        <v>65</v>
      </c>
      <c r="F35" s="5">
        <v>1473</v>
      </c>
      <c r="G35" s="5">
        <v>101</v>
      </c>
      <c r="H35" s="5">
        <v>300</v>
      </c>
      <c r="I35" s="5">
        <v>79</v>
      </c>
      <c r="J35" s="5">
        <v>23</v>
      </c>
      <c r="K35" s="5">
        <v>17</v>
      </c>
      <c r="L35" s="5">
        <v>22</v>
      </c>
      <c r="M35" s="5">
        <v>132</v>
      </c>
      <c r="N35" s="5">
        <v>24</v>
      </c>
      <c r="O35" s="5">
        <v>400</v>
      </c>
      <c r="P35" s="5">
        <v>28</v>
      </c>
      <c r="Q35" s="5">
        <v>47</v>
      </c>
      <c r="R35" s="5">
        <v>17</v>
      </c>
      <c r="S35" s="5">
        <v>14</v>
      </c>
      <c r="T35" s="5">
        <v>58</v>
      </c>
      <c r="U35" s="5">
        <v>123</v>
      </c>
    </row>
    <row r="36" spans="1:21" x14ac:dyDescent="0.2">
      <c r="A36" s="4">
        <v>43955</v>
      </c>
      <c r="B36" s="5">
        <v>23</v>
      </c>
      <c r="C36" s="5">
        <v>36</v>
      </c>
      <c r="D36" s="5">
        <v>16</v>
      </c>
      <c r="E36" s="5">
        <v>65</v>
      </c>
      <c r="F36" s="5">
        <v>1484</v>
      </c>
      <c r="G36" s="5">
        <v>101</v>
      </c>
      <c r="H36" s="5">
        <v>304</v>
      </c>
      <c r="I36" s="5">
        <v>79</v>
      </c>
      <c r="J36" s="5">
        <v>23</v>
      </c>
      <c r="K36" s="5">
        <v>17</v>
      </c>
      <c r="L36" s="5">
        <v>22</v>
      </c>
      <c r="M36" s="5">
        <v>137</v>
      </c>
      <c r="N36" s="5">
        <v>24</v>
      </c>
      <c r="O36" s="5">
        <v>401</v>
      </c>
      <c r="P36" s="5">
        <v>28</v>
      </c>
      <c r="Q36" s="5">
        <v>47</v>
      </c>
      <c r="R36" s="5">
        <v>17</v>
      </c>
      <c r="S36" s="5">
        <v>14</v>
      </c>
      <c r="T36" s="5">
        <v>58</v>
      </c>
      <c r="U36" s="5">
        <v>139</v>
      </c>
    </row>
    <row r="37" spans="1:21" x14ac:dyDescent="0.2">
      <c r="A37" s="4">
        <v>43956</v>
      </c>
      <c r="B37" s="5">
        <v>23</v>
      </c>
      <c r="C37" s="5">
        <v>36</v>
      </c>
      <c r="D37" s="5">
        <v>17</v>
      </c>
      <c r="E37" s="5">
        <v>65</v>
      </c>
      <c r="F37" s="5">
        <v>1503</v>
      </c>
      <c r="G37" s="5">
        <v>101</v>
      </c>
      <c r="H37" s="5">
        <v>306</v>
      </c>
      <c r="I37" s="5">
        <v>81</v>
      </c>
      <c r="J37" s="5">
        <v>23</v>
      </c>
      <c r="K37" s="5">
        <v>17</v>
      </c>
      <c r="L37" s="5">
        <v>23</v>
      </c>
      <c r="M37" s="5">
        <v>141</v>
      </c>
      <c r="N37" s="5">
        <v>24</v>
      </c>
      <c r="O37" s="5">
        <v>402</v>
      </c>
      <c r="P37" s="5">
        <v>28</v>
      </c>
      <c r="Q37" s="5">
        <v>47</v>
      </c>
      <c r="R37" s="5">
        <v>17</v>
      </c>
      <c r="S37" s="5">
        <v>14</v>
      </c>
      <c r="T37" s="5">
        <v>58</v>
      </c>
      <c r="U37" s="5">
        <v>139</v>
      </c>
    </row>
    <row r="38" spans="1:21" x14ac:dyDescent="0.2">
      <c r="A38" s="4">
        <v>43957</v>
      </c>
      <c r="B38" s="5">
        <v>23</v>
      </c>
      <c r="C38" s="5">
        <v>36</v>
      </c>
      <c r="D38" s="5">
        <v>17</v>
      </c>
      <c r="E38" s="5">
        <v>65</v>
      </c>
      <c r="F38" s="5">
        <v>1528</v>
      </c>
      <c r="G38" s="5">
        <v>101</v>
      </c>
      <c r="H38" s="5">
        <v>310</v>
      </c>
      <c r="I38" s="5">
        <v>81</v>
      </c>
      <c r="J38" s="5">
        <v>23</v>
      </c>
      <c r="K38" s="5">
        <v>17</v>
      </c>
      <c r="L38" s="5">
        <v>23</v>
      </c>
      <c r="M38" s="5">
        <v>148</v>
      </c>
      <c r="N38" s="5">
        <v>25</v>
      </c>
      <c r="O38" s="5">
        <v>410</v>
      </c>
      <c r="P38" s="5">
        <v>28</v>
      </c>
      <c r="Q38" s="5">
        <v>47</v>
      </c>
      <c r="R38" s="5">
        <v>17</v>
      </c>
      <c r="S38" s="5">
        <v>14</v>
      </c>
      <c r="T38" s="5">
        <v>58</v>
      </c>
      <c r="U38" s="5">
        <v>140</v>
      </c>
    </row>
    <row r="39" spans="1:21" x14ac:dyDescent="0.2">
      <c r="A39" s="4">
        <v>43958</v>
      </c>
      <c r="B39" s="5">
        <v>23</v>
      </c>
      <c r="C39" s="5">
        <v>36</v>
      </c>
      <c r="D39" s="5">
        <v>17</v>
      </c>
      <c r="E39" s="5">
        <v>65</v>
      </c>
      <c r="F39" s="5">
        <v>1544</v>
      </c>
      <c r="G39" s="5">
        <v>102</v>
      </c>
      <c r="H39" s="5">
        <v>312</v>
      </c>
      <c r="I39" s="5">
        <v>81</v>
      </c>
      <c r="J39" s="5">
        <v>23</v>
      </c>
      <c r="K39" s="5">
        <v>17</v>
      </c>
      <c r="L39" s="5">
        <v>23</v>
      </c>
      <c r="M39" s="5">
        <v>157</v>
      </c>
      <c r="N39" s="5">
        <v>25</v>
      </c>
      <c r="O39" s="5">
        <v>414</v>
      </c>
      <c r="P39" s="5">
        <v>28</v>
      </c>
      <c r="Q39" s="5">
        <v>47</v>
      </c>
      <c r="R39" s="5">
        <v>17</v>
      </c>
      <c r="S39" s="5">
        <v>14</v>
      </c>
      <c r="T39" s="5">
        <v>58</v>
      </c>
      <c r="U39" s="5">
        <v>147</v>
      </c>
    </row>
    <row r="40" spans="1:21" x14ac:dyDescent="0.2">
      <c r="A40" s="4">
        <v>43959</v>
      </c>
      <c r="B40" s="5">
        <v>23</v>
      </c>
      <c r="C40" s="5">
        <v>36</v>
      </c>
      <c r="D40" s="5">
        <v>17</v>
      </c>
      <c r="E40" s="5">
        <v>65</v>
      </c>
      <c r="F40" s="5">
        <v>1552</v>
      </c>
      <c r="G40" s="5">
        <v>105</v>
      </c>
      <c r="H40" s="5">
        <v>312</v>
      </c>
      <c r="I40" s="5">
        <v>82</v>
      </c>
      <c r="J40" s="5">
        <v>23</v>
      </c>
      <c r="K40" s="5">
        <v>17</v>
      </c>
      <c r="L40" s="5">
        <v>23</v>
      </c>
      <c r="M40" s="5">
        <v>162</v>
      </c>
      <c r="N40" s="5">
        <v>25</v>
      </c>
      <c r="O40" s="5">
        <v>420</v>
      </c>
      <c r="P40" s="5">
        <v>28</v>
      </c>
      <c r="Q40" s="5">
        <v>47</v>
      </c>
      <c r="R40" s="5">
        <v>17</v>
      </c>
      <c r="S40" s="5">
        <v>14</v>
      </c>
      <c r="T40" s="5">
        <v>59</v>
      </c>
      <c r="U40" s="5">
        <v>151</v>
      </c>
    </row>
    <row r="41" spans="1:21" x14ac:dyDescent="0.2">
      <c r="A41" s="4">
        <v>43960</v>
      </c>
      <c r="B41" s="5">
        <v>23</v>
      </c>
      <c r="C41" s="5">
        <v>36</v>
      </c>
      <c r="D41" s="5">
        <v>17</v>
      </c>
      <c r="E41" s="5">
        <v>63</v>
      </c>
      <c r="F41" s="5">
        <v>1562</v>
      </c>
      <c r="G41" s="5">
        <v>106</v>
      </c>
      <c r="H41" s="5">
        <v>317</v>
      </c>
      <c r="I41" s="5">
        <v>82</v>
      </c>
      <c r="J41" s="5">
        <v>23</v>
      </c>
      <c r="K41" s="5">
        <v>16</v>
      </c>
      <c r="L41" s="5">
        <v>23</v>
      </c>
      <c r="M41" s="5">
        <v>166</v>
      </c>
      <c r="N41" s="5">
        <v>25</v>
      </c>
      <c r="O41" s="5">
        <v>424</v>
      </c>
      <c r="P41" s="5">
        <v>28</v>
      </c>
      <c r="Q41" s="5">
        <v>47</v>
      </c>
      <c r="R41" s="5">
        <v>17</v>
      </c>
      <c r="S41" s="5">
        <v>14</v>
      </c>
      <c r="T41" s="5">
        <v>60</v>
      </c>
      <c r="U41" s="5">
        <v>164</v>
      </c>
    </row>
    <row r="42" spans="1:21" x14ac:dyDescent="0.2">
      <c r="A42" s="4">
        <v>43961</v>
      </c>
      <c r="B42" s="5">
        <v>23</v>
      </c>
      <c r="C42" s="5">
        <v>36</v>
      </c>
      <c r="D42" s="5">
        <v>17</v>
      </c>
      <c r="E42" s="5">
        <v>63</v>
      </c>
      <c r="F42" s="5">
        <v>1579</v>
      </c>
      <c r="G42" s="5">
        <v>106</v>
      </c>
      <c r="H42" s="5">
        <v>333</v>
      </c>
      <c r="I42" s="5">
        <v>83</v>
      </c>
      <c r="J42" s="5">
        <v>23</v>
      </c>
      <c r="K42" s="5">
        <v>16</v>
      </c>
      <c r="L42" s="5">
        <v>23</v>
      </c>
      <c r="M42" s="5">
        <v>168</v>
      </c>
      <c r="N42" s="5">
        <v>25</v>
      </c>
      <c r="O42" s="5">
        <v>434</v>
      </c>
      <c r="P42" s="5">
        <v>28</v>
      </c>
      <c r="Q42" s="5">
        <v>47</v>
      </c>
      <c r="R42" s="5">
        <v>17</v>
      </c>
      <c r="S42" s="5">
        <v>14</v>
      </c>
      <c r="T42" s="5">
        <v>60</v>
      </c>
      <c r="U42" s="5">
        <v>168</v>
      </c>
    </row>
    <row r="43" spans="1:21" x14ac:dyDescent="0.2">
      <c r="A43" s="4">
        <v>43962</v>
      </c>
      <c r="B43" s="5">
        <v>23</v>
      </c>
      <c r="C43" s="5">
        <v>36</v>
      </c>
      <c r="D43" s="5">
        <v>17</v>
      </c>
      <c r="E43" s="5">
        <v>64</v>
      </c>
      <c r="F43" s="5">
        <v>1587</v>
      </c>
      <c r="G43" s="5">
        <v>107</v>
      </c>
      <c r="H43" s="5">
        <v>333</v>
      </c>
      <c r="I43" s="5">
        <v>83</v>
      </c>
      <c r="J43" s="5">
        <v>23</v>
      </c>
      <c r="K43" s="5">
        <v>16</v>
      </c>
      <c r="L43" s="5">
        <v>23</v>
      </c>
      <c r="M43" s="5">
        <v>173</v>
      </c>
      <c r="N43" s="5">
        <v>25</v>
      </c>
      <c r="O43" s="5">
        <v>438</v>
      </c>
      <c r="P43" s="5">
        <v>28</v>
      </c>
      <c r="Q43" s="5">
        <v>47</v>
      </c>
      <c r="R43" s="5">
        <v>17</v>
      </c>
      <c r="S43" s="5">
        <v>14</v>
      </c>
      <c r="T43" s="5">
        <v>60</v>
      </c>
      <c r="U43" s="5">
        <v>170</v>
      </c>
    </row>
    <row r="44" spans="1:21" x14ac:dyDescent="0.2">
      <c r="A44" s="4">
        <v>43963</v>
      </c>
      <c r="B44" s="5">
        <v>23</v>
      </c>
      <c r="C44" s="5">
        <v>36</v>
      </c>
      <c r="D44" s="5">
        <v>16</v>
      </c>
      <c r="E44" s="5">
        <v>64</v>
      </c>
      <c r="F44" s="5">
        <v>1595</v>
      </c>
      <c r="G44" s="5">
        <v>108</v>
      </c>
      <c r="H44" s="5">
        <v>338</v>
      </c>
      <c r="I44" s="5">
        <v>83</v>
      </c>
      <c r="J44" s="5">
        <v>23</v>
      </c>
      <c r="K44" s="5">
        <v>17</v>
      </c>
      <c r="L44" s="5">
        <v>23</v>
      </c>
      <c r="M44" s="5">
        <v>174</v>
      </c>
      <c r="N44" s="5">
        <v>25</v>
      </c>
      <c r="O44" s="5">
        <v>445</v>
      </c>
      <c r="P44" s="5">
        <v>28</v>
      </c>
      <c r="Q44" s="5">
        <v>47</v>
      </c>
      <c r="R44" s="5">
        <v>17</v>
      </c>
      <c r="S44" s="5">
        <v>14</v>
      </c>
      <c r="T44" s="5">
        <v>62</v>
      </c>
      <c r="U44" s="5">
        <v>175</v>
      </c>
    </row>
    <row r="45" spans="1:21" x14ac:dyDescent="0.2">
      <c r="A45" s="4">
        <v>43964</v>
      </c>
      <c r="B45" s="5">
        <v>23</v>
      </c>
      <c r="C45" s="5">
        <v>36</v>
      </c>
      <c r="D45" s="5">
        <v>11</v>
      </c>
      <c r="E45" s="5">
        <v>64</v>
      </c>
      <c r="F45" s="5">
        <v>1609</v>
      </c>
      <c r="G45" s="5">
        <v>113</v>
      </c>
      <c r="H45" s="5">
        <v>338</v>
      </c>
      <c r="I45" s="5">
        <v>83</v>
      </c>
      <c r="J45" s="5">
        <v>23</v>
      </c>
      <c r="K45" s="5">
        <v>17</v>
      </c>
      <c r="L45" s="5">
        <v>23</v>
      </c>
      <c r="M45" s="5">
        <v>176</v>
      </c>
      <c r="N45" s="5">
        <v>25</v>
      </c>
      <c r="O45" s="5">
        <v>456</v>
      </c>
      <c r="P45" s="5">
        <v>28</v>
      </c>
      <c r="Q45" s="5">
        <v>47</v>
      </c>
      <c r="R45" s="5">
        <v>17</v>
      </c>
      <c r="S45" s="5">
        <v>14</v>
      </c>
      <c r="T45" s="5">
        <v>62</v>
      </c>
      <c r="U45" s="5">
        <v>176</v>
      </c>
    </row>
    <row r="46" spans="1:21" x14ac:dyDescent="0.2">
      <c r="A46" s="4">
        <v>43965</v>
      </c>
      <c r="B46" s="5">
        <v>23</v>
      </c>
      <c r="C46" s="5">
        <v>36</v>
      </c>
      <c r="D46" s="5">
        <v>11</v>
      </c>
      <c r="E46" s="5">
        <v>64</v>
      </c>
      <c r="F46" s="5">
        <v>1619</v>
      </c>
      <c r="G46" s="5">
        <v>114</v>
      </c>
      <c r="H46" s="5">
        <v>339</v>
      </c>
      <c r="I46" s="5">
        <v>83</v>
      </c>
      <c r="J46" s="5">
        <v>23</v>
      </c>
      <c r="K46" s="5">
        <v>17</v>
      </c>
      <c r="L46" s="5">
        <v>23</v>
      </c>
      <c r="M46" s="5">
        <v>180</v>
      </c>
      <c r="N46" s="5">
        <v>25</v>
      </c>
      <c r="O46" s="5">
        <v>459</v>
      </c>
      <c r="P46" s="5">
        <v>28</v>
      </c>
      <c r="Q46" s="5">
        <v>47</v>
      </c>
      <c r="R46" s="5">
        <v>17</v>
      </c>
      <c r="S46" s="5">
        <v>16</v>
      </c>
      <c r="T46" s="5">
        <v>62</v>
      </c>
      <c r="U46" s="5">
        <v>194</v>
      </c>
    </row>
    <row r="47" spans="1:21" x14ac:dyDescent="0.2">
      <c r="A47" s="4">
        <v>43966</v>
      </c>
      <c r="B47" s="5">
        <v>23</v>
      </c>
      <c r="C47" s="5">
        <v>36</v>
      </c>
      <c r="D47" s="5">
        <v>11</v>
      </c>
      <c r="E47" s="5">
        <v>64</v>
      </c>
      <c r="F47" s="5">
        <v>1636</v>
      </c>
      <c r="G47" s="5">
        <v>114</v>
      </c>
      <c r="H47" s="5">
        <v>340</v>
      </c>
      <c r="I47" s="5">
        <v>83</v>
      </c>
      <c r="J47" s="5">
        <v>23</v>
      </c>
      <c r="K47" s="5">
        <v>17</v>
      </c>
      <c r="L47" s="5">
        <v>24</v>
      </c>
      <c r="M47" s="5">
        <v>183</v>
      </c>
      <c r="N47" s="5">
        <v>25</v>
      </c>
      <c r="O47" s="5">
        <v>460</v>
      </c>
      <c r="P47" s="5">
        <v>28</v>
      </c>
      <c r="Q47" s="5">
        <v>48</v>
      </c>
      <c r="R47" s="5">
        <v>17</v>
      </c>
      <c r="S47" s="5">
        <v>16</v>
      </c>
      <c r="T47" s="5">
        <v>63</v>
      </c>
      <c r="U47" s="5">
        <v>206</v>
      </c>
    </row>
    <row r="48" spans="1:21" x14ac:dyDescent="0.2">
      <c r="A48" s="4">
        <v>43967</v>
      </c>
      <c r="B48" s="5">
        <v>24</v>
      </c>
      <c r="C48" s="5">
        <v>36</v>
      </c>
      <c r="D48" s="5">
        <v>11</v>
      </c>
      <c r="E48" s="5">
        <v>64</v>
      </c>
      <c r="F48" s="5">
        <v>1655</v>
      </c>
      <c r="G48" s="5">
        <v>114</v>
      </c>
      <c r="H48" s="5">
        <v>355</v>
      </c>
      <c r="I48" s="5">
        <v>83</v>
      </c>
      <c r="J48" s="5">
        <v>23</v>
      </c>
      <c r="K48" s="5">
        <v>17</v>
      </c>
      <c r="L48" s="5">
        <v>24</v>
      </c>
      <c r="M48" s="5">
        <v>184</v>
      </c>
      <c r="N48" s="5">
        <v>25</v>
      </c>
      <c r="O48" s="5">
        <v>467</v>
      </c>
      <c r="P48" s="5">
        <v>28</v>
      </c>
      <c r="Q48" s="5">
        <v>48</v>
      </c>
      <c r="R48" s="5">
        <v>17</v>
      </c>
      <c r="S48" s="5">
        <v>17</v>
      </c>
      <c r="T48" s="5">
        <v>63</v>
      </c>
      <c r="U48" s="5">
        <v>218</v>
      </c>
    </row>
    <row r="49" spans="1:21" x14ac:dyDescent="0.2">
      <c r="A49" s="4">
        <v>43968</v>
      </c>
      <c r="B49" s="5">
        <v>24</v>
      </c>
      <c r="C49" s="5">
        <v>36</v>
      </c>
      <c r="D49" s="5">
        <v>11</v>
      </c>
      <c r="E49" s="5">
        <v>64</v>
      </c>
      <c r="F49" s="5">
        <v>1672</v>
      </c>
      <c r="G49" s="5">
        <v>114</v>
      </c>
      <c r="H49" s="5">
        <v>356</v>
      </c>
      <c r="I49" s="5">
        <v>83</v>
      </c>
      <c r="J49" s="5">
        <v>23</v>
      </c>
      <c r="K49" s="5">
        <v>17</v>
      </c>
      <c r="L49" s="5">
        <v>24</v>
      </c>
      <c r="M49" s="5">
        <v>195</v>
      </c>
      <c r="N49" s="5">
        <v>25</v>
      </c>
      <c r="O49" s="5">
        <v>473</v>
      </c>
      <c r="P49" s="5">
        <v>28</v>
      </c>
      <c r="Q49" s="5">
        <v>48</v>
      </c>
      <c r="R49" s="5">
        <v>17</v>
      </c>
      <c r="S49" s="5">
        <v>17</v>
      </c>
      <c r="T49" s="5">
        <v>63</v>
      </c>
      <c r="U49" s="5">
        <v>219</v>
      </c>
    </row>
    <row r="50" spans="1:21" x14ac:dyDescent="0.2">
      <c r="A50" s="4">
        <v>43969</v>
      </c>
      <c r="B50" s="5">
        <v>24</v>
      </c>
      <c r="C50" s="5">
        <v>36</v>
      </c>
      <c r="D50" s="5">
        <v>11</v>
      </c>
      <c r="E50" s="5">
        <v>64</v>
      </c>
      <c r="F50" s="5">
        <v>1681</v>
      </c>
      <c r="G50" s="5">
        <v>114</v>
      </c>
      <c r="H50" s="5">
        <v>359</v>
      </c>
      <c r="I50" s="5">
        <v>84</v>
      </c>
      <c r="J50" s="5">
        <v>23</v>
      </c>
      <c r="K50" s="5">
        <v>17</v>
      </c>
      <c r="L50" s="5">
        <v>25</v>
      </c>
      <c r="M50" s="5">
        <v>198</v>
      </c>
      <c r="N50" s="5">
        <v>25</v>
      </c>
      <c r="O50" s="5">
        <v>476</v>
      </c>
      <c r="P50" s="5">
        <v>28</v>
      </c>
      <c r="Q50" s="5">
        <v>49</v>
      </c>
      <c r="R50" s="5">
        <v>17</v>
      </c>
      <c r="S50" s="5">
        <v>17</v>
      </c>
      <c r="T50" s="5">
        <v>63</v>
      </c>
      <c r="U50" s="5">
        <v>224</v>
      </c>
    </row>
    <row r="51" spans="1:21" x14ac:dyDescent="0.2">
      <c r="A51" s="4">
        <v>43970</v>
      </c>
      <c r="B51" s="5">
        <v>24</v>
      </c>
      <c r="C51" s="5">
        <v>36</v>
      </c>
      <c r="D51" s="5">
        <v>11</v>
      </c>
      <c r="E51" s="5">
        <v>64</v>
      </c>
      <c r="F51" s="5">
        <v>1689</v>
      </c>
      <c r="G51" s="5">
        <v>114</v>
      </c>
      <c r="H51" s="5">
        <v>359</v>
      </c>
      <c r="I51" s="5">
        <v>84</v>
      </c>
      <c r="J51" s="5">
        <v>23</v>
      </c>
      <c r="K51" s="5">
        <v>17</v>
      </c>
      <c r="L51" s="5">
        <v>25</v>
      </c>
      <c r="M51" s="5">
        <v>199</v>
      </c>
      <c r="N51" s="5">
        <v>25</v>
      </c>
      <c r="O51" s="5">
        <v>486</v>
      </c>
      <c r="P51" s="5">
        <v>28</v>
      </c>
      <c r="Q51" s="5">
        <v>49</v>
      </c>
      <c r="R51" s="5">
        <v>17</v>
      </c>
      <c r="S51" s="5">
        <v>17</v>
      </c>
      <c r="T51" s="5">
        <v>63</v>
      </c>
      <c r="U51" s="5">
        <v>226</v>
      </c>
    </row>
    <row r="52" spans="1:21" x14ac:dyDescent="0.2">
      <c r="A52" s="4">
        <v>43971</v>
      </c>
      <c r="B52" s="5">
        <v>24</v>
      </c>
      <c r="C52" s="5">
        <v>36</v>
      </c>
      <c r="D52" s="5">
        <v>11</v>
      </c>
      <c r="E52" s="5">
        <v>64</v>
      </c>
      <c r="F52" s="5">
        <v>1710</v>
      </c>
      <c r="G52" s="5">
        <v>114</v>
      </c>
      <c r="H52" s="5">
        <v>361</v>
      </c>
      <c r="I52" s="5">
        <v>84</v>
      </c>
      <c r="J52" s="5">
        <v>23</v>
      </c>
      <c r="K52" s="5">
        <v>13</v>
      </c>
      <c r="L52" s="5">
        <v>25</v>
      </c>
      <c r="M52" s="5">
        <v>206</v>
      </c>
      <c r="N52" s="5">
        <v>26</v>
      </c>
      <c r="O52" s="5">
        <v>496</v>
      </c>
      <c r="P52" s="5">
        <v>28</v>
      </c>
      <c r="Q52" s="5">
        <v>49</v>
      </c>
      <c r="R52" s="5">
        <v>17</v>
      </c>
      <c r="S52" s="5">
        <v>17</v>
      </c>
      <c r="T52" s="5">
        <v>63</v>
      </c>
      <c r="U52" s="5">
        <v>231</v>
      </c>
    </row>
    <row r="53" spans="1:21" x14ac:dyDescent="0.2">
      <c r="A53" s="4">
        <v>43972</v>
      </c>
      <c r="B53" s="5">
        <v>24</v>
      </c>
      <c r="C53" s="5">
        <v>36</v>
      </c>
      <c r="D53" s="5">
        <v>11</v>
      </c>
      <c r="E53" s="5">
        <v>64</v>
      </c>
      <c r="F53" s="5">
        <v>1726</v>
      </c>
      <c r="G53" s="5">
        <v>114</v>
      </c>
      <c r="H53" s="5">
        <v>363</v>
      </c>
      <c r="I53" s="5">
        <v>84</v>
      </c>
      <c r="J53" s="5">
        <v>24</v>
      </c>
      <c r="K53" s="5">
        <v>13</v>
      </c>
      <c r="L53" s="5">
        <v>26</v>
      </c>
      <c r="M53" s="5">
        <v>214</v>
      </c>
      <c r="N53" s="5">
        <v>27</v>
      </c>
      <c r="O53" s="5">
        <v>500</v>
      </c>
      <c r="P53" s="5">
        <v>28</v>
      </c>
      <c r="Q53" s="5">
        <v>49</v>
      </c>
      <c r="R53" s="5">
        <v>17</v>
      </c>
      <c r="S53" s="5">
        <v>17</v>
      </c>
      <c r="T53" s="5">
        <v>63</v>
      </c>
      <c r="U53" s="5">
        <v>241</v>
      </c>
    </row>
    <row r="54" spans="1:21" x14ac:dyDescent="0.2">
      <c r="A54" s="4">
        <v>43973</v>
      </c>
      <c r="B54" s="5">
        <v>24</v>
      </c>
      <c r="C54" s="5">
        <v>36</v>
      </c>
      <c r="D54" s="5">
        <v>11</v>
      </c>
      <c r="E54" s="5">
        <v>61</v>
      </c>
      <c r="F54" s="5">
        <v>1754</v>
      </c>
      <c r="G54" s="5">
        <v>114</v>
      </c>
      <c r="H54" s="5">
        <v>365</v>
      </c>
      <c r="I54" s="5">
        <v>84</v>
      </c>
      <c r="J54" s="5">
        <v>24</v>
      </c>
      <c r="K54" s="5">
        <v>13</v>
      </c>
      <c r="L54" s="5">
        <v>26</v>
      </c>
      <c r="M54" s="5">
        <v>222</v>
      </c>
      <c r="N54" s="5">
        <v>28</v>
      </c>
      <c r="O54" s="5">
        <v>510</v>
      </c>
      <c r="P54" s="5">
        <v>28</v>
      </c>
      <c r="Q54" s="5">
        <v>38</v>
      </c>
      <c r="R54" s="5">
        <v>17</v>
      </c>
      <c r="S54" s="5">
        <v>17</v>
      </c>
      <c r="T54" s="5">
        <v>63</v>
      </c>
      <c r="U54" s="5">
        <v>243</v>
      </c>
    </row>
    <row r="55" spans="1:21" x14ac:dyDescent="0.2">
      <c r="A55" s="4">
        <v>43974</v>
      </c>
      <c r="B55" s="5">
        <v>24</v>
      </c>
      <c r="C55" s="5">
        <v>36</v>
      </c>
      <c r="D55" s="5">
        <v>11</v>
      </c>
      <c r="E55" s="5">
        <v>61</v>
      </c>
      <c r="F55" s="5">
        <v>1765</v>
      </c>
      <c r="G55" s="5">
        <v>114</v>
      </c>
      <c r="H55" s="5">
        <v>366</v>
      </c>
      <c r="I55" s="5">
        <v>84</v>
      </c>
      <c r="J55" s="5">
        <v>24</v>
      </c>
      <c r="K55" s="5">
        <v>13</v>
      </c>
      <c r="L55" s="5">
        <v>26</v>
      </c>
      <c r="M55" s="5">
        <v>234</v>
      </c>
      <c r="N55" s="5">
        <v>31</v>
      </c>
      <c r="O55" s="5">
        <v>516</v>
      </c>
      <c r="P55" s="5">
        <v>28</v>
      </c>
      <c r="Q55" s="5">
        <v>38</v>
      </c>
      <c r="R55" s="5">
        <v>17</v>
      </c>
      <c r="S55" s="5">
        <v>17</v>
      </c>
      <c r="T55" s="5">
        <v>63</v>
      </c>
      <c r="U55" s="5">
        <v>245</v>
      </c>
    </row>
    <row r="56" spans="1:21" x14ac:dyDescent="0.2">
      <c r="A56" s="4">
        <v>43975</v>
      </c>
      <c r="B56" s="5">
        <v>24</v>
      </c>
      <c r="C56" s="5">
        <v>36</v>
      </c>
      <c r="D56" s="5">
        <v>11</v>
      </c>
      <c r="E56" s="5">
        <v>61</v>
      </c>
      <c r="F56" s="5">
        <v>1780</v>
      </c>
      <c r="G56" s="5">
        <v>114</v>
      </c>
      <c r="H56" s="5">
        <v>367</v>
      </c>
      <c r="I56" s="5">
        <v>84</v>
      </c>
      <c r="J56" s="5">
        <v>24</v>
      </c>
      <c r="K56" s="5">
        <v>13</v>
      </c>
      <c r="L56" s="5">
        <v>26</v>
      </c>
      <c r="M56" s="5">
        <v>236</v>
      </c>
      <c r="N56" s="5">
        <v>32</v>
      </c>
      <c r="O56" s="5">
        <v>525</v>
      </c>
      <c r="P56" s="5">
        <v>28</v>
      </c>
      <c r="Q56" s="5">
        <v>38</v>
      </c>
      <c r="R56" s="5">
        <v>17</v>
      </c>
      <c r="S56" s="5">
        <v>17</v>
      </c>
      <c r="T56" s="5">
        <v>63</v>
      </c>
      <c r="U56" s="5">
        <v>245</v>
      </c>
    </row>
    <row r="57" spans="1:21" x14ac:dyDescent="0.2">
      <c r="A57" s="4">
        <v>43976</v>
      </c>
      <c r="B57" s="5">
        <v>24</v>
      </c>
      <c r="C57" s="5">
        <v>36</v>
      </c>
      <c r="D57" s="5">
        <v>11</v>
      </c>
      <c r="E57" s="5">
        <v>61</v>
      </c>
      <c r="F57" s="5">
        <v>1784</v>
      </c>
      <c r="G57" s="5">
        <v>114</v>
      </c>
      <c r="H57" s="5">
        <v>368</v>
      </c>
      <c r="I57" s="5">
        <v>84</v>
      </c>
      <c r="J57" s="5">
        <v>24</v>
      </c>
      <c r="K57" s="5">
        <v>13</v>
      </c>
      <c r="L57" s="5">
        <v>26</v>
      </c>
      <c r="M57" s="5">
        <v>243</v>
      </c>
      <c r="N57" s="5">
        <v>32</v>
      </c>
      <c r="O57" s="5">
        <v>527</v>
      </c>
      <c r="P57" s="5">
        <v>28</v>
      </c>
      <c r="Q57" s="5">
        <v>38</v>
      </c>
      <c r="R57" s="5">
        <v>17</v>
      </c>
      <c r="S57" s="5">
        <v>17</v>
      </c>
      <c r="T57" s="5">
        <v>64</v>
      </c>
      <c r="U57" s="5">
        <v>245</v>
      </c>
    </row>
    <row r="58" spans="1:21" x14ac:dyDescent="0.2">
      <c r="A58" s="4">
        <v>43977</v>
      </c>
      <c r="B58" s="5">
        <v>24</v>
      </c>
      <c r="C58" s="5">
        <v>36</v>
      </c>
      <c r="D58" s="5">
        <v>11</v>
      </c>
      <c r="E58" s="5">
        <v>61</v>
      </c>
      <c r="F58" s="5">
        <v>1789</v>
      </c>
      <c r="G58" s="5">
        <v>114</v>
      </c>
      <c r="H58" s="5">
        <v>368</v>
      </c>
      <c r="I58" s="5">
        <v>84</v>
      </c>
      <c r="J58" s="5">
        <v>24</v>
      </c>
      <c r="K58" s="5">
        <v>13</v>
      </c>
      <c r="L58" s="5">
        <v>26</v>
      </c>
      <c r="M58" s="5">
        <v>244</v>
      </c>
      <c r="N58" s="5">
        <v>34</v>
      </c>
      <c r="O58" s="5">
        <v>531</v>
      </c>
      <c r="P58" s="5">
        <v>28</v>
      </c>
      <c r="Q58" s="5">
        <v>38</v>
      </c>
      <c r="R58" s="5">
        <v>17</v>
      </c>
      <c r="S58" s="5">
        <v>17</v>
      </c>
      <c r="T58" s="5">
        <v>65</v>
      </c>
      <c r="U58" s="5">
        <v>247</v>
      </c>
    </row>
    <row r="59" spans="1:21" x14ac:dyDescent="0.2">
      <c r="A59" s="4">
        <v>43978</v>
      </c>
      <c r="B59" s="5">
        <v>24</v>
      </c>
      <c r="C59" s="5">
        <v>36</v>
      </c>
      <c r="D59" s="5">
        <v>11</v>
      </c>
      <c r="E59" s="5">
        <v>61</v>
      </c>
      <c r="F59" s="5">
        <v>1805</v>
      </c>
      <c r="G59" s="5">
        <v>114</v>
      </c>
      <c r="H59" s="5">
        <v>369</v>
      </c>
      <c r="I59" s="5">
        <v>84</v>
      </c>
      <c r="J59" s="5">
        <v>24</v>
      </c>
      <c r="K59" s="5">
        <v>13</v>
      </c>
      <c r="L59" s="5">
        <v>26</v>
      </c>
      <c r="M59" s="5">
        <v>243</v>
      </c>
      <c r="N59" s="5">
        <v>35</v>
      </c>
      <c r="O59" s="5">
        <v>535</v>
      </c>
      <c r="P59" s="5">
        <v>28</v>
      </c>
      <c r="Q59" s="5">
        <v>39</v>
      </c>
      <c r="R59" s="5">
        <v>17</v>
      </c>
      <c r="S59" s="5">
        <v>17</v>
      </c>
      <c r="T59" s="5">
        <v>65</v>
      </c>
      <c r="U59" s="5">
        <v>247</v>
      </c>
    </row>
    <row r="60" spans="1:21" x14ac:dyDescent="0.2">
      <c r="A60" s="4">
        <v>43979</v>
      </c>
      <c r="B60" s="5">
        <v>24</v>
      </c>
      <c r="C60" s="5">
        <v>36</v>
      </c>
      <c r="D60" s="5">
        <v>11</v>
      </c>
      <c r="E60" s="5">
        <v>61</v>
      </c>
      <c r="F60" s="5">
        <v>1818</v>
      </c>
      <c r="G60" s="5">
        <v>115</v>
      </c>
      <c r="H60" s="5">
        <v>369</v>
      </c>
      <c r="I60" s="5">
        <v>84</v>
      </c>
      <c r="J60" s="5">
        <v>24</v>
      </c>
      <c r="K60" s="5">
        <v>13</v>
      </c>
      <c r="L60" s="5">
        <v>17</v>
      </c>
      <c r="M60" s="5">
        <v>250</v>
      </c>
      <c r="N60" s="5">
        <v>36</v>
      </c>
      <c r="O60" s="5">
        <v>541</v>
      </c>
      <c r="P60" s="5">
        <v>29</v>
      </c>
      <c r="Q60" s="5">
        <v>38</v>
      </c>
      <c r="R60" s="5">
        <v>17</v>
      </c>
      <c r="S60" s="5">
        <v>17</v>
      </c>
      <c r="T60" s="5">
        <v>65</v>
      </c>
      <c r="U60" s="5">
        <v>251</v>
      </c>
    </row>
    <row r="61" spans="1:21" x14ac:dyDescent="0.2">
      <c r="A61" s="4">
        <v>43980</v>
      </c>
      <c r="B61" s="5">
        <v>24</v>
      </c>
      <c r="C61" s="5">
        <v>36</v>
      </c>
      <c r="D61" s="5">
        <v>11</v>
      </c>
      <c r="E61" s="5">
        <v>61</v>
      </c>
      <c r="F61" s="5">
        <v>1829</v>
      </c>
      <c r="G61" s="5">
        <v>115</v>
      </c>
      <c r="H61" s="5">
        <v>370</v>
      </c>
      <c r="I61" s="5">
        <v>84</v>
      </c>
      <c r="J61" s="5">
        <v>24</v>
      </c>
      <c r="K61" s="5">
        <v>13</v>
      </c>
      <c r="L61" s="5">
        <v>18</v>
      </c>
      <c r="M61" s="5">
        <v>252</v>
      </c>
      <c r="N61" s="5">
        <v>37</v>
      </c>
      <c r="O61" s="5">
        <v>547</v>
      </c>
      <c r="P61" s="5">
        <v>29</v>
      </c>
      <c r="Q61" s="5">
        <v>40</v>
      </c>
      <c r="R61" s="5">
        <v>17</v>
      </c>
      <c r="S61" s="5">
        <v>17</v>
      </c>
      <c r="T61" s="5">
        <v>65</v>
      </c>
      <c r="U61" s="5">
        <v>252</v>
      </c>
    </row>
    <row r="62" spans="1:21" x14ac:dyDescent="0.2">
      <c r="A62" s="4">
        <v>43981</v>
      </c>
      <c r="B62" s="5">
        <v>24</v>
      </c>
      <c r="C62" s="5">
        <v>36</v>
      </c>
      <c r="D62" s="5">
        <v>11</v>
      </c>
      <c r="E62" s="5">
        <v>61</v>
      </c>
      <c r="F62" s="5">
        <v>1838</v>
      </c>
      <c r="G62" s="5">
        <v>115</v>
      </c>
      <c r="H62" s="5">
        <v>370</v>
      </c>
      <c r="I62" s="5">
        <v>84</v>
      </c>
      <c r="J62" s="5">
        <v>25</v>
      </c>
      <c r="K62" s="5">
        <v>14</v>
      </c>
      <c r="L62" s="5">
        <v>18</v>
      </c>
      <c r="M62" s="5">
        <v>259</v>
      </c>
      <c r="N62" s="5">
        <v>42</v>
      </c>
      <c r="O62" s="5">
        <v>550</v>
      </c>
      <c r="P62" s="5">
        <v>29</v>
      </c>
      <c r="Q62" s="5">
        <v>40</v>
      </c>
      <c r="R62" s="5">
        <v>17</v>
      </c>
      <c r="S62" s="5">
        <v>17</v>
      </c>
      <c r="T62" s="5">
        <v>65</v>
      </c>
      <c r="U62" s="5">
        <v>252</v>
      </c>
    </row>
    <row r="63" spans="1:21" x14ac:dyDescent="0.2">
      <c r="A63" s="4">
        <v>43982</v>
      </c>
      <c r="B63" s="5">
        <v>24</v>
      </c>
      <c r="C63" s="5">
        <v>36</v>
      </c>
      <c r="D63" s="5">
        <v>11</v>
      </c>
      <c r="E63" s="5">
        <v>61</v>
      </c>
      <c r="F63" s="5">
        <v>1841</v>
      </c>
      <c r="G63" s="5">
        <v>115</v>
      </c>
      <c r="H63" s="5">
        <v>371</v>
      </c>
      <c r="I63" s="5">
        <v>85</v>
      </c>
      <c r="J63" s="5">
        <v>25</v>
      </c>
      <c r="K63" s="5">
        <v>14</v>
      </c>
      <c r="L63" s="5">
        <v>18</v>
      </c>
      <c r="M63" s="5">
        <v>259</v>
      </c>
      <c r="N63" s="5">
        <v>43</v>
      </c>
      <c r="O63" s="5">
        <v>552</v>
      </c>
      <c r="P63" s="5">
        <v>29</v>
      </c>
      <c r="Q63" s="5">
        <v>40</v>
      </c>
      <c r="R63" s="5">
        <v>17</v>
      </c>
      <c r="S63" s="5">
        <v>17</v>
      </c>
      <c r="T63" s="5">
        <v>65</v>
      </c>
      <c r="U63" s="5">
        <v>253</v>
      </c>
    </row>
    <row r="64" spans="1:21" x14ac:dyDescent="0.2">
      <c r="A64" s="4">
        <v>43983</v>
      </c>
      <c r="B64" s="5">
        <v>24</v>
      </c>
      <c r="C64" s="5">
        <v>36</v>
      </c>
      <c r="D64" s="5">
        <v>11</v>
      </c>
      <c r="E64" s="5">
        <v>61</v>
      </c>
      <c r="F64" s="5">
        <v>1848</v>
      </c>
      <c r="G64" s="5">
        <v>115</v>
      </c>
      <c r="H64" s="5">
        <v>371</v>
      </c>
      <c r="I64" s="5">
        <v>85</v>
      </c>
      <c r="J64" s="5">
        <v>25</v>
      </c>
      <c r="K64" s="5">
        <v>14</v>
      </c>
      <c r="L64" s="5">
        <v>18</v>
      </c>
      <c r="M64" s="5">
        <v>262</v>
      </c>
      <c r="N64" s="5">
        <v>43</v>
      </c>
      <c r="O64" s="5">
        <v>554</v>
      </c>
      <c r="P64" s="5">
        <v>29</v>
      </c>
      <c r="Q64" s="5">
        <v>41</v>
      </c>
      <c r="R64" s="5">
        <v>17</v>
      </c>
      <c r="S64" s="5">
        <v>17</v>
      </c>
      <c r="T64" s="5">
        <v>66</v>
      </c>
      <c r="U64" s="5">
        <v>255</v>
      </c>
    </row>
    <row r="65" spans="1:21" x14ac:dyDescent="0.2">
      <c r="A65" s="4">
        <v>43984</v>
      </c>
      <c r="B65" s="5">
        <v>24</v>
      </c>
      <c r="C65" s="5">
        <v>36</v>
      </c>
      <c r="D65" s="5">
        <v>11</v>
      </c>
      <c r="E65" s="5">
        <v>61</v>
      </c>
      <c r="F65" s="5">
        <v>1866</v>
      </c>
      <c r="G65" s="5">
        <v>115</v>
      </c>
      <c r="H65" s="5">
        <v>371</v>
      </c>
      <c r="I65" s="5">
        <v>85</v>
      </c>
      <c r="J65" s="5">
        <v>25</v>
      </c>
      <c r="K65" s="5">
        <v>14</v>
      </c>
      <c r="L65" s="5">
        <v>18</v>
      </c>
      <c r="M65" s="5">
        <v>264</v>
      </c>
      <c r="N65" s="5">
        <v>43</v>
      </c>
      <c r="O65" s="5">
        <v>563</v>
      </c>
      <c r="P65" s="5">
        <v>29</v>
      </c>
      <c r="Q65" s="5">
        <v>41</v>
      </c>
      <c r="R65" s="5">
        <v>17</v>
      </c>
      <c r="S65" s="5">
        <v>17</v>
      </c>
      <c r="T65" s="5">
        <v>66</v>
      </c>
      <c r="U65" s="5">
        <v>255</v>
      </c>
    </row>
    <row r="66" spans="1:21" x14ac:dyDescent="0.2">
      <c r="A66" s="4">
        <v>43985</v>
      </c>
      <c r="B66" s="5">
        <v>24</v>
      </c>
      <c r="C66" s="5">
        <v>36</v>
      </c>
      <c r="D66" s="5">
        <v>11</v>
      </c>
      <c r="E66" s="5">
        <v>61</v>
      </c>
      <c r="F66" s="5">
        <v>1868</v>
      </c>
      <c r="G66" s="5">
        <v>115</v>
      </c>
      <c r="H66" s="5">
        <v>371</v>
      </c>
      <c r="I66" s="5">
        <v>85</v>
      </c>
      <c r="J66" s="5">
        <v>25</v>
      </c>
      <c r="K66" s="5">
        <v>13</v>
      </c>
      <c r="L66" s="5">
        <v>18</v>
      </c>
      <c r="M66" s="5">
        <v>268</v>
      </c>
      <c r="N66" s="5">
        <v>47</v>
      </c>
      <c r="O66" s="5">
        <v>563</v>
      </c>
      <c r="P66" s="5">
        <v>29</v>
      </c>
      <c r="Q66" s="5">
        <v>42</v>
      </c>
      <c r="R66" s="5">
        <v>17</v>
      </c>
      <c r="S66" s="5">
        <v>17</v>
      </c>
      <c r="T66" s="5">
        <v>66</v>
      </c>
      <c r="U66" s="5">
        <v>255</v>
      </c>
    </row>
    <row r="67" spans="1:21" x14ac:dyDescent="0.2">
      <c r="A67" s="4">
        <v>43986</v>
      </c>
      <c r="B67" s="5">
        <v>24</v>
      </c>
      <c r="C67" s="5">
        <v>36</v>
      </c>
      <c r="D67" s="5">
        <v>11</v>
      </c>
      <c r="E67" s="5">
        <v>61</v>
      </c>
      <c r="F67" s="5">
        <v>1880</v>
      </c>
      <c r="G67" s="5">
        <v>115</v>
      </c>
      <c r="H67" s="5">
        <v>371</v>
      </c>
      <c r="I67" s="5">
        <v>85</v>
      </c>
      <c r="J67" s="5">
        <v>25</v>
      </c>
      <c r="K67" s="5">
        <v>14</v>
      </c>
      <c r="L67" s="5">
        <v>18</v>
      </c>
      <c r="M67" s="5">
        <v>272</v>
      </c>
      <c r="N67" s="5">
        <v>47</v>
      </c>
      <c r="O67" s="5">
        <v>567</v>
      </c>
      <c r="P67" s="5">
        <v>29</v>
      </c>
      <c r="Q67" s="5">
        <v>43</v>
      </c>
      <c r="R67" s="5">
        <v>17</v>
      </c>
      <c r="S67" s="5">
        <v>17</v>
      </c>
      <c r="T67" s="5">
        <v>66</v>
      </c>
      <c r="U67" s="5">
        <v>256</v>
      </c>
    </row>
    <row r="68" spans="1:21" x14ac:dyDescent="0.2">
      <c r="A68" s="4">
        <v>43987</v>
      </c>
      <c r="B68" s="5">
        <v>24</v>
      </c>
      <c r="C68" s="5">
        <v>36</v>
      </c>
      <c r="D68" s="5">
        <v>11</v>
      </c>
      <c r="E68" s="5">
        <v>61</v>
      </c>
      <c r="F68" s="5">
        <v>1886</v>
      </c>
      <c r="G68" s="5">
        <v>115</v>
      </c>
      <c r="H68" s="5">
        <v>371</v>
      </c>
      <c r="I68" s="5">
        <v>85</v>
      </c>
      <c r="J68" s="5">
        <v>25</v>
      </c>
      <c r="K68" s="5">
        <v>14</v>
      </c>
      <c r="L68" s="5">
        <v>18</v>
      </c>
      <c r="M68" s="5">
        <v>273</v>
      </c>
      <c r="N68" s="5">
        <v>47</v>
      </c>
      <c r="O68" s="5">
        <v>575</v>
      </c>
      <c r="P68" s="5">
        <v>29</v>
      </c>
      <c r="Q68" s="5">
        <v>43</v>
      </c>
      <c r="R68" s="5">
        <v>17</v>
      </c>
      <c r="S68" s="5">
        <v>17</v>
      </c>
      <c r="T68" s="5">
        <v>66</v>
      </c>
      <c r="U68" s="5">
        <v>257</v>
      </c>
    </row>
    <row r="69" spans="1:21" x14ac:dyDescent="0.2">
      <c r="A69" s="4">
        <v>43988</v>
      </c>
      <c r="B69" s="5">
        <v>24</v>
      </c>
      <c r="C69" s="5">
        <v>37</v>
      </c>
      <c r="D69" s="5">
        <v>11</v>
      </c>
      <c r="E69" s="5">
        <v>61</v>
      </c>
      <c r="F69" s="5">
        <v>1898</v>
      </c>
      <c r="G69" s="5">
        <v>115</v>
      </c>
      <c r="H69" s="5">
        <v>373</v>
      </c>
      <c r="I69" s="5">
        <v>85</v>
      </c>
      <c r="J69" s="5">
        <v>25</v>
      </c>
      <c r="K69" s="5">
        <v>14</v>
      </c>
      <c r="L69" s="5">
        <v>17</v>
      </c>
      <c r="M69" s="5">
        <v>278</v>
      </c>
      <c r="N69" s="5">
        <v>50</v>
      </c>
      <c r="O69" s="5">
        <v>579</v>
      </c>
      <c r="P69" s="5">
        <v>22</v>
      </c>
      <c r="Q69" s="5">
        <v>43</v>
      </c>
      <c r="R69" s="5">
        <v>17</v>
      </c>
      <c r="S69" s="5">
        <v>17</v>
      </c>
      <c r="T69" s="5">
        <v>66</v>
      </c>
      <c r="U69" s="5">
        <v>258</v>
      </c>
    </row>
    <row r="70" spans="1:21" x14ac:dyDescent="0.2">
      <c r="A70" s="4">
        <v>43989</v>
      </c>
      <c r="B70" s="5">
        <v>24</v>
      </c>
      <c r="C70" s="5">
        <v>37</v>
      </c>
      <c r="D70" s="5">
        <v>11</v>
      </c>
      <c r="E70" s="5">
        <v>62</v>
      </c>
      <c r="F70" s="5">
        <v>1903</v>
      </c>
      <c r="G70" s="5">
        <v>115</v>
      </c>
      <c r="H70" s="5">
        <v>374</v>
      </c>
      <c r="I70" s="5">
        <v>85</v>
      </c>
      <c r="J70" s="5">
        <v>25</v>
      </c>
      <c r="K70" s="5">
        <v>14</v>
      </c>
      <c r="L70" s="5">
        <v>17</v>
      </c>
      <c r="M70" s="5">
        <v>283</v>
      </c>
      <c r="N70" s="5">
        <v>52</v>
      </c>
      <c r="O70" s="5">
        <v>582</v>
      </c>
      <c r="P70" s="5">
        <v>22</v>
      </c>
      <c r="Q70" s="5">
        <v>43</v>
      </c>
      <c r="R70" s="5">
        <v>17</v>
      </c>
      <c r="S70" s="5">
        <v>17</v>
      </c>
      <c r="T70" s="5">
        <v>66</v>
      </c>
      <c r="U70" s="5">
        <v>259</v>
      </c>
    </row>
    <row r="71" spans="1:21" x14ac:dyDescent="0.2">
      <c r="A71" s="4">
        <v>43990</v>
      </c>
      <c r="B71" s="5">
        <v>24</v>
      </c>
      <c r="C71" s="5">
        <v>37</v>
      </c>
      <c r="D71" s="5">
        <v>11</v>
      </c>
      <c r="E71" s="5">
        <v>62</v>
      </c>
      <c r="F71" s="5">
        <v>1906</v>
      </c>
      <c r="G71" s="5">
        <v>115</v>
      </c>
      <c r="H71" s="5">
        <v>374</v>
      </c>
      <c r="I71" s="5">
        <v>85</v>
      </c>
      <c r="J71" s="5">
        <v>25</v>
      </c>
      <c r="K71" s="5">
        <v>14</v>
      </c>
      <c r="L71" s="5">
        <v>17</v>
      </c>
      <c r="M71" s="5">
        <v>283</v>
      </c>
      <c r="N71" s="5">
        <v>52</v>
      </c>
      <c r="O71" s="5">
        <v>584</v>
      </c>
      <c r="P71" s="5">
        <v>22</v>
      </c>
      <c r="Q71" s="5">
        <v>44</v>
      </c>
      <c r="R71" s="5">
        <v>17</v>
      </c>
      <c r="S71" s="5">
        <v>17</v>
      </c>
      <c r="T71" s="5">
        <v>66</v>
      </c>
      <c r="U71" s="5">
        <v>259</v>
      </c>
    </row>
    <row r="72" spans="1:21" x14ac:dyDescent="0.2">
      <c r="A72" s="4">
        <v>43991</v>
      </c>
      <c r="B72" s="5">
        <v>24</v>
      </c>
      <c r="C72" s="5">
        <v>37</v>
      </c>
      <c r="D72" s="5">
        <v>11</v>
      </c>
      <c r="E72" s="5">
        <v>62</v>
      </c>
      <c r="F72" s="5">
        <v>1906</v>
      </c>
      <c r="G72" s="5">
        <v>115</v>
      </c>
      <c r="H72" s="5">
        <v>374</v>
      </c>
      <c r="I72" s="5">
        <v>85</v>
      </c>
      <c r="J72" s="5">
        <v>25</v>
      </c>
      <c r="K72" s="5">
        <v>14</v>
      </c>
      <c r="L72" s="5">
        <v>17</v>
      </c>
      <c r="M72" s="5">
        <v>285</v>
      </c>
      <c r="N72" s="5">
        <v>52</v>
      </c>
      <c r="O72" s="5">
        <v>585</v>
      </c>
      <c r="P72" s="5">
        <v>22</v>
      </c>
      <c r="Q72" s="5">
        <v>44</v>
      </c>
      <c r="R72" s="5">
        <v>17</v>
      </c>
      <c r="S72" s="5">
        <v>17</v>
      </c>
      <c r="T72" s="5">
        <v>66</v>
      </c>
      <c r="U72" s="5">
        <v>259</v>
      </c>
    </row>
    <row r="73" spans="1:21" x14ac:dyDescent="0.2">
      <c r="A73" s="4">
        <v>43992</v>
      </c>
      <c r="B73" s="5">
        <v>24</v>
      </c>
      <c r="C73" s="5">
        <v>38</v>
      </c>
      <c r="D73" s="5">
        <v>11</v>
      </c>
      <c r="E73" s="5">
        <v>62</v>
      </c>
      <c r="F73" s="5">
        <v>1910</v>
      </c>
      <c r="G73" s="5">
        <v>115</v>
      </c>
      <c r="H73" s="5">
        <v>374</v>
      </c>
      <c r="I73" s="5">
        <v>85</v>
      </c>
      <c r="J73" s="5">
        <v>26</v>
      </c>
      <c r="K73" s="5">
        <v>14</v>
      </c>
      <c r="L73" s="5">
        <v>17</v>
      </c>
      <c r="M73" s="5">
        <v>287</v>
      </c>
      <c r="N73" s="5">
        <v>52</v>
      </c>
      <c r="O73" s="5">
        <v>589</v>
      </c>
      <c r="P73" s="5">
        <v>22</v>
      </c>
      <c r="Q73" s="5">
        <v>44</v>
      </c>
      <c r="R73" s="5">
        <v>14</v>
      </c>
      <c r="S73" s="5">
        <v>17</v>
      </c>
      <c r="T73" s="5">
        <v>67</v>
      </c>
      <c r="U73" s="5">
        <v>259</v>
      </c>
    </row>
    <row r="74" spans="1:21" x14ac:dyDescent="0.2">
      <c r="A74" s="4">
        <v>43993</v>
      </c>
      <c r="B74" s="5">
        <v>20</v>
      </c>
      <c r="C74" s="5">
        <v>37</v>
      </c>
      <c r="D74" s="5">
        <v>11</v>
      </c>
      <c r="E74" s="5">
        <v>62</v>
      </c>
      <c r="F74" s="5">
        <v>1917</v>
      </c>
      <c r="G74" s="5">
        <v>116</v>
      </c>
      <c r="H74" s="5">
        <v>374</v>
      </c>
      <c r="I74" s="5">
        <v>85</v>
      </c>
      <c r="J74" s="5">
        <v>27</v>
      </c>
      <c r="K74" s="5">
        <v>14</v>
      </c>
      <c r="L74" s="5">
        <v>17</v>
      </c>
      <c r="M74" s="5">
        <v>290</v>
      </c>
      <c r="N74" s="5">
        <v>52</v>
      </c>
      <c r="O74" s="5">
        <v>590</v>
      </c>
      <c r="P74" s="5">
        <v>22</v>
      </c>
      <c r="Q74" s="5">
        <v>47</v>
      </c>
      <c r="R74" s="5">
        <v>14</v>
      </c>
      <c r="S74" s="5">
        <v>17</v>
      </c>
      <c r="T74" s="5">
        <v>67</v>
      </c>
      <c r="U74" s="5">
        <v>260</v>
      </c>
    </row>
    <row r="75" spans="1:21" x14ac:dyDescent="0.2">
      <c r="A75" s="4">
        <v>43994</v>
      </c>
      <c r="B75" s="5">
        <v>20</v>
      </c>
      <c r="C75" s="5">
        <v>39</v>
      </c>
      <c r="D75" s="5">
        <v>13</v>
      </c>
      <c r="E75" s="5">
        <v>62</v>
      </c>
      <c r="F75" s="5">
        <v>1922</v>
      </c>
      <c r="G75" s="5">
        <v>117</v>
      </c>
      <c r="H75" s="5">
        <v>375</v>
      </c>
      <c r="I75" s="5">
        <v>85</v>
      </c>
      <c r="J75" s="5">
        <v>27</v>
      </c>
      <c r="K75" s="5">
        <v>14</v>
      </c>
      <c r="L75" s="5">
        <v>17</v>
      </c>
      <c r="M75" s="5">
        <v>295</v>
      </c>
      <c r="N75" s="5">
        <v>49</v>
      </c>
      <c r="O75" s="5">
        <v>592</v>
      </c>
      <c r="P75" s="5">
        <v>22</v>
      </c>
      <c r="Q75" s="5">
        <v>47</v>
      </c>
      <c r="R75" s="5">
        <v>14</v>
      </c>
      <c r="S75" s="5">
        <v>17</v>
      </c>
      <c r="T75" s="5">
        <v>66</v>
      </c>
      <c r="U75" s="5">
        <v>260</v>
      </c>
    </row>
    <row r="76" spans="1:21" x14ac:dyDescent="0.2">
      <c r="A76" s="4">
        <v>43995</v>
      </c>
      <c r="B76" s="5">
        <v>20</v>
      </c>
      <c r="C76" s="5">
        <v>39</v>
      </c>
      <c r="D76" s="5">
        <v>13</v>
      </c>
      <c r="E76" s="5">
        <v>62</v>
      </c>
      <c r="F76" s="5">
        <v>1927</v>
      </c>
      <c r="G76" s="5">
        <v>118</v>
      </c>
      <c r="H76" s="5">
        <v>376</v>
      </c>
      <c r="I76" s="5">
        <v>86</v>
      </c>
      <c r="J76" s="5">
        <v>27</v>
      </c>
      <c r="K76" s="5">
        <v>14</v>
      </c>
      <c r="L76" s="5">
        <v>17</v>
      </c>
      <c r="M76" s="5">
        <v>298</v>
      </c>
      <c r="N76" s="5">
        <v>51</v>
      </c>
      <c r="O76" s="5">
        <v>593</v>
      </c>
      <c r="P76" s="5">
        <v>22</v>
      </c>
      <c r="Q76" s="5">
        <v>47</v>
      </c>
      <c r="R76" s="5">
        <v>13</v>
      </c>
      <c r="S76" s="5">
        <v>17</v>
      </c>
      <c r="T76" s="5">
        <v>63</v>
      </c>
      <c r="U76" s="5">
        <v>261</v>
      </c>
    </row>
    <row r="77" spans="1:21" x14ac:dyDescent="0.2">
      <c r="A77" s="4">
        <v>43996</v>
      </c>
      <c r="B77" s="5">
        <v>20</v>
      </c>
      <c r="C77" s="5">
        <v>39</v>
      </c>
      <c r="D77" s="5">
        <v>13</v>
      </c>
      <c r="E77" s="5">
        <v>62</v>
      </c>
      <c r="F77" s="5">
        <v>1930</v>
      </c>
      <c r="G77" s="5">
        <v>118</v>
      </c>
      <c r="H77" s="5">
        <v>376</v>
      </c>
      <c r="I77" s="5">
        <v>86</v>
      </c>
      <c r="J77" s="5">
        <v>27</v>
      </c>
      <c r="K77" s="5">
        <v>14</v>
      </c>
      <c r="L77" s="5">
        <v>17</v>
      </c>
      <c r="M77" s="5">
        <v>298</v>
      </c>
      <c r="N77" s="5">
        <v>51</v>
      </c>
      <c r="O77" s="5">
        <v>595</v>
      </c>
      <c r="P77" s="5">
        <v>22</v>
      </c>
      <c r="Q77" s="5">
        <v>47</v>
      </c>
      <c r="R77" s="5">
        <v>13</v>
      </c>
      <c r="S77" s="5">
        <v>17</v>
      </c>
      <c r="T77" s="5">
        <v>63</v>
      </c>
      <c r="U77" s="5">
        <v>261</v>
      </c>
    </row>
    <row r="78" spans="1:21" x14ac:dyDescent="0.2">
      <c r="A78" s="4">
        <v>43997</v>
      </c>
      <c r="B78" s="5">
        <v>21</v>
      </c>
      <c r="C78" s="5">
        <v>39</v>
      </c>
      <c r="D78" s="5">
        <v>13</v>
      </c>
      <c r="E78" s="5">
        <v>62</v>
      </c>
      <c r="F78" s="5">
        <v>1932</v>
      </c>
      <c r="G78" s="5">
        <v>118</v>
      </c>
      <c r="H78" s="5">
        <v>376</v>
      </c>
      <c r="I78" s="5">
        <v>86</v>
      </c>
      <c r="J78" s="5">
        <v>27</v>
      </c>
      <c r="K78" s="5">
        <v>14</v>
      </c>
      <c r="L78" s="5">
        <v>17</v>
      </c>
      <c r="M78" s="5">
        <v>300</v>
      </c>
      <c r="N78" s="5">
        <v>51</v>
      </c>
      <c r="O78" s="5">
        <v>597</v>
      </c>
      <c r="P78" s="5">
        <v>22</v>
      </c>
      <c r="Q78" s="5">
        <v>47</v>
      </c>
      <c r="R78" s="5">
        <v>13</v>
      </c>
      <c r="S78" s="5">
        <v>17</v>
      </c>
      <c r="T78" s="5">
        <v>63</v>
      </c>
      <c r="U78" s="5">
        <v>261</v>
      </c>
    </row>
    <row r="79" spans="1:21" x14ac:dyDescent="0.2">
      <c r="A79" s="4">
        <v>43998</v>
      </c>
      <c r="B79" s="5">
        <v>20</v>
      </c>
      <c r="C79" s="5">
        <v>39</v>
      </c>
      <c r="D79" s="5">
        <v>13</v>
      </c>
      <c r="E79" s="5">
        <v>62</v>
      </c>
      <c r="F79" s="5">
        <v>1927</v>
      </c>
      <c r="G79" s="5">
        <v>118</v>
      </c>
      <c r="H79" s="5">
        <v>376</v>
      </c>
      <c r="I79" s="5">
        <v>86</v>
      </c>
      <c r="J79" s="5">
        <v>27</v>
      </c>
      <c r="K79" s="5">
        <v>14</v>
      </c>
      <c r="L79" s="5">
        <v>17</v>
      </c>
      <c r="M79" s="5">
        <v>298</v>
      </c>
      <c r="N79" s="5">
        <v>51</v>
      </c>
      <c r="O79" s="5">
        <v>593</v>
      </c>
      <c r="P79" s="5">
        <v>22</v>
      </c>
      <c r="Q79" s="5">
        <v>47</v>
      </c>
      <c r="R79" s="5">
        <v>13</v>
      </c>
      <c r="S79" s="5">
        <v>17</v>
      </c>
      <c r="T79" s="5">
        <v>63</v>
      </c>
      <c r="U79" s="5">
        <v>261</v>
      </c>
    </row>
    <row r="80" spans="1:21" x14ac:dyDescent="0.2">
      <c r="A80" s="4">
        <v>43999</v>
      </c>
      <c r="B80" s="5">
        <v>20</v>
      </c>
      <c r="C80" s="5">
        <v>39</v>
      </c>
      <c r="D80" s="5">
        <v>13</v>
      </c>
      <c r="E80" s="5">
        <v>62</v>
      </c>
      <c r="F80" s="5">
        <v>1932</v>
      </c>
      <c r="G80" s="5">
        <v>118</v>
      </c>
      <c r="H80" s="5">
        <v>376</v>
      </c>
      <c r="I80" s="5">
        <v>86</v>
      </c>
      <c r="J80" s="5">
        <v>27</v>
      </c>
      <c r="K80" s="5">
        <v>14</v>
      </c>
      <c r="L80" s="5">
        <v>18</v>
      </c>
      <c r="M80" s="5">
        <v>301</v>
      </c>
      <c r="N80" s="5">
        <v>51</v>
      </c>
      <c r="O80" s="5">
        <v>597</v>
      </c>
      <c r="P80" s="5">
        <v>22</v>
      </c>
      <c r="Q80" s="5">
        <v>48</v>
      </c>
      <c r="R80" s="5">
        <v>13</v>
      </c>
      <c r="S80" s="5">
        <v>17</v>
      </c>
      <c r="T80" s="5">
        <v>63</v>
      </c>
      <c r="U80" s="5">
        <v>261</v>
      </c>
    </row>
    <row r="81" spans="1:21" x14ac:dyDescent="0.2">
      <c r="A81" s="4">
        <v>44000</v>
      </c>
      <c r="B81" s="5">
        <v>20</v>
      </c>
      <c r="C81" s="5">
        <v>39</v>
      </c>
      <c r="D81" s="5">
        <v>13</v>
      </c>
      <c r="E81" s="5">
        <v>62</v>
      </c>
      <c r="F81" s="5">
        <v>1934</v>
      </c>
      <c r="G81" s="5">
        <v>117</v>
      </c>
      <c r="H81" s="5">
        <v>376</v>
      </c>
      <c r="I81" s="5">
        <v>86</v>
      </c>
      <c r="J81" s="5">
        <v>27</v>
      </c>
      <c r="K81" s="5">
        <v>14</v>
      </c>
      <c r="L81" s="5">
        <v>18</v>
      </c>
      <c r="M81" s="5">
        <v>301</v>
      </c>
      <c r="N81" s="5">
        <v>51</v>
      </c>
      <c r="O81" s="5">
        <v>597</v>
      </c>
      <c r="P81" s="5">
        <v>22</v>
      </c>
      <c r="Q81" s="5">
        <v>48</v>
      </c>
      <c r="R81" s="5">
        <v>13</v>
      </c>
      <c r="S81" s="5">
        <v>17</v>
      </c>
      <c r="T81" s="5">
        <v>63</v>
      </c>
      <c r="U81" s="5">
        <v>261</v>
      </c>
    </row>
    <row r="82" spans="1:21" x14ac:dyDescent="0.2">
      <c r="A82" s="4">
        <v>44001</v>
      </c>
      <c r="B82" s="5">
        <v>20</v>
      </c>
      <c r="C82" s="5">
        <v>39</v>
      </c>
      <c r="D82" s="5">
        <v>13</v>
      </c>
      <c r="E82" s="5">
        <v>62</v>
      </c>
      <c r="F82" s="5">
        <v>1935</v>
      </c>
      <c r="G82" s="5">
        <v>117</v>
      </c>
      <c r="H82" s="5">
        <v>376</v>
      </c>
      <c r="I82" s="5">
        <v>86</v>
      </c>
      <c r="J82" s="5">
        <v>27</v>
      </c>
      <c r="K82" s="5">
        <v>14</v>
      </c>
      <c r="L82" s="5">
        <v>18</v>
      </c>
      <c r="M82" s="5">
        <v>301</v>
      </c>
      <c r="N82" s="5">
        <v>51</v>
      </c>
      <c r="O82" s="5">
        <v>598</v>
      </c>
      <c r="P82" s="5">
        <v>22</v>
      </c>
      <c r="Q82" s="5">
        <v>48</v>
      </c>
      <c r="R82" s="5">
        <v>13</v>
      </c>
      <c r="S82" s="5">
        <v>17</v>
      </c>
      <c r="T82" s="5">
        <v>63</v>
      </c>
      <c r="U82" s="5">
        <v>261</v>
      </c>
    </row>
    <row r="83" spans="1:21" x14ac:dyDescent="0.2">
      <c r="A83" s="4">
        <v>44002</v>
      </c>
      <c r="B83" s="5">
        <v>20</v>
      </c>
      <c r="C83" s="5">
        <v>39</v>
      </c>
      <c r="D83" s="5">
        <v>13</v>
      </c>
      <c r="E83" s="5">
        <v>62</v>
      </c>
      <c r="F83" s="5">
        <v>1939</v>
      </c>
      <c r="G83" s="5">
        <v>117</v>
      </c>
      <c r="H83" s="5">
        <v>376</v>
      </c>
      <c r="I83" s="5">
        <v>86</v>
      </c>
      <c r="J83" s="5">
        <v>27</v>
      </c>
      <c r="K83" s="5">
        <v>14</v>
      </c>
      <c r="L83" s="5">
        <v>18</v>
      </c>
      <c r="M83" s="5">
        <v>301</v>
      </c>
      <c r="N83" s="5">
        <v>51</v>
      </c>
      <c r="O83" s="5">
        <v>600</v>
      </c>
      <c r="P83" s="5">
        <v>22</v>
      </c>
      <c r="Q83" s="5">
        <v>48</v>
      </c>
      <c r="R83" s="5">
        <v>13</v>
      </c>
      <c r="S83" s="5">
        <v>17</v>
      </c>
      <c r="T83" s="5">
        <v>63</v>
      </c>
      <c r="U83" s="5">
        <v>260</v>
      </c>
    </row>
    <row r="84" spans="1:21" x14ac:dyDescent="0.2">
      <c r="A84" s="4">
        <v>44003</v>
      </c>
      <c r="B84" s="5">
        <v>20</v>
      </c>
      <c r="C84" s="5">
        <v>39</v>
      </c>
      <c r="D84" s="5">
        <v>13</v>
      </c>
      <c r="E84" s="5">
        <v>62</v>
      </c>
      <c r="F84" s="5">
        <v>1943</v>
      </c>
      <c r="G84" s="5">
        <v>117</v>
      </c>
      <c r="H84" s="5">
        <v>376</v>
      </c>
      <c r="I84" s="5">
        <v>86</v>
      </c>
      <c r="J84" s="5">
        <v>27</v>
      </c>
      <c r="K84" s="5">
        <v>14</v>
      </c>
      <c r="L84" s="5">
        <v>18</v>
      </c>
      <c r="M84" s="5">
        <v>301</v>
      </c>
      <c r="N84" s="5">
        <v>51</v>
      </c>
      <c r="O84" s="5">
        <v>604</v>
      </c>
      <c r="P84" s="5">
        <v>22</v>
      </c>
      <c r="Q84" s="5">
        <v>48</v>
      </c>
      <c r="R84" s="5">
        <v>13</v>
      </c>
      <c r="S84" s="5">
        <v>17</v>
      </c>
      <c r="T84" s="5">
        <v>63</v>
      </c>
      <c r="U84" s="5">
        <v>260</v>
      </c>
    </row>
    <row r="85" spans="1:21" x14ac:dyDescent="0.2">
      <c r="A85" s="4">
        <v>44004</v>
      </c>
      <c r="B85" s="5">
        <v>20</v>
      </c>
      <c r="C85" s="5">
        <v>39</v>
      </c>
      <c r="D85" s="5">
        <v>13</v>
      </c>
      <c r="E85" s="5">
        <v>62</v>
      </c>
      <c r="F85" s="5">
        <v>1946</v>
      </c>
      <c r="G85" s="5">
        <v>117</v>
      </c>
      <c r="H85" s="5">
        <v>376</v>
      </c>
      <c r="I85" s="5">
        <v>86</v>
      </c>
      <c r="J85" s="5">
        <v>27</v>
      </c>
      <c r="K85" s="5">
        <v>14</v>
      </c>
      <c r="L85" s="5">
        <v>19</v>
      </c>
      <c r="M85" s="5">
        <v>302</v>
      </c>
      <c r="N85" s="5">
        <v>51</v>
      </c>
      <c r="O85" s="5">
        <v>605</v>
      </c>
      <c r="P85" s="5">
        <v>22</v>
      </c>
      <c r="Q85" s="5">
        <v>50</v>
      </c>
      <c r="R85" s="5">
        <v>13</v>
      </c>
      <c r="S85" s="5">
        <v>17</v>
      </c>
      <c r="T85" s="5">
        <v>63</v>
      </c>
      <c r="U85" s="5">
        <v>260</v>
      </c>
    </row>
    <row r="86" spans="1:21" x14ac:dyDescent="0.2">
      <c r="A86" s="4">
        <v>44005</v>
      </c>
      <c r="B86" s="5">
        <v>20</v>
      </c>
      <c r="C86" s="5">
        <v>39</v>
      </c>
      <c r="D86" s="5">
        <v>13</v>
      </c>
      <c r="E86" s="5">
        <v>62</v>
      </c>
      <c r="F86" s="5">
        <v>1948</v>
      </c>
      <c r="G86" s="5">
        <v>117</v>
      </c>
      <c r="H86" s="5">
        <v>376</v>
      </c>
      <c r="I86" s="5">
        <v>86</v>
      </c>
      <c r="J86" s="5">
        <v>27</v>
      </c>
      <c r="K86" s="5">
        <v>14</v>
      </c>
      <c r="L86" s="5">
        <v>19</v>
      </c>
      <c r="M86" s="5">
        <v>302</v>
      </c>
      <c r="N86" s="5">
        <v>51</v>
      </c>
      <c r="O86" s="5">
        <v>608</v>
      </c>
      <c r="P86" s="5">
        <v>22</v>
      </c>
      <c r="Q86" s="5">
        <v>50</v>
      </c>
      <c r="R86" s="5">
        <v>13</v>
      </c>
      <c r="S86" s="5">
        <v>17</v>
      </c>
      <c r="T86" s="5">
        <v>63</v>
      </c>
      <c r="U86" s="5">
        <v>260</v>
      </c>
    </row>
    <row r="87" spans="1:21" x14ac:dyDescent="0.2">
      <c r="A87" s="4">
        <v>44006</v>
      </c>
      <c r="B87" s="5">
        <v>20</v>
      </c>
      <c r="C87" s="5">
        <v>40</v>
      </c>
      <c r="D87" s="5">
        <v>13</v>
      </c>
      <c r="E87" s="5">
        <v>62</v>
      </c>
      <c r="F87" s="5">
        <v>1952</v>
      </c>
      <c r="G87" s="5">
        <v>117</v>
      </c>
      <c r="H87" s="5">
        <v>376</v>
      </c>
      <c r="I87" s="5">
        <v>86</v>
      </c>
      <c r="J87" s="5">
        <v>27</v>
      </c>
      <c r="K87" s="5">
        <v>14</v>
      </c>
      <c r="L87" s="5">
        <v>19</v>
      </c>
      <c r="M87" s="5">
        <v>302</v>
      </c>
      <c r="N87" s="5">
        <v>51</v>
      </c>
      <c r="O87" s="5">
        <v>609</v>
      </c>
      <c r="P87" s="5">
        <v>22</v>
      </c>
      <c r="Q87" s="5">
        <v>50</v>
      </c>
      <c r="R87" s="5">
        <v>13</v>
      </c>
      <c r="S87" s="5">
        <v>17</v>
      </c>
      <c r="T87" s="5">
        <v>63</v>
      </c>
      <c r="U87" s="5">
        <v>261</v>
      </c>
    </row>
    <row r="88" spans="1:21" x14ac:dyDescent="0.2">
      <c r="A88" s="4">
        <v>44007</v>
      </c>
      <c r="B88" s="5">
        <v>20</v>
      </c>
      <c r="C88" s="5">
        <v>40</v>
      </c>
      <c r="D88" s="5">
        <v>13</v>
      </c>
      <c r="E88" s="5">
        <v>62</v>
      </c>
      <c r="F88" s="5">
        <v>1957</v>
      </c>
      <c r="G88" s="5">
        <v>112</v>
      </c>
      <c r="H88" s="5">
        <v>376</v>
      </c>
      <c r="I88" s="5">
        <v>86</v>
      </c>
      <c r="J88" s="5">
        <v>27</v>
      </c>
      <c r="K88" s="5">
        <v>14</v>
      </c>
      <c r="L88" s="5">
        <v>19</v>
      </c>
      <c r="M88" s="5">
        <v>305</v>
      </c>
      <c r="N88" s="5">
        <v>51</v>
      </c>
      <c r="O88" s="5">
        <v>615</v>
      </c>
      <c r="P88" s="5">
        <v>22</v>
      </c>
      <c r="Q88" s="5">
        <v>50</v>
      </c>
      <c r="R88" s="5">
        <v>13</v>
      </c>
      <c r="S88" s="5">
        <v>17</v>
      </c>
      <c r="T88" s="5">
        <v>63</v>
      </c>
      <c r="U88" s="5">
        <v>261</v>
      </c>
    </row>
    <row r="89" spans="1:21" x14ac:dyDescent="0.2">
      <c r="A89" s="4">
        <v>44008</v>
      </c>
      <c r="B89" s="5">
        <v>20</v>
      </c>
      <c r="C89" s="5">
        <v>40</v>
      </c>
      <c r="D89" s="5">
        <v>13</v>
      </c>
      <c r="E89" s="5">
        <v>62</v>
      </c>
      <c r="F89" s="5">
        <v>1959</v>
      </c>
      <c r="G89" s="5">
        <v>112</v>
      </c>
      <c r="H89" s="5">
        <v>376</v>
      </c>
      <c r="I89" s="5">
        <v>86</v>
      </c>
      <c r="J89" s="5">
        <v>27</v>
      </c>
      <c r="K89" s="5">
        <v>14</v>
      </c>
      <c r="L89" s="5">
        <v>19</v>
      </c>
      <c r="M89" s="5">
        <v>305</v>
      </c>
      <c r="N89" s="5">
        <v>51</v>
      </c>
      <c r="O89" s="5">
        <v>616</v>
      </c>
      <c r="P89" s="5">
        <v>22</v>
      </c>
      <c r="Q89" s="5">
        <v>51</v>
      </c>
      <c r="R89" s="5">
        <v>13</v>
      </c>
      <c r="S89" s="5">
        <v>17</v>
      </c>
      <c r="T89" s="5">
        <v>63</v>
      </c>
      <c r="U89" s="5">
        <v>261</v>
      </c>
    </row>
    <row r="90" spans="1:21" x14ac:dyDescent="0.2">
      <c r="A90" s="4">
        <v>44009</v>
      </c>
      <c r="B90" s="5">
        <v>20</v>
      </c>
      <c r="C90" s="5">
        <v>40</v>
      </c>
      <c r="D90" s="5">
        <v>13</v>
      </c>
      <c r="E90" s="5">
        <v>62</v>
      </c>
      <c r="F90" s="5">
        <v>1973</v>
      </c>
      <c r="G90" s="5">
        <v>112</v>
      </c>
      <c r="H90" s="5">
        <v>376</v>
      </c>
      <c r="I90" s="5">
        <v>86</v>
      </c>
      <c r="J90" s="5">
        <v>21</v>
      </c>
      <c r="K90" s="5">
        <v>14</v>
      </c>
      <c r="L90" s="5">
        <v>19</v>
      </c>
      <c r="M90" s="5">
        <v>307</v>
      </c>
      <c r="N90" s="5">
        <v>51</v>
      </c>
      <c r="O90" s="5">
        <v>617</v>
      </c>
      <c r="P90" s="5">
        <v>22</v>
      </c>
      <c r="Q90" s="5">
        <v>51</v>
      </c>
      <c r="R90" s="5">
        <v>13</v>
      </c>
      <c r="S90" s="5">
        <v>17</v>
      </c>
      <c r="T90" s="5">
        <v>63</v>
      </c>
      <c r="U90" s="5">
        <v>261</v>
      </c>
    </row>
    <row r="91" spans="1:21" x14ac:dyDescent="0.2">
      <c r="A91" s="4">
        <v>44010</v>
      </c>
      <c r="B91" s="5">
        <v>20</v>
      </c>
      <c r="C91" s="5">
        <v>40</v>
      </c>
      <c r="D91" s="5">
        <v>13</v>
      </c>
      <c r="E91" s="5">
        <v>62</v>
      </c>
      <c r="F91" s="5">
        <v>1975</v>
      </c>
      <c r="G91" s="5">
        <v>112</v>
      </c>
      <c r="H91" s="5">
        <v>376</v>
      </c>
      <c r="I91" s="5">
        <v>86</v>
      </c>
      <c r="J91" s="5">
        <v>22</v>
      </c>
      <c r="K91" s="5">
        <v>14</v>
      </c>
      <c r="L91" s="5">
        <v>19</v>
      </c>
      <c r="M91" s="5">
        <v>307</v>
      </c>
      <c r="N91" s="5">
        <v>51</v>
      </c>
      <c r="O91" s="5">
        <v>617</v>
      </c>
      <c r="P91" s="5">
        <v>22</v>
      </c>
      <c r="Q91" s="5">
        <v>51</v>
      </c>
      <c r="R91" s="5">
        <v>13</v>
      </c>
      <c r="S91" s="5">
        <v>17</v>
      </c>
      <c r="T91" s="5">
        <v>63</v>
      </c>
      <c r="U91" s="5">
        <v>262</v>
      </c>
    </row>
    <row r="92" spans="1:21" x14ac:dyDescent="0.2">
      <c r="A92" s="4">
        <v>44011</v>
      </c>
      <c r="B92" s="5">
        <v>20</v>
      </c>
      <c r="C92" s="5">
        <v>40</v>
      </c>
      <c r="D92" s="5">
        <v>13</v>
      </c>
      <c r="E92" s="5">
        <v>62</v>
      </c>
      <c r="F92" s="5">
        <v>1977</v>
      </c>
      <c r="G92" s="5">
        <v>112</v>
      </c>
      <c r="H92" s="5">
        <v>376</v>
      </c>
      <c r="I92" s="5">
        <v>86</v>
      </c>
      <c r="J92" s="5">
        <v>22</v>
      </c>
      <c r="K92" s="5">
        <v>14</v>
      </c>
      <c r="L92" s="5">
        <v>19</v>
      </c>
      <c r="M92" s="5">
        <v>307</v>
      </c>
      <c r="N92" s="5">
        <v>51</v>
      </c>
      <c r="O92" s="5">
        <v>618</v>
      </c>
      <c r="P92" s="5">
        <v>22</v>
      </c>
      <c r="Q92" s="5">
        <v>51</v>
      </c>
      <c r="R92" s="5">
        <v>13</v>
      </c>
      <c r="S92" s="5">
        <v>17</v>
      </c>
      <c r="T92" s="5">
        <v>63</v>
      </c>
      <c r="U92" s="5">
        <v>262</v>
      </c>
    </row>
    <row r="93" spans="1:21" x14ac:dyDescent="0.2">
      <c r="A93" s="4">
        <v>44012</v>
      </c>
      <c r="B93" s="5">
        <v>20</v>
      </c>
      <c r="C93" s="5">
        <v>40</v>
      </c>
      <c r="D93" s="5">
        <v>13</v>
      </c>
      <c r="E93" s="5">
        <v>62</v>
      </c>
      <c r="F93" s="5">
        <v>1978</v>
      </c>
      <c r="G93" s="5">
        <v>112</v>
      </c>
      <c r="H93" s="5">
        <v>377</v>
      </c>
      <c r="I93" s="5">
        <v>86</v>
      </c>
      <c r="J93" s="5">
        <v>22</v>
      </c>
      <c r="K93" s="5">
        <v>14</v>
      </c>
      <c r="L93" s="5">
        <v>19</v>
      </c>
      <c r="M93" s="5">
        <v>307</v>
      </c>
      <c r="N93" s="5">
        <v>52</v>
      </c>
      <c r="O93" s="5">
        <v>624</v>
      </c>
      <c r="P93" s="5">
        <v>22</v>
      </c>
      <c r="Q93" s="5">
        <v>51</v>
      </c>
      <c r="R93" s="5">
        <v>14</v>
      </c>
      <c r="S93" s="5">
        <v>17</v>
      </c>
      <c r="T93" s="5">
        <v>63</v>
      </c>
      <c r="U93" s="5">
        <v>262</v>
      </c>
    </row>
    <row r="94" spans="1:21" x14ac:dyDescent="0.2">
      <c r="A94" s="4">
        <v>44013</v>
      </c>
      <c r="B94" s="5">
        <v>20</v>
      </c>
      <c r="C94" s="5">
        <v>40</v>
      </c>
      <c r="D94" s="5">
        <v>13</v>
      </c>
      <c r="E94" s="5">
        <v>62</v>
      </c>
      <c r="F94" s="5">
        <v>1979</v>
      </c>
      <c r="G94" s="5">
        <v>112</v>
      </c>
      <c r="H94" s="5">
        <v>377</v>
      </c>
      <c r="I94" s="5">
        <v>86</v>
      </c>
      <c r="J94" s="5">
        <v>22</v>
      </c>
      <c r="K94" s="5">
        <v>14</v>
      </c>
      <c r="L94" s="5">
        <v>19</v>
      </c>
      <c r="M94" s="5">
        <v>307</v>
      </c>
      <c r="N94" s="5">
        <v>52</v>
      </c>
      <c r="O94" s="5">
        <v>625</v>
      </c>
      <c r="P94" s="5">
        <v>22</v>
      </c>
      <c r="Q94" s="5">
        <v>51</v>
      </c>
      <c r="R94" s="5">
        <v>14</v>
      </c>
      <c r="S94" s="5">
        <v>17</v>
      </c>
      <c r="T94" s="5">
        <v>63</v>
      </c>
      <c r="U94" s="5">
        <v>262</v>
      </c>
    </row>
    <row r="95" spans="1:21" x14ac:dyDescent="0.2">
      <c r="A95" s="4">
        <v>44014</v>
      </c>
      <c r="B95" s="5">
        <v>21</v>
      </c>
      <c r="C95" s="5">
        <v>40</v>
      </c>
      <c r="D95" s="5">
        <v>13</v>
      </c>
      <c r="E95" s="5">
        <v>62</v>
      </c>
      <c r="F95" s="5">
        <v>1983</v>
      </c>
      <c r="G95" s="5">
        <v>112</v>
      </c>
      <c r="H95" s="5">
        <v>378</v>
      </c>
      <c r="I95" s="5">
        <v>86</v>
      </c>
      <c r="J95" s="5">
        <v>22</v>
      </c>
      <c r="K95" s="5">
        <v>15</v>
      </c>
      <c r="L95" s="5">
        <v>19</v>
      </c>
      <c r="M95" s="5">
        <v>307</v>
      </c>
      <c r="N95" s="5">
        <v>52</v>
      </c>
      <c r="O95" s="5">
        <v>627</v>
      </c>
      <c r="P95" s="5">
        <v>22</v>
      </c>
      <c r="Q95" s="5">
        <v>51</v>
      </c>
      <c r="R95" s="5">
        <v>14</v>
      </c>
      <c r="S95" s="5">
        <v>17</v>
      </c>
      <c r="T95" s="5">
        <v>63</v>
      </c>
      <c r="U95" s="5">
        <v>262</v>
      </c>
    </row>
    <row r="96" spans="1:21" x14ac:dyDescent="0.2">
      <c r="A96" s="4">
        <v>44015</v>
      </c>
      <c r="B96" s="5">
        <v>21</v>
      </c>
      <c r="C96" s="5">
        <v>40</v>
      </c>
      <c r="D96" s="5">
        <v>13</v>
      </c>
      <c r="E96" s="5">
        <v>63</v>
      </c>
      <c r="F96" s="5">
        <v>1983</v>
      </c>
      <c r="G96" s="5">
        <v>112</v>
      </c>
      <c r="H96" s="5">
        <v>378</v>
      </c>
      <c r="I96" s="5">
        <v>87</v>
      </c>
      <c r="J96" s="5">
        <v>22</v>
      </c>
      <c r="K96" s="5">
        <v>18</v>
      </c>
      <c r="L96" s="5">
        <v>19</v>
      </c>
      <c r="M96" s="5">
        <v>307</v>
      </c>
      <c r="N96" s="5">
        <v>52</v>
      </c>
      <c r="O96" s="5">
        <v>627</v>
      </c>
      <c r="P96" s="5">
        <v>22</v>
      </c>
      <c r="Q96" s="5">
        <v>52</v>
      </c>
      <c r="R96" s="5">
        <v>14</v>
      </c>
      <c r="S96" s="5">
        <v>17</v>
      </c>
      <c r="T96" s="5">
        <v>63</v>
      </c>
      <c r="U96" s="5">
        <v>262</v>
      </c>
    </row>
    <row r="97" spans="1:21" x14ac:dyDescent="0.2">
      <c r="A97" s="4">
        <v>44016</v>
      </c>
      <c r="B97" s="5">
        <v>21</v>
      </c>
      <c r="C97" s="5">
        <v>40</v>
      </c>
      <c r="D97" s="5">
        <v>13</v>
      </c>
      <c r="E97" s="5">
        <v>63</v>
      </c>
      <c r="F97" s="5">
        <v>1986</v>
      </c>
      <c r="G97" s="5">
        <v>112</v>
      </c>
      <c r="H97" s="5">
        <v>378</v>
      </c>
      <c r="I97" s="5">
        <v>87</v>
      </c>
      <c r="J97" s="5">
        <v>22</v>
      </c>
      <c r="K97" s="5">
        <v>18</v>
      </c>
      <c r="L97" s="5">
        <v>17</v>
      </c>
      <c r="M97" s="5">
        <v>307</v>
      </c>
      <c r="N97" s="5">
        <v>52</v>
      </c>
      <c r="O97" s="5">
        <v>629</v>
      </c>
      <c r="P97" s="5">
        <v>22</v>
      </c>
      <c r="Q97" s="5">
        <v>52</v>
      </c>
      <c r="R97" s="5">
        <v>13</v>
      </c>
      <c r="S97" s="5">
        <v>17</v>
      </c>
      <c r="T97" s="5">
        <v>63</v>
      </c>
      <c r="U97" s="5">
        <v>262</v>
      </c>
    </row>
    <row r="98" spans="1:21" x14ac:dyDescent="0.2">
      <c r="A98" s="4">
        <v>44017</v>
      </c>
      <c r="B98" s="5">
        <v>21</v>
      </c>
      <c r="C98" s="5">
        <v>40</v>
      </c>
      <c r="D98" s="5">
        <v>13</v>
      </c>
      <c r="E98" s="5">
        <v>65</v>
      </c>
      <c r="F98" s="5">
        <v>1988</v>
      </c>
      <c r="G98" s="5">
        <v>113</v>
      </c>
      <c r="H98" s="5">
        <v>378</v>
      </c>
      <c r="I98" s="5">
        <v>87</v>
      </c>
      <c r="J98" s="5">
        <v>22</v>
      </c>
      <c r="K98" s="5">
        <v>19</v>
      </c>
      <c r="L98" s="5">
        <v>17</v>
      </c>
      <c r="M98" s="5">
        <v>307</v>
      </c>
      <c r="N98" s="5">
        <v>52</v>
      </c>
      <c r="O98" s="5">
        <v>631</v>
      </c>
      <c r="P98" s="5">
        <v>22</v>
      </c>
      <c r="Q98" s="5">
        <v>53</v>
      </c>
      <c r="R98" s="5">
        <v>13</v>
      </c>
      <c r="S98" s="5">
        <v>17</v>
      </c>
      <c r="T98" s="5">
        <v>63</v>
      </c>
      <c r="U98" s="5">
        <v>262</v>
      </c>
    </row>
    <row r="99" spans="1:21" x14ac:dyDescent="0.2">
      <c r="A99" s="4">
        <v>44018</v>
      </c>
      <c r="B99" s="5">
        <v>21</v>
      </c>
      <c r="C99" s="5">
        <v>40</v>
      </c>
      <c r="D99" s="5">
        <v>13</v>
      </c>
      <c r="E99" s="5">
        <v>70</v>
      </c>
      <c r="F99" s="5">
        <v>1988</v>
      </c>
      <c r="G99" s="5">
        <v>113</v>
      </c>
      <c r="H99" s="5">
        <v>379</v>
      </c>
      <c r="I99" s="5">
        <v>87</v>
      </c>
      <c r="J99" s="5">
        <v>22</v>
      </c>
      <c r="K99" s="5">
        <v>19</v>
      </c>
      <c r="L99" s="5">
        <v>17</v>
      </c>
      <c r="M99" s="5">
        <v>307</v>
      </c>
      <c r="N99" s="5">
        <v>52</v>
      </c>
      <c r="O99" s="5">
        <v>631</v>
      </c>
      <c r="P99" s="5">
        <v>22</v>
      </c>
      <c r="Q99" s="5">
        <v>53</v>
      </c>
      <c r="R99" s="5">
        <v>13</v>
      </c>
      <c r="S99" s="5">
        <v>17</v>
      </c>
      <c r="T99" s="5">
        <v>63</v>
      </c>
      <c r="U99" s="5">
        <v>262</v>
      </c>
    </row>
    <row r="100" spans="1:21" x14ac:dyDescent="0.2">
      <c r="A100" s="4">
        <v>44019</v>
      </c>
      <c r="B100" s="5">
        <v>21</v>
      </c>
      <c r="C100" s="5">
        <v>40</v>
      </c>
      <c r="D100" s="5">
        <v>13</v>
      </c>
      <c r="E100" s="5">
        <v>82</v>
      </c>
      <c r="F100" s="5">
        <v>1988</v>
      </c>
      <c r="G100" s="5">
        <v>113</v>
      </c>
      <c r="H100" s="5">
        <v>379</v>
      </c>
      <c r="I100" s="5">
        <v>88</v>
      </c>
      <c r="J100" s="5">
        <v>23</v>
      </c>
      <c r="K100" s="5">
        <v>20</v>
      </c>
      <c r="L100" s="5">
        <v>17</v>
      </c>
      <c r="M100" s="5">
        <v>307</v>
      </c>
      <c r="N100" s="5">
        <v>52</v>
      </c>
      <c r="O100" s="5">
        <v>632</v>
      </c>
      <c r="P100" s="5">
        <v>22</v>
      </c>
      <c r="Q100" s="5">
        <v>53</v>
      </c>
      <c r="R100" s="5">
        <v>13</v>
      </c>
      <c r="S100" s="5">
        <v>17</v>
      </c>
      <c r="T100" s="5">
        <v>63</v>
      </c>
      <c r="U100" s="5">
        <v>262</v>
      </c>
    </row>
    <row r="101" spans="1:21" x14ac:dyDescent="0.2">
      <c r="A101" s="4">
        <v>44020</v>
      </c>
      <c r="B101" s="5">
        <v>21</v>
      </c>
      <c r="C101" s="5">
        <v>40</v>
      </c>
      <c r="D101" s="5">
        <v>13</v>
      </c>
      <c r="E101" s="5">
        <v>84</v>
      </c>
      <c r="F101" s="5">
        <v>1988</v>
      </c>
      <c r="G101" s="5">
        <v>113</v>
      </c>
      <c r="H101" s="5">
        <v>379</v>
      </c>
      <c r="I101" s="5">
        <v>88</v>
      </c>
      <c r="J101" s="5">
        <v>23</v>
      </c>
      <c r="K101" s="5">
        <v>20</v>
      </c>
      <c r="L101" s="5">
        <v>17</v>
      </c>
      <c r="M101" s="5">
        <v>307</v>
      </c>
      <c r="N101" s="5">
        <v>52</v>
      </c>
      <c r="O101" s="5">
        <v>635</v>
      </c>
      <c r="P101" s="5">
        <v>22</v>
      </c>
      <c r="Q101" s="5">
        <v>53</v>
      </c>
      <c r="R101" s="5">
        <v>13</v>
      </c>
      <c r="S101" s="5">
        <v>17</v>
      </c>
      <c r="T101" s="5">
        <v>63</v>
      </c>
      <c r="U101" s="5">
        <v>262</v>
      </c>
    </row>
    <row r="102" spans="1:21" x14ac:dyDescent="0.2">
      <c r="A102" s="4">
        <v>44021</v>
      </c>
      <c r="B102" s="5">
        <v>23</v>
      </c>
      <c r="C102" s="5">
        <v>40</v>
      </c>
      <c r="D102" s="5">
        <v>15</v>
      </c>
      <c r="E102" s="5">
        <v>85</v>
      </c>
      <c r="F102" s="5">
        <v>1988</v>
      </c>
      <c r="G102" s="5">
        <v>113</v>
      </c>
      <c r="H102" s="5">
        <v>379</v>
      </c>
      <c r="I102" s="5">
        <v>89</v>
      </c>
      <c r="J102" s="5">
        <v>23</v>
      </c>
      <c r="K102" s="5">
        <v>20</v>
      </c>
      <c r="L102" s="5">
        <v>17</v>
      </c>
      <c r="M102" s="5">
        <v>307</v>
      </c>
      <c r="N102" s="5">
        <v>52</v>
      </c>
      <c r="O102" s="5">
        <v>639</v>
      </c>
      <c r="P102" s="5">
        <v>22</v>
      </c>
      <c r="Q102" s="5">
        <v>53</v>
      </c>
      <c r="R102" s="5">
        <v>13</v>
      </c>
      <c r="S102" s="5">
        <v>17</v>
      </c>
      <c r="T102" s="5">
        <v>63</v>
      </c>
      <c r="U102" s="5">
        <v>262</v>
      </c>
    </row>
    <row r="103" spans="1:21" x14ac:dyDescent="0.2">
      <c r="A103" s="4">
        <v>44022</v>
      </c>
      <c r="B103" s="5">
        <v>24</v>
      </c>
      <c r="C103" s="5">
        <v>40</v>
      </c>
      <c r="D103" s="5">
        <v>15</v>
      </c>
      <c r="E103" s="5">
        <v>86</v>
      </c>
      <c r="F103" s="5">
        <v>1988</v>
      </c>
      <c r="G103" s="5">
        <v>114</v>
      </c>
      <c r="H103" s="5">
        <v>379</v>
      </c>
      <c r="I103" s="5">
        <v>89</v>
      </c>
      <c r="J103" s="5">
        <v>23</v>
      </c>
      <c r="K103" s="5">
        <v>20</v>
      </c>
      <c r="L103" s="5">
        <v>17</v>
      </c>
      <c r="M103" s="5">
        <v>307</v>
      </c>
      <c r="N103" s="5">
        <v>52</v>
      </c>
      <c r="O103" s="5">
        <v>639</v>
      </c>
      <c r="P103" s="5">
        <v>22</v>
      </c>
      <c r="Q103" s="5">
        <v>53</v>
      </c>
      <c r="R103" s="5">
        <v>13</v>
      </c>
      <c r="S103" s="5">
        <v>17</v>
      </c>
      <c r="T103" s="5">
        <v>63</v>
      </c>
      <c r="U103" s="5">
        <v>262</v>
      </c>
    </row>
    <row r="104" spans="1:21" x14ac:dyDescent="0.2">
      <c r="A104" s="4">
        <v>44023</v>
      </c>
      <c r="B104" s="5">
        <v>24</v>
      </c>
      <c r="C104" s="5">
        <v>40</v>
      </c>
      <c r="D104" s="5">
        <v>15</v>
      </c>
      <c r="E104" s="5">
        <v>88</v>
      </c>
      <c r="F104" s="5">
        <v>1989</v>
      </c>
      <c r="G104" s="5">
        <v>115</v>
      </c>
      <c r="H104" s="5">
        <v>379</v>
      </c>
      <c r="I104" s="5">
        <v>89</v>
      </c>
      <c r="J104" s="5">
        <v>23</v>
      </c>
      <c r="K104" s="5">
        <v>20</v>
      </c>
      <c r="L104" s="5">
        <v>17</v>
      </c>
      <c r="M104" s="5">
        <v>308</v>
      </c>
      <c r="N104" s="5">
        <v>52</v>
      </c>
      <c r="O104" s="5">
        <v>640</v>
      </c>
      <c r="P104" s="5">
        <v>22</v>
      </c>
      <c r="Q104" s="5">
        <v>53</v>
      </c>
      <c r="R104" s="5">
        <v>13</v>
      </c>
      <c r="S104" s="5">
        <v>17</v>
      </c>
      <c r="T104" s="5">
        <v>63</v>
      </c>
      <c r="U104" s="5">
        <v>262</v>
      </c>
    </row>
    <row r="105" spans="1:21" x14ac:dyDescent="0.2">
      <c r="A105" s="4">
        <v>44024</v>
      </c>
      <c r="B105" s="5">
        <v>25</v>
      </c>
      <c r="C105" s="5">
        <v>40</v>
      </c>
      <c r="D105" s="5">
        <v>15</v>
      </c>
      <c r="E105" s="5">
        <v>88</v>
      </c>
      <c r="F105" s="5">
        <v>1892</v>
      </c>
      <c r="G105" s="5">
        <v>116</v>
      </c>
      <c r="H105" s="5">
        <v>379</v>
      </c>
      <c r="I105" s="5">
        <v>89</v>
      </c>
      <c r="J105" s="5">
        <v>23</v>
      </c>
      <c r="K105" s="5">
        <v>20</v>
      </c>
      <c r="L105" s="5">
        <v>17</v>
      </c>
      <c r="M105" s="5">
        <v>308</v>
      </c>
      <c r="N105" s="5">
        <v>52</v>
      </c>
      <c r="O105" s="5">
        <v>640</v>
      </c>
      <c r="P105" s="5">
        <v>22</v>
      </c>
      <c r="Q105" s="5">
        <v>53</v>
      </c>
      <c r="R105" s="5">
        <v>13</v>
      </c>
      <c r="S105" s="5">
        <v>17</v>
      </c>
      <c r="T105" s="5">
        <v>63</v>
      </c>
      <c r="U105" s="5">
        <v>262</v>
      </c>
    </row>
    <row r="106" spans="1:21" x14ac:dyDescent="0.2">
      <c r="A106" s="4">
        <v>44025</v>
      </c>
      <c r="B106" s="5">
        <v>25</v>
      </c>
      <c r="C106" s="5">
        <v>40</v>
      </c>
      <c r="D106" s="5">
        <v>15</v>
      </c>
      <c r="E106" s="5">
        <v>97</v>
      </c>
      <c r="F106" s="5">
        <v>1993</v>
      </c>
      <c r="G106" s="5">
        <v>116</v>
      </c>
      <c r="H106" s="5">
        <v>379</v>
      </c>
      <c r="I106" s="5">
        <v>89</v>
      </c>
      <c r="J106" s="5">
        <v>24</v>
      </c>
      <c r="K106" s="5">
        <v>20</v>
      </c>
      <c r="L106" s="5">
        <v>17</v>
      </c>
      <c r="M106" s="5">
        <v>308</v>
      </c>
      <c r="N106" s="5">
        <v>52</v>
      </c>
      <c r="O106" s="5">
        <v>641</v>
      </c>
      <c r="P106" s="5">
        <v>22</v>
      </c>
      <c r="Q106" s="5">
        <v>53</v>
      </c>
      <c r="R106" s="5">
        <v>13</v>
      </c>
      <c r="S106" s="5">
        <v>18</v>
      </c>
      <c r="T106" s="5">
        <v>63</v>
      </c>
      <c r="U106" s="5">
        <v>262</v>
      </c>
    </row>
    <row r="107" spans="1:21" x14ac:dyDescent="0.2">
      <c r="A107" s="4">
        <v>44026</v>
      </c>
      <c r="B107" s="5">
        <v>25</v>
      </c>
      <c r="C107" s="5">
        <v>40</v>
      </c>
      <c r="D107" s="5">
        <v>15</v>
      </c>
      <c r="E107" s="5">
        <v>100</v>
      </c>
      <c r="F107" s="5">
        <v>1994</v>
      </c>
      <c r="G107" s="5">
        <v>116</v>
      </c>
      <c r="H107" s="5">
        <v>379</v>
      </c>
      <c r="I107" s="5">
        <v>89</v>
      </c>
      <c r="J107" s="5">
        <v>26</v>
      </c>
      <c r="K107" s="5">
        <v>22</v>
      </c>
      <c r="L107" s="5">
        <v>17</v>
      </c>
      <c r="M107" s="5">
        <v>308</v>
      </c>
      <c r="N107" s="5">
        <v>52</v>
      </c>
      <c r="O107" s="5">
        <v>644</v>
      </c>
      <c r="P107" s="5">
        <v>22</v>
      </c>
      <c r="Q107" s="5">
        <v>53</v>
      </c>
      <c r="R107" s="5">
        <v>13</v>
      </c>
      <c r="S107" s="5">
        <v>18</v>
      </c>
      <c r="T107" s="5">
        <v>63</v>
      </c>
      <c r="U107" s="5">
        <v>262</v>
      </c>
    </row>
    <row r="108" spans="1:21" x14ac:dyDescent="0.2">
      <c r="A108" s="4">
        <v>44027</v>
      </c>
      <c r="B108" s="5">
        <v>25</v>
      </c>
      <c r="C108" s="5">
        <v>40</v>
      </c>
      <c r="D108" s="5">
        <v>15</v>
      </c>
      <c r="E108" s="5">
        <v>100</v>
      </c>
      <c r="F108" s="5">
        <v>1997</v>
      </c>
      <c r="G108" s="5">
        <v>117</v>
      </c>
      <c r="H108" s="5">
        <v>379</v>
      </c>
      <c r="I108" s="5">
        <v>89</v>
      </c>
      <c r="J108" s="5">
        <v>26</v>
      </c>
      <c r="K108" s="5">
        <v>22</v>
      </c>
      <c r="L108" s="5">
        <v>17</v>
      </c>
      <c r="M108" s="5">
        <v>308</v>
      </c>
      <c r="N108" s="5">
        <v>52</v>
      </c>
      <c r="O108" s="5">
        <v>645</v>
      </c>
      <c r="P108" s="5">
        <v>22</v>
      </c>
      <c r="Q108" s="5">
        <v>53</v>
      </c>
      <c r="R108" s="5">
        <v>13</v>
      </c>
      <c r="S108" s="5">
        <v>18</v>
      </c>
      <c r="T108" s="5">
        <v>63</v>
      </c>
      <c r="U108" s="5">
        <v>262</v>
      </c>
    </row>
    <row r="109" spans="1:21" x14ac:dyDescent="0.2">
      <c r="A109" s="4">
        <v>44028</v>
      </c>
      <c r="B109" s="5">
        <v>25</v>
      </c>
      <c r="C109" s="5">
        <v>40</v>
      </c>
      <c r="D109" s="5">
        <v>15</v>
      </c>
      <c r="E109" s="5">
        <v>105</v>
      </c>
      <c r="F109" s="5">
        <v>2001</v>
      </c>
      <c r="G109" s="5">
        <v>124</v>
      </c>
      <c r="H109" s="5">
        <v>379</v>
      </c>
      <c r="I109" s="5">
        <v>89</v>
      </c>
      <c r="J109" s="5">
        <v>26</v>
      </c>
      <c r="K109" s="5">
        <v>22</v>
      </c>
      <c r="L109" s="5">
        <v>17</v>
      </c>
      <c r="M109" s="5">
        <v>308</v>
      </c>
      <c r="N109" s="5">
        <v>52</v>
      </c>
      <c r="O109" s="5">
        <v>645</v>
      </c>
      <c r="P109" s="5">
        <v>22</v>
      </c>
      <c r="Q109" s="5">
        <v>53</v>
      </c>
      <c r="R109" s="5">
        <v>13</v>
      </c>
      <c r="S109" s="5">
        <v>18</v>
      </c>
      <c r="T109" s="5">
        <v>63</v>
      </c>
      <c r="U109" s="5">
        <v>262</v>
      </c>
    </row>
    <row r="110" spans="1:21" x14ac:dyDescent="0.2">
      <c r="A110" s="4">
        <v>44029</v>
      </c>
      <c r="B110" s="5">
        <v>25</v>
      </c>
      <c r="C110" s="5">
        <v>41</v>
      </c>
      <c r="D110" s="5">
        <v>15</v>
      </c>
      <c r="E110" s="5">
        <v>108</v>
      </c>
      <c r="F110" s="5">
        <v>2006</v>
      </c>
      <c r="G110" s="5">
        <v>125</v>
      </c>
      <c r="H110" s="5">
        <v>379</v>
      </c>
      <c r="I110" s="5">
        <v>89</v>
      </c>
      <c r="J110" s="5">
        <v>26</v>
      </c>
      <c r="K110" s="5">
        <v>22</v>
      </c>
      <c r="L110" s="5">
        <v>18</v>
      </c>
      <c r="M110" s="5">
        <v>308</v>
      </c>
      <c r="N110" s="5">
        <v>52</v>
      </c>
      <c r="O110" s="5">
        <v>648</v>
      </c>
      <c r="P110" s="5">
        <v>22</v>
      </c>
      <c r="Q110" s="5">
        <v>53</v>
      </c>
      <c r="R110" s="5">
        <v>13</v>
      </c>
      <c r="S110" s="5">
        <v>18</v>
      </c>
      <c r="T110" s="5">
        <v>63</v>
      </c>
      <c r="U110" s="5">
        <v>262</v>
      </c>
    </row>
    <row r="111" spans="1:21" x14ac:dyDescent="0.2">
      <c r="A111" s="4">
        <v>44030</v>
      </c>
      <c r="B111" s="5">
        <v>25</v>
      </c>
      <c r="C111" s="5">
        <v>41</v>
      </c>
      <c r="D111" s="5">
        <v>15</v>
      </c>
      <c r="E111" s="5">
        <v>115</v>
      </c>
      <c r="F111" s="5">
        <v>2009</v>
      </c>
      <c r="G111" s="5">
        <v>130</v>
      </c>
      <c r="H111" s="5">
        <v>379</v>
      </c>
      <c r="I111" s="5">
        <v>90</v>
      </c>
      <c r="J111" s="5">
        <v>25</v>
      </c>
      <c r="K111" s="5">
        <v>23</v>
      </c>
      <c r="L111" s="5">
        <v>18</v>
      </c>
      <c r="M111" s="5">
        <v>308</v>
      </c>
      <c r="N111" s="5">
        <v>52</v>
      </c>
      <c r="O111" s="5">
        <v>651</v>
      </c>
      <c r="P111" s="5">
        <v>23</v>
      </c>
      <c r="Q111" s="5">
        <v>53</v>
      </c>
      <c r="R111" s="5">
        <v>13</v>
      </c>
      <c r="S111" s="5">
        <v>18</v>
      </c>
      <c r="T111" s="5">
        <v>65</v>
      </c>
      <c r="U111" s="5">
        <v>262</v>
      </c>
    </row>
    <row r="112" spans="1:21" x14ac:dyDescent="0.2">
      <c r="A112" s="4">
        <v>44031</v>
      </c>
      <c r="B112" s="5">
        <v>27</v>
      </c>
      <c r="C112" s="5">
        <v>41</v>
      </c>
      <c r="D112" s="5">
        <v>15</v>
      </c>
      <c r="E112" s="5">
        <v>117</v>
      </c>
      <c r="F112" s="5">
        <v>2012</v>
      </c>
      <c r="G112" s="5">
        <v>133</v>
      </c>
      <c r="H112" s="5">
        <v>379</v>
      </c>
      <c r="I112" s="5">
        <v>90</v>
      </c>
      <c r="J112" s="5">
        <v>26</v>
      </c>
      <c r="K112" s="5">
        <v>23</v>
      </c>
      <c r="L112" s="5">
        <v>18</v>
      </c>
      <c r="M112" s="5">
        <v>308</v>
      </c>
      <c r="N112" s="5">
        <v>52</v>
      </c>
      <c r="O112" s="5">
        <v>656</v>
      </c>
      <c r="P112" s="5">
        <v>23</v>
      </c>
      <c r="Q112" s="5">
        <v>53</v>
      </c>
      <c r="R112" s="5">
        <v>13</v>
      </c>
      <c r="S112" s="5">
        <v>19</v>
      </c>
      <c r="T112" s="5">
        <v>65</v>
      </c>
      <c r="U112" s="5">
        <v>263</v>
      </c>
    </row>
    <row r="113" spans="1:21" x14ac:dyDescent="0.2">
      <c r="A113" s="4">
        <v>44032</v>
      </c>
      <c r="B113" s="5">
        <v>27</v>
      </c>
      <c r="C113" s="5">
        <v>41</v>
      </c>
      <c r="D113" s="5">
        <v>15</v>
      </c>
      <c r="E113" s="5">
        <v>118</v>
      </c>
      <c r="F113" s="5">
        <v>2013</v>
      </c>
      <c r="G113" s="5">
        <v>134</v>
      </c>
      <c r="H113" s="5">
        <v>379</v>
      </c>
      <c r="I113" s="5">
        <v>90</v>
      </c>
      <c r="J113" s="5">
        <v>26</v>
      </c>
      <c r="K113" s="5">
        <v>24</v>
      </c>
      <c r="L113" s="5">
        <v>18</v>
      </c>
      <c r="M113" s="5">
        <v>308</v>
      </c>
      <c r="N113" s="5">
        <v>53</v>
      </c>
      <c r="O113" s="5">
        <v>657</v>
      </c>
      <c r="P113" s="5">
        <v>24</v>
      </c>
      <c r="Q113" s="5">
        <v>53</v>
      </c>
      <c r="R113" s="5">
        <v>13</v>
      </c>
      <c r="S113" s="5">
        <v>19</v>
      </c>
      <c r="T113" s="5">
        <v>65</v>
      </c>
      <c r="U113" s="5">
        <v>262</v>
      </c>
    </row>
    <row r="114" spans="1:21" x14ac:dyDescent="0.2">
      <c r="A114" s="4">
        <v>44033</v>
      </c>
      <c r="B114" s="5">
        <v>27</v>
      </c>
      <c r="C114" s="5">
        <v>41</v>
      </c>
      <c r="D114" s="5">
        <v>14</v>
      </c>
      <c r="E114" s="5">
        <v>120</v>
      </c>
      <c r="F114" s="5">
        <v>2014</v>
      </c>
      <c r="G114" s="5">
        <v>134</v>
      </c>
      <c r="H114" s="5">
        <v>379</v>
      </c>
      <c r="I114" s="5">
        <v>90</v>
      </c>
      <c r="J114" s="5">
        <v>28</v>
      </c>
      <c r="K114" s="5">
        <v>24</v>
      </c>
      <c r="L114" s="5">
        <v>19</v>
      </c>
      <c r="M114" s="5">
        <v>308</v>
      </c>
      <c r="N114" s="5">
        <v>53</v>
      </c>
      <c r="O114" s="5">
        <v>660</v>
      </c>
      <c r="P114" s="5">
        <v>24</v>
      </c>
      <c r="Q114" s="5">
        <v>53</v>
      </c>
      <c r="R114" s="5">
        <v>13</v>
      </c>
      <c r="S114" s="5">
        <v>19</v>
      </c>
      <c r="T114" s="5">
        <v>65</v>
      </c>
      <c r="U114" s="5">
        <v>262</v>
      </c>
    </row>
    <row r="115" spans="1:21" x14ac:dyDescent="0.2">
      <c r="A115" s="4">
        <v>44034</v>
      </c>
      <c r="B115" s="5">
        <v>29</v>
      </c>
      <c r="C115" s="5">
        <v>41</v>
      </c>
      <c r="D115" s="5">
        <v>15</v>
      </c>
      <c r="E115" s="5">
        <v>121</v>
      </c>
      <c r="F115" s="5">
        <v>2019</v>
      </c>
      <c r="G115" s="5">
        <v>137</v>
      </c>
      <c r="H115" s="5">
        <v>379</v>
      </c>
      <c r="I115" s="5">
        <v>90</v>
      </c>
      <c r="J115" s="5">
        <v>30</v>
      </c>
      <c r="K115" s="5">
        <v>24</v>
      </c>
      <c r="L115" s="5">
        <v>20</v>
      </c>
      <c r="M115" s="5">
        <v>309</v>
      </c>
      <c r="N115" s="5">
        <v>53</v>
      </c>
      <c r="O115" s="5">
        <v>663</v>
      </c>
      <c r="P115" s="5">
        <v>24</v>
      </c>
      <c r="Q115" s="5">
        <v>53</v>
      </c>
      <c r="R115" s="5">
        <v>13</v>
      </c>
      <c r="S115" s="5">
        <v>19</v>
      </c>
      <c r="T115" s="5">
        <v>65</v>
      </c>
      <c r="U115" s="5">
        <v>262</v>
      </c>
    </row>
    <row r="116" spans="1:21" x14ac:dyDescent="0.2">
      <c r="A116" s="4">
        <v>44035</v>
      </c>
      <c r="B116" s="5">
        <v>30</v>
      </c>
      <c r="C116" s="5">
        <v>41</v>
      </c>
      <c r="D116" s="5">
        <v>15</v>
      </c>
      <c r="E116" s="5">
        <v>121</v>
      </c>
      <c r="F116" s="5">
        <v>2019</v>
      </c>
      <c r="G116" s="5">
        <v>138</v>
      </c>
      <c r="H116" s="5">
        <v>379</v>
      </c>
      <c r="I116" s="5">
        <v>91</v>
      </c>
      <c r="J116" s="5">
        <v>40</v>
      </c>
      <c r="K116" s="5">
        <v>24</v>
      </c>
      <c r="L116" s="5">
        <v>20</v>
      </c>
      <c r="M116" s="5">
        <v>309</v>
      </c>
      <c r="N116" s="5">
        <v>53</v>
      </c>
      <c r="O116" s="5">
        <v>663</v>
      </c>
      <c r="P116" s="5">
        <v>24</v>
      </c>
      <c r="Q116" s="5">
        <v>53</v>
      </c>
      <c r="R116" s="5">
        <v>13</v>
      </c>
      <c r="S116" s="5">
        <v>19</v>
      </c>
      <c r="T116" s="5">
        <v>66</v>
      </c>
      <c r="U116" s="5">
        <v>262</v>
      </c>
    </row>
    <row r="117" spans="1:21" x14ac:dyDescent="0.2">
      <c r="A117" s="4">
        <v>44036</v>
      </c>
      <c r="B117" s="5">
        <v>30</v>
      </c>
      <c r="C117" s="5">
        <v>41</v>
      </c>
      <c r="D117" s="5">
        <v>15</v>
      </c>
      <c r="E117" s="5">
        <v>122</v>
      </c>
      <c r="F117" s="5">
        <v>2021</v>
      </c>
      <c r="G117" s="5">
        <v>138</v>
      </c>
      <c r="H117" s="5">
        <v>379</v>
      </c>
      <c r="I117" s="5">
        <v>93</v>
      </c>
      <c r="J117" s="5">
        <v>40</v>
      </c>
      <c r="K117" s="5">
        <v>26</v>
      </c>
      <c r="L117" s="5">
        <v>20</v>
      </c>
      <c r="M117" s="5">
        <v>310</v>
      </c>
      <c r="N117" s="5">
        <v>53</v>
      </c>
      <c r="O117" s="5">
        <v>666</v>
      </c>
      <c r="P117" s="5">
        <v>25</v>
      </c>
      <c r="Q117" s="5">
        <v>54</v>
      </c>
      <c r="R117" s="5">
        <v>13</v>
      </c>
      <c r="S117" s="5">
        <v>23</v>
      </c>
      <c r="T117" s="5">
        <v>66</v>
      </c>
      <c r="U117" s="5">
        <v>263</v>
      </c>
    </row>
    <row r="118" spans="1:21" x14ac:dyDescent="0.2">
      <c r="A118" s="4">
        <v>44037</v>
      </c>
      <c r="B118" s="5">
        <v>30</v>
      </c>
      <c r="C118" s="5">
        <v>41</v>
      </c>
      <c r="D118" s="5">
        <v>15</v>
      </c>
      <c r="E118" s="5">
        <v>124</v>
      </c>
      <c r="F118" s="5">
        <v>2028</v>
      </c>
      <c r="G118" s="5">
        <v>138</v>
      </c>
      <c r="H118" s="5">
        <v>379</v>
      </c>
      <c r="I118" s="5">
        <v>97</v>
      </c>
      <c r="J118" s="5">
        <v>43</v>
      </c>
      <c r="K118" s="5">
        <v>28</v>
      </c>
      <c r="L118" s="5">
        <v>21</v>
      </c>
      <c r="M118" s="5">
        <v>312</v>
      </c>
      <c r="N118" s="5">
        <v>53</v>
      </c>
      <c r="O118" s="5">
        <v>669</v>
      </c>
      <c r="P118" s="5">
        <v>26</v>
      </c>
      <c r="Q118" s="5">
        <v>54</v>
      </c>
      <c r="R118" s="5">
        <v>13</v>
      </c>
      <c r="S118" s="5">
        <v>23</v>
      </c>
      <c r="T118" s="5">
        <v>66</v>
      </c>
      <c r="U118" s="5">
        <v>264</v>
      </c>
    </row>
    <row r="119" spans="1:21" x14ac:dyDescent="0.2">
      <c r="A119" s="4">
        <v>44038</v>
      </c>
      <c r="B119" s="5">
        <v>31</v>
      </c>
      <c r="C119" s="5">
        <v>41</v>
      </c>
      <c r="D119" s="5">
        <v>15</v>
      </c>
      <c r="E119" s="5">
        <v>124</v>
      </c>
      <c r="F119" s="5">
        <v>2029</v>
      </c>
      <c r="G119" s="5">
        <v>138</v>
      </c>
      <c r="H119" s="5">
        <v>380</v>
      </c>
      <c r="I119" s="5">
        <v>97</v>
      </c>
      <c r="J119" s="5">
        <v>43</v>
      </c>
      <c r="K119" s="5">
        <v>28</v>
      </c>
      <c r="L119" s="5">
        <v>22</v>
      </c>
      <c r="M119" s="5">
        <v>312</v>
      </c>
      <c r="N119" s="5">
        <v>53</v>
      </c>
      <c r="O119" s="5">
        <v>675</v>
      </c>
      <c r="P119" s="5">
        <v>27</v>
      </c>
      <c r="Q119" s="5">
        <v>54</v>
      </c>
      <c r="R119" s="5">
        <v>13</v>
      </c>
      <c r="S119" s="5">
        <v>23</v>
      </c>
      <c r="T119" s="5">
        <v>66</v>
      </c>
      <c r="U119" s="5">
        <v>264</v>
      </c>
    </row>
    <row r="120" spans="1:21" x14ac:dyDescent="0.2">
      <c r="A120" s="4">
        <v>44039</v>
      </c>
      <c r="B120" s="5">
        <v>31</v>
      </c>
      <c r="C120" s="5">
        <v>41</v>
      </c>
      <c r="D120" s="5">
        <v>15</v>
      </c>
      <c r="E120" s="5">
        <v>125</v>
      </c>
      <c r="F120" s="5">
        <v>2032</v>
      </c>
      <c r="G120" s="5">
        <v>139</v>
      </c>
      <c r="H120" s="5">
        <v>380</v>
      </c>
      <c r="I120" s="5">
        <v>98</v>
      </c>
      <c r="J120" s="5">
        <v>44</v>
      </c>
      <c r="K120" s="5">
        <v>28</v>
      </c>
      <c r="L120" s="5">
        <v>22</v>
      </c>
      <c r="M120" s="5">
        <v>312</v>
      </c>
      <c r="N120" s="5">
        <v>53</v>
      </c>
      <c r="O120" s="5">
        <v>680</v>
      </c>
      <c r="P120" s="5">
        <v>27</v>
      </c>
      <c r="Q120" s="5">
        <v>54</v>
      </c>
      <c r="R120" s="5">
        <v>13</v>
      </c>
      <c r="S120" s="5">
        <v>24</v>
      </c>
      <c r="T120" s="5">
        <v>66</v>
      </c>
      <c r="U120" s="5">
        <v>264</v>
      </c>
    </row>
    <row r="121" spans="1:21" x14ac:dyDescent="0.2">
      <c r="A121" s="4">
        <v>44040</v>
      </c>
      <c r="B121" s="5">
        <v>31</v>
      </c>
      <c r="C121" s="5">
        <v>41</v>
      </c>
      <c r="D121" s="5">
        <v>15</v>
      </c>
      <c r="E121" s="5">
        <v>126</v>
      </c>
      <c r="F121" s="5">
        <v>2034</v>
      </c>
      <c r="G121" s="5">
        <v>139</v>
      </c>
      <c r="H121" s="5">
        <v>380</v>
      </c>
      <c r="I121" s="5">
        <v>98</v>
      </c>
      <c r="J121" s="5">
        <v>46</v>
      </c>
      <c r="K121" s="5">
        <v>28</v>
      </c>
      <c r="L121" s="5">
        <v>23</v>
      </c>
      <c r="M121" s="5">
        <v>312</v>
      </c>
      <c r="N121" s="5">
        <v>53</v>
      </c>
      <c r="O121" s="5">
        <v>681</v>
      </c>
      <c r="P121" s="5">
        <v>27</v>
      </c>
      <c r="Q121" s="5">
        <v>54</v>
      </c>
      <c r="R121" s="5">
        <v>14</v>
      </c>
      <c r="S121" s="5">
        <v>24</v>
      </c>
      <c r="T121" s="5">
        <v>66</v>
      </c>
      <c r="U121" s="5">
        <v>264</v>
      </c>
    </row>
    <row r="122" spans="1:21" x14ac:dyDescent="0.2">
      <c r="A122" s="4">
        <v>44041</v>
      </c>
      <c r="B122" s="5">
        <v>31</v>
      </c>
      <c r="C122" s="5">
        <v>41</v>
      </c>
      <c r="D122" s="5">
        <v>15</v>
      </c>
      <c r="E122" s="5">
        <v>126</v>
      </c>
      <c r="F122" s="5">
        <v>2037</v>
      </c>
      <c r="G122" s="5">
        <v>139</v>
      </c>
      <c r="H122" s="5">
        <v>380</v>
      </c>
      <c r="I122" s="5">
        <v>98</v>
      </c>
      <c r="J122" s="5">
        <v>49</v>
      </c>
      <c r="K122" s="5">
        <v>28</v>
      </c>
      <c r="L122" s="5">
        <v>23</v>
      </c>
      <c r="M122" s="5">
        <v>312</v>
      </c>
      <c r="N122" s="5">
        <v>53</v>
      </c>
      <c r="O122" s="5">
        <v>682</v>
      </c>
      <c r="P122" s="5">
        <v>27</v>
      </c>
      <c r="Q122" s="5">
        <v>54</v>
      </c>
      <c r="R122" s="5">
        <v>14</v>
      </c>
      <c r="S122" s="5">
        <v>24</v>
      </c>
      <c r="T122" s="5">
        <v>67</v>
      </c>
      <c r="U122" s="5">
        <v>265</v>
      </c>
    </row>
    <row r="123" spans="1:21" x14ac:dyDescent="0.2">
      <c r="A123" s="4">
        <v>44042</v>
      </c>
      <c r="B123" s="5">
        <v>31</v>
      </c>
      <c r="C123" s="5">
        <v>41</v>
      </c>
      <c r="D123" s="5">
        <v>15</v>
      </c>
      <c r="E123" s="5">
        <v>127</v>
      </c>
      <c r="F123" s="5">
        <v>2044</v>
      </c>
      <c r="G123" s="5">
        <v>140</v>
      </c>
      <c r="H123" s="5">
        <v>380</v>
      </c>
      <c r="I123" s="5">
        <v>100</v>
      </c>
      <c r="J123" s="5">
        <v>56</v>
      </c>
      <c r="K123" s="5">
        <v>27</v>
      </c>
      <c r="L123" s="5">
        <v>23</v>
      </c>
      <c r="M123" s="5">
        <v>312</v>
      </c>
      <c r="N123" s="5">
        <v>54</v>
      </c>
      <c r="O123" s="5">
        <v>682</v>
      </c>
      <c r="P123" s="5">
        <v>28</v>
      </c>
      <c r="Q123" s="5">
        <v>54</v>
      </c>
      <c r="R123" s="5">
        <v>15</v>
      </c>
      <c r="S123" s="5">
        <v>24</v>
      </c>
      <c r="T123" s="5">
        <v>67</v>
      </c>
      <c r="U123" s="5">
        <v>265</v>
      </c>
    </row>
    <row r="124" spans="1:21" x14ac:dyDescent="0.2">
      <c r="A124" s="4">
        <v>44043</v>
      </c>
      <c r="B124" s="5">
        <v>31</v>
      </c>
      <c r="C124" s="5">
        <v>42</v>
      </c>
      <c r="D124" s="5">
        <v>16</v>
      </c>
      <c r="E124" s="5">
        <v>128</v>
      </c>
      <c r="F124" s="5">
        <v>2053</v>
      </c>
      <c r="G124" s="5">
        <v>143</v>
      </c>
      <c r="H124" s="5">
        <v>380</v>
      </c>
      <c r="I124" s="5">
        <v>102</v>
      </c>
      <c r="J124" s="5">
        <v>55</v>
      </c>
      <c r="K124" s="5">
        <v>27</v>
      </c>
      <c r="L124" s="5">
        <v>24</v>
      </c>
      <c r="M124" s="5">
        <v>312</v>
      </c>
      <c r="N124" s="5">
        <v>53</v>
      </c>
      <c r="O124" s="5">
        <v>685</v>
      </c>
      <c r="P124" s="5">
        <v>28</v>
      </c>
      <c r="Q124" s="5">
        <v>54</v>
      </c>
      <c r="R124" s="5">
        <v>15</v>
      </c>
      <c r="S124" s="5">
        <v>25</v>
      </c>
      <c r="T124" s="5">
        <v>67</v>
      </c>
      <c r="U124" s="5">
        <v>265</v>
      </c>
    </row>
    <row r="125" spans="1:21" x14ac:dyDescent="0.2">
      <c r="A125" s="4">
        <v>44044</v>
      </c>
      <c r="B125" s="5">
        <v>31</v>
      </c>
      <c r="C125" s="5">
        <v>44</v>
      </c>
      <c r="D125" s="5">
        <v>16</v>
      </c>
      <c r="E125" s="5">
        <v>130</v>
      </c>
      <c r="F125" s="5">
        <v>2061</v>
      </c>
      <c r="G125" s="5">
        <v>144</v>
      </c>
      <c r="H125" s="5">
        <v>379</v>
      </c>
      <c r="I125" s="5">
        <v>102</v>
      </c>
      <c r="J125" s="5">
        <v>55</v>
      </c>
      <c r="K125" s="5">
        <v>27</v>
      </c>
      <c r="L125" s="5">
        <v>24</v>
      </c>
      <c r="M125" s="5">
        <v>312</v>
      </c>
      <c r="N125" s="5">
        <v>53</v>
      </c>
      <c r="O125" s="5">
        <v>690</v>
      </c>
      <c r="P125" s="5">
        <v>28</v>
      </c>
      <c r="Q125" s="5">
        <v>54</v>
      </c>
      <c r="R125" s="5">
        <v>15</v>
      </c>
      <c r="S125" s="5">
        <v>25</v>
      </c>
      <c r="T125" s="5">
        <v>71</v>
      </c>
      <c r="U125" s="5">
        <v>265</v>
      </c>
    </row>
    <row r="126" spans="1:21" x14ac:dyDescent="0.2">
      <c r="A126" s="4">
        <v>44045</v>
      </c>
      <c r="B126" s="5">
        <v>31</v>
      </c>
      <c r="C126" s="5">
        <v>45</v>
      </c>
      <c r="D126" s="5">
        <v>17</v>
      </c>
      <c r="E126" s="5">
        <v>130</v>
      </c>
      <c r="F126" s="5">
        <v>2062</v>
      </c>
      <c r="G126" s="5">
        <v>144</v>
      </c>
      <c r="H126" s="5">
        <v>379</v>
      </c>
      <c r="I126" s="5">
        <v>102</v>
      </c>
      <c r="J126" s="5">
        <v>55</v>
      </c>
      <c r="K126" s="5">
        <v>28</v>
      </c>
      <c r="L126" s="5">
        <v>24</v>
      </c>
      <c r="M126" s="5">
        <v>312</v>
      </c>
      <c r="N126" s="5">
        <v>53</v>
      </c>
      <c r="O126" s="5">
        <v>690</v>
      </c>
      <c r="P126" s="5">
        <v>28</v>
      </c>
      <c r="Q126" s="5">
        <v>54</v>
      </c>
      <c r="R126" s="5">
        <v>17</v>
      </c>
      <c r="S126" s="5">
        <v>27</v>
      </c>
      <c r="T126" s="5">
        <v>72</v>
      </c>
      <c r="U126" s="5">
        <v>265</v>
      </c>
    </row>
    <row r="127" spans="1:21" x14ac:dyDescent="0.2">
      <c r="A127" s="4">
        <v>44046</v>
      </c>
      <c r="B127" s="5">
        <v>31</v>
      </c>
      <c r="C127" s="5">
        <v>45</v>
      </c>
      <c r="D127" s="5">
        <v>17</v>
      </c>
      <c r="E127" s="5">
        <v>131</v>
      </c>
      <c r="F127" s="5">
        <v>2065</v>
      </c>
      <c r="G127" s="5">
        <v>144</v>
      </c>
      <c r="H127" s="5">
        <v>379</v>
      </c>
      <c r="I127" s="5">
        <v>102</v>
      </c>
      <c r="J127" s="5">
        <v>56</v>
      </c>
      <c r="K127" s="5">
        <v>28</v>
      </c>
      <c r="L127" s="5">
        <v>24</v>
      </c>
      <c r="M127" s="5">
        <v>312</v>
      </c>
      <c r="N127" s="5">
        <v>53</v>
      </c>
      <c r="O127" s="5">
        <v>691</v>
      </c>
      <c r="P127" s="5">
        <v>28</v>
      </c>
      <c r="Q127" s="5">
        <v>54</v>
      </c>
      <c r="R127" s="5">
        <v>18</v>
      </c>
      <c r="S127" s="5">
        <v>27</v>
      </c>
      <c r="T127" s="5">
        <v>74</v>
      </c>
      <c r="U127" s="5">
        <v>265</v>
      </c>
    </row>
    <row r="128" spans="1:21" x14ac:dyDescent="0.2">
      <c r="A128" s="4">
        <v>44047</v>
      </c>
      <c r="B128" s="5">
        <v>31</v>
      </c>
      <c r="C128" s="5">
        <v>45</v>
      </c>
      <c r="D128" s="5">
        <v>17</v>
      </c>
      <c r="E128" s="5">
        <v>137</v>
      </c>
      <c r="F128" s="5">
        <v>2067</v>
      </c>
      <c r="G128" s="5">
        <v>144</v>
      </c>
      <c r="H128" s="5">
        <v>379</v>
      </c>
      <c r="I128" s="5">
        <v>102</v>
      </c>
      <c r="J128" s="5">
        <v>57</v>
      </c>
      <c r="K128" s="5">
        <v>28</v>
      </c>
      <c r="L128" s="5">
        <v>24</v>
      </c>
      <c r="M128" s="5">
        <v>312</v>
      </c>
      <c r="N128" s="5">
        <v>53</v>
      </c>
      <c r="O128" s="5">
        <v>691</v>
      </c>
      <c r="P128" s="5">
        <v>28</v>
      </c>
      <c r="Q128" s="5">
        <v>54</v>
      </c>
      <c r="R128" s="5">
        <v>18</v>
      </c>
      <c r="S128" s="5">
        <v>27</v>
      </c>
      <c r="T128" s="5">
        <v>74</v>
      </c>
      <c r="U128" s="5">
        <v>265</v>
      </c>
    </row>
    <row r="129" spans="1:21" x14ac:dyDescent="0.2">
      <c r="A129" s="4">
        <v>44048</v>
      </c>
      <c r="B129" s="5">
        <v>31</v>
      </c>
      <c r="C129" s="5">
        <v>45</v>
      </c>
      <c r="D129" s="5">
        <v>17</v>
      </c>
      <c r="E129" s="5">
        <v>139</v>
      </c>
      <c r="F129" s="5">
        <v>2067</v>
      </c>
      <c r="G129" s="5">
        <v>146</v>
      </c>
      <c r="H129" s="5">
        <v>379</v>
      </c>
      <c r="I129" s="5">
        <v>102</v>
      </c>
      <c r="J129" s="5">
        <v>59</v>
      </c>
      <c r="K129" s="5">
        <v>28</v>
      </c>
      <c r="L129" s="5">
        <v>24</v>
      </c>
      <c r="M129" s="5">
        <v>312</v>
      </c>
      <c r="N129" s="5">
        <v>53</v>
      </c>
      <c r="O129" s="5">
        <v>692</v>
      </c>
      <c r="P129" s="5">
        <v>28</v>
      </c>
      <c r="Q129" s="5">
        <v>55</v>
      </c>
      <c r="R129" s="5">
        <v>18</v>
      </c>
      <c r="S129" s="5">
        <v>28</v>
      </c>
      <c r="T129" s="5">
        <v>76</v>
      </c>
      <c r="U129" s="5">
        <v>265</v>
      </c>
    </row>
    <row r="130" spans="1:21" x14ac:dyDescent="0.2">
      <c r="A130" s="4">
        <v>44049</v>
      </c>
      <c r="B130" s="5">
        <v>35</v>
      </c>
      <c r="C130" s="5">
        <v>46</v>
      </c>
      <c r="D130" s="5">
        <v>17</v>
      </c>
      <c r="E130" s="5">
        <v>142</v>
      </c>
      <c r="F130" s="5">
        <v>2069</v>
      </c>
      <c r="G130" s="5">
        <v>148</v>
      </c>
      <c r="H130" s="5">
        <v>379</v>
      </c>
      <c r="I130" s="5">
        <v>103</v>
      </c>
      <c r="J130" s="5">
        <v>61</v>
      </c>
      <c r="K130" s="5">
        <v>28</v>
      </c>
      <c r="L130" s="5">
        <v>25</v>
      </c>
      <c r="M130" s="5">
        <v>313</v>
      </c>
      <c r="N130" s="5">
        <v>54</v>
      </c>
      <c r="O130" s="5">
        <v>695</v>
      </c>
      <c r="P130" s="5">
        <v>28</v>
      </c>
      <c r="Q130" s="5">
        <v>56</v>
      </c>
      <c r="R130" s="5">
        <v>18</v>
      </c>
      <c r="S130" s="5">
        <v>28</v>
      </c>
      <c r="T130" s="5">
        <v>87</v>
      </c>
      <c r="U130" s="5">
        <v>265</v>
      </c>
    </row>
    <row r="131" spans="1:21" x14ac:dyDescent="0.2">
      <c r="A131" s="4">
        <v>44050</v>
      </c>
      <c r="B131" s="5">
        <v>35</v>
      </c>
      <c r="C131" s="5">
        <v>46</v>
      </c>
      <c r="D131" s="5">
        <v>18</v>
      </c>
      <c r="E131" s="5">
        <v>143</v>
      </c>
      <c r="F131" s="5">
        <v>2074</v>
      </c>
      <c r="G131" s="5">
        <v>150</v>
      </c>
      <c r="H131" s="5">
        <v>379</v>
      </c>
      <c r="I131" s="5">
        <v>103</v>
      </c>
      <c r="J131" s="5">
        <v>62</v>
      </c>
      <c r="K131" s="5">
        <v>28</v>
      </c>
      <c r="L131" s="5">
        <v>25</v>
      </c>
      <c r="M131" s="5">
        <v>315</v>
      </c>
      <c r="N131" s="5">
        <v>54</v>
      </c>
      <c r="O131" s="5">
        <v>695</v>
      </c>
      <c r="P131" s="5">
        <v>33</v>
      </c>
      <c r="Q131" s="5">
        <v>56</v>
      </c>
      <c r="R131" s="5">
        <v>19</v>
      </c>
      <c r="S131" s="5">
        <v>30</v>
      </c>
      <c r="T131" s="5">
        <v>91</v>
      </c>
      <c r="U131" s="5">
        <v>265</v>
      </c>
    </row>
    <row r="132" spans="1:21" x14ac:dyDescent="0.2">
      <c r="A132" s="4">
        <v>44051</v>
      </c>
      <c r="B132" s="5">
        <v>35</v>
      </c>
      <c r="C132" s="5">
        <v>47</v>
      </c>
      <c r="D132" s="5">
        <v>18</v>
      </c>
      <c r="E132" s="5">
        <v>144</v>
      </c>
      <c r="F132" s="5">
        <v>2081</v>
      </c>
      <c r="G132" s="5">
        <v>151</v>
      </c>
      <c r="H132" s="5">
        <v>382</v>
      </c>
      <c r="I132" s="5">
        <v>103</v>
      </c>
      <c r="J132" s="5">
        <v>68</v>
      </c>
      <c r="K132" s="5">
        <v>28</v>
      </c>
      <c r="L132" s="5">
        <v>26</v>
      </c>
      <c r="M132" s="5">
        <v>315</v>
      </c>
      <c r="N132" s="5">
        <v>54</v>
      </c>
      <c r="O132" s="5">
        <v>700</v>
      </c>
      <c r="P132" s="5">
        <v>33</v>
      </c>
      <c r="Q132" s="5">
        <v>57</v>
      </c>
      <c r="R132" s="5">
        <v>18</v>
      </c>
      <c r="S132" s="5">
        <v>30</v>
      </c>
      <c r="T132" s="5">
        <v>98</v>
      </c>
      <c r="U132" s="5">
        <v>265</v>
      </c>
    </row>
    <row r="133" spans="1:21" x14ac:dyDescent="0.2">
      <c r="A133" s="4">
        <v>44052</v>
      </c>
      <c r="B133" s="5">
        <v>39</v>
      </c>
      <c r="C133" s="5">
        <v>52</v>
      </c>
      <c r="D133" s="5">
        <v>18</v>
      </c>
      <c r="E133" s="5">
        <v>145</v>
      </c>
      <c r="F133" s="5">
        <v>2091</v>
      </c>
      <c r="G133" s="5">
        <v>151</v>
      </c>
      <c r="H133" s="5">
        <v>382</v>
      </c>
      <c r="I133" s="5">
        <v>103</v>
      </c>
      <c r="J133" s="5">
        <v>70</v>
      </c>
      <c r="K133" s="5">
        <v>28</v>
      </c>
      <c r="L133" s="5">
        <v>26</v>
      </c>
      <c r="M133" s="5">
        <v>315</v>
      </c>
      <c r="N133" s="5">
        <v>56</v>
      </c>
      <c r="O133" s="5">
        <v>703</v>
      </c>
      <c r="P133" s="5">
        <v>33</v>
      </c>
      <c r="Q133" s="5">
        <v>58</v>
      </c>
      <c r="R133" s="5">
        <v>18</v>
      </c>
      <c r="S133" s="5">
        <v>35</v>
      </c>
      <c r="T133" s="5">
        <v>108</v>
      </c>
      <c r="U133" s="5">
        <v>265</v>
      </c>
    </row>
    <row r="134" spans="1:21" x14ac:dyDescent="0.2">
      <c r="A134" s="4">
        <v>44053</v>
      </c>
      <c r="B134" s="5">
        <v>40</v>
      </c>
      <c r="C134" s="5">
        <v>53</v>
      </c>
      <c r="D134" s="5">
        <v>18</v>
      </c>
      <c r="E134" s="5">
        <v>145</v>
      </c>
      <c r="F134" s="5">
        <v>2099</v>
      </c>
      <c r="G134" s="5">
        <v>152</v>
      </c>
      <c r="H134" s="5">
        <v>382</v>
      </c>
      <c r="I134" s="5">
        <v>104</v>
      </c>
      <c r="J134" s="5">
        <v>80</v>
      </c>
      <c r="K134" s="5">
        <v>28</v>
      </c>
      <c r="L134" s="5">
        <v>28</v>
      </c>
      <c r="M134" s="5">
        <v>315</v>
      </c>
      <c r="N134" s="5">
        <v>56</v>
      </c>
      <c r="O134" s="5">
        <v>706</v>
      </c>
      <c r="P134" s="5">
        <v>33</v>
      </c>
      <c r="Q134" s="5">
        <v>60</v>
      </c>
      <c r="R134" s="5">
        <v>18</v>
      </c>
      <c r="S134" s="5">
        <v>35</v>
      </c>
      <c r="T134" s="5">
        <v>114</v>
      </c>
      <c r="U134" s="5">
        <v>265</v>
      </c>
    </row>
    <row r="135" spans="1:21" x14ac:dyDescent="0.2">
      <c r="A135" s="4">
        <v>44054</v>
      </c>
      <c r="B135" s="5">
        <v>40</v>
      </c>
      <c r="C135" s="5">
        <v>54</v>
      </c>
      <c r="D135" s="5">
        <v>18</v>
      </c>
      <c r="E135" s="5">
        <v>145</v>
      </c>
      <c r="F135" s="5">
        <v>2100</v>
      </c>
      <c r="G135" s="5">
        <v>153</v>
      </c>
      <c r="H135" s="5">
        <v>382</v>
      </c>
      <c r="I135" s="5">
        <v>104</v>
      </c>
      <c r="J135" s="5">
        <v>82</v>
      </c>
      <c r="K135" s="5">
        <v>29</v>
      </c>
      <c r="L135" s="5">
        <v>28</v>
      </c>
      <c r="M135" s="5">
        <v>315</v>
      </c>
      <c r="N135" s="5">
        <v>56</v>
      </c>
      <c r="O135" s="5">
        <v>706</v>
      </c>
      <c r="P135" s="5">
        <v>33</v>
      </c>
      <c r="Q135" s="5">
        <v>61</v>
      </c>
      <c r="R135" s="5">
        <v>18</v>
      </c>
      <c r="S135" s="5">
        <v>35</v>
      </c>
      <c r="T135" s="5">
        <v>122</v>
      </c>
      <c r="U135" s="5">
        <v>265</v>
      </c>
    </row>
    <row r="136" spans="1:21" x14ac:dyDescent="0.2">
      <c r="A136" s="4">
        <v>44055</v>
      </c>
      <c r="B136" s="5">
        <v>40</v>
      </c>
      <c r="C136" s="5">
        <v>54</v>
      </c>
      <c r="D136" s="5">
        <v>19</v>
      </c>
      <c r="E136" s="5">
        <v>146</v>
      </c>
      <c r="F136" s="5">
        <v>2102</v>
      </c>
      <c r="G136" s="5">
        <v>153</v>
      </c>
      <c r="H136" s="5">
        <v>382</v>
      </c>
      <c r="I136" s="5">
        <v>104</v>
      </c>
      <c r="J136" s="5">
        <v>83</v>
      </c>
      <c r="K136" s="5">
        <v>29</v>
      </c>
      <c r="L136" s="5">
        <v>28</v>
      </c>
      <c r="M136" s="5">
        <v>315</v>
      </c>
      <c r="N136" s="5">
        <v>56</v>
      </c>
      <c r="O136" s="5">
        <v>706</v>
      </c>
      <c r="P136" s="5">
        <v>33</v>
      </c>
      <c r="Q136" s="5">
        <v>66</v>
      </c>
      <c r="R136" s="5">
        <v>18</v>
      </c>
      <c r="S136" s="5">
        <v>38</v>
      </c>
      <c r="T136" s="5">
        <v>131</v>
      </c>
      <c r="U136" s="5">
        <v>265</v>
      </c>
    </row>
    <row r="137" spans="1:21" x14ac:dyDescent="0.2">
      <c r="A137" s="4">
        <v>44056</v>
      </c>
      <c r="B137" s="5">
        <v>41</v>
      </c>
      <c r="C137" s="5">
        <v>54</v>
      </c>
      <c r="D137" s="5">
        <v>19</v>
      </c>
      <c r="E137" s="5">
        <v>147</v>
      </c>
      <c r="F137" s="5">
        <v>2113</v>
      </c>
      <c r="G137" s="5">
        <v>155</v>
      </c>
      <c r="H137" s="5">
        <v>382</v>
      </c>
      <c r="I137" s="5">
        <v>104</v>
      </c>
      <c r="J137" s="5">
        <v>91</v>
      </c>
      <c r="K137" s="5">
        <v>29</v>
      </c>
      <c r="L137" s="5">
        <v>31</v>
      </c>
      <c r="M137" s="5">
        <v>315</v>
      </c>
      <c r="N137" s="5">
        <v>56</v>
      </c>
      <c r="O137" s="5">
        <v>708</v>
      </c>
      <c r="P137" s="5">
        <v>33</v>
      </c>
      <c r="Q137" s="5">
        <v>75</v>
      </c>
      <c r="R137" s="5">
        <v>18</v>
      </c>
      <c r="S137" s="5">
        <v>38</v>
      </c>
      <c r="T137" s="5">
        <v>138</v>
      </c>
      <c r="U137" s="5">
        <v>266</v>
      </c>
    </row>
    <row r="138" spans="1:21" x14ac:dyDescent="0.2">
      <c r="A138" s="4">
        <v>44057</v>
      </c>
      <c r="B138" s="5">
        <v>42</v>
      </c>
      <c r="C138" s="5">
        <v>54</v>
      </c>
      <c r="D138" s="5">
        <v>19</v>
      </c>
      <c r="E138" s="5">
        <v>149</v>
      </c>
      <c r="F138" s="5">
        <v>2125</v>
      </c>
      <c r="G138" s="5">
        <v>155</v>
      </c>
      <c r="H138" s="5">
        <v>382</v>
      </c>
      <c r="I138" s="5">
        <v>104</v>
      </c>
      <c r="J138" s="5">
        <v>93</v>
      </c>
      <c r="K138" s="5">
        <v>30</v>
      </c>
      <c r="L138" s="5">
        <v>32</v>
      </c>
      <c r="M138" s="5">
        <v>315</v>
      </c>
      <c r="N138" s="5">
        <v>56</v>
      </c>
      <c r="O138" s="5">
        <v>713</v>
      </c>
      <c r="P138" s="5">
        <v>33</v>
      </c>
      <c r="Q138" s="5">
        <v>85</v>
      </c>
      <c r="R138" s="5">
        <v>20</v>
      </c>
      <c r="S138" s="5">
        <v>39</v>
      </c>
      <c r="T138" s="5">
        <v>141</v>
      </c>
      <c r="U138" s="5">
        <v>266</v>
      </c>
    </row>
    <row r="139" spans="1:21" x14ac:dyDescent="0.2">
      <c r="A139" s="4">
        <v>44058</v>
      </c>
      <c r="B139" s="5">
        <v>44</v>
      </c>
      <c r="C139" s="5">
        <v>54</v>
      </c>
      <c r="D139" s="5">
        <v>19</v>
      </c>
      <c r="E139" s="5">
        <v>149</v>
      </c>
      <c r="F139" s="5">
        <v>2132</v>
      </c>
      <c r="G139" s="5">
        <v>156</v>
      </c>
      <c r="H139" s="5">
        <v>382</v>
      </c>
      <c r="I139" s="5">
        <v>106</v>
      </c>
      <c r="J139" s="5">
        <v>89</v>
      </c>
      <c r="K139" s="5">
        <v>30</v>
      </c>
      <c r="L139" s="5">
        <v>32</v>
      </c>
      <c r="M139" s="5">
        <v>315</v>
      </c>
      <c r="N139" s="5">
        <v>56</v>
      </c>
      <c r="O139" s="5">
        <v>721</v>
      </c>
      <c r="P139" s="5">
        <v>33</v>
      </c>
      <c r="Q139" s="5">
        <v>93</v>
      </c>
      <c r="R139" s="5">
        <v>20</v>
      </c>
      <c r="S139" s="5">
        <v>39</v>
      </c>
      <c r="T139" s="5">
        <v>141</v>
      </c>
      <c r="U139" s="5">
        <v>266</v>
      </c>
    </row>
    <row r="140" spans="1:21" x14ac:dyDescent="0.2">
      <c r="A140" s="4">
        <v>44059</v>
      </c>
      <c r="B140" s="5">
        <v>44</v>
      </c>
      <c r="C140" s="5">
        <v>54</v>
      </c>
      <c r="D140" s="5">
        <v>19</v>
      </c>
      <c r="E140" s="5">
        <v>150</v>
      </c>
      <c r="F140" s="5">
        <v>2142</v>
      </c>
      <c r="G140" s="5">
        <v>156</v>
      </c>
      <c r="H140" s="5">
        <v>382</v>
      </c>
      <c r="I140" s="5">
        <v>106</v>
      </c>
      <c r="J140" s="5">
        <v>93</v>
      </c>
      <c r="K140" s="5">
        <v>31</v>
      </c>
      <c r="L140" s="5">
        <v>33</v>
      </c>
      <c r="M140" s="5">
        <v>315</v>
      </c>
      <c r="N140" s="5">
        <v>57</v>
      </c>
      <c r="O140" s="5">
        <v>725</v>
      </c>
      <c r="P140" s="5">
        <v>33</v>
      </c>
      <c r="Q140" s="5">
        <v>98</v>
      </c>
      <c r="R140" s="5">
        <v>20</v>
      </c>
      <c r="S140" s="5">
        <v>39</v>
      </c>
      <c r="T140" s="5">
        <v>142</v>
      </c>
      <c r="U140" s="5">
        <v>277</v>
      </c>
    </row>
    <row r="141" spans="1:21" x14ac:dyDescent="0.2">
      <c r="A141" s="4">
        <v>44060</v>
      </c>
      <c r="B141" s="5">
        <v>47</v>
      </c>
      <c r="C141" s="5">
        <v>54</v>
      </c>
      <c r="D141" s="5">
        <v>19</v>
      </c>
      <c r="E141" s="5">
        <v>151</v>
      </c>
      <c r="F141" s="5">
        <v>2154</v>
      </c>
      <c r="G141" s="5">
        <v>156</v>
      </c>
      <c r="H141" s="5">
        <v>386</v>
      </c>
      <c r="I141" s="5">
        <v>106</v>
      </c>
      <c r="J141" s="5">
        <v>95</v>
      </c>
      <c r="K141" s="5">
        <v>31</v>
      </c>
      <c r="L141" s="5">
        <v>33</v>
      </c>
      <c r="M141" s="5">
        <v>315</v>
      </c>
      <c r="N141" s="5">
        <v>57</v>
      </c>
      <c r="O141" s="5">
        <v>727</v>
      </c>
      <c r="P141" s="5">
        <v>33</v>
      </c>
      <c r="Q141" s="5">
        <v>99</v>
      </c>
      <c r="R141" s="5">
        <v>21</v>
      </c>
      <c r="S141" s="5">
        <v>41</v>
      </c>
      <c r="T141" s="5">
        <v>144</v>
      </c>
      <c r="U141" s="5">
        <v>277</v>
      </c>
    </row>
    <row r="142" spans="1:21" x14ac:dyDescent="0.2">
      <c r="A142" s="4">
        <v>44061</v>
      </c>
      <c r="B142" s="5">
        <v>47</v>
      </c>
      <c r="C142" s="5">
        <v>54</v>
      </c>
      <c r="D142" s="5">
        <v>19</v>
      </c>
      <c r="E142" s="5">
        <v>151</v>
      </c>
      <c r="F142" s="5">
        <v>2163</v>
      </c>
      <c r="G142" s="5">
        <v>157</v>
      </c>
      <c r="H142" s="5">
        <v>386</v>
      </c>
      <c r="I142" s="5">
        <v>107</v>
      </c>
      <c r="J142" s="5">
        <v>95</v>
      </c>
      <c r="K142" s="5">
        <v>31</v>
      </c>
      <c r="L142" s="5">
        <v>33</v>
      </c>
      <c r="M142" s="5">
        <v>315</v>
      </c>
      <c r="N142" s="5">
        <v>57</v>
      </c>
      <c r="O142" s="5">
        <v>735</v>
      </c>
      <c r="P142" s="5">
        <v>33</v>
      </c>
      <c r="Q142" s="5">
        <v>101</v>
      </c>
      <c r="R142" s="5">
        <v>21</v>
      </c>
      <c r="S142" s="5">
        <v>41</v>
      </c>
      <c r="T142" s="5">
        <v>147</v>
      </c>
      <c r="U142" s="5">
        <v>277</v>
      </c>
    </row>
    <row r="143" spans="1:21" x14ac:dyDescent="0.2">
      <c r="A143" s="4">
        <v>44062</v>
      </c>
      <c r="B143" s="5">
        <v>47</v>
      </c>
      <c r="C143" s="5">
        <v>55</v>
      </c>
      <c r="D143" s="5">
        <v>19</v>
      </c>
      <c r="E143" s="5">
        <v>152</v>
      </c>
      <c r="F143" s="5">
        <v>2178</v>
      </c>
      <c r="G143" s="5">
        <v>157</v>
      </c>
      <c r="H143" s="5">
        <v>391</v>
      </c>
      <c r="I143" s="5">
        <v>109</v>
      </c>
      <c r="J143" s="5">
        <v>95</v>
      </c>
      <c r="K143" s="5">
        <v>32</v>
      </c>
      <c r="L143" s="5">
        <v>33</v>
      </c>
      <c r="M143" s="5">
        <v>315</v>
      </c>
      <c r="N143" s="5">
        <v>57</v>
      </c>
      <c r="O143" s="5">
        <v>738</v>
      </c>
      <c r="P143" s="5">
        <v>33</v>
      </c>
      <c r="Q143" s="5">
        <v>101</v>
      </c>
      <c r="R143" s="5">
        <v>21</v>
      </c>
      <c r="S143" s="5">
        <v>42</v>
      </c>
      <c r="T143" s="5">
        <v>148</v>
      </c>
      <c r="U143" s="5">
        <v>279</v>
      </c>
    </row>
    <row r="144" spans="1:21" x14ac:dyDescent="0.2">
      <c r="A144" s="4">
        <v>44063</v>
      </c>
      <c r="B144" s="5">
        <v>49</v>
      </c>
      <c r="C144" s="5">
        <v>56</v>
      </c>
      <c r="D144" s="5">
        <v>19</v>
      </c>
      <c r="E144" s="5">
        <v>153</v>
      </c>
      <c r="F144" s="5">
        <v>2198</v>
      </c>
      <c r="G144" s="5">
        <v>158</v>
      </c>
      <c r="H144" s="5">
        <v>392</v>
      </c>
      <c r="I144" s="5">
        <v>109</v>
      </c>
      <c r="J144" s="5">
        <v>97</v>
      </c>
      <c r="K144" s="5">
        <v>32</v>
      </c>
      <c r="L144" s="5">
        <v>35</v>
      </c>
      <c r="M144" s="5">
        <v>315</v>
      </c>
      <c r="N144" s="5">
        <v>59</v>
      </c>
      <c r="O144" s="5">
        <v>741</v>
      </c>
      <c r="P144" s="5">
        <v>33</v>
      </c>
      <c r="Q144" s="5">
        <v>108</v>
      </c>
      <c r="R144" s="5">
        <v>21</v>
      </c>
      <c r="S144" s="5">
        <v>42</v>
      </c>
      <c r="T144" s="5">
        <v>150</v>
      </c>
      <c r="U144" s="5">
        <v>279</v>
      </c>
    </row>
    <row r="145" spans="1:21" x14ac:dyDescent="0.2">
      <c r="A145" s="4">
        <v>44064</v>
      </c>
      <c r="B145" s="5">
        <v>50</v>
      </c>
      <c r="C145" s="5">
        <v>58</v>
      </c>
      <c r="D145" s="5">
        <v>19</v>
      </c>
      <c r="E145" s="5">
        <v>154</v>
      </c>
      <c r="F145" s="5">
        <v>2215</v>
      </c>
      <c r="G145" s="5">
        <v>158</v>
      </c>
      <c r="H145" s="5">
        <v>393</v>
      </c>
      <c r="I145" s="5">
        <v>113</v>
      </c>
      <c r="J145" s="5">
        <v>100</v>
      </c>
      <c r="K145" s="5">
        <v>33</v>
      </c>
      <c r="L145" s="5">
        <v>35</v>
      </c>
      <c r="M145" s="5">
        <v>315</v>
      </c>
      <c r="N145" s="5">
        <v>62</v>
      </c>
      <c r="O145" s="5">
        <v>747</v>
      </c>
      <c r="P145" s="5">
        <v>33</v>
      </c>
      <c r="Q145" s="5">
        <v>116</v>
      </c>
      <c r="R145" s="5">
        <v>21</v>
      </c>
      <c r="S145" s="5">
        <v>43</v>
      </c>
      <c r="T145" s="5">
        <v>154</v>
      </c>
      <c r="U145" s="5">
        <v>279</v>
      </c>
    </row>
    <row r="146" spans="1:21" x14ac:dyDescent="0.2">
      <c r="A146" s="4">
        <v>44065</v>
      </c>
      <c r="B146" s="5">
        <v>50</v>
      </c>
      <c r="C146" s="5">
        <v>58</v>
      </c>
      <c r="D146" s="5">
        <v>19</v>
      </c>
      <c r="E146" s="5">
        <v>156</v>
      </c>
      <c r="F146" s="5">
        <v>2229</v>
      </c>
      <c r="G146" s="5">
        <v>158</v>
      </c>
      <c r="H146" s="5">
        <v>393</v>
      </c>
      <c r="I146" s="5">
        <v>114</v>
      </c>
      <c r="J146" s="5">
        <v>110</v>
      </c>
      <c r="K146" s="5">
        <v>33</v>
      </c>
      <c r="L146" s="5">
        <v>35</v>
      </c>
      <c r="M146" s="5">
        <v>315</v>
      </c>
      <c r="N146" s="5">
        <v>62</v>
      </c>
      <c r="O146" s="5">
        <v>751</v>
      </c>
      <c r="P146" s="5">
        <v>33</v>
      </c>
      <c r="Q146" s="5">
        <v>120</v>
      </c>
      <c r="R146" s="5">
        <v>21</v>
      </c>
      <c r="S146" s="5">
        <v>43</v>
      </c>
      <c r="T146" s="5">
        <v>154</v>
      </c>
      <c r="U146" s="5">
        <v>279</v>
      </c>
    </row>
    <row r="147" spans="1:21" x14ac:dyDescent="0.2">
      <c r="A147" s="4">
        <v>44066</v>
      </c>
      <c r="B147" s="5">
        <v>50</v>
      </c>
      <c r="C147" s="5">
        <v>58</v>
      </c>
      <c r="D147" s="5">
        <v>19</v>
      </c>
      <c r="E147" s="5">
        <v>156</v>
      </c>
      <c r="F147" s="5">
        <v>2246</v>
      </c>
      <c r="G147" s="5">
        <v>158</v>
      </c>
      <c r="H147" s="5">
        <v>393</v>
      </c>
      <c r="I147" s="5">
        <v>114</v>
      </c>
      <c r="J147" s="5">
        <v>110</v>
      </c>
      <c r="K147" s="5">
        <v>33</v>
      </c>
      <c r="L147" s="5">
        <v>36</v>
      </c>
      <c r="M147" s="5">
        <v>316</v>
      </c>
      <c r="N147" s="5">
        <v>62</v>
      </c>
      <c r="O147" s="5">
        <v>754</v>
      </c>
      <c r="P147" s="5">
        <v>33</v>
      </c>
      <c r="Q147" s="5">
        <v>120</v>
      </c>
      <c r="R147" s="5">
        <v>21</v>
      </c>
      <c r="S147" s="5">
        <v>43</v>
      </c>
      <c r="T147" s="5">
        <v>154</v>
      </c>
      <c r="U147" s="5">
        <v>279</v>
      </c>
    </row>
    <row r="148" spans="1:21" x14ac:dyDescent="0.2">
      <c r="A148" s="4">
        <v>44067</v>
      </c>
      <c r="B148" s="5">
        <v>51</v>
      </c>
      <c r="C148" s="5">
        <v>58</v>
      </c>
      <c r="D148" s="5">
        <v>19</v>
      </c>
      <c r="E148" s="5">
        <v>157</v>
      </c>
      <c r="F148" s="5">
        <v>2256</v>
      </c>
      <c r="G148" s="5">
        <v>158</v>
      </c>
      <c r="H148" s="5">
        <v>394</v>
      </c>
      <c r="I148" s="5">
        <v>114</v>
      </c>
      <c r="J148" s="5">
        <v>113</v>
      </c>
      <c r="K148" s="5">
        <v>33</v>
      </c>
      <c r="L148" s="5">
        <v>36</v>
      </c>
      <c r="M148" s="5">
        <v>316</v>
      </c>
      <c r="N148" s="5">
        <v>62</v>
      </c>
      <c r="O148" s="5">
        <v>757</v>
      </c>
      <c r="P148" s="5">
        <v>33</v>
      </c>
      <c r="Q148" s="5">
        <v>137</v>
      </c>
      <c r="R148" s="5">
        <v>21</v>
      </c>
      <c r="S148" s="5">
        <v>43</v>
      </c>
      <c r="T148" s="5">
        <v>154</v>
      </c>
      <c r="U148" s="5">
        <v>279</v>
      </c>
    </row>
    <row r="149" spans="1:21" x14ac:dyDescent="0.2">
      <c r="A149" s="4">
        <v>44068</v>
      </c>
      <c r="B149" s="5">
        <v>50</v>
      </c>
      <c r="C149" s="5">
        <v>58</v>
      </c>
      <c r="D149" s="5">
        <v>19</v>
      </c>
      <c r="E149" s="5">
        <v>157</v>
      </c>
      <c r="F149" s="5">
        <v>2267</v>
      </c>
      <c r="G149" s="5">
        <v>159</v>
      </c>
      <c r="H149" s="5">
        <v>394</v>
      </c>
      <c r="I149" s="5">
        <v>114</v>
      </c>
      <c r="J149" s="5">
        <v>115</v>
      </c>
      <c r="K149" s="5">
        <v>33</v>
      </c>
      <c r="L149" s="5">
        <v>37</v>
      </c>
      <c r="M149" s="5">
        <v>316</v>
      </c>
      <c r="N149" s="5">
        <v>62</v>
      </c>
      <c r="O149" s="5">
        <v>761</v>
      </c>
      <c r="P149" s="5">
        <v>33</v>
      </c>
      <c r="Q149" s="5">
        <v>143</v>
      </c>
      <c r="R149" s="5">
        <v>21</v>
      </c>
      <c r="S149" s="5">
        <v>43</v>
      </c>
      <c r="T149" s="5">
        <v>154</v>
      </c>
      <c r="U149" s="5">
        <v>279</v>
      </c>
    </row>
    <row r="150" spans="1:21" x14ac:dyDescent="0.2">
      <c r="A150" s="4">
        <v>44069</v>
      </c>
      <c r="B150" s="5">
        <v>50</v>
      </c>
      <c r="C150" s="5">
        <v>59</v>
      </c>
      <c r="D150" s="5">
        <v>20</v>
      </c>
      <c r="E150" s="5">
        <v>163</v>
      </c>
      <c r="F150" s="5">
        <v>2302</v>
      </c>
      <c r="G150" s="5">
        <v>159</v>
      </c>
      <c r="H150" s="5">
        <v>401</v>
      </c>
      <c r="I150" s="5">
        <v>117</v>
      </c>
      <c r="J150" s="5">
        <v>126</v>
      </c>
      <c r="K150" s="5">
        <v>33</v>
      </c>
      <c r="L150" s="5">
        <v>35</v>
      </c>
      <c r="M150" s="5">
        <v>318</v>
      </c>
      <c r="N150" s="5">
        <v>62</v>
      </c>
      <c r="O150" s="5">
        <v>769</v>
      </c>
      <c r="P150" s="5">
        <v>33</v>
      </c>
      <c r="Q150" s="5">
        <v>139</v>
      </c>
      <c r="R150" s="5">
        <v>22</v>
      </c>
      <c r="S150" s="5">
        <v>43</v>
      </c>
      <c r="T150" s="5">
        <v>158</v>
      </c>
      <c r="U150" s="5">
        <v>279</v>
      </c>
    </row>
    <row r="151" spans="1:21" x14ac:dyDescent="0.2">
      <c r="A151" s="4">
        <v>44070</v>
      </c>
      <c r="B151" s="5">
        <v>50</v>
      </c>
      <c r="C151" s="5">
        <v>63</v>
      </c>
      <c r="D151" s="5">
        <v>21</v>
      </c>
      <c r="E151" s="5">
        <v>166</v>
      </c>
      <c r="F151" s="5">
        <v>2346</v>
      </c>
      <c r="G151" s="5">
        <v>159</v>
      </c>
      <c r="H151" s="5">
        <v>403</v>
      </c>
      <c r="I151" s="5">
        <v>119</v>
      </c>
      <c r="J151" s="5">
        <v>129</v>
      </c>
      <c r="K151" s="5">
        <v>35</v>
      </c>
      <c r="L151" s="5">
        <v>38</v>
      </c>
      <c r="M151" s="5">
        <v>321</v>
      </c>
      <c r="N151" s="5">
        <v>62</v>
      </c>
      <c r="O151" s="5">
        <v>782</v>
      </c>
      <c r="P151" s="5">
        <v>36</v>
      </c>
      <c r="Q151" s="5">
        <v>143</v>
      </c>
      <c r="R151" s="5">
        <v>24</v>
      </c>
      <c r="S151" s="5">
        <v>43</v>
      </c>
      <c r="T151" s="5">
        <v>160</v>
      </c>
      <c r="U151" s="5">
        <v>279</v>
      </c>
    </row>
    <row r="152" spans="1:21" x14ac:dyDescent="0.2">
      <c r="A152" s="4">
        <v>44071</v>
      </c>
      <c r="B152" s="5">
        <v>55</v>
      </c>
      <c r="C152" s="5">
        <v>67</v>
      </c>
      <c r="D152" s="5">
        <v>21</v>
      </c>
      <c r="E152" s="5">
        <v>173</v>
      </c>
      <c r="F152" s="5">
        <v>2398</v>
      </c>
      <c r="G152" s="5">
        <v>162</v>
      </c>
      <c r="H152" s="5">
        <v>413</v>
      </c>
      <c r="I152" s="5">
        <v>123</v>
      </c>
      <c r="J152" s="5">
        <v>142</v>
      </c>
      <c r="K152" s="5">
        <v>38</v>
      </c>
      <c r="L152" s="5">
        <v>41</v>
      </c>
      <c r="M152" s="5">
        <v>323</v>
      </c>
      <c r="N152" s="5">
        <v>62</v>
      </c>
      <c r="O152" s="5">
        <v>793</v>
      </c>
      <c r="P152" s="5">
        <v>36</v>
      </c>
      <c r="Q152" s="5">
        <v>155</v>
      </c>
      <c r="R152" s="5">
        <v>25</v>
      </c>
      <c r="S152" s="5">
        <v>44</v>
      </c>
      <c r="T152" s="5">
        <v>161</v>
      </c>
      <c r="U152" s="5">
        <v>279</v>
      </c>
    </row>
    <row r="153" spans="1:21" x14ac:dyDescent="0.2">
      <c r="A153" s="4">
        <v>44072</v>
      </c>
      <c r="B153" s="5">
        <v>61</v>
      </c>
      <c r="C153" s="5">
        <v>72</v>
      </c>
      <c r="D153" s="5">
        <v>23</v>
      </c>
      <c r="E153" s="5">
        <v>180</v>
      </c>
      <c r="F153" s="5">
        <v>2468</v>
      </c>
      <c r="G153" s="5">
        <v>165</v>
      </c>
      <c r="H153" s="5">
        <v>415</v>
      </c>
      <c r="I153" s="5">
        <v>129</v>
      </c>
      <c r="J153" s="5">
        <v>148</v>
      </c>
      <c r="K153" s="5">
        <v>38</v>
      </c>
      <c r="L153" s="5">
        <v>44</v>
      </c>
      <c r="M153" s="5">
        <v>326</v>
      </c>
      <c r="N153" s="5">
        <v>64</v>
      </c>
      <c r="O153" s="5">
        <v>823</v>
      </c>
      <c r="P153" s="5">
        <v>38</v>
      </c>
      <c r="Q153" s="5">
        <v>160</v>
      </c>
      <c r="R153" s="5">
        <v>27</v>
      </c>
      <c r="S153" s="5">
        <v>44</v>
      </c>
      <c r="T153" s="5">
        <v>164</v>
      </c>
      <c r="U153" s="5">
        <v>280</v>
      </c>
    </row>
    <row r="154" spans="1:21" x14ac:dyDescent="0.2">
      <c r="A154" s="4">
        <v>44073</v>
      </c>
      <c r="B154" s="5">
        <v>69</v>
      </c>
      <c r="C154" s="5">
        <v>83</v>
      </c>
      <c r="D154" s="5">
        <v>22</v>
      </c>
      <c r="E154" s="5">
        <v>183</v>
      </c>
      <c r="F154" s="5">
        <v>2603</v>
      </c>
      <c r="G154" s="5">
        <v>170</v>
      </c>
      <c r="H154" s="5">
        <v>429</v>
      </c>
      <c r="I154" s="5">
        <v>154</v>
      </c>
      <c r="J154" s="5">
        <v>172</v>
      </c>
      <c r="K154" s="5">
        <v>40</v>
      </c>
      <c r="L154" s="5">
        <v>47</v>
      </c>
      <c r="M154" s="5">
        <v>328</v>
      </c>
      <c r="N154" s="5">
        <v>63</v>
      </c>
      <c r="O154" s="5">
        <v>854</v>
      </c>
      <c r="P154" s="5">
        <v>39</v>
      </c>
      <c r="Q154" s="5">
        <v>167</v>
      </c>
      <c r="R154" s="5">
        <v>31</v>
      </c>
      <c r="S154" s="5">
        <v>48</v>
      </c>
      <c r="T154" s="5">
        <v>176</v>
      </c>
      <c r="U154" s="5">
        <v>283</v>
      </c>
    </row>
    <row r="155" spans="1:21" x14ac:dyDescent="0.2">
      <c r="A155" s="4">
        <v>44074</v>
      </c>
      <c r="B155" s="5">
        <v>72</v>
      </c>
      <c r="C155" s="5">
        <v>87</v>
      </c>
      <c r="D155" s="5">
        <v>25</v>
      </c>
      <c r="E155" s="5">
        <v>186</v>
      </c>
      <c r="F155" s="5">
        <v>2700</v>
      </c>
      <c r="G155" s="5">
        <v>176</v>
      </c>
      <c r="H155" s="5">
        <v>435</v>
      </c>
      <c r="I155" s="5">
        <v>156</v>
      </c>
      <c r="J155" s="5">
        <v>185</v>
      </c>
      <c r="K155" s="5">
        <v>40</v>
      </c>
      <c r="L155" s="5">
        <v>50</v>
      </c>
      <c r="M155" s="5">
        <v>334</v>
      </c>
      <c r="N155" s="5">
        <v>65</v>
      </c>
      <c r="O155" s="5">
        <v>869</v>
      </c>
      <c r="P155" s="5">
        <v>41</v>
      </c>
      <c r="Q155" s="5">
        <v>172</v>
      </c>
      <c r="R155" s="5">
        <v>32</v>
      </c>
      <c r="S155" s="5">
        <v>49</v>
      </c>
      <c r="T155" s="5">
        <v>179</v>
      </c>
      <c r="U155" s="5">
        <v>286</v>
      </c>
    </row>
    <row r="156" spans="1:21" x14ac:dyDescent="0.2">
      <c r="A156" s="4">
        <v>44075</v>
      </c>
      <c r="B156" s="5">
        <v>72</v>
      </c>
      <c r="C156" s="5">
        <v>96</v>
      </c>
      <c r="D156" s="5">
        <v>26</v>
      </c>
      <c r="E156" s="5">
        <v>188</v>
      </c>
      <c r="F156" s="5">
        <v>2762</v>
      </c>
      <c r="G156" s="5">
        <v>176</v>
      </c>
      <c r="H156" s="5">
        <v>432</v>
      </c>
      <c r="I156" s="5">
        <v>156</v>
      </c>
      <c r="J156" s="5">
        <v>189</v>
      </c>
      <c r="K156" s="5">
        <v>47</v>
      </c>
      <c r="L156" s="5">
        <v>50</v>
      </c>
      <c r="M156" s="5">
        <v>336</v>
      </c>
      <c r="N156" s="5">
        <v>70</v>
      </c>
      <c r="O156" s="5">
        <v>886</v>
      </c>
      <c r="P156" s="5">
        <v>41</v>
      </c>
      <c r="Q156" s="5">
        <v>172</v>
      </c>
      <c r="R156" s="5">
        <v>33</v>
      </c>
      <c r="S156" s="5">
        <v>49</v>
      </c>
      <c r="T156" s="5">
        <v>189</v>
      </c>
      <c r="U156" s="5">
        <v>287</v>
      </c>
    </row>
    <row r="157" spans="1:21" x14ac:dyDescent="0.2">
      <c r="A157" s="4">
        <v>44076</v>
      </c>
      <c r="B157" s="5">
        <v>78</v>
      </c>
      <c r="C157" s="5">
        <v>96</v>
      </c>
      <c r="D157" s="5">
        <v>29</v>
      </c>
      <c r="E157" s="5">
        <v>194</v>
      </c>
      <c r="F157" s="5">
        <v>2960</v>
      </c>
      <c r="G157" s="5">
        <v>187</v>
      </c>
      <c r="H157" s="5">
        <v>437</v>
      </c>
      <c r="I157" s="5">
        <v>164</v>
      </c>
      <c r="J157" s="5">
        <v>210</v>
      </c>
      <c r="K157" s="5">
        <v>45</v>
      </c>
      <c r="L157" s="5">
        <v>51</v>
      </c>
      <c r="M157" s="5">
        <v>346</v>
      </c>
      <c r="N157" s="5">
        <v>71</v>
      </c>
      <c r="O157" s="5">
        <v>945</v>
      </c>
      <c r="P157" s="5">
        <v>43</v>
      </c>
      <c r="Q157" s="5">
        <v>184</v>
      </c>
      <c r="R157" s="5">
        <v>34</v>
      </c>
      <c r="S157" s="5">
        <v>51</v>
      </c>
      <c r="T157" s="5">
        <v>201</v>
      </c>
      <c r="U157" s="5">
        <v>296</v>
      </c>
    </row>
    <row r="158" spans="1:21" x14ac:dyDescent="0.2">
      <c r="A158" s="4">
        <v>44077</v>
      </c>
      <c r="B158" s="5">
        <v>86</v>
      </c>
      <c r="C158" s="5">
        <v>111</v>
      </c>
      <c r="D158" s="5">
        <v>29</v>
      </c>
      <c r="E158" s="5">
        <v>201</v>
      </c>
      <c r="F158" s="5">
        <v>3076</v>
      </c>
      <c r="G158" s="5">
        <v>195</v>
      </c>
      <c r="H158" s="5">
        <v>452</v>
      </c>
      <c r="I158" s="5">
        <v>175</v>
      </c>
      <c r="J158" s="5">
        <v>228</v>
      </c>
      <c r="K158" s="5">
        <v>66</v>
      </c>
      <c r="L158" s="5">
        <v>53</v>
      </c>
      <c r="M158" s="5">
        <v>348</v>
      </c>
      <c r="N158" s="5">
        <v>78</v>
      </c>
      <c r="O158" s="5">
        <v>987</v>
      </c>
      <c r="P158" s="5">
        <v>45</v>
      </c>
      <c r="Q158" s="5">
        <v>198</v>
      </c>
      <c r="R158" s="5">
        <v>40</v>
      </c>
      <c r="S158" s="5">
        <v>55</v>
      </c>
      <c r="T158" s="5">
        <v>204</v>
      </c>
      <c r="U158" s="5">
        <v>296</v>
      </c>
    </row>
    <row r="159" spans="1:21" x14ac:dyDescent="0.2">
      <c r="A159" s="4">
        <v>44078</v>
      </c>
      <c r="B159" s="5">
        <v>103</v>
      </c>
      <c r="C159" s="5">
        <v>118</v>
      </c>
      <c r="D159" s="5">
        <v>33</v>
      </c>
      <c r="E159" s="5">
        <v>210</v>
      </c>
      <c r="F159" s="5">
        <v>3262</v>
      </c>
      <c r="G159" s="5">
        <v>220</v>
      </c>
      <c r="H159" s="5">
        <v>463</v>
      </c>
      <c r="I159" s="5">
        <v>191</v>
      </c>
      <c r="J159" s="5">
        <v>254</v>
      </c>
      <c r="K159" s="5">
        <v>77</v>
      </c>
      <c r="L159" s="5">
        <v>63</v>
      </c>
      <c r="M159" s="5">
        <v>352</v>
      </c>
      <c r="N159" s="5">
        <v>78</v>
      </c>
      <c r="O159" s="5">
        <v>1054</v>
      </c>
      <c r="P159" s="5">
        <v>54</v>
      </c>
      <c r="Q159" s="5">
        <v>221</v>
      </c>
      <c r="R159" s="5">
        <v>47</v>
      </c>
      <c r="S159" s="5">
        <v>57</v>
      </c>
      <c r="T159" s="5">
        <v>223</v>
      </c>
      <c r="U159" s="5">
        <v>302</v>
      </c>
    </row>
    <row r="160" spans="1:21" x14ac:dyDescent="0.2">
      <c r="A160" s="4">
        <v>44079</v>
      </c>
      <c r="B160" s="5">
        <v>112</v>
      </c>
      <c r="C160" s="5">
        <v>121</v>
      </c>
      <c r="D160" s="5">
        <v>34</v>
      </c>
      <c r="E160" s="5">
        <v>223</v>
      </c>
      <c r="F160" s="5">
        <v>3471</v>
      </c>
      <c r="G160" s="5">
        <v>231</v>
      </c>
      <c r="H160" s="5">
        <v>498</v>
      </c>
      <c r="I160" s="5">
        <v>204</v>
      </c>
      <c r="J160" s="5">
        <v>282</v>
      </c>
      <c r="K160" s="5">
        <v>81</v>
      </c>
      <c r="L160" s="5">
        <v>69</v>
      </c>
      <c r="M160" s="5">
        <v>358</v>
      </c>
      <c r="N160" s="5">
        <v>84</v>
      </c>
      <c r="O160" s="5">
        <v>1147</v>
      </c>
      <c r="P160" s="5">
        <v>60</v>
      </c>
      <c r="Q160" s="5">
        <v>250</v>
      </c>
      <c r="R160" s="5">
        <v>54</v>
      </c>
      <c r="S160" s="5">
        <v>63</v>
      </c>
      <c r="T160" s="5">
        <v>235</v>
      </c>
      <c r="U160" s="5">
        <v>315</v>
      </c>
    </row>
    <row r="161" spans="1:21" x14ac:dyDescent="0.2">
      <c r="A161" s="4">
        <v>44080</v>
      </c>
      <c r="B161" s="5">
        <v>120</v>
      </c>
      <c r="C161" s="5">
        <v>149</v>
      </c>
      <c r="D161" s="5">
        <v>36</v>
      </c>
      <c r="E161" s="5">
        <v>230</v>
      </c>
      <c r="F161" s="5">
        <v>3669</v>
      </c>
      <c r="G161" s="5">
        <v>259</v>
      </c>
      <c r="H161" s="5">
        <v>534</v>
      </c>
      <c r="I161" s="5">
        <v>225</v>
      </c>
      <c r="J161" s="5">
        <v>287</v>
      </c>
      <c r="K161" s="5">
        <v>91</v>
      </c>
      <c r="L161" s="5">
        <v>72</v>
      </c>
      <c r="M161" s="5">
        <v>372</v>
      </c>
      <c r="N161" s="5">
        <v>87</v>
      </c>
      <c r="O161" s="5">
        <v>1202</v>
      </c>
      <c r="P161" s="5">
        <v>75</v>
      </c>
      <c r="Q161" s="5">
        <v>270</v>
      </c>
      <c r="R161" s="5">
        <v>70</v>
      </c>
      <c r="S161" s="5">
        <v>69</v>
      </c>
      <c r="T161" s="5">
        <v>248</v>
      </c>
      <c r="U161" s="5">
        <v>322</v>
      </c>
    </row>
    <row r="162" spans="1:21" x14ac:dyDescent="0.2">
      <c r="A162" s="4">
        <v>44081</v>
      </c>
      <c r="B162" s="5">
        <v>127</v>
      </c>
      <c r="C162" s="5">
        <v>174</v>
      </c>
      <c r="D162" s="5">
        <v>38</v>
      </c>
      <c r="E162" s="5">
        <v>253</v>
      </c>
      <c r="F162" s="5">
        <v>3921</v>
      </c>
      <c r="G162" s="5">
        <v>263</v>
      </c>
      <c r="H162" s="5">
        <v>556</v>
      </c>
      <c r="I162" s="5">
        <v>244</v>
      </c>
      <c r="J162" s="5">
        <v>322</v>
      </c>
      <c r="K162" s="5">
        <v>105</v>
      </c>
      <c r="L162" s="5">
        <v>76</v>
      </c>
      <c r="M162" s="5">
        <v>377</v>
      </c>
      <c r="N162" s="5">
        <v>97</v>
      </c>
      <c r="O162" s="5">
        <v>1284</v>
      </c>
      <c r="P162" s="5">
        <v>83</v>
      </c>
      <c r="Q162" s="5">
        <v>293</v>
      </c>
      <c r="R162" s="5">
        <v>84</v>
      </c>
      <c r="S162" s="5">
        <v>75</v>
      </c>
      <c r="T162" s="5">
        <v>255</v>
      </c>
      <c r="U162" s="5">
        <v>336</v>
      </c>
    </row>
    <row r="163" spans="1:21" x14ac:dyDescent="0.2">
      <c r="A163" s="4">
        <v>44082</v>
      </c>
      <c r="B163" s="5">
        <v>143</v>
      </c>
      <c r="C163" s="5">
        <v>181</v>
      </c>
      <c r="D163" s="5">
        <v>41</v>
      </c>
      <c r="E163" s="5">
        <v>276</v>
      </c>
      <c r="F163" s="5">
        <v>4069</v>
      </c>
      <c r="G163" s="5">
        <v>277</v>
      </c>
      <c r="H163" s="5">
        <v>554</v>
      </c>
      <c r="I163" s="5">
        <v>253</v>
      </c>
      <c r="J163" s="5">
        <v>340</v>
      </c>
      <c r="K163" s="5">
        <v>111</v>
      </c>
      <c r="L163" s="5">
        <v>84</v>
      </c>
      <c r="M163" s="5">
        <v>383</v>
      </c>
      <c r="N163" s="5">
        <v>102</v>
      </c>
      <c r="O163" s="5">
        <v>1314</v>
      </c>
      <c r="P163" s="5">
        <v>94</v>
      </c>
      <c r="Q163" s="5">
        <v>310</v>
      </c>
      <c r="R163" s="5">
        <v>87</v>
      </c>
      <c r="S163" s="5">
        <v>76</v>
      </c>
      <c r="T163" s="5">
        <v>266</v>
      </c>
      <c r="U163" s="5">
        <v>343</v>
      </c>
    </row>
    <row r="164" spans="1:21" x14ac:dyDescent="0.2">
      <c r="A164" s="4">
        <v>44083</v>
      </c>
      <c r="B164" s="5">
        <v>153</v>
      </c>
      <c r="C164" s="5">
        <v>182</v>
      </c>
      <c r="D164" s="5">
        <v>53</v>
      </c>
      <c r="E164" s="5">
        <v>283</v>
      </c>
      <c r="F164" s="5">
        <v>4260</v>
      </c>
      <c r="G164" s="5">
        <v>300</v>
      </c>
      <c r="H164" s="5">
        <v>575</v>
      </c>
      <c r="I164" s="5">
        <v>262</v>
      </c>
      <c r="J164" s="5">
        <v>347</v>
      </c>
      <c r="K164" s="5">
        <v>111</v>
      </c>
      <c r="L164" s="5">
        <v>88</v>
      </c>
      <c r="M164" s="5">
        <v>389</v>
      </c>
      <c r="N164" s="5">
        <v>102</v>
      </c>
      <c r="O164" s="5">
        <v>1404</v>
      </c>
      <c r="P164" s="5">
        <v>97</v>
      </c>
      <c r="Q164" s="5">
        <v>315</v>
      </c>
      <c r="R164" s="5">
        <v>85</v>
      </c>
      <c r="S164" s="5">
        <v>85</v>
      </c>
      <c r="T164" s="5">
        <v>279</v>
      </c>
      <c r="U164" s="5">
        <v>345</v>
      </c>
    </row>
    <row r="165" spans="1:21" x14ac:dyDescent="0.2">
      <c r="A165" s="4">
        <v>44084</v>
      </c>
      <c r="B165" s="5">
        <v>161</v>
      </c>
      <c r="C165" s="5">
        <v>205</v>
      </c>
      <c r="D165" s="5">
        <v>55</v>
      </c>
      <c r="E165" s="5">
        <v>295</v>
      </c>
      <c r="F165" s="5">
        <v>4466</v>
      </c>
      <c r="G165" s="5">
        <v>316</v>
      </c>
      <c r="H165" s="5">
        <v>598</v>
      </c>
      <c r="I165" s="5">
        <v>274</v>
      </c>
      <c r="J165" s="5">
        <v>363</v>
      </c>
      <c r="K165" s="5">
        <v>120</v>
      </c>
      <c r="L165" s="5">
        <v>98</v>
      </c>
      <c r="M165" s="5">
        <v>401</v>
      </c>
      <c r="N165" s="5">
        <v>106</v>
      </c>
      <c r="O165" s="5">
        <v>1464</v>
      </c>
      <c r="P165" s="5">
        <v>108</v>
      </c>
      <c r="Q165" s="5">
        <v>333</v>
      </c>
      <c r="R165" s="5">
        <v>96</v>
      </c>
      <c r="S165" s="5">
        <v>88</v>
      </c>
      <c r="T165" s="5">
        <v>295</v>
      </c>
      <c r="U165" s="5">
        <v>349</v>
      </c>
    </row>
    <row r="166" spans="1:21" x14ac:dyDescent="0.2">
      <c r="A166" s="4">
        <v>44085</v>
      </c>
      <c r="B166" s="5">
        <v>195</v>
      </c>
      <c r="C166" s="5">
        <v>219</v>
      </c>
      <c r="D166" s="5">
        <v>68</v>
      </c>
      <c r="E166" s="5">
        <v>315</v>
      </c>
      <c r="F166" s="5">
        <v>4735</v>
      </c>
      <c r="G166" s="5">
        <v>334</v>
      </c>
      <c r="H166" s="5">
        <v>630</v>
      </c>
      <c r="I166" s="5">
        <v>303</v>
      </c>
      <c r="J166" s="5">
        <v>410</v>
      </c>
      <c r="K166" s="5">
        <v>134</v>
      </c>
      <c r="L166" s="5">
        <v>118</v>
      </c>
      <c r="M166" s="5">
        <v>407</v>
      </c>
      <c r="N166" s="5">
        <v>113</v>
      </c>
      <c r="O166" s="5">
        <v>1568</v>
      </c>
      <c r="P166" s="5">
        <v>120</v>
      </c>
      <c r="Q166" s="5">
        <v>375</v>
      </c>
      <c r="R166" s="5">
        <v>111</v>
      </c>
      <c r="S166" s="5">
        <v>91</v>
      </c>
      <c r="T166" s="5">
        <v>311</v>
      </c>
      <c r="U166" s="5">
        <v>352</v>
      </c>
    </row>
    <row r="167" spans="1:21" x14ac:dyDescent="0.2">
      <c r="A167" s="4">
        <v>44086</v>
      </c>
      <c r="B167" s="5">
        <v>211</v>
      </c>
      <c r="C167" s="5">
        <v>234</v>
      </c>
      <c r="D167" s="5">
        <v>75</v>
      </c>
      <c r="E167" s="5">
        <v>346</v>
      </c>
      <c r="F167" s="5">
        <v>5092</v>
      </c>
      <c r="G167" s="5">
        <v>372</v>
      </c>
      <c r="H167" s="5">
        <v>671</v>
      </c>
      <c r="I167" s="5">
        <v>363</v>
      </c>
      <c r="J167" s="5">
        <v>437</v>
      </c>
      <c r="K167" s="5">
        <v>149</v>
      </c>
      <c r="L167" s="5">
        <v>148</v>
      </c>
      <c r="M167" s="5">
        <v>445</v>
      </c>
      <c r="N167" s="5">
        <v>129</v>
      </c>
      <c r="O167" s="5">
        <v>1681</v>
      </c>
      <c r="P167" s="5">
        <v>135</v>
      </c>
      <c r="Q167" s="5">
        <v>379</v>
      </c>
      <c r="R167" s="5">
        <v>126</v>
      </c>
      <c r="S167" s="5">
        <v>117</v>
      </c>
      <c r="T167" s="5">
        <v>333</v>
      </c>
      <c r="U167" s="5">
        <v>382</v>
      </c>
    </row>
    <row r="168" spans="1:21" x14ac:dyDescent="0.2">
      <c r="A168" s="4">
        <v>44087</v>
      </c>
      <c r="B168" s="5">
        <v>214</v>
      </c>
      <c r="C168" s="5">
        <v>247</v>
      </c>
      <c r="D168" s="5">
        <v>76</v>
      </c>
      <c r="E168" s="5">
        <v>348</v>
      </c>
      <c r="F168" s="5">
        <v>5330</v>
      </c>
      <c r="G168" s="5">
        <v>388</v>
      </c>
      <c r="H168" s="5">
        <v>697</v>
      </c>
      <c r="I168" s="5">
        <v>394</v>
      </c>
      <c r="J168" s="5">
        <v>460</v>
      </c>
      <c r="K168" s="5">
        <v>153</v>
      </c>
      <c r="L168" s="5">
        <v>153</v>
      </c>
      <c r="M168" s="5">
        <v>454</v>
      </c>
      <c r="N168" s="5">
        <v>139</v>
      </c>
      <c r="O168" s="5">
        <v>1752</v>
      </c>
      <c r="P168" s="5">
        <v>145</v>
      </c>
      <c r="Q168" s="5">
        <v>381</v>
      </c>
      <c r="R168" s="5">
        <v>130</v>
      </c>
      <c r="S168" s="5">
        <v>121</v>
      </c>
      <c r="T168" s="5">
        <v>342</v>
      </c>
      <c r="U168" s="5">
        <v>385</v>
      </c>
    </row>
    <row r="169" spans="1:21" x14ac:dyDescent="0.2">
      <c r="A169" s="4">
        <v>44088</v>
      </c>
      <c r="B169" s="5">
        <v>229</v>
      </c>
      <c r="C169" s="5">
        <v>260</v>
      </c>
      <c r="D169" s="5">
        <v>85</v>
      </c>
      <c r="E169" s="5">
        <v>391</v>
      </c>
      <c r="F169" s="5">
        <v>5640</v>
      </c>
      <c r="G169" s="5">
        <v>423</v>
      </c>
      <c r="H169" s="5">
        <v>748</v>
      </c>
      <c r="I169" s="5">
        <v>442</v>
      </c>
      <c r="J169" s="5">
        <v>491</v>
      </c>
      <c r="K169" s="5">
        <v>172</v>
      </c>
      <c r="L169" s="5">
        <v>181</v>
      </c>
      <c r="M169" s="5">
        <v>469</v>
      </c>
      <c r="N169" s="5">
        <v>149</v>
      </c>
      <c r="O169" s="5">
        <v>1852</v>
      </c>
      <c r="P169" s="5">
        <v>156</v>
      </c>
      <c r="Q169" s="5">
        <v>430</v>
      </c>
      <c r="R169" s="5">
        <v>142</v>
      </c>
      <c r="S169" s="5">
        <v>137</v>
      </c>
      <c r="T169" s="5">
        <v>365</v>
      </c>
      <c r="U169" s="5">
        <v>391</v>
      </c>
    </row>
    <row r="170" spans="1:21" x14ac:dyDescent="0.2">
      <c r="A170" s="4">
        <v>44089</v>
      </c>
      <c r="B170" s="5">
        <v>254</v>
      </c>
      <c r="C170" s="5">
        <v>270</v>
      </c>
      <c r="D170" s="5">
        <v>88</v>
      </c>
      <c r="E170" s="5">
        <v>392</v>
      </c>
      <c r="F170" s="5">
        <v>5992</v>
      </c>
      <c r="G170" s="5">
        <v>476</v>
      </c>
      <c r="H170" s="5">
        <v>770</v>
      </c>
      <c r="I170" s="5">
        <v>487</v>
      </c>
      <c r="J170" s="5">
        <v>495</v>
      </c>
      <c r="K170" s="5">
        <v>192</v>
      </c>
      <c r="L170" s="5">
        <v>207</v>
      </c>
      <c r="M170" s="5">
        <v>488</v>
      </c>
      <c r="N170" s="5">
        <v>153</v>
      </c>
      <c r="O170" s="5">
        <v>1960</v>
      </c>
      <c r="P170" s="5">
        <v>159</v>
      </c>
      <c r="Q170" s="5">
        <v>417</v>
      </c>
      <c r="R170" s="5">
        <v>155</v>
      </c>
      <c r="S170" s="5">
        <v>145</v>
      </c>
      <c r="T170" s="5">
        <v>378</v>
      </c>
      <c r="U170" s="5">
        <v>401</v>
      </c>
    </row>
    <row r="171" spans="1:21" x14ac:dyDescent="0.2">
      <c r="A171" s="4">
        <v>44090</v>
      </c>
      <c r="B171" s="5">
        <v>267</v>
      </c>
      <c r="C171" s="5">
        <v>283</v>
      </c>
      <c r="D171" s="5">
        <v>90</v>
      </c>
      <c r="E171" s="5">
        <v>407</v>
      </c>
      <c r="F171" s="5">
        <v>6202</v>
      </c>
      <c r="G171" s="5">
        <v>495</v>
      </c>
      <c r="H171" s="5">
        <v>799</v>
      </c>
      <c r="I171" s="5">
        <v>523</v>
      </c>
      <c r="J171" s="5">
        <v>532</v>
      </c>
      <c r="K171" s="5">
        <v>193</v>
      </c>
      <c r="L171" s="5">
        <v>214</v>
      </c>
      <c r="M171" s="5">
        <v>502</v>
      </c>
      <c r="N171" s="5">
        <v>168</v>
      </c>
      <c r="O171" s="5">
        <v>2031</v>
      </c>
      <c r="P171" s="5">
        <v>165</v>
      </c>
      <c r="Q171" s="5">
        <v>468</v>
      </c>
      <c r="R171" s="5">
        <v>155</v>
      </c>
      <c r="S171" s="5">
        <v>151</v>
      </c>
      <c r="T171" s="5">
        <v>407</v>
      </c>
      <c r="U171" s="5">
        <v>408</v>
      </c>
    </row>
    <row r="172" spans="1:21" x14ac:dyDescent="0.2">
      <c r="A172" s="4">
        <v>44091</v>
      </c>
      <c r="B172" s="5">
        <v>279</v>
      </c>
      <c r="C172" s="5">
        <v>299</v>
      </c>
      <c r="D172" s="5">
        <v>103</v>
      </c>
      <c r="E172" s="5">
        <v>438</v>
      </c>
      <c r="F172" s="5">
        <v>6500</v>
      </c>
      <c r="G172" s="5">
        <v>515</v>
      </c>
      <c r="H172" s="5">
        <v>802</v>
      </c>
      <c r="I172" s="5">
        <v>556</v>
      </c>
      <c r="J172" s="5">
        <v>546</v>
      </c>
      <c r="K172" s="5">
        <v>201</v>
      </c>
      <c r="L172" s="5">
        <v>232</v>
      </c>
      <c r="M172" s="5">
        <v>533</v>
      </c>
      <c r="N172" s="5">
        <v>168</v>
      </c>
      <c r="O172" s="5">
        <v>2138</v>
      </c>
      <c r="P172" s="5">
        <v>178</v>
      </c>
      <c r="Q172" s="5">
        <v>501</v>
      </c>
      <c r="R172" s="5">
        <v>162</v>
      </c>
      <c r="S172" s="5">
        <v>173</v>
      </c>
      <c r="T172" s="5">
        <v>430</v>
      </c>
      <c r="U172" s="5">
        <v>416</v>
      </c>
    </row>
    <row r="173" spans="1:21" x14ac:dyDescent="0.2">
      <c r="A173" s="4">
        <v>44092</v>
      </c>
      <c r="B173" s="5">
        <v>302</v>
      </c>
      <c r="C173" s="5">
        <v>318</v>
      </c>
      <c r="D173" s="5">
        <v>111</v>
      </c>
      <c r="E173" s="5">
        <v>465</v>
      </c>
      <c r="F173" s="5">
        <v>6822</v>
      </c>
      <c r="G173" s="5">
        <v>587</v>
      </c>
      <c r="H173" s="5">
        <v>818</v>
      </c>
      <c r="I173" s="5">
        <v>622</v>
      </c>
      <c r="J173" s="5">
        <v>614</v>
      </c>
      <c r="K173" s="5">
        <v>202</v>
      </c>
      <c r="L173" s="5">
        <v>248</v>
      </c>
      <c r="M173" s="5">
        <v>562</v>
      </c>
      <c r="N173" s="5">
        <v>172</v>
      </c>
      <c r="O173" s="5">
        <v>2225</v>
      </c>
      <c r="P173" s="5">
        <v>197</v>
      </c>
      <c r="Q173" s="5">
        <v>566</v>
      </c>
      <c r="R173" s="5">
        <v>181</v>
      </c>
      <c r="S173" s="5">
        <v>195</v>
      </c>
      <c r="T173" s="5">
        <v>474</v>
      </c>
      <c r="U173" s="5">
        <v>430</v>
      </c>
    </row>
    <row r="174" spans="1:21" x14ac:dyDescent="0.2">
      <c r="A174" s="4">
        <v>44093</v>
      </c>
      <c r="B174" s="5">
        <v>321</v>
      </c>
      <c r="C174" s="5">
        <v>349</v>
      </c>
      <c r="D174" s="5">
        <v>118</v>
      </c>
      <c r="E174" s="5">
        <v>506</v>
      </c>
      <c r="F174" s="5">
        <v>7059</v>
      </c>
      <c r="G174" s="5">
        <v>637</v>
      </c>
      <c r="H174" s="5">
        <v>850</v>
      </c>
      <c r="I174" s="5">
        <v>664</v>
      </c>
      <c r="J174" s="5">
        <v>648</v>
      </c>
      <c r="K174" s="5">
        <v>213</v>
      </c>
      <c r="L174" s="5">
        <v>276</v>
      </c>
      <c r="M174" s="5">
        <v>586</v>
      </c>
      <c r="N174" s="5">
        <v>199</v>
      </c>
      <c r="O174" s="5">
        <v>2296</v>
      </c>
      <c r="P174" s="5">
        <v>227</v>
      </c>
      <c r="Q174" s="5">
        <v>608</v>
      </c>
      <c r="R174" s="5">
        <v>191</v>
      </c>
      <c r="S174" s="5">
        <v>228</v>
      </c>
      <c r="T174" s="5">
        <v>492</v>
      </c>
      <c r="U174" s="5">
        <v>452</v>
      </c>
    </row>
    <row r="175" spans="1:21" x14ac:dyDescent="0.2">
      <c r="A175" s="4">
        <v>44094</v>
      </c>
      <c r="B175" s="5">
        <v>335</v>
      </c>
      <c r="C175" s="5">
        <v>370</v>
      </c>
      <c r="D175" s="5">
        <v>134</v>
      </c>
      <c r="E175" s="5">
        <v>557</v>
      </c>
      <c r="F175" s="5">
        <v>7472</v>
      </c>
      <c r="G175" s="5">
        <v>666</v>
      </c>
      <c r="H175" s="5">
        <v>899</v>
      </c>
      <c r="I175" s="5">
        <v>703</v>
      </c>
      <c r="J175" s="5">
        <v>694</v>
      </c>
      <c r="K175" s="5">
        <v>231</v>
      </c>
      <c r="L175" s="5">
        <v>299</v>
      </c>
      <c r="M175" s="5">
        <v>619</v>
      </c>
      <c r="N175" s="5">
        <v>207</v>
      </c>
      <c r="O175" s="5">
        <v>2455</v>
      </c>
      <c r="P175" s="5">
        <v>257</v>
      </c>
      <c r="Q175" s="5">
        <v>667</v>
      </c>
      <c r="R175" s="5">
        <v>199</v>
      </c>
      <c r="S175" s="5">
        <v>239</v>
      </c>
      <c r="T175" s="5">
        <v>520</v>
      </c>
      <c r="U175" s="5">
        <v>467</v>
      </c>
    </row>
    <row r="176" spans="1:21" x14ac:dyDescent="0.2">
      <c r="A176" s="4">
        <v>44095</v>
      </c>
      <c r="B176" s="5">
        <v>350</v>
      </c>
      <c r="C176" s="5">
        <v>395</v>
      </c>
      <c r="D176" s="5">
        <v>141</v>
      </c>
      <c r="E176" s="5">
        <v>581</v>
      </c>
      <c r="F176" s="5">
        <v>7734</v>
      </c>
      <c r="G176" s="5">
        <v>712</v>
      </c>
      <c r="H176" s="5">
        <v>926</v>
      </c>
      <c r="I176" s="5">
        <v>783</v>
      </c>
      <c r="J176" s="5">
        <v>733</v>
      </c>
      <c r="K176" s="5">
        <v>241</v>
      </c>
      <c r="L176" s="5">
        <v>328</v>
      </c>
      <c r="M176" s="5">
        <v>647</v>
      </c>
      <c r="N176" s="5">
        <v>219</v>
      </c>
      <c r="O176" s="5">
        <v>2634</v>
      </c>
      <c r="P176" s="5">
        <v>262</v>
      </c>
      <c r="Q176" s="5">
        <v>709</v>
      </c>
      <c r="R176" s="5">
        <v>206</v>
      </c>
      <c r="S176" s="5">
        <v>250</v>
      </c>
      <c r="T176" s="5">
        <v>541</v>
      </c>
      <c r="U176" s="5">
        <v>474</v>
      </c>
    </row>
    <row r="177" spans="1:21" x14ac:dyDescent="0.2">
      <c r="A177" s="4">
        <v>44096</v>
      </c>
      <c r="B177" s="5">
        <v>372</v>
      </c>
      <c r="C177" s="5">
        <v>409</v>
      </c>
      <c r="D177" s="5">
        <v>153</v>
      </c>
      <c r="E177" s="5">
        <v>622</v>
      </c>
      <c r="F177" s="5">
        <v>7883</v>
      </c>
      <c r="G177" s="5">
        <v>786</v>
      </c>
      <c r="H177" s="5">
        <v>945</v>
      </c>
      <c r="I177" s="5">
        <v>811</v>
      </c>
      <c r="J177" s="5">
        <v>803</v>
      </c>
      <c r="K177" s="5">
        <v>256</v>
      </c>
      <c r="L177" s="5">
        <v>343</v>
      </c>
      <c r="M177" s="5">
        <v>679</v>
      </c>
      <c r="N177" s="5">
        <v>227</v>
      </c>
      <c r="O177" s="5">
        <v>2679</v>
      </c>
      <c r="P177" s="5">
        <v>268</v>
      </c>
      <c r="Q177" s="5">
        <v>779</v>
      </c>
      <c r="R177" s="5">
        <v>203</v>
      </c>
      <c r="S177" s="5">
        <v>257</v>
      </c>
      <c r="T177" s="5">
        <v>550</v>
      </c>
      <c r="U177" s="5">
        <v>474</v>
      </c>
    </row>
    <row r="178" spans="1:21" x14ac:dyDescent="0.2">
      <c r="A178" s="4">
        <v>44097</v>
      </c>
      <c r="B178" s="5">
        <v>407</v>
      </c>
      <c r="C178" s="5">
        <v>424</v>
      </c>
      <c r="D178" s="5">
        <v>186</v>
      </c>
      <c r="E178" s="5">
        <v>669</v>
      </c>
      <c r="F178" s="5">
        <v>8114</v>
      </c>
      <c r="G178" s="5">
        <v>870</v>
      </c>
      <c r="H178" s="5">
        <v>1009</v>
      </c>
      <c r="I178" s="5">
        <v>886</v>
      </c>
      <c r="J178" s="5">
        <v>813</v>
      </c>
      <c r="K178" s="5">
        <v>269</v>
      </c>
      <c r="L178" s="5">
        <v>375</v>
      </c>
      <c r="M178" s="5">
        <v>697</v>
      </c>
      <c r="N178" s="5">
        <v>242</v>
      </c>
      <c r="O178" s="5">
        <v>2771</v>
      </c>
      <c r="P178" s="5">
        <v>277</v>
      </c>
      <c r="Q178" s="5">
        <v>820</v>
      </c>
      <c r="R178" s="5">
        <v>221</v>
      </c>
      <c r="S178" s="5">
        <v>344</v>
      </c>
      <c r="T178" s="5">
        <v>570</v>
      </c>
      <c r="U178" s="5">
        <v>486</v>
      </c>
    </row>
    <row r="179" spans="1:21" x14ac:dyDescent="0.2">
      <c r="A179" s="4">
        <v>44098</v>
      </c>
      <c r="B179" s="5">
        <v>428</v>
      </c>
      <c r="C179" s="5">
        <v>450</v>
      </c>
      <c r="D179" s="5">
        <v>226</v>
      </c>
      <c r="E179" s="5">
        <v>686</v>
      </c>
      <c r="F179" s="5">
        <v>8337</v>
      </c>
      <c r="G179" s="5">
        <v>944</v>
      </c>
      <c r="H179" s="5">
        <v>1026</v>
      </c>
      <c r="I179" s="5">
        <v>937</v>
      </c>
      <c r="J179" s="5">
        <v>834</v>
      </c>
      <c r="K179" s="5">
        <v>282</v>
      </c>
      <c r="L179" s="5">
        <v>403</v>
      </c>
      <c r="M179" s="5">
        <v>717</v>
      </c>
      <c r="N179" s="5">
        <v>250</v>
      </c>
      <c r="O179" s="5">
        <v>2883</v>
      </c>
      <c r="P179" s="5">
        <v>310</v>
      </c>
      <c r="Q179" s="5">
        <v>840</v>
      </c>
      <c r="R179" s="5">
        <v>225</v>
      </c>
      <c r="S179" s="5">
        <v>351</v>
      </c>
      <c r="T179" s="5">
        <v>576</v>
      </c>
      <c r="U179" s="5">
        <v>495</v>
      </c>
    </row>
    <row r="180" spans="1:21" x14ac:dyDescent="0.2">
      <c r="A180" s="4">
        <v>44099</v>
      </c>
      <c r="B180" s="5">
        <v>459</v>
      </c>
      <c r="C180" s="5">
        <v>476</v>
      </c>
      <c r="D180" s="5">
        <v>244</v>
      </c>
      <c r="E180" s="5">
        <v>740</v>
      </c>
      <c r="F180" s="5">
        <v>8618</v>
      </c>
      <c r="G180" s="5">
        <v>1002</v>
      </c>
      <c r="H180" s="5">
        <v>1046</v>
      </c>
      <c r="I180" s="5">
        <v>1048</v>
      </c>
      <c r="J180" s="5">
        <v>861</v>
      </c>
      <c r="K180" s="5">
        <v>300</v>
      </c>
      <c r="L180" s="5">
        <v>430</v>
      </c>
      <c r="M180" s="5">
        <v>728</v>
      </c>
      <c r="N180" s="5">
        <v>287</v>
      </c>
      <c r="O180" s="5">
        <v>2973</v>
      </c>
      <c r="P180" s="5">
        <v>342</v>
      </c>
      <c r="Q180" s="5">
        <v>854</v>
      </c>
      <c r="R180" s="5">
        <v>231</v>
      </c>
      <c r="S180" s="5">
        <v>376</v>
      </c>
      <c r="T180" s="5">
        <v>603</v>
      </c>
      <c r="U180" s="5">
        <v>509</v>
      </c>
    </row>
    <row r="181" spans="1:21" x14ac:dyDescent="0.2">
      <c r="A181" s="4">
        <v>44100</v>
      </c>
      <c r="B181" s="5">
        <v>474</v>
      </c>
      <c r="C181" s="5">
        <v>503</v>
      </c>
      <c r="D181" s="5">
        <v>259</v>
      </c>
      <c r="E181" s="5">
        <v>803</v>
      </c>
      <c r="F181" s="5">
        <v>8852</v>
      </c>
      <c r="G181" s="5">
        <v>1042</v>
      </c>
      <c r="H181" s="5">
        <v>1079</v>
      </c>
      <c r="I181" s="5">
        <v>1138</v>
      </c>
      <c r="J181" s="5">
        <v>913</v>
      </c>
      <c r="K181" s="5">
        <v>337</v>
      </c>
      <c r="L181" s="5">
        <v>495</v>
      </c>
      <c r="M181" s="5">
        <v>745</v>
      </c>
      <c r="N181" s="5">
        <v>311</v>
      </c>
      <c r="O181" s="5">
        <v>3050</v>
      </c>
      <c r="P181" s="5">
        <v>358</v>
      </c>
      <c r="Q181" s="5">
        <v>923</v>
      </c>
      <c r="R181" s="5">
        <v>235</v>
      </c>
      <c r="S181" s="5">
        <v>400</v>
      </c>
      <c r="T181" s="5">
        <v>632</v>
      </c>
      <c r="U181" s="5">
        <v>528</v>
      </c>
    </row>
    <row r="182" spans="1:21" x14ac:dyDescent="0.2">
      <c r="A182" s="4">
        <v>44101</v>
      </c>
      <c r="B182" s="5">
        <v>493</v>
      </c>
      <c r="C182" s="5">
        <v>568</v>
      </c>
      <c r="D182" s="5">
        <v>270</v>
      </c>
      <c r="E182" s="5">
        <v>840</v>
      </c>
      <c r="F182" s="5">
        <v>9155</v>
      </c>
      <c r="G182" s="5">
        <v>1068</v>
      </c>
      <c r="H182" s="5">
        <v>1115</v>
      </c>
      <c r="I182" s="5">
        <v>1182</v>
      </c>
      <c r="J182" s="5">
        <v>955</v>
      </c>
      <c r="K182" s="5">
        <v>358</v>
      </c>
      <c r="L182" s="5">
        <v>514</v>
      </c>
      <c r="M182" s="5">
        <v>767</v>
      </c>
      <c r="N182" s="5">
        <v>323</v>
      </c>
      <c r="O182" s="5">
        <v>3165</v>
      </c>
      <c r="P182" s="5">
        <v>382</v>
      </c>
      <c r="Q182" s="5">
        <v>970</v>
      </c>
      <c r="R182" s="5">
        <v>250</v>
      </c>
      <c r="S182" s="5">
        <v>440</v>
      </c>
      <c r="T182" s="5">
        <v>654</v>
      </c>
      <c r="U182" s="5">
        <v>545</v>
      </c>
    </row>
    <row r="183" spans="1:21" x14ac:dyDescent="0.2">
      <c r="A183" s="4">
        <v>44102</v>
      </c>
      <c r="B183" s="5">
        <v>513</v>
      </c>
      <c r="C183" s="5">
        <v>611</v>
      </c>
      <c r="D183" s="5">
        <v>283</v>
      </c>
      <c r="E183" s="5">
        <v>846</v>
      </c>
      <c r="F183" s="5">
        <v>9362</v>
      </c>
      <c r="G183" s="5">
        <v>1097</v>
      </c>
      <c r="H183" s="5">
        <v>1177</v>
      </c>
      <c r="I183" s="5">
        <v>1233</v>
      </c>
      <c r="J183" s="5">
        <v>958</v>
      </c>
      <c r="K183" s="5">
        <v>368</v>
      </c>
      <c r="L183" s="5">
        <v>546</v>
      </c>
      <c r="M183" s="5">
        <v>799</v>
      </c>
      <c r="N183" s="5">
        <v>337</v>
      </c>
      <c r="O183" s="5">
        <v>3238</v>
      </c>
      <c r="P183" s="5">
        <v>420</v>
      </c>
      <c r="Q183" s="5">
        <v>970</v>
      </c>
      <c r="R183" s="5">
        <v>261</v>
      </c>
      <c r="S183" s="5">
        <v>459</v>
      </c>
      <c r="T183" s="5">
        <v>670</v>
      </c>
      <c r="U183" s="5">
        <v>568</v>
      </c>
    </row>
    <row r="184" spans="1:21" x14ac:dyDescent="0.2">
      <c r="A184" s="4">
        <v>44103</v>
      </c>
      <c r="B184" s="5">
        <v>548</v>
      </c>
      <c r="C184" s="5">
        <v>616</v>
      </c>
      <c r="D184" s="5">
        <v>293</v>
      </c>
      <c r="E184" s="5">
        <v>896</v>
      </c>
      <c r="F184" s="5">
        <v>9649</v>
      </c>
      <c r="G184" s="5">
        <v>1129</v>
      </c>
      <c r="H184" s="5">
        <v>1200</v>
      </c>
      <c r="I184" s="5">
        <v>1275</v>
      </c>
      <c r="J184" s="5">
        <v>981</v>
      </c>
      <c r="K184" s="5">
        <v>385</v>
      </c>
      <c r="L184" s="5">
        <v>598</v>
      </c>
      <c r="M184" s="5">
        <v>802</v>
      </c>
      <c r="N184" s="5">
        <v>362</v>
      </c>
      <c r="O184" s="5">
        <v>3362</v>
      </c>
      <c r="P184" s="5">
        <v>424</v>
      </c>
      <c r="Q184" s="5">
        <v>1006</v>
      </c>
      <c r="R184" s="5">
        <v>263</v>
      </c>
      <c r="S184" s="5">
        <v>506</v>
      </c>
      <c r="T184" s="5">
        <v>688</v>
      </c>
      <c r="U184" s="5">
        <v>584</v>
      </c>
    </row>
    <row r="185" spans="1:21" x14ac:dyDescent="0.2">
      <c r="A185" s="4">
        <v>44104</v>
      </c>
      <c r="B185" s="5">
        <v>563</v>
      </c>
      <c r="C185" s="5">
        <v>657</v>
      </c>
      <c r="D185" s="5">
        <v>299</v>
      </c>
      <c r="E185" s="5">
        <v>965</v>
      </c>
      <c r="F185" s="5">
        <v>9961</v>
      </c>
      <c r="G185" s="5">
        <v>1157</v>
      </c>
      <c r="H185" s="5">
        <v>1212</v>
      </c>
      <c r="I185" s="5">
        <v>1329</v>
      </c>
      <c r="J185" s="5">
        <v>1052</v>
      </c>
      <c r="K185" s="5">
        <v>391</v>
      </c>
      <c r="L185" s="5">
        <v>621</v>
      </c>
      <c r="M185" s="5">
        <v>831</v>
      </c>
      <c r="N185" s="5">
        <v>379</v>
      </c>
      <c r="O185" s="5">
        <v>3489</v>
      </c>
      <c r="P185" s="5">
        <v>433</v>
      </c>
      <c r="Q185" s="5">
        <v>1055</v>
      </c>
      <c r="R185" s="5">
        <v>265</v>
      </c>
      <c r="S185" s="5">
        <v>522</v>
      </c>
      <c r="T185" s="5">
        <v>696</v>
      </c>
      <c r="U185" s="5">
        <v>594</v>
      </c>
    </row>
    <row r="186" spans="1:21" x14ac:dyDescent="0.2">
      <c r="A186" s="4">
        <v>44105</v>
      </c>
      <c r="B186" s="5">
        <v>583</v>
      </c>
      <c r="C186" s="5">
        <v>688</v>
      </c>
      <c r="D186" s="5">
        <v>308</v>
      </c>
      <c r="E186" s="5">
        <v>962</v>
      </c>
      <c r="F186" s="5">
        <v>10293</v>
      </c>
      <c r="G186" s="5">
        <v>1178</v>
      </c>
      <c r="H186" s="5">
        <v>1231</v>
      </c>
      <c r="I186" s="5">
        <v>1367</v>
      </c>
      <c r="J186" s="5">
        <v>1060</v>
      </c>
      <c r="K186" s="5">
        <v>417</v>
      </c>
      <c r="L186" s="5">
        <v>655</v>
      </c>
      <c r="M186" s="5">
        <v>843</v>
      </c>
      <c r="N186" s="5">
        <v>388</v>
      </c>
      <c r="O186" s="5">
        <v>3737</v>
      </c>
      <c r="P186" s="5">
        <v>440</v>
      </c>
      <c r="Q186" s="5">
        <v>1056</v>
      </c>
      <c r="R186" s="5">
        <v>272</v>
      </c>
      <c r="S186" s="5">
        <v>525</v>
      </c>
      <c r="T186" s="5">
        <v>702</v>
      </c>
      <c r="U186" s="5">
        <v>604</v>
      </c>
    </row>
    <row r="187" spans="1:21" x14ac:dyDescent="0.2">
      <c r="A187" s="4">
        <v>44106</v>
      </c>
      <c r="B187" s="5">
        <v>605</v>
      </c>
      <c r="C187" s="5">
        <v>712</v>
      </c>
      <c r="D187" s="5">
        <v>328</v>
      </c>
      <c r="E187" s="5">
        <v>1128</v>
      </c>
      <c r="F187" s="5">
        <v>10576</v>
      </c>
      <c r="G187" s="5">
        <v>1234</v>
      </c>
      <c r="H187" s="5">
        <v>1290</v>
      </c>
      <c r="I187" s="5">
        <v>1466</v>
      </c>
      <c r="J187" s="5">
        <v>1190</v>
      </c>
      <c r="K187" s="5">
        <v>431</v>
      </c>
      <c r="L187" s="5">
        <v>676</v>
      </c>
      <c r="M187" s="5">
        <v>869</v>
      </c>
      <c r="N187" s="5">
        <v>428</v>
      </c>
      <c r="O187" s="5">
        <v>3866</v>
      </c>
      <c r="P187" s="5">
        <v>471</v>
      </c>
      <c r="Q187" s="5">
        <v>1174</v>
      </c>
      <c r="R187" s="5">
        <v>282</v>
      </c>
      <c r="S187" s="5">
        <v>565</v>
      </c>
      <c r="T187" s="5">
        <v>730</v>
      </c>
      <c r="U187" s="5">
        <v>610</v>
      </c>
    </row>
    <row r="188" spans="1:21" x14ac:dyDescent="0.2">
      <c r="A188" s="4">
        <v>44107</v>
      </c>
      <c r="B188" s="5">
        <v>643</v>
      </c>
      <c r="C188" s="5">
        <v>759</v>
      </c>
      <c r="D188" s="5">
        <v>348</v>
      </c>
      <c r="E188" s="5">
        <v>1203</v>
      </c>
      <c r="F188" s="5">
        <v>10835</v>
      </c>
      <c r="G188" s="5">
        <v>1295</v>
      </c>
      <c r="H188" s="5">
        <v>1316</v>
      </c>
      <c r="I188" s="5">
        <v>1539</v>
      </c>
      <c r="J188" s="5">
        <v>1263</v>
      </c>
      <c r="K188" s="5">
        <v>471</v>
      </c>
      <c r="L188" s="5">
        <v>726</v>
      </c>
      <c r="M188" s="5">
        <v>910</v>
      </c>
      <c r="N188" s="5">
        <v>448</v>
      </c>
      <c r="O188" s="5">
        <v>3974</v>
      </c>
      <c r="P188" s="5">
        <v>496</v>
      </c>
      <c r="Q188" s="5">
        <v>1220</v>
      </c>
      <c r="R188" s="5">
        <v>292</v>
      </c>
      <c r="S188" s="5">
        <v>603</v>
      </c>
      <c r="T188" s="5">
        <v>756</v>
      </c>
      <c r="U188" s="5">
        <v>620</v>
      </c>
    </row>
    <row r="189" spans="1:21" x14ac:dyDescent="0.2">
      <c r="A189" s="4">
        <v>44108</v>
      </c>
      <c r="B189" s="5">
        <v>656</v>
      </c>
      <c r="C189" s="5">
        <v>784</v>
      </c>
      <c r="D189" s="5">
        <v>355</v>
      </c>
      <c r="E189" s="5">
        <v>1262</v>
      </c>
      <c r="F189" s="5">
        <v>11015</v>
      </c>
      <c r="G189" s="5">
        <v>1319</v>
      </c>
      <c r="H189" s="5">
        <v>1333</v>
      </c>
      <c r="I189" s="5">
        <v>1623</v>
      </c>
      <c r="J189" s="5">
        <v>1363</v>
      </c>
      <c r="K189" s="5">
        <v>487</v>
      </c>
      <c r="L189" s="5">
        <v>754</v>
      </c>
      <c r="M189" s="5">
        <v>940</v>
      </c>
      <c r="N189" s="5">
        <v>481</v>
      </c>
      <c r="O189" s="5">
        <v>4049</v>
      </c>
      <c r="P189" s="5">
        <v>504</v>
      </c>
      <c r="Q189" s="5">
        <v>1302</v>
      </c>
      <c r="R189" s="5">
        <v>301</v>
      </c>
      <c r="S189" s="5">
        <v>631</v>
      </c>
      <c r="T189" s="5">
        <v>786</v>
      </c>
      <c r="U189" s="5">
        <v>630</v>
      </c>
    </row>
    <row r="190" spans="1:21" x14ac:dyDescent="0.2">
      <c r="A190" s="4">
        <v>44109</v>
      </c>
      <c r="B190" s="5">
        <v>664</v>
      </c>
      <c r="C190" s="5">
        <v>798</v>
      </c>
      <c r="D190" s="5">
        <v>350</v>
      </c>
      <c r="E190" s="5">
        <v>1424</v>
      </c>
      <c r="F190" s="5">
        <v>11231</v>
      </c>
      <c r="G190" s="5">
        <v>1335</v>
      </c>
      <c r="H190" s="5">
        <v>1353</v>
      </c>
      <c r="I190" s="5">
        <v>1667</v>
      </c>
      <c r="J190" s="5">
        <v>1400</v>
      </c>
      <c r="K190" s="5">
        <v>527</v>
      </c>
      <c r="L190" s="5">
        <v>771</v>
      </c>
      <c r="M190" s="5">
        <v>954</v>
      </c>
      <c r="N190" s="5">
        <v>556</v>
      </c>
      <c r="O190" s="5">
        <v>4164</v>
      </c>
      <c r="P190" s="5">
        <v>514</v>
      </c>
      <c r="Q190" s="5">
        <v>1328</v>
      </c>
      <c r="R190" s="5">
        <v>303</v>
      </c>
      <c r="S190" s="5">
        <v>656</v>
      </c>
      <c r="T190" s="5">
        <v>837</v>
      </c>
      <c r="U190" s="5">
        <v>648</v>
      </c>
    </row>
    <row r="191" spans="1:21" x14ac:dyDescent="0.2">
      <c r="A191" s="4">
        <v>44110</v>
      </c>
      <c r="B191" s="5">
        <v>677</v>
      </c>
      <c r="C191" s="5">
        <v>822</v>
      </c>
      <c r="D191" s="5">
        <v>364</v>
      </c>
      <c r="E191" s="5">
        <v>1541</v>
      </c>
      <c r="F191" s="5">
        <v>11424</v>
      </c>
      <c r="G191" s="5">
        <v>1371</v>
      </c>
      <c r="H191" s="5">
        <v>1370</v>
      </c>
      <c r="I191" s="5">
        <v>1737</v>
      </c>
      <c r="J191" s="5">
        <v>1419</v>
      </c>
      <c r="K191" s="5">
        <v>538</v>
      </c>
      <c r="L191" s="5">
        <v>798</v>
      </c>
      <c r="M191" s="5">
        <v>983</v>
      </c>
      <c r="N191" s="5">
        <v>575</v>
      </c>
      <c r="O191" s="5">
        <v>4254</v>
      </c>
      <c r="P191" s="5">
        <v>552</v>
      </c>
      <c r="Q191" s="5">
        <v>1349</v>
      </c>
      <c r="R191" s="5">
        <v>311</v>
      </c>
      <c r="S191" s="5">
        <v>675</v>
      </c>
      <c r="T191" s="5">
        <v>865</v>
      </c>
      <c r="U191" s="5">
        <v>673</v>
      </c>
    </row>
    <row r="192" spans="1:21" x14ac:dyDescent="0.2">
      <c r="A192" s="4">
        <v>44111</v>
      </c>
      <c r="B192" s="5">
        <v>704</v>
      </c>
      <c r="C192" s="5">
        <v>845</v>
      </c>
      <c r="D192" s="5">
        <v>378</v>
      </c>
      <c r="E192" s="5">
        <v>1672</v>
      </c>
      <c r="F192" s="5">
        <v>11572</v>
      </c>
      <c r="G192" s="5">
        <v>1398</v>
      </c>
      <c r="H192" s="5">
        <v>1402</v>
      </c>
      <c r="I192" s="5">
        <v>1805</v>
      </c>
      <c r="J192" s="5">
        <v>1498</v>
      </c>
      <c r="K192" s="5">
        <v>558</v>
      </c>
      <c r="L192" s="5">
        <v>812</v>
      </c>
      <c r="M192" s="5">
        <v>999</v>
      </c>
      <c r="N192" s="5">
        <v>584</v>
      </c>
      <c r="O192" s="5">
        <v>4324</v>
      </c>
      <c r="P192" s="5">
        <v>557</v>
      </c>
      <c r="Q192" s="5">
        <v>1433</v>
      </c>
      <c r="R192" s="5">
        <v>313</v>
      </c>
      <c r="S192" s="5">
        <v>688</v>
      </c>
      <c r="T192" s="5">
        <v>876</v>
      </c>
      <c r="U192" s="5">
        <v>696</v>
      </c>
    </row>
    <row r="193" spans="1:21" x14ac:dyDescent="0.2">
      <c r="A193" s="4">
        <v>44112</v>
      </c>
      <c r="B193" s="5">
        <v>719</v>
      </c>
      <c r="C193" s="5">
        <v>900</v>
      </c>
      <c r="D193" s="5">
        <v>398</v>
      </c>
      <c r="E193" s="5">
        <v>1697</v>
      </c>
      <c r="F193" s="5">
        <v>11876</v>
      </c>
      <c r="G193" s="5">
        <v>1456</v>
      </c>
      <c r="H193" s="5">
        <v>1429</v>
      </c>
      <c r="I193" s="5">
        <v>1857</v>
      </c>
      <c r="J193" s="5">
        <v>1509</v>
      </c>
      <c r="K193" s="5">
        <v>549</v>
      </c>
      <c r="L193" s="5">
        <v>893</v>
      </c>
      <c r="M193" s="5">
        <v>1008</v>
      </c>
      <c r="N193" s="5">
        <v>605</v>
      </c>
      <c r="O193" s="5">
        <v>4444</v>
      </c>
      <c r="P193" s="5">
        <v>586</v>
      </c>
      <c r="Q193" s="5">
        <v>1444</v>
      </c>
      <c r="R193" s="5">
        <v>326</v>
      </c>
      <c r="S193" s="5">
        <v>727</v>
      </c>
      <c r="T193" s="5">
        <v>901</v>
      </c>
      <c r="U193" s="5">
        <v>722</v>
      </c>
    </row>
    <row r="194" spans="1:21" x14ac:dyDescent="0.2">
      <c r="A194" s="4">
        <v>44113</v>
      </c>
      <c r="B194" s="5">
        <v>787</v>
      </c>
      <c r="C194" s="5">
        <v>939</v>
      </c>
      <c r="D194" s="5">
        <v>439</v>
      </c>
      <c r="E194" s="5">
        <v>1728</v>
      </c>
      <c r="F194" s="5">
        <v>12066</v>
      </c>
      <c r="G194" s="5">
        <v>1536</v>
      </c>
      <c r="H194" s="5">
        <v>1445</v>
      </c>
      <c r="I194" s="5">
        <v>1994</v>
      </c>
      <c r="J194" s="5">
        <v>1600</v>
      </c>
      <c r="K194" s="5">
        <v>582</v>
      </c>
      <c r="L194" s="5">
        <v>920</v>
      </c>
      <c r="M194" s="5">
        <v>1033</v>
      </c>
      <c r="N194" s="5">
        <v>655</v>
      </c>
      <c r="O194" s="5">
        <v>4562</v>
      </c>
      <c r="P194" s="5">
        <v>624</v>
      </c>
      <c r="Q194" s="5">
        <v>1513</v>
      </c>
      <c r="R194" s="5">
        <v>335</v>
      </c>
      <c r="S194" s="5">
        <v>764</v>
      </c>
      <c r="T194" s="5">
        <v>944</v>
      </c>
      <c r="U194" s="5">
        <v>756</v>
      </c>
    </row>
    <row r="195" spans="1:21" x14ac:dyDescent="0.2">
      <c r="A195" s="4">
        <v>44114</v>
      </c>
      <c r="B195" s="5">
        <v>816</v>
      </c>
      <c r="C195" s="5">
        <v>939</v>
      </c>
      <c r="D195" s="5">
        <v>486</v>
      </c>
      <c r="E195" s="5">
        <v>1849</v>
      </c>
      <c r="F195" s="5">
        <v>12372</v>
      </c>
      <c r="G195" s="5">
        <v>1603</v>
      </c>
      <c r="H195" s="5">
        <v>1509</v>
      </c>
      <c r="I195" s="5">
        <v>2155</v>
      </c>
      <c r="J195" s="5">
        <v>1685</v>
      </c>
      <c r="K195" s="5">
        <v>611</v>
      </c>
      <c r="L195" s="5">
        <v>992</v>
      </c>
      <c r="M195" s="5">
        <v>1059</v>
      </c>
      <c r="N195" s="5">
        <v>696</v>
      </c>
      <c r="O195" s="5">
        <v>4699</v>
      </c>
      <c r="P195" s="5">
        <v>629</v>
      </c>
      <c r="Q195" s="5">
        <v>1584</v>
      </c>
      <c r="R195" s="5">
        <v>335</v>
      </c>
      <c r="S195" s="5">
        <v>807</v>
      </c>
      <c r="T195" s="5">
        <v>974</v>
      </c>
      <c r="U195" s="5">
        <v>796</v>
      </c>
    </row>
    <row r="196" spans="1:21" x14ac:dyDescent="0.2">
      <c r="A196" s="4">
        <v>44115</v>
      </c>
      <c r="B196" s="5">
        <v>856</v>
      </c>
      <c r="C196" s="5">
        <v>1015</v>
      </c>
      <c r="D196" s="5">
        <v>500</v>
      </c>
      <c r="E196" s="5">
        <v>1898</v>
      </c>
      <c r="F196" s="5">
        <v>12545</v>
      </c>
      <c r="G196" s="5">
        <v>1658</v>
      </c>
      <c r="H196" s="5">
        <v>1527</v>
      </c>
      <c r="I196" s="5">
        <v>2252</v>
      </c>
      <c r="J196" s="5">
        <v>1734</v>
      </c>
      <c r="K196" s="5">
        <v>683</v>
      </c>
      <c r="L196" s="5">
        <v>1006</v>
      </c>
      <c r="M196" s="5">
        <v>1071</v>
      </c>
      <c r="N196" s="5">
        <v>723</v>
      </c>
      <c r="O196" s="5">
        <v>4791</v>
      </c>
      <c r="P196" s="5">
        <v>683</v>
      </c>
      <c r="Q196" s="5">
        <v>1706</v>
      </c>
      <c r="R196" s="5">
        <v>355</v>
      </c>
      <c r="S196" s="5">
        <v>831</v>
      </c>
      <c r="T196" s="5">
        <v>1007</v>
      </c>
      <c r="U196" s="5">
        <v>823</v>
      </c>
    </row>
    <row r="197" spans="1:21" x14ac:dyDescent="0.2">
      <c r="A197" s="4">
        <v>44116</v>
      </c>
      <c r="B197" s="5">
        <v>863</v>
      </c>
      <c r="C197" s="5">
        <v>1063</v>
      </c>
      <c r="D197" s="5">
        <v>526</v>
      </c>
      <c r="E197" s="5">
        <v>1987</v>
      </c>
      <c r="F197" s="5">
        <v>12842</v>
      </c>
      <c r="G197" s="5">
        <v>1702</v>
      </c>
      <c r="H197" s="5">
        <v>1585</v>
      </c>
      <c r="I197" s="5">
        <v>2348</v>
      </c>
      <c r="J197" s="5">
        <v>1781</v>
      </c>
      <c r="K197" s="5">
        <v>696</v>
      </c>
      <c r="L197" s="5">
        <v>1052</v>
      </c>
      <c r="M197" s="5">
        <v>1110</v>
      </c>
      <c r="N197" s="5">
        <v>766</v>
      </c>
      <c r="O197" s="5">
        <v>4957</v>
      </c>
      <c r="P197" s="5">
        <v>704</v>
      </c>
      <c r="Q197" s="5">
        <v>1714</v>
      </c>
      <c r="R197" s="5">
        <v>371</v>
      </c>
      <c r="S197" s="5">
        <v>865</v>
      </c>
      <c r="T197" s="5">
        <v>1054</v>
      </c>
      <c r="U197" s="5">
        <v>854</v>
      </c>
    </row>
    <row r="198" spans="1:21" x14ac:dyDescent="0.2">
      <c r="A198" s="4">
        <v>44117</v>
      </c>
      <c r="B198" s="5">
        <v>884</v>
      </c>
      <c r="C198" s="5">
        <v>1075</v>
      </c>
      <c r="D198" s="5">
        <v>538</v>
      </c>
      <c r="E198" s="5">
        <v>2079</v>
      </c>
      <c r="F198" s="5">
        <v>13035</v>
      </c>
      <c r="G198" s="5">
        <v>1719</v>
      </c>
      <c r="H198" s="5">
        <v>1585</v>
      </c>
      <c r="I198" s="5">
        <v>2385</v>
      </c>
      <c r="J198" s="5">
        <v>1853</v>
      </c>
      <c r="K198" s="5">
        <v>746</v>
      </c>
      <c r="L198" s="5">
        <v>1071</v>
      </c>
      <c r="M198" s="5">
        <v>1137</v>
      </c>
      <c r="N198" s="5">
        <v>799</v>
      </c>
      <c r="O198" s="5">
        <v>5081</v>
      </c>
      <c r="P198" s="5">
        <v>718</v>
      </c>
      <c r="Q198" s="5">
        <v>1886</v>
      </c>
      <c r="R198" s="5">
        <v>384</v>
      </c>
      <c r="S198" s="5">
        <v>915</v>
      </c>
      <c r="T198" s="5">
        <v>1103</v>
      </c>
      <c r="U198" s="5">
        <v>869</v>
      </c>
    </row>
    <row r="199" spans="1:21" x14ac:dyDescent="0.2">
      <c r="A199" s="4">
        <v>44118</v>
      </c>
      <c r="B199" s="5">
        <v>900</v>
      </c>
      <c r="C199" s="5">
        <v>1095</v>
      </c>
      <c r="D199" s="5">
        <v>552</v>
      </c>
      <c r="E199" s="5">
        <v>2214</v>
      </c>
      <c r="F199" s="5">
        <v>13232</v>
      </c>
      <c r="G199" s="5">
        <v>1770</v>
      </c>
      <c r="H199" s="5">
        <v>1594</v>
      </c>
      <c r="I199" s="5">
        <v>2494</v>
      </c>
      <c r="J199" s="5">
        <v>1912</v>
      </c>
      <c r="K199" s="5">
        <v>789</v>
      </c>
      <c r="L199" s="5">
        <v>1097</v>
      </c>
      <c r="M199" s="5">
        <v>1152</v>
      </c>
      <c r="N199" s="5">
        <v>820</v>
      </c>
      <c r="O199" s="5">
        <v>5179</v>
      </c>
      <c r="P199" s="5">
        <v>728</v>
      </c>
      <c r="Q199" s="5">
        <v>1923</v>
      </c>
      <c r="R199" s="5">
        <v>381</v>
      </c>
      <c r="S199" s="5">
        <v>949</v>
      </c>
      <c r="T199" s="5">
        <v>1126</v>
      </c>
      <c r="U199" s="5">
        <v>878</v>
      </c>
    </row>
    <row r="200" spans="1:21" x14ac:dyDescent="0.2">
      <c r="A200" s="4">
        <v>44119</v>
      </c>
      <c r="B200" s="5">
        <v>926</v>
      </c>
      <c r="C200" s="5">
        <v>1124</v>
      </c>
      <c r="D200" s="5">
        <v>555</v>
      </c>
      <c r="E200" s="5">
        <v>2268</v>
      </c>
      <c r="F200" s="5">
        <v>13525</v>
      </c>
      <c r="G200" s="5">
        <v>1820</v>
      </c>
      <c r="H200" s="5">
        <v>1645</v>
      </c>
      <c r="I200" s="5">
        <v>2557</v>
      </c>
      <c r="J200" s="5">
        <v>1948</v>
      </c>
      <c r="K200" s="5">
        <v>827</v>
      </c>
      <c r="L200" s="5">
        <v>1158</v>
      </c>
      <c r="M200" s="5">
        <v>1161</v>
      </c>
      <c r="N200" s="5">
        <v>836</v>
      </c>
      <c r="O200" s="5">
        <v>5298</v>
      </c>
      <c r="P200" s="5">
        <v>756</v>
      </c>
      <c r="Q200" s="5">
        <v>1943</v>
      </c>
      <c r="R200" s="5">
        <v>390</v>
      </c>
      <c r="S200" s="5">
        <v>953</v>
      </c>
      <c r="T200" s="5">
        <v>1149</v>
      </c>
      <c r="U200" s="5">
        <v>893</v>
      </c>
    </row>
    <row r="201" spans="1:21" x14ac:dyDescent="0.2">
      <c r="A201" s="4">
        <v>44120</v>
      </c>
      <c r="B201" s="5">
        <v>960</v>
      </c>
      <c r="C201" s="5">
        <v>1172</v>
      </c>
      <c r="D201" s="5">
        <v>583</v>
      </c>
      <c r="E201" s="5">
        <v>2311</v>
      </c>
      <c r="F201" s="5">
        <v>13804</v>
      </c>
      <c r="G201" s="5">
        <v>1876</v>
      </c>
      <c r="H201" s="5">
        <v>1687</v>
      </c>
      <c r="I201" s="5">
        <v>2632</v>
      </c>
      <c r="J201" s="5">
        <v>1979</v>
      </c>
      <c r="K201" s="5">
        <v>854</v>
      </c>
      <c r="L201" s="5">
        <v>1177</v>
      </c>
      <c r="M201" s="5">
        <v>1213</v>
      </c>
      <c r="N201" s="5">
        <v>879</v>
      </c>
      <c r="O201" s="5">
        <v>5546</v>
      </c>
      <c r="P201" s="5">
        <v>781</v>
      </c>
      <c r="Q201" s="5">
        <v>1989</v>
      </c>
      <c r="R201" s="5">
        <v>422</v>
      </c>
      <c r="S201" s="5">
        <v>1008</v>
      </c>
      <c r="T201" s="5">
        <v>1192</v>
      </c>
      <c r="U201" s="5">
        <v>940</v>
      </c>
    </row>
    <row r="202" spans="1:21" x14ac:dyDescent="0.2">
      <c r="A202" s="4">
        <v>44121</v>
      </c>
      <c r="B202" s="5">
        <v>1029</v>
      </c>
      <c r="C202" s="5">
        <v>1225</v>
      </c>
      <c r="D202" s="5">
        <v>620</v>
      </c>
      <c r="E202" s="5">
        <v>2460</v>
      </c>
      <c r="F202" s="5">
        <v>14172</v>
      </c>
      <c r="G202" s="5">
        <v>1961</v>
      </c>
      <c r="H202" s="5">
        <v>1738</v>
      </c>
      <c r="I202" s="5">
        <v>2784</v>
      </c>
      <c r="J202" s="5">
        <v>2043</v>
      </c>
      <c r="K202" s="5">
        <v>928</v>
      </c>
      <c r="L202" s="5">
        <v>1212</v>
      </c>
      <c r="M202" s="5">
        <v>1246</v>
      </c>
      <c r="N202" s="5">
        <v>938</v>
      </c>
      <c r="O202" s="5">
        <v>5744</v>
      </c>
      <c r="P202" s="5">
        <v>818</v>
      </c>
      <c r="Q202" s="5">
        <v>2090</v>
      </c>
      <c r="R202" s="5">
        <v>460</v>
      </c>
      <c r="S202" s="5">
        <v>1100</v>
      </c>
      <c r="T202" s="5">
        <v>1256</v>
      </c>
      <c r="U202" s="5">
        <v>992</v>
      </c>
    </row>
    <row r="203" spans="1:21" x14ac:dyDescent="0.2">
      <c r="A203" s="4">
        <v>44122</v>
      </c>
      <c r="B203" s="5">
        <v>1067</v>
      </c>
      <c r="C203" s="5">
        <v>1281</v>
      </c>
      <c r="D203" s="5">
        <v>642</v>
      </c>
      <c r="E203" s="5">
        <v>2585</v>
      </c>
      <c r="F203" s="5">
        <v>14434</v>
      </c>
      <c r="G203" s="5">
        <v>1992</v>
      </c>
      <c r="H203" s="5">
        <v>1778</v>
      </c>
      <c r="I203" s="5">
        <v>2873</v>
      </c>
      <c r="J203" s="5">
        <v>2136</v>
      </c>
      <c r="K203" s="5">
        <v>990</v>
      </c>
      <c r="L203" s="5">
        <v>1232</v>
      </c>
      <c r="M203" s="5">
        <v>1265</v>
      </c>
      <c r="N203" s="5">
        <v>1028</v>
      </c>
      <c r="O203" s="5">
        <v>5989</v>
      </c>
      <c r="P203" s="5">
        <v>867</v>
      </c>
      <c r="Q203" s="5">
        <v>2217</v>
      </c>
      <c r="R203" s="5">
        <v>471</v>
      </c>
      <c r="S203" s="5">
        <v>1159</v>
      </c>
      <c r="T203" s="5">
        <v>1258</v>
      </c>
      <c r="U203" s="5">
        <v>1026</v>
      </c>
    </row>
    <row r="204" spans="1:21" x14ac:dyDescent="0.2">
      <c r="A204" s="4">
        <v>44123</v>
      </c>
      <c r="B204" s="5">
        <v>1114</v>
      </c>
      <c r="C204" s="5">
        <v>1310</v>
      </c>
      <c r="D204" s="5">
        <v>688</v>
      </c>
      <c r="E204" s="5">
        <v>2711</v>
      </c>
      <c r="F204" s="5">
        <v>14622</v>
      </c>
      <c r="G204" s="5">
        <v>2070</v>
      </c>
      <c r="H204" s="5">
        <v>1819</v>
      </c>
      <c r="I204" s="5">
        <v>2961</v>
      </c>
      <c r="J204" s="5">
        <v>2312</v>
      </c>
      <c r="K204" s="5">
        <v>1011</v>
      </c>
      <c r="L204" s="5">
        <v>1292</v>
      </c>
      <c r="M204" s="5">
        <v>1305</v>
      </c>
      <c r="N204" s="5">
        <v>1061</v>
      </c>
      <c r="O204" s="5">
        <v>6103</v>
      </c>
      <c r="P204" s="5">
        <v>881</v>
      </c>
      <c r="Q204" s="5">
        <v>2340</v>
      </c>
      <c r="R204" s="5">
        <v>492</v>
      </c>
      <c r="S204" s="5">
        <v>1249</v>
      </c>
      <c r="T204" s="5">
        <v>1349</v>
      </c>
      <c r="U204" s="5">
        <v>1078</v>
      </c>
    </row>
    <row r="205" spans="1:21" x14ac:dyDescent="0.2">
      <c r="A205" s="4">
        <v>44124</v>
      </c>
      <c r="B205" s="5">
        <v>1161</v>
      </c>
      <c r="C205" s="5">
        <v>1338</v>
      </c>
      <c r="D205" s="5">
        <v>704</v>
      </c>
      <c r="E205" s="5">
        <v>2715</v>
      </c>
      <c r="F205" s="5">
        <v>14889</v>
      </c>
      <c r="G205" s="5">
        <v>2121</v>
      </c>
      <c r="H205" s="5">
        <v>1831</v>
      </c>
      <c r="I205" s="5">
        <v>3000</v>
      </c>
      <c r="J205" s="5">
        <v>2314</v>
      </c>
      <c r="K205" s="5">
        <v>1071</v>
      </c>
      <c r="L205" s="5">
        <v>1317</v>
      </c>
      <c r="M205" s="5">
        <v>1355</v>
      </c>
      <c r="N205" s="5">
        <v>1095</v>
      </c>
      <c r="O205" s="5">
        <v>6244</v>
      </c>
      <c r="P205" s="5">
        <v>890</v>
      </c>
      <c r="Q205" s="5">
        <v>2351</v>
      </c>
      <c r="R205" s="5">
        <v>504</v>
      </c>
      <c r="S205" s="5">
        <v>1315</v>
      </c>
      <c r="T205" s="5">
        <v>1413</v>
      </c>
      <c r="U205" s="5">
        <v>1129</v>
      </c>
    </row>
    <row r="206" spans="1:21" x14ac:dyDescent="0.2">
      <c r="A206" s="4">
        <v>44125</v>
      </c>
      <c r="B206" s="5">
        <v>1181</v>
      </c>
      <c r="C206" s="5">
        <v>1361</v>
      </c>
      <c r="D206" s="5">
        <v>726</v>
      </c>
      <c r="E206" s="5">
        <v>2939</v>
      </c>
      <c r="F206" s="5">
        <v>15173</v>
      </c>
      <c r="G206" s="5">
        <v>2135</v>
      </c>
      <c r="H206" s="5">
        <v>1862</v>
      </c>
      <c r="I206" s="5">
        <v>3133</v>
      </c>
      <c r="J206" s="5">
        <v>2413</v>
      </c>
      <c r="K206" s="5">
        <v>1110</v>
      </c>
      <c r="L206" s="5">
        <v>1334</v>
      </c>
      <c r="M206" s="5">
        <v>1397</v>
      </c>
      <c r="N206" s="5">
        <v>1126</v>
      </c>
      <c r="O206" s="5">
        <v>6387</v>
      </c>
      <c r="P206" s="5">
        <v>898</v>
      </c>
      <c r="Q206" s="5">
        <v>2533</v>
      </c>
      <c r="R206" s="5">
        <v>516</v>
      </c>
      <c r="S206" s="5">
        <v>1363</v>
      </c>
      <c r="T206" s="5">
        <v>1446</v>
      </c>
      <c r="U206" s="5">
        <v>1157</v>
      </c>
    </row>
    <row r="207" spans="1:21" x14ac:dyDescent="0.2">
      <c r="A207" s="4">
        <v>44126</v>
      </c>
      <c r="B207" s="5">
        <v>1244</v>
      </c>
      <c r="C207" s="5">
        <v>1416</v>
      </c>
      <c r="D207" s="5">
        <v>752</v>
      </c>
      <c r="E207" s="5">
        <v>3185</v>
      </c>
      <c r="F207" s="5">
        <v>15623</v>
      </c>
      <c r="G207" s="5">
        <v>2197</v>
      </c>
      <c r="H207" s="5">
        <v>1927</v>
      </c>
      <c r="I207" s="5">
        <v>3276</v>
      </c>
      <c r="J207" s="5">
        <v>2557</v>
      </c>
      <c r="K207" s="5">
        <v>1173</v>
      </c>
      <c r="L207" s="5">
        <v>1436</v>
      </c>
      <c r="M207" s="5">
        <v>1401</v>
      </c>
      <c r="N207" s="5">
        <v>1190</v>
      </c>
      <c r="O207" s="5">
        <v>6565</v>
      </c>
      <c r="P207" s="5">
        <v>917</v>
      </c>
      <c r="Q207" s="5">
        <v>2698</v>
      </c>
      <c r="R207" s="5">
        <v>534</v>
      </c>
      <c r="S207" s="5">
        <v>1399</v>
      </c>
      <c r="T207" s="5">
        <v>1532</v>
      </c>
      <c r="U207" s="5">
        <v>1190</v>
      </c>
    </row>
    <row r="208" spans="1:21" x14ac:dyDescent="0.2">
      <c r="A208" s="4">
        <v>44127</v>
      </c>
      <c r="B208" s="5">
        <v>1330</v>
      </c>
      <c r="C208" s="5">
        <v>1460</v>
      </c>
      <c r="D208" s="5">
        <v>793</v>
      </c>
      <c r="E208" s="5">
        <v>3248</v>
      </c>
      <c r="F208" s="5">
        <v>16047</v>
      </c>
      <c r="G208" s="5">
        <v>2326</v>
      </c>
      <c r="H208" s="5">
        <v>1961</v>
      </c>
      <c r="I208" s="5">
        <v>3371</v>
      </c>
      <c r="J208" s="5">
        <v>2755</v>
      </c>
      <c r="K208" s="5">
        <v>1207</v>
      </c>
      <c r="L208" s="5">
        <v>1547</v>
      </c>
      <c r="M208" s="5">
        <v>1436</v>
      </c>
      <c r="N208" s="5">
        <v>1273</v>
      </c>
      <c r="O208" s="5">
        <v>6827</v>
      </c>
      <c r="P208" s="5">
        <v>942</v>
      </c>
      <c r="Q208" s="5">
        <v>2847</v>
      </c>
      <c r="R208" s="5">
        <v>561</v>
      </c>
      <c r="S208" s="5">
        <v>1464</v>
      </c>
      <c r="T208" s="5">
        <v>1628</v>
      </c>
      <c r="U208" s="5">
        <v>1255</v>
      </c>
    </row>
    <row r="209" spans="1:21" x14ac:dyDescent="0.2">
      <c r="A209" s="4">
        <v>44128</v>
      </c>
      <c r="B209" s="5">
        <v>1419</v>
      </c>
      <c r="C209" s="5">
        <v>1541</v>
      </c>
      <c r="D209" s="5">
        <v>843</v>
      </c>
      <c r="E209" s="5">
        <v>3275</v>
      </c>
      <c r="F209" s="5">
        <v>16472</v>
      </c>
      <c r="G209" s="5">
        <v>2456</v>
      </c>
      <c r="H209" s="5">
        <v>2028</v>
      </c>
      <c r="I209" s="5">
        <v>3511</v>
      </c>
      <c r="J209" s="5">
        <v>2767</v>
      </c>
      <c r="K209" s="5">
        <v>1297</v>
      </c>
      <c r="L209" s="5">
        <v>1603</v>
      </c>
      <c r="M209" s="5">
        <v>1495</v>
      </c>
      <c r="N209" s="5">
        <v>1310</v>
      </c>
      <c r="O209" s="5">
        <v>6998</v>
      </c>
      <c r="P209" s="5">
        <v>971</v>
      </c>
      <c r="Q209" s="5">
        <v>2851</v>
      </c>
      <c r="R209" s="5">
        <v>580</v>
      </c>
      <c r="S209" s="5">
        <v>1560</v>
      </c>
      <c r="T209" s="5">
        <v>1735</v>
      </c>
      <c r="U209" s="5">
        <v>1386</v>
      </c>
    </row>
    <row r="210" spans="1:21" x14ac:dyDescent="0.2">
      <c r="A210" s="4">
        <v>44129</v>
      </c>
      <c r="B210" s="5">
        <v>1526</v>
      </c>
      <c r="C210" s="5">
        <v>1657</v>
      </c>
      <c r="D210" s="5">
        <v>879</v>
      </c>
      <c r="E210" s="5">
        <v>3632</v>
      </c>
      <c r="F210" s="5">
        <v>16958</v>
      </c>
      <c r="G210" s="5">
        <v>2657</v>
      </c>
      <c r="H210" s="5">
        <v>2141</v>
      </c>
      <c r="I210" s="5">
        <v>3667</v>
      </c>
      <c r="J210" s="5">
        <v>2879</v>
      </c>
      <c r="K210" s="5">
        <v>1410</v>
      </c>
      <c r="L210" s="5">
        <v>1762</v>
      </c>
      <c r="M210" s="5">
        <v>1555</v>
      </c>
      <c r="N210" s="5">
        <v>1414</v>
      </c>
      <c r="O210" s="5">
        <v>7350</v>
      </c>
      <c r="P210" s="5">
        <v>1022</v>
      </c>
      <c r="Q210" s="5">
        <v>2941</v>
      </c>
      <c r="R210" s="5">
        <v>609</v>
      </c>
      <c r="S210" s="5">
        <v>1771</v>
      </c>
      <c r="T210" s="5">
        <v>1951</v>
      </c>
      <c r="U210" s="5">
        <v>1466</v>
      </c>
    </row>
    <row r="211" spans="1:21" x14ac:dyDescent="0.2">
      <c r="A211" s="4">
        <v>44130</v>
      </c>
      <c r="B211" s="5">
        <v>1619</v>
      </c>
      <c r="C211" s="5">
        <v>1691</v>
      </c>
      <c r="D211" s="5">
        <v>975</v>
      </c>
      <c r="E211" s="5">
        <v>3735</v>
      </c>
      <c r="F211" s="5">
        <v>17381</v>
      </c>
      <c r="G211" s="5">
        <v>2752</v>
      </c>
      <c r="H211" s="5">
        <v>2192</v>
      </c>
      <c r="I211" s="5">
        <v>3832</v>
      </c>
      <c r="J211" s="5">
        <v>2913</v>
      </c>
      <c r="K211" s="5">
        <v>1466</v>
      </c>
      <c r="L211" s="5">
        <v>1876</v>
      </c>
      <c r="M211" s="5">
        <v>1559</v>
      </c>
      <c r="N211" s="5">
        <v>1500</v>
      </c>
      <c r="O211" s="5">
        <v>7714</v>
      </c>
      <c r="P211" s="5">
        <v>1027</v>
      </c>
      <c r="Q211" s="5">
        <v>3178</v>
      </c>
      <c r="R211" s="5">
        <v>627</v>
      </c>
      <c r="S211" s="5">
        <v>1873</v>
      </c>
      <c r="T211" s="5">
        <v>2056</v>
      </c>
      <c r="U211" s="5">
        <v>1597</v>
      </c>
    </row>
    <row r="212" spans="1:21" x14ac:dyDescent="0.2">
      <c r="A212" s="4">
        <v>44131</v>
      </c>
      <c r="B212" s="5">
        <v>1659</v>
      </c>
      <c r="C212" s="5">
        <v>1716</v>
      </c>
      <c r="D212" s="5">
        <v>1021</v>
      </c>
      <c r="E212" s="5">
        <v>4014</v>
      </c>
      <c r="F212" s="5">
        <v>17781</v>
      </c>
      <c r="G212" s="5">
        <v>2794</v>
      </c>
      <c r="H212" s="5">
        <v>2249</v>
      </c>
      <c r="I212" s="5">
        <v>3912</v>
      </c>
      <c r="J212" s="5">
        <v>3082</v>
      </c>
      <c r="K212" s="5">
        <v>1508</v>
      </c>
      <c r="L212" s="5">
        <v>1909</v>
      </c>
      <c r="M212" s="5">
        <v>1648</v>
      </c>
      <c r="N212" s="5">
        <v>1615</v>
      </c>
      <c r="O212" s="5">
        <v>7971</v>
      </c>
      <c r="P212" s="5">
        <v>1038</v>
      </c>
      <c r="Q212" s="5">
        <v>3322</v>
      </c>
      <c r="R212" s="5">
        <v>638</v>
      </c>
      <c r="S212" s="5">
        <v>1946</v>
      </c>
      <c r="T212" s="5">
        <v>2204</v>
      </c>
      <c r="U212" s="5">
        <v>1615</v>
      </c>
    </row>
    <row r="213" spans="1:21" x14ac:dyDescent="0.2">
      <c r="A213" s="4">
        <v>44132</v>
      </c>
      <c r="B213" s="5">
        <v>1742</v>
      </c>
      <c r="C213" s="5">
        <v>1747</v>
      </c>
      <c r="D213" s="5">
        <v>1067</v>
      </c>
      <c r="E213" s="5">
        <v>4230</v>
      </c>
      <c r="F213" s="5">
        <v>18339</v>
      </c>
      <c r="G213" s="5">
        <v>2863</v>
      </c>
      <c r="H213" s="5">
        <v>2301</v>
      </c>
      <c r="I213" s="5">
        <v>4049</v>
      </c>
      <c r="J213" s="5">
        <v>3174</v>
      </c>
      <c r="K213" s="5">
        <v>1561</v>
      </c>
      <c r="L213" s="5">
        <v>1935</v>
      </c>
      <c r="M213" s="5">
        <v>1754</v>
      </c>
      <c r="N213" s="5">
        <v>1670</v>
      </c>
      <c r="O213" s="5">
        <v>8275</v>
      </c>
      <c r="P213" s="5">
        <v>1055</v>
      </c>
      <c r="Q213" s="5">
        <v>3495</v>
      </c>
      <c r="R213" s="5">
        <v>650</v>
      </c>
      <c r="S213" s="5">
        <v>2105</v>
      </c>
      <c r="T213" s="5">
        <v>2261</v>
      </c>
      <c r="U213" s="5">
        <v>1660</v>
      </c>
    </row>
    <row r="214" spans="1:21" x14ac:dyDescent="0.2">
      <c r="A214" s="4">
        <v>44133</v>
      </c>
      <c r="B214" s="5">
        <v>1836</v>
      </c>
      <c r="C214" s="5">
        <v>1878</v>
      </c>
      <c r="D214" s="5">
        <v>1121</v>
      </c>
      <c r="E214" s="5">
        <v>4334</v>
      </c>
      <c r="F214" s="5">
        <v>18874</v>
      </c>
      <c r="G214" s="5">
        <v>2952</v>
      </c>
      <c r="H214" s="5">
        <v>2383</v>
      </c>
      <c r="I214" s="5">
        <v>4114</v>
      </c>
      <c r="J214" s="5">
        <v>3297</v>
      </c>
      <c r="K214" s="5">
        <v>1645</v>
      </c>
      <c r="L214" s="5">
        <v>1989</v>
      </c>
      <c r="M214" s="5">
        <v>1780</v>
      </c>
      <c r="N214" s="5">
        <v>1711</v>
      </c>
      <c r="O214" s="5">
        <v>8601</v>
      </c>
      <c r="P214" s="5">
        <v>1109</v>
      </c>
      <c r="Q214" s="5">
        <v>3624</v>
      </c>
      <c r="R214" s="5">
        <v>666</v>
      </c>
      <c r="S214" s="5">
        <v>2177</v>
      </c>
      <c r="T214" s="5">
        <v>2307</v>
      </c>
      <c r="U214" s="5">
        <v>1729</v>
      </c>
    </row>
    <row r="215" spans="1:21" x14ac:dyDescent="0.2">
      <c r="A215" s="4">
        <v>44134</v>
      </c>
      <c r="B215" s="5">
        <v>2092</v>
      </c>
      <c r="C215" s="5">
        <v>2006</v>
      </c>
      <c r="D215" s="5">
        <v>1220</v>
      </c>
      <c r="E215" s="5">
        <v>4517</v>
      </c>
      <c r="F215" s="5">
        <v>19562</v>
      </c>
      <c r="G215" s="5">
        <v>3228</v>
      </c>
      <c r="H215" s="5">
        <v>2525</v>
      </c>
      <c r="I215" s="5">
        <v>4362</v>
      </c>
      <c r="J215" s="5">
        <v>3434</v>
      </c>
      <c r="K215" s="5">
        <v>1680</v>
      </c>
      <c r="L215" s="5">
        <v>2023</v>
      </c>
      <c r="M215" s="5">
        <v>1842</v>
      </c>
      <c r="N215" s="5">
        <v>1767</v>
      </c>
      <c r="O215" s="5">
        <v>8985</v>
      </c>
      <c r="P215" s="5">
        <v>1195</v>
      </c>
      <c r="Q215" s="5">
        <v>3737</v>
      </c>
      <c r="R215" s="5">
        <v>717</v>
      </c>
      <c r="S215" s="5">
        <v>2239</v>
      </c>
      <c r="T215" s="5">
        <v>2466</v>
      </c>
      <c r="U215" s="5">
        <v>1816</v>
      </c>
    </row>
    <row r="216" spans="1:21" x14ac:dyDescent="0.2">
      <c r="A216" s="4">
        <v>44135</v>
      </c>
      <c r="B216" s="5">
        <v>2288</v>
      </c>
      <c r="C216" s="5">
        <v>2106</v>
      </c>
      <c r="D216" s="5">
        <v>1372</v>
      </c>
      <c r="E216" s="5">
        <v>4836</v>
      </c>
      <c r="F216" s="5">
        <v>20231</v>
      </c>
      <c r="G216" s="5">
        <v>3413</v>
      </c>
      <c r="H216" s="5">
        <v>2641</v>
      </c>
      <c r="I216" s="5">
        <v>4797</v>
      </c>
      <c r="J216" s="5">
        <v>3834</v>
      </c>
      <c r="K216" s="5">
        <v>1753</v>
      </c>
      <c r="L216" s="5">
        <v>2038</v>
      </c>
      <c r="M216" s="5">
        <v>1907</v>
      </c>
      <c r="N216" s="5">
        <v>1857</v>
      </c>
      <c r="O216" s="5">
        <v>9276</v>
      </c>
      <c r="P216" s="5">
        <v>1264</v>
      </c>
      <c r="Q216" s="5">
        <v>3961</v>
      </c>
      <c r="R216" s="5">
        <v>773</v>
      </c>
      <c r="S216" s="5">
        <v>2419</v>
      </c>
      <c r="T216" s="5">
        <v>2584</v>
      </c>
      <c r="U216" s="5">
        <v>1971</v>
      </c>
    </row>
    <row r="217" spans="1:21" x14ac:dyDescent="0.2">
      <c r="A217" s="4">
        <v>44136</v>
      </c>
      <c r="B217" s="5">
        <v>2438</v>
      </c>
      <c r="C217" s="5">
        <v>2245</v>
      </c>
      <c r="D217" s="5">
        <v>1356</v>
      </c>
      <c r="E217" s="5">
        <v>6459</v>
      </c>
      <c r="F217" s="5">
        <v>20735</v>
      </c>
      <c r="G217" s="5">
        <v>3588</v>
      </c>
      <c r="H217" s="5">
        <v>2744</v>
      </c>
      <c r="I217" s="5">
        <v>4738</v>
      </c>
      <c r="J217" s="5">
        <v>4027</v>
      </c>
      <c r="K217" s="5">
        <v>1821</v>
      </c>
      <c r="L217" s="5">
        <v>2427</v>
      </c>
      <c r="M217" s="5">
        <v>1930</v>
      </c>
      <c r="N217" s="5">
        <v>1918</v>
      </c>
      <c r="O217" s="5">
        <v>9567</v>
      </c>
      <c r="P217" s="5">
        <v>1332</v>
      </c>
      <c r="Q217" s="5">
        <v>4055</v>
      </c>
      <c r="R217" s="5">
        <v>817</v>
      </c>
      <c r="S217" s="5">
        <v>2322</v>
      </c>
      <c r="T217" s="5">
        <v>2718</v>
      </c>
      <c r="U217" s="5">
        <v>1962</v>
      </c>
    </row>
    <row r="218" spans="1:21" x14ac:dyDescent="0.2">
      <c r="A218" s="4">
        <v>44137</v>
      </c>
      <c r="B218" s="5">
        <v>2597</v>
      </c>
      <c r="C218" s="5">
        <v>2389</v>
      </c>
      <c r="D218" s="5">
        <v>1458</v>
      </c>
      <c r="E218" s="5">
        <v>5282</v>
      </c>
      <c r="F218" s="5">
        <v>21462</v>
      </c>
      <c r="G218" s="5">
        <v>3799</v>
      </c>
      <c r="H218" s="5">
        <v>2955</v>
      </c>
      <c r="I218" s="5">
        <v>5247</v>
      </c>
      <c r="J218" s="5">
        <v>4297</v>
      </c>
      <c r="K218" s="5">
        <v>1984</v>
      </c>
      <c r="L218" s="5">
        <v>2633</v>
      </c>
      <c r="M218" s="5">
        <v>2043</v>
      </c>
      <c r="N218" s="5">
        <v>2058</v>
      </c>
      <c r="O218" s="5">
        <v>10168</v>
      </c>
      <c r="P218" s="5">
        <v>1466</v>
      </c>
      <c r="Q218" s="5">
        <v>4495</v>
      </c>
      <c r="R218" s="5">
        <v>891</v>
      </c>
      <c r="S218" s="5">
        <v>2504</v>
      </c>
      <c r="T218" s="5">
        <v>2873</v>
      </c>
      <c r="U218" s="5">
        <v>2179</v>
      </c>
    </row>
    <row r="219" spans="1:21" x14ac:dyDescent="0.2">
      <c r="A219" s="4">
        <v>44138</v>
      </c>
      <c r="B219" s="5">
        <v>2836</v>
      </c>
      <c r="C219" s="5">
        <v>2542</v>
      </c>
      <c r="D219" s="5">
        <v>1643</v>
      </c>
      <c r="E219" s="5">
        <v>5582</v>
      </c>
      <c r="F219" s="5">
        <v>22269</v>
      </c>
      <c r="G219" s="5">
        <v>3892</v>
      </c>
      <c r="H219" s="5">
        <v>3111</v>
      </c>
      <c r="I219" s="5">
        <v>5557</v>
      </c>
      <c r="J219" s="5">
        <v>4432</v>
      </c>
      <c r="K219" s="5">
        <v>2014</v>
      </c>
      <c r="L219" s="5">
        <v>2938</v>
      </c>
      <c r="M219" s="5">
        <v>2142</v>
      </c>
      <c r="N219" s="5">
        <v>2160</v>
      </c>
      <c r="O219" s="5">
        <v>10748</v>
      </c>
      <c r="P219" s="5">
        <v>1481</v>
      </c>
      <c r="Q219" s="5">
        <v>4643</v>
      </c>
      <c r="R219" s="5">
        <v>949</v>
      </c>
      <c r="S219" s="5">
        <v>2689</v>
      </c>
      <c r="T219" s="5">
        <v>2980</v>
      </c>
      <c r="U219" s="5">
        <v>2251</v>
      </c>
    </row>
    <row r="220" spans="1:21" x14ac:dyDescent="0.2">
      <c r="A220" s="4">
        <v>44139</v>
      </c>
      <c r="B220" s="5">
        <v>3219</v>
      </c>
      <c r="C220" s="5">
        <v>2562</v>
      </c>
      <c r="D220" s="5">
        <v>1704</v>
      </c>
      <c r="E220" s="5">
        <v>5792</v>
      </c>
      <c r="F220" s="5">
        <v>23297</v>
      </c>
      <c r="G220" s="5">
        <v>4076</v>
      </c>
      <c r="H220" s="5">
        <v>3240</v>
      </c>
      <c r="I220" s="5">
        <v>5761</v>
      </c>
      <c r="J220" s="5">
        <v>4632</v>
      </c>
      <c r="K220" s="5">
        <v>2046</v>
      </c>
      <c r="L220" s="5">
        <v>3018</v>
      </c>
      <c r="M220" s="5">
        <v>2183</v>
      </c>
      <c r="N220" s="5">
        <v>2246</v>
      </c>
      <c r="O220" s="5">
        <v>11418</v>
      </c>
      <c r="P220" s="5">
        <v>1554</v>
      </c>
      <c r="Q220" s="5">
        <v>4977</v>
      </c>
      <c r="R220" s="5">
        <v>969</v>
      </c>
      <c r="S220" s="5">
        <v>2798</v>
      </c>
      <c r="T220" s="5">
        <v>3085</v>
      </c>
      <c r="U220" s="5">
        <v>2411</v>
      </c>
    </row>
    <row r="221" spans="1:21" x14ac:dyDescent="0.2">
      <c r="A221" s="4">
        <v>44140</v>
      </c>
      <c r="B221" s="5">
        <v>3408</v>
      </c>
      <c r="C221" s="5">
        <v>2623</v>
      </c>
      <c r="D221" s="5">
        <v>1776</v>
      </c>
      <c r="E221" s="5">
        <v>5906</v>
      </c>
      <c r="F221" s="5">
        <v>24253</v>
      </c>
      <c r="G221" s="5">
        <v>4262</v>
      </c>
      <c r="H221" s="5">
        <v>3358</v>
      </c>
      <c r="I221" s="5">
        <v>6005</v>
      </c>
      <c r="J221" s="5">
        <v>4778</v>
      </c>
      <c r="K221" s="5">
        <v>2165</v>
      </c>
      <c r="L221" s="5">
        <v>3093</v>
      </c>
      <c r="M221" s="5">
        <v>2280</v>
      </c>
      <c r="N221" s="5">
        <v>2389</v>
      </c>
      <c r="O221" s="5">
        <v>12049</v>
      </c>
      <c r="P221" s="5">
        <v>1638</v>
      </c>
      <c r="Q221" s="5">
        <v>5264</v>
      </c>
      <c r="R221" s="5">
        <v>1018</v>
      </c>
      <c r="S221" s="5">
        <v>2887</v>
      </c>
      <c r="T221" s="5">
        <v>3267</v>
      </c>
      <c r="U221" s="5">
        <v>2497</v>
      </c>
    </row>
    <row r="222" spans="1:21" x14ac:dyDescent="0.2">
      <c r="A222" s="4">
        <v>44141</v>
      </c>
      <c r="B222" s="5">
        <v>3624</v>
      </c>
      <c r="C222" s="5">
        <v>2730</v>
      </c>
      <c r="D222" s="5">
        <v>1895</v>
      </c>
      <c r="E222" s="5">
        <v>6109</v>
      </c>
      <c r="F222" s="5">
        <v>25595</v>
      </c>
      <c r="G222" s="5">
        <v>4457</v>
      </c>
      <c r="H222" s="5">
        <v>3435</v>
      </c>
      <c r="I222" s="5">
        <v>6322</v>
      </c>
      <c r="J222" s="5">
        <v>5031</v>
      </c>
      <c r="K222" s="5">
        <v>2271</v>
      </c>
      <c r="L222" s="5">
        <v>3148</v>
      </c>
      <c r="M222" s="5">
        <v>2417</v>
      </c>
      <c r="N222" s="5">
        <v>2468</v>
      </c>
      <c r="O222" s="5">
        <v>12849</v>
      </c>
      <c r="P222" s="5">
        <v>1674</v>
      </c>
      <c r="Q222" s="5">
        <v>5460</v>
      </c>
      <c r="R222" s="5">
        <v>1108</v>
      </c>
      <c r="S222" s="5">
        <v>2911</v>
      </c>
      <c r="T222" s="5">
        <v>3550</v>
      </c>
      <c r="U222" s="5">
        <v>2571</v>
      </c>
    </row>
    <row r="223" spans="1:21" x14ac:dyDescent="0.2">
      <c r="A223" s="4">
        <v>44142</v>
      </c>
      <c r="B223" s="5">
        <v>3779</v>
      </c>
      <c r="C223" s="5">
        <v>2972</v>
      </c>
      <c r="D223" s="5">
        <v>1984</v>
      </c>
      <c r="E223" s="5">
        <v>6343</v>
      </c>
      <c r="F223" s="5">
        <v>26697</v>
      </c>
      <c r="G223" s="5">
        <v>4533</v>
      </c>
      <c r="H223" s="5">
        <v>3602</v>
      </c>
      <c r="I223" s="5">
        <v>6928</v>
      </c>
      <c r="J223" s="5">
        <v>5215</v>
      </c>
      <c r="K223" s="5">
        <v>2423</v>
      </c>
      <c r="L223" s="5">
        <v>3486</v>
      </c>
      <c r="M223" s="5">
        <v>2544</v>
      </c>
      <c r="N223" s="5">
        <v>2529</v>
      </c>
      <c r="O223" s="5">
        <v>13605</v>
      </c>
      <c r="P223" s="5">
        <v>1938</v>
      </c>
      <c r="Q223" s="5">
        <v>5662</v>
      </c>
      <c r="R223" s="5">
        <v>1124</v>
      </c>
      <c r="S223" s="5">
        <v>3129</v>
      </c>
      <c r="T223" s="5">
        <v>3681</v>
      </c>
      <c r="U223" s="5">
        <v>2769</v>
      </c>
    </row>
    <row r="224" spans="1:21" x14ac:dyDescent="0.2">
      <c r="A224" s="4">
        <v>44143</v>
      </c>
      <c r="B224" s="5">
        <v>4031</v>
      </c>
      <c r="C224" s="5">
        <v>3093</v>
      </c>
      <c r="D224" s="5">
        <v>2181</v>
      </c>
      <c r="E224" s="5">
        <v>6460</v>
      </c>
      <c r="F224" s="5">
        <v>27692</v>
      </c>
      <c r="G224" s="5">
        <v>4686</v>
      </c>
      <c r="H224" s="5">
        <v>3729</v>
      </c>
      <c r="I224" s="5">
        <v>7429</v>
      </c>
      <c r="J224" s="5">
        <v>5526</v>
      </c>
      <c r="K224" s="5">
        <v>2546</v>
      </c>
      <c r="L224" s="5">
        <v>3562</v>
      </c>
      <c r="M224" s="5">
        <v>2702</v>
      </c>
      <c r="N224" s="5">
        <v>2671</v>
      </c>
      <c r="O224" s="5">
        <v>14197</v>
      </c>
      <c r="P224" s="5">
        <v>2052</v>
      </c>
      <c r="Q224" s="5">
        <v>5727</v>
      </c>
      <c r="R224" s="5">
        <v>1347</v>
      </c>
      <c r="S224" s="5">
        <v>3181</v>
      </c>
      <c r="T224" s="5">
        <v>3909</v>
      </c>
      <c r="U224" s="5">
        <v>2895</v>
      </c>
    </row>
    <row r="225" spans="1:21" x14ac:dyDescent="0.2">
      <c r="A225" s="4">
        <v>44144</v>
      </c>
      <c r="B225" s="5">
        <v>4207</v>
      </c>
      <c r="C225" s="5">
        <v>3262</v>
      </c>
      <c r="D225" s="5">
        <v>2321</v>
      </c>
      <c r="E225" s="5">
        <v>6836</v>
      </c>
      <c r="F225" s="5">
        <v>28722</v>
      </c>
      <c r="G225" s="5">
        <v>4807</v>
      </c>
      <c r="H225" s="5">
        <v>4076</v>
      </c>
      <c r="I225" s="5">
        <v>8048</v>
      </c>
      <c r="J225" s="5">
        <v>5771</v>
      </c>
      <c r="K225" s="5">
        <v>2640</v>
      </c>
      <c r="L225" s="5">
        <v>3760</v>
      </c>
      <c r="M225" s="5">
        <v>2821</v>
      </c>
      <c r="N225" s="5">
        <v>2706</v>
      </c>
      <c r="O225" s="5">
        <v>14851</v>
      </c>
      <c r="P225" s="5">
        <v>2162</v>
      </c>
      <c r="Q225" s="5">
        <v>6015</v>
      </c>
      <c r="R225" s="5">
        <v>1379</v>
      </c>
      <c r="S225" s="5">
        <v>3236</v>
      </c>
      <c r="T225" s="5">
        <v>4139</v>
      </c>
      <c r="U225" s="5">
        <v>3019</v>
      </c>
    </row>
    <row r="226" spans="1:21" x14ac:dyDescent="0.2">
      <c r="A226" s="4">
        <v>44145</v>
      </c>
      <c r="B226" s="5">
        <v>4331</v>
      </c>
      <c r="C226" s="5">
        <v>3361</v>
      </c>
      <c r="D226" s="5">
        <v>2466</v>
      </c>
      <c r="E226" s="5">
        <v>7002</v>
      </c>
      <c r="F226" s="5">
        <v>29358</v>
      </c>
      <c r="G226" s="5">
        <v>4992</v>
      </c>
      <c r="H226" s="5">
        <v>4128</v>
      </c>
      <c r="I226" s="5">
        <v>8468</v>
      </c>
      <c r="J226" s="5">
        <v>6057</v>
      </c>
      <c r="K226" s="5">
        <v>2809</v>
      </c>
      <c r="L226" s="5">
        <v>4071</v>
      </c>
      <c r="M226" s="5">
        <v>2938</v>
      </c>
      <c r="N226" s="5">
        <v>2793</v>
      </c>
      <c r="O226" s="5">
        <v>15451</v>
      </c>
      <c r="P226" s="5">
        <v>2196</v>
      </c>
      <c r="Q226" s="5">
        <v>6236</v>
      </c>
      <c r="R226" s="5">
        <v>1478</v>
      </c>
      <c r="S226" s="5">
        <v>3394</v>
      </c>
      <c r="T226" s="5">
        <v>4327</v>
      </c>
      <c r="U226" s="5">
        <v>3062</v>
      </c>
    </row>
    <row r="227" spans="1:21" x14ac:dyDescent="0.2">
      <c r="A227" s="4">
        <v>44146</v>
      </c>
      <c r="B227" s="5">
        <v>4402</v>
      </c>
      <c r="C227" s="5">
        <v>3468</v>
      </c>
      <c r="D227" s="5">
        <v>2492</v>
      </c>
      <c r="E227" s="5">
        <v>7135</v>
      </c>
      <c r="F227" s="5">
        <v>30345</v>
      </c>
      <c r="G227" s="5">
        <v>5058</v>
      </c>
      <c r="H227" s="5">
        <v>4222</v>
      </c>
      <c r="I227" s="5">
        <v>8939</v>
      </c>
      <c r="J227" s="5">
        <v>6408</v>
      </c>
      <c r="K227" s="5">
        <v>2867</v>
      </c>
      <c r="L227" s="5">
        <v>4089</v>
      </c>
      <c r="M227" s="5">
        <v>3049</v>
      </c>
      <c r="N227" s="5">
        <v>2946</v>
      </c>
      <c r="O227" s="5">
        <v>16107</v>
      </c>
      <c r="P227" s="5">
        <v>2293</v>
      </c>
      <c r="Q227" s="5">
        <v>6397</v>
      </c>
      <c r="R227" s="5">
        <v>1502</v>
      </c>
      <c r="S227" s="5">
        <v>3517</v>
      </c>
      <c r="T227" s="5">
        <v>4458</v>
      </c>
      <c r="U227" s="5">
        <v>3169</v>
      </c>
    </row>
    <row r="228" spans="1:21" x14ac:dyDescent="0.2">
      <c r="A228" s="4">
        <v>44147</v>
      </c>
      <c r="B228" s="5">
        <v>4731</v>
      </c>
      <c r="C228" s="5">
        <v>3532</v>
      </c>
      <c r="D228" s="5">
        <v>2578</v>
      </c>
      <c r="E228" s="5">
        <v>7204</v>
      </c>
      <c r="F228" s="5">
        <v>31111</v>
      </c>
      <c r="G228" s="5">
        <v>5274</v>
      </c>
      <c r="H228" s="5">
        <v>4351</v>
      </c>
      <c r="I228" s="5">
        <v>9250</v>
      </c>
      <c r="J228" s="5">
        <v>6433</v>
      </c>
      <c r="K228" s="5">
        <v>3050</v>
      </c>
      <c r="L228" s="5">
        <v>4250</v>
      </c>
      <c r="M228" s="5">
        <v>3208</v>
      </c>
      <c r="N228" s="5">
        <v>3059</v>
      </c>
      <c r="O228" s="5">
        <v>16673</v>
      </c>
      <c r="P228" s="5">
        <v>2399</v>
      </c>
      <c r="Q228" s="5">
        <v>6406</v>
      </c>
      <c r="R228" s="5">
        <v>1593</v>
      </c>
      <c r="S228" s="5">
        <v>3702</v>
      </c>
      <c r="T228" s="5">
        <v>4629</v>
      </c>
      <c r="U228" s="5">
        <v>3357</v>
      </c>
    </row>
    <row r="229" spans="1:21" x14ac:dyDescent="0.2">
      <c r="A229" s="4">
        <v>44148</v>
      </c>
      <c r="B229" s="5">
        <v>4995</v>
      </c>
      <c r="C229" s="5">
        <v>3655</v>
      </c>
      <c r="D229" s="5">
        <v>2824</v>
      </c>
      <c r="E229" s="5">
        <v>7219</v>
      </c>
      <c r="F229" s="5">
        <v>32302</v>
      </c>
      <c r="G229" s="5">
        <v>5476</v>
      </c>
      <c r="H229" s="5">
        <v>4468</v>
      </c>
      <c r="I229" s="5">
        <v>9796</v>
      </c>
      <c r="J229" s="5">
        <v>6434</v>
      </c>
      <c r="K229" s="5">
        <v>3299</v>
      </c>
      <c r="L229" s="5">
        <v>4495</v>
      </c>
      <c r="M229" s="5">
        <v>3386</v>
      </c>
      <c r="N229" s="5">
        <v>3220</v>
      </c>
      <c r="O229" s="5">
        <v>17423</v>
      </c>
      <c r="P229" s="5">
        <v>2569</v>
      </c>
      <c r="Q229" s="5">
        <v>6405</v>
      </c>
      <c r="R229" s="5">
        <v>1678</v>
      </c>
      <c r="S229" s="5">
        <v>3943</v>
      </c>
      <c r="T229" s="5">
        <v>4878</v>
      </c>
      <c r="U229" s="5">
        <v>3422</v>
      </c>
    </row>
    <row r="230" spans="1:21" x14ac:dyDescent="0.2">
      <c r="A230" s="4">
        <v>44149</v>
      </c>
      <c r="B230" s="5">
        <v>5328</v>
      </c>
      <c r="C230" s="5">
        <v>3761</v>
      </c>
      <c r="D230" s="5">
        <v>2962</v>
      </c>
      <c r="E230" s="5">
        <v>7250</v>
      </c>
      <c r="F230" s="5">
        <v>33256</v>
      </c>
      <c r="G230" s="5">
        <v>5700</v>
      </c>
      <c r="H230" s="5">
        <v>4690</v>
      </c>
      <c r="I230" s="5">
        <v>10235</v>
      </c>
      <c r="J230" s="5">
        <v>6454</v>
      </c>
      <c r="K230" s="5">
        <v>3516</v>
      </c>
      <c r="L230" s="5">
        <v>4761</v>
      </c>
      <c r="M230" s="5">
        <v>3510</v>
      </c>
      <c r="N230" s="5">
        <v>3493</v>
      </c>
      <c r="O230" s="5">
        <v>17993</v>
      </c>
      <c r="P230" s="5">
        <v>2692</v>
      </c>
      <c r="Q230" s="5">
        <v>6428</v>
      </c>
      <c r="R230" s="5">
        <v>1928</v>
      </c>
      <c r="S230" s="5">
        <v>4360</v>
      </c>
      <c r="T230" s="5">
        <v>5057</v>
      </c>
      <c r="U230" s="5">
        <v>3479</v>
      </c>
    </row>
    <row r="231" spans="1:21" x14ac:dyDescent="0.2">
      <c r="A231" s="4">
        <v>44150</v>
      </c>
      <c r="B231" s="5">
        <v>5477</v>
      </c>
      <c r="C231" s="5">
        <v>3874</v>
      </c>
      <c r="D231" s="5">
        <v>3025</v>
      </c>
      <c r="E231" s="5">
        <v>7357</v>
      </c>
      <c r="F231" s="5">
        <v>34384</v>
      </c>
      <c r="G231" s="5">
        <v>5769</v>
      </c>
      <c r="H231" s="5">
        <v>4812</v>
      </c>
      <c r="I231" s="5">
        <v>10538</v>
      </c>
      <c r="J231" s="5">
        <v>6486</v>
      </c>
      <c r="K231" s="5">
        <v>3702</v>
      </c>
      <c r="L231" s="5">
        <v>4858</v>
      </c>
      <c r="M231" s="5">
        <v>3722</v>
      </c>
      <c r="N231" s="5">
        <v>3658</v>
      </c>
      <c r="O231" s="5">
        <v>18635</v>
      </c>
      <c r="P231" s="5">
        <v>2810</v>
      </c>
      <c r="Q231" s="5">
        <v>6443</v>
      </c>
      <c r="R231" s="5">
        <v>1976</v>
      </c>
      <c r="S231" s="5">
        <v>4471</v>
      </c>
      <c r="T231" s="5">
        <v>5365</v>
      </c>
      <c r="U231" s="5">
        <v>3599</v>
      </c>
    </row>
    <row r="232" spans="1:21" x14ac:dyDescent="0.2">
      <c r="A232" s="4">
        <v>44151</v>
      </c>
      <c r="B232" s="5">
        <v>5647</v>
      </c>
      <c r="C232" s="5">
        <v>3990</v>
      </c>
      <c r="D232" s="5">
        <v>3306</v>
      </c>
      <c r="E232" s="5">
        <v>8217</v>
      </c>
      <c r="F232" s="5">
        <v>35174</v>
      </c>
      <c r="G232" s="5">
        <v>6045</v>
      </c>
      <c r="H232" s="5">
        <v>4843</v>
      </c>
      <c r="I232" s="5">
        <v>10639</v>
      </c>
      <c r="J232" s="5">
        <v>7553</v>
      </c>
      <c r="K232" s="5">
        <v>3889</v>
      </c>
      <c r="L232" s="5">
        <v>4965</v>
      </c>
      <c r="M232" s="5">
        <v>3914</v>
      </c>
      <c r="N232" s="5">
        <v>3711</v>
      </c>
      <c r="O232" s="5">
        <v>19247</v>
      </c>
      <c r="P232" s="5">
        <v>2857</v>
      </c>
      <c r="Q232" s="5">
        <v>7938</v>
      </c>
      <c r="R232" s="5">
        <v>2026</v>
      </c>
      <c r="S232" s="5">
        <v>4504</v>
      </c>
      <c r="T232" s="5">
        <v>5580</v>
      </c>
      <c r="U232" s="5">
        <v>3611</v>
      </c>
    </row>
    <row r="233" spans="1:21" x14ac:dyDescent="0.2">
      <c r="A233" s="4">
        <v>44152</v>
      </c>
      <c r="B233" s="5">
        <v>5848</v>
      </c>
      <c r="C233" s="5">
        <v>4046</v>
      </c>
      <c r="D233" s="5">
        <v>3424</v>
      </c>
      <c r="E233" s="5">
        <v>8766</v>
      </c>
      <c r="F233" s="5">
        <v>36137</v>
      </c>
      <c r="G233" s="5">
        <v>6266</v>
      </c>
      <c r="H233" s="5">
        <v>4991</v>
      </c>
      <c r="I233" s="5">
        <v>10895</v>
      </c>
      <c r="J233" s="5">
        <v>7705</v>
      </c>
      <c r="K233" s="5">
        <v>4043</v>
      </c>
      <c r="L233" s="5">
        <v>5114</v>
      </c>
      <c r="M233" s="5">
        <v>4133</v>
      </c>
      <c r="N233" s="5">
        <v>3782</v>
      </c>
      <c r="O233" s="5">
        <v>19821</v>
      </c>
      <c r="P233" s="5">
        <v>2967</v>
      </c>
      <c r="Q233" s="5">
        <v>8216</v>
      </c>
      <c r="R233" s="5">
        <v>2060</v>
      </c>
      <c r="S233" s="5">
        <v>4716</v>
      </c>
      <c r="T233" s="5">
        <v>5866</v>
      </c>
      <c r="U233" s="5">
        <v>3863</v>
      </c>
    </row>
    <row r="234" spans="1:21" x14ac:dyDescent="0.2">
      <c r="A234" s="4">
        <v>44153</v>
      </c>
      <c r="B234" s="5">
        <v>6123</v>
      </c>
      <c r="C234" s="5">
        <v>4132</v>
      </c>
      <c r="D234" s="5">
        <v>3498</v>
      </c>
      <c r="E234" s="5">
        <v>9026</v>
      </c>
      <c r="F234" s="5">
        <v>37222</v>
      </c>
      <c r="G234" s="5">
        <v>6447</v>
      </c>
      <c r="H234" s="5">
        <v>5270</v>
      </c>
      <c r="I234" s="5">
        <v>11032</v>
      </c>
      <c r="J234" s="5">
        <v>8086</v>
      </c>
      <c r="K234" s="5">
        <v>4140</v>
      </c>
      <c r="L234" s="5">
        <v>5152</v>
      </c>
      <c r="M234" s="5">
        <v>4237</v>
      </c>
      <c r="N234" s="5">
        <v>3827</v>
      </c>
      <c r="O234" s="5">
        <v>20385</v>
      </c>
      <c r="P234" s="5">
        <v>2997</v>
      </c>
      <c r="Q234" s="5">
        <v>8480</v>
      </c>
      <c r="R234" s="5">
        <v>2093</v>
      </c>
      <c r="S234" s="5">
        <v>4795</v>
      </c>
      <c r="T234" s="5">
        <v>5975</v>
      </c>
      <c r="U234" s="5">
        <v>4032</v>
      </c>
    </row>
    <row r="235" spans="1:21" x14ac:dyDescent="0.2">
      <c r="A235" s="4">
        <v>44154</v>
      </c>
      <c r="B235" s="5">
        <v>6318</v>
      </c>
      <c r="C235" s="5">
        <v>4241</v>
      </c>
      <c r="D235" s="5">
        <v>3632</v>
      </c>
      <c r="E235" s="5">
        <v>9173</v>
      </c>
      <c r="F235" s="5">
        <v>38149</v>
      </c>
      <c r="G235" s="5">
        <v>6636</v>
      </c>
      <c r="H235" s="5">
        <v>5507</v>
      </c>
      <c r="I235" s="5">
        <v>11144</v>
      </c>
      <c r="J235" s="5">
        <v>8539</v>
      </c>
      <c r="K235" s="5">
        <v>4329</v>
      </c>
      <c r="L235" s="5">
        <v>5298</v>
      </c>
      <c r="M235" s="5">
        <v>4431</v>
      </c>
      <c r="N235" s="5">
        <v>3879</v>
      </c>
      <c r="O235" s="5">
        <v>21041</v>
      </c>
      <c r="P235" s="5">
        <v>3071</v>
      </c>
      <c r="Q235" s="5">
        <v>8592</v>
      </c>
      <c r="R235" s="5">
        <v>2141</v>
      </c>
      <c r="S235" s="5">
        <v>4943</v>
      </c>
      <c r="T235" s="5">
        <v>6193</v>
      </c>
      <c r="U235" s="5">
        <v>4204</v>
      </c>
    </row>
    <row r="236" spans="1:21" x14ac:dyDescent="0.2">
      <c r="A236" s="4">
        <v>44155</v>
      </c>
      <c r="B236" s="5">
        <v>6574</v>
      </c>
      <c r="C236" s="5">
        <v>4394</v>
      </c>
      <c r="D236" s="5">
        <v>3835</v>
      </c>
      <c r="E236" s="5">
        <v>9423</v>
      </c>
      <c r="F236" s="5">
        <v>38979</v>
      </c>
      <c r="G236" s="5">
        <v>6865</v>
      </c>
      <c r="H236" s="5">
        <v>5718</v>
      </c>
      <c r="I236" s="5">
        <v>11326</v>
      </c>
      <c r="J236" s="5">
        <v>6809</v>
      </c>
      <c r="K236" s="5">
        <v>4388</v>
      </c>
      <c r="L236" s="5">
        <v>5375</v>
      </c>
      <c r="M236" s="5">
        <v>4624</v>
      </c>
      <c r="N236" s="5">
        <v>3983</v>
      </c>
      <c r="O236" s="5">
        <v>21715</v>
      </c>
      <c r="P236" s="5">
        <v>3147</v>
      </c>
      <c r="Q236" s="5">
        <v>8702</v>
      </c>
      <c r="R236" s="5">
        <v>2231</v>
      </c>
      <c r="S236" s="5">
        <v>5051</v>
      </c>
      <c r="T236" s="5">
        <v>6386</v>
      </c>
      <c r="U236" s="5">
        <v>4376</v>
      </c>
    </row>
    <row r="237" spans="1:21" x14ac:dyDescent="0.2">
      <c r="A237" s="4">
        <v>44156</v>
      </c>
      <c r="B237" s="5">
        <v>6792</v>
      </c>
      <c r="C237" s="5">
        <v>4521</v>
      </c>
      <c r="D237" s="5">
        <v>4003</v>
      </c>
      <c r="E237" s="5">
        <v>9674</v>
      </c>
      <c r="F237" s="5">
        <v>39759</v>
      </c>
      <c r="G237" s="5">
        <v>7002</v>
      </c>
      <c r="H237" s="5">
        <v>5954</v>
      </c>
      <c r="I237" s="5">
        <v>11628</v>
      </c>
      <c r="J237" s="5">
        <v>9026</v>
      </c>
      <c r="K237" s="5">
        <v>4490</v>
      </c>
      <c r="L237" s="5">
        <v>5474</v>
      </c>
      <c r="M237" s="5">
        <v>4744</v>
      </c>
      <c r="N237" s="5">
        <v>4041</v>
      </c>
      <c r="O237" s="5">
        <v>22311</v>
      </c>
      <c r="P237" s="5">
        <v>3247</v>
      </c>
      <c r="Q237" s="5">
        <v>8942</v>
      </c>
      <c r="R237" s="5">
        <v>2297</v>
      </c>
      <c r="S237" s="5">
        <v>5302</v>
      </c>
      <c r="T237" s="5">
        <v>6564</v>
      </c>
      <c r="U237" s="5">
        <v>4527</v>
      </c>
    </row>
    <row r="238" spans="1:21" x14ac:dyDescent="0.2">
      <c r="A238" s="4">
        <v>44157</v>
      </c>
      <c r="B238" s="5">
        <v>6935</v>
      </c>
      <c r="C238" s="5">
        <v>4641</v>
      </c>
      <c r="D238" s="5">
        <v>4127</v>
      </c>
      <c r="E238" s="5">
        <v>10039</v>
      </c>
      <c r="F238" s="5">
        <v>40636</v>
      </c>
      <c r="G238" s="5">
        <v>7223</v>
      </c>
      <c r="H238" s="5">
        <v>6058</v>
      </c>
      <c r="I238" s="5">
        <v>11918</v>
      </c>
      <c r="J238" s="5">
        <v>9162</v>
      </c>
      <c r="K238" s="5">
        <v>4616</v>
      </c>
      <c r="L238" s="5">
        <v>5653</v>
      </c>
      <c r="M238" s="5">
        <v>4890</v>
      </c>
      <c r="N238" s="5">
        <v>4105</v>
      </c>
      <c r="O238" s="5">
        <v>22889</v>
      </c>
      <c r="P238" s="5">
        <v>3385</v>
      </c>
      <c r="Q238" s="5">
        <v>9064</v>
      </c>
      <c r="R238" s="5">
        <v>2349</v>
      </c>
      <c r="S238" s="5">
        <v>5563</v>
      </c>
      <c r="T238" s="5">
        <v>6723</v>
      </c>
      <c r="U238" s="5">
        <v>4642</v>
      </c>
    </row>
    <row r="239" spans="1:21" x14ac:dyDescent="0.2">
      <c r="A239" s="4">
        <v>44158</v>
      </c>
      <c r="B239" s="5">
        <v>7150</v>
      </c>
      <c r="C239" s="5">
        <v>4785</v>
      </c>
      <c r="D239" s="5">
        <v>4248</v>
      </c>
      <c r="E239" s="5">
        <v>10337</v>
      </c>
      <c r="F239" s="5">
        <v>41251</v>
      </c>
      <c r="G239" s="5">
        <v>7303</v>
      </c>
      <c r="H239" s="5">
        <v>6157</v>
      </c>
      <c r="I239" s="5">
        <v>12079</v>
      </c>
      <c r="J239" s="5">
        <v>9220</v>
      </c>
      <c r="K239" s="5">
        <v>4687</v>
      </c>
      <c r="L239" s="5">
        <v>5766</v>
      </c>
      <c r="M239" s="5">
        <v>4970</v>
      </c>
      <c r="N239" s="5">
        <v>4162</v>
      </c>
      <c r="O239" s="5">
        <v>23372</v>
      </c>
      <c r="P239" s="5">
        <v>3436</v>
      </c>
      <c r="Q239" s="5">
        <v>9229</v>
      </c>
      <c r="R239" s="5">
        <v>2468</v>
      </c>
      <c r="S239" s="5">
        <v>5762</v>
      </c>
      <c r="T239" s="5">
        <v>6859</v>
      </c>
      <c r="U239" s="5">
        <v>4711</v>
      </c>
    </row>
    <row r="240" spans="1:21" x14ac:dyDescent="0.2">
      <c r="A240" s="4">
        <v>44159</v>
      </c>
      <c r="B240" s="5">
        <v>7412</v>
      </c>
      <c r="C240" s="5">
        <v>4874</v>
      </c>
      <c r="D240" s="5">
        <v>4380</v>
      </c>
      <c r="E240" s="5">
        <v>10744</v>
      </c>
      <c r="F240" s="5">
        <v>41741</v>
      </c>
      <c r="G240" s="5">
        <v>7471</v>
      </c>
      <c r="H240" s="5">
        <v>6229</v>
      </c>
      <c r="I240" s="5">
        <v>12410</v>
      </c>
      <c r="J240" s="5">
        <v>9571</v>
      </c>
      <c r="K240" s="5">
        <v>4755</v>
      </c>
      <c r="L240" s="5">
        <v>5928</v>
      </c>
      <c r="M240" s="5">
        <v>5154</v>
      </c>
      <c r="N240" s="5">
        <v>4188</v>
      </c>
      <c r="O240" s="5">
        <v>23873</v>
      </c>
      <c r="P240" s="5">
        <v>3521</v>
      </c>
      <c r="Q240" s="5">
        <v>9449</v>
      </c>
      <c r="R240" s="5">
        <v>2565</v>
      </c>
      <c r="S240" s="5">
        <v>5844</v>
      </c>
      <c r="T240" s="5">
        <v>6987</v>
      </c>
      <c r="U240" s="5">
        <v>4785</v>
      </c>
    </row>
    <row r="241" spans="1:21" x14ac:dyDescent="0.2">
      <c r="A241" s="4">
        <v>44160</v>
      </c>
      <c r="B241" s="5">
        <v>7659</v>
      </c>
      <c r="C241" s="5">
        <v>5035</v>
      </c>
      <c r="D241" s="5">
        <v>4674</v>
      </c>
      <c r="E241" s="5">
        <v>11040</v>
      </c>
      <c r="F241" s="5">
        <v>42454</v>
      </c>
      <c r="G241" s="5">
        <v>7660</v>
      </c>
      <c r="H241" s="5">
        <v>6312</v>
      </c>
      <c r="I241" s="5">
        <v>12522</v>
      </c>
      <c r="J241" s="5">
        <v>9716</v>
      </c>
      <c r="K241" s="5">
        <v>4831</v>
      </c>
      <c r="L241" s="5">
        <v>5995</v>
      </c>
      <c r="M241" s="5">
        <v>5283</v>
      </c>
      <c r="N241" s="5">
        <v>4306</v>
      </c>
      <c r="O241" s="5">
        <v>24439</v>
      </c>
      <c r="P241" s="5">
        <v>3578</v>
      </c>
      <c r="Q241" s="5">
        <v>9670</v>
      </c>
      <c r="R241" s="5">
        <v>2572</v>
      </c>
      <c r="S241" s="5">
        <v>5999</v>
      </c>
      <c r="T241" s="5">
        <v>7091</v>
      </c>
      <c r="U241" s="5">
        <v>4851</v>
      </c>
    </row>
    <row r="242" spans="1:21" x14ac:dyDescent="0.2">
      <c r="A242" s="4">
        <v>44161</v>
      </c>
      <c r="B242" s="5">
        <v>8034</v>
      </c>
      <c r="C242" s="5">
        <v>5197</v>
      </c>
      <c r="D242" s="5">
        <v>4945</v>
      </c>
      <c r="E242" s="5">
        <v>11346</v>
      </c>
      <c r="F242" s="5">
        <v>43564</v>
      </c>
      <c r="G242" s="5">
        <v>8037</v>
      </c>
      <c r="H242" s="5">
        <v>6528</v>
      </c>
      <c r="I242" s="5">
        <v>12823</v>
      </c>
      <c r="J242" s="5">
        <v>10111</v>
      </c>
      <c r="K242" s="5">
        <v>4909</v>
      </c>
      <c r="L242" s="5">
        <v>6261</v>
      </c>
      <c r="M242" s="5">
        <v>5471</v>
      </c>
      <c r="N242" s="5">
        <v>4466</v>
      </c>
      <c r="O242" s="5">
        <v>25329</v>
      </c>
      <c r="P242" s="5">
        <v>3729</v>
      </c>
      <c r="Q242" s="5">
        <v>9966</v>
      </c>
      <c r="R242" s="5">
        <v>2682</v>
      </c>
      <c r="S242" s="5">
        <v>6158</v>
      </c>
      <c r="T242" s="5">
        <v>7442</v>
      </c>
      <c r="U242" s="5">
        <v>5049</v>
      </c>
    </row>
    <row r="243" spans="1:21" x14ac:dyDescent="0.2">
      <c r="A243" s="4">
        <v>44162</v>
      </c>
      <c r="B243" s="5">
        <v>8558</v>
      </c>
      <c r="C243" s="5">
        <v>5338</v>
      </c>
      <c r="D243" s="5">
        <v>5458</v>
      </c>
      <c r="E243" s="5">
        <v>11677</v>
      </c>
      <c r="F243" s="5">
        <v>44276</v>
      </c>
      <c r="G243" s="5">
        <v>8501</v>
      </c>
      <c r="H243" s="5">
        <v>6709</v>
      </c>
      <c r="I243" s="5">
        <v>13065</v>
      </c>
      <c r="J243" s="5">
        <v>10405</v>
      </c>
      <c r="K243" s="5">
        <v>5118</v>
      </c>
      <c r="L243" s="5">
        <v>6586</v>
      </c>
      <c r="M243" s="5">
        <v>5653</v>
      </c>
      <c r="N243" s="5">
        <v>4629</v>
      </c>
      <c r="O243" s="5">
        <v>25964</v>
      </c>
      <c r="P243" s="5">
        <v>3875</v>
      </c>
      <c r="Q243" s="5">
        <v>10246</v>
      </c>
      <c r="R243" s="5">
        <v>2818</v>
      </c>
      <c r="S243" s="5">
        <v>6503</v>
      </c>
      <c r="T243" s="5">
        <v>7794</v>
      </c>
      <c r="U243" s="5">
        <v>5267</v>
      </c>
    </row>
    <row r="244" spans="1:21" x14ac:dyDescent="0.2">
      <c r="A244" s="4">
        <v>44163</v>
      </c>
      <c r="B244" s="5">
        <v>8963</v>
      </c>
      <c r="C244" s="5">
        <v>5509</v>
      </c>
      <c r="D244" s="5">
        <v>5873</v>
      </c>
      <c r="E244" s="5">
        <v>12180</v>
      </c>
      <c r="F244" s="5">
        <v>45054</v>
      </c>
      <c r="G244" s="5">
        <v>8840</v>
      </c>
      <c r="H244" s="5">
        <v>6937</v>
      </c>
      <c r="I244" s="5">
        <v>13454</v>
      </c>
      <c r="J244" s="5">
        <v>10707</v>
      </c>
      <c r="K244" s="5">
        <v>5318</v>
      </c>
      <c r="L244" s="5">
        <v>6898</v>
      </c>
      <c r="M244" s="5">
        <v>5828</v>
      </c>
      <c r="N244" s="5">
        <v>4718</v>
      </c>
      <c r="O244" s="5">
        <v>26582</v>
      </c>
      <c r="P244" s="5">
        <v>4138</v>
      </c>
      <c r="Q244" s="5">
        <v>10510</v>
      </c>
      <c r="R244" s="5">
        <v>3006</v>
      </c>
      <c r="S244" s="5">
        <v>6715</v>
      </c>
      <c r="T244" s="5">
        <v>8011</v>
      </c>
      <c r="U244" s="5">
        <v>5467</v>
      </c>
    </row>
    <row r="245" spans="1:21" x14ac:dyDescent="0.2">
      <c r="A245" s="4">
        <v>44164</v>
      </c>
      <c r="B245" s="5">
        <v>9329</v>
      </c>
      <c r="C245" s="5">
        <v>5737</v>
      </c>
      <c r="D245" s="5">
        <v>6286</v>
      </c>
      <c r="E245" s="5">
        <v>12814</v>
      </c>
      <c r="F245" s="5">
        <v>45918</v>
      </c>
      <c r="G245" s="5">
        <v>9120</v>
      </c>
      <c r="H245" s="5">
        <v>7150</v>
      </c>
      <c r="I245" s="5">
        <v>13883</v>
      </c>
      <c r="J245" s="5">
        <v>11015</v>
      </c>
      <c r="K245" s="5">
        <v>5601</v>
      </c>
      <c r="L245" s="5">
        <v>7267</v>
      </c>
      <c r="M245" s="5">
        <v>6036</v>
      </c>
      <c r="N245" s="5">
        <v>4952</v>
      </c>
      <c r="O245" s="5">
        <v>27272</v>
      </c>
      <c r="P245" s="5">
        <v>4309</v>
      </c>
      <c r="Q245" s="5">
        <v>10723</v>
      </c>
      <c r="R245" s="5">
        <v>3237</v>
      </c>
      <c r="S245" s="5">
        <v>6986</v>
      </c>
      <c r="T245" s="5">
        <v>8293</v>
      </c>
      <c r="U245" s="5">
        <v>5599</v>
      </c>
    </row>
    <row r="246" spans="1:21" x14ac:dyDescent="0.2">
      <c r="A246" s="4">
        <v>44165</v>
      </c>
      <c r="B246" s="5">
        <v>9555</v>
      </c>
      <c r="C246" s="5">
        <v>5873</v>
      </c>
      <c r="D246" s="5">
        <v>6491</v>
      </c>
      <c r="E246" s="5">
        <v>13216</v>
      </c>
      <c r="F246" s="5">
        <v>46814</v>
      </c>
      <c r="G246" s="5">
        <v>9305</v>
      </c>
      <c r="H246" s="5">
        <v>7425</v>
      </c>
      <c r="I246" s="5">
        <v>14155</v>
      </c>
      <c r="J246" s="5">
        <v>11565</v>
      </c>
      <c r="K246" s="5">
        <v>5801</v>
      </c>
      <c r="L246" s="5">
        <v>7434</v>
      </c>
      <c r="M246" s="5">
        <v>6231</v>
      </c>
      <c r="N246" s="5">
        <v>5030</v>
      </c>
      <c r="O246" s="5">
        <v>28015</v>
      </c>
      <c r="P246" s="5">
        <v>4434</v>
      </c>
      <c r="Q246" s="5">
        <v>11022</v>
      </c>
      <c r="R246" s="5">
        <v>3352</v>
      </c>
      <c r="S246" s="5">
        <v>7079</v>
      </c>
      <c r="T246" s="5">
        <v>8494</v>
      </c>
      <c r="U246" s="5">
        <v>5831</v>
      </c>
    </row>
    <row r="247" spans="1:21" x14ac:dyDescent="0.2">
      <c r="A247" s="4">
        <v>44166</v>
      </c>
      <c r="B247" s="5">
        <v>9719</v>
      </c>
      <c r="C247" s="5">
        <v>5966</v>
      </c>
      <c r="D247" s="5">
        <v>6659</v>
      </c>
      <c r="E247" s="5">
        <v>13496</v>
      </c>
      <c r="F247" s="5">
        <v>47340</v>
      </c>
      <c r="G247" s="5">
        <v>9360</v>
      </c>
      <c r="H247" s="5">
        <v>7469</v>
      </c>
      <c r="I247" s="5">
        <v>14384</v>
      </c>
      <c r="J247" s="5">
        <v>11900</v>
      </c>
      <c r="K247" s="5">
        <v>5892</v>
      </c>
      <c r="L247" s="5">
        <v>7664</v>
      </c>
      <c r="M247" s="5">
        <v>6425</v>
      </c>
      <c r="N247" s="5">
        <v>5099</v>
      </c>
      <c r="O247" s="5">
        <v>28542</v>
      </c>
      <c r="P247" s="5">
        <v>4525</v>
      </c>
      <c r="Q247" s="5">
        <v>11398</v>
      </c>
      <c r="R247" s="5">
        <v>3411</v>
      </c>
      <c r="S247" s="5">
        <v>7224</v>
      </c>
      <c r="T247" s="5">
        <v>8662</v>
      </c>
      <c r="U247" s="5">
        <v>5938</v>
      </c>
    </row>
    <row r="248" spans="1:21" x14ac:dyDescent="0.2">
      <c r="A248" s="4">
        <v>44167</v>
      </c>
      <c r="B248" s="5">
        <v>9908</v>
      </c>
      <c r="C248" s="5">
        <v>6083</v>
      </c>
      <c r="D248" s="5">
        <v>6811</v>
      </c>
      <c r="E248" s="5">
        <v>13733</v>
      </c>
      <c r="F248" s="5">
        <v>47985</v>
      </c>
      <c r="G248" s="5">
        <v>9593</v>
      </c>
      <c r="H248" s="5">
        <v>7579</v>
      </c>
      <c r="I248" s="5">
        <v>14593</v>
      </c>
      <c r="J248" s="5">
        <v>12122</v>
      </c>
      <c r="K248" s="5">
        <v>6080</v>
      </c>
      <c r="L248" s="5">
        <v>7849</v>
      </c>
      <c r="M248" s="5">
        <v>6566</v>
      </c>
      <c r="N248" s="5">
        <v>5238</v>
      </c>
      <c r="O248" s="5">
        <v>29124</v>
      </c>
      <c r="P248" s="5">
        <v>4690</v>
      </c>
      <c r="Q248" s="5">
        <v>11548</v>
      </c>
      <c r="R248" s="5">
        <v>3468</v>
      </c>
      <c r="S248" s="5">
        <v>7327</v>
      </c>
      <c r="T248" s="5">
        <v>8861</v>
      </c>
      <c r="U248" s="5">
        <v>6051</v>
      </c>
    </row>
    <row r="249" spans="1:21" x14ac:dyDescent="0.2">
      <c r="A249" s="4">
        <v>44168</v>
      </c>
      <c r="B249" s="5">
        <v>10177</v>
      </c>
      <c r="C249" s="5">
        <v>6233</v>
      </c>
      <c r="D249" s="5">
        <v>7129</v>
      </c>
      <c r="E249" s="5">
        <v>14098</v>
      </c>
      <c r="F249" s="5">
        <v>48746</v>
      </c>
      <c r="G249" s="5">
        <v>9966</v>
      </c>
      <c r="H249" s="5">
        <v>7859</v>
      </c>
      <c r="I249" s="5">
        <v>14917</v>
      </c>
      <c r="J249" s="5">
        <v>12544</v>
      </c>
      <c r="K249" s="5">
        <v>6291</v>
      </c>
      <c r="L249" s="5">
        <v>8150</v>
      </c>
      <c r="M249" s="5">
        <v>6735</v>
      </c>
      <c r="N249" s="5">
        <v>5439</v>
      </c>
      <c r="O249" s="5">
        <v>30187</v>
      </c>
      <c r="P249" s="5">
        <v>4903</v>
      </c>
      <c r="Q249" s="5">
        <v>11889</v>
      </c>
      <c r="R249" s="5">
        <v>3704</v>
      </c>
      <c r="S249" s="5">
        <v>7514</v>
      </c>
      <c r="T249" s="5">
        <v>9131</v>
      </c>
      <c r="U249" s="5">
        <v>6232</v>
      </c>
    </row>
    <row r="250" spans="1:21" x14ac:dyDescent="0.2">
      <c r="A250" s="4">
        <v>44169</v>
      </c>
      <c r="B250" s="5">
        <v>10534</v>
      </c>
      <c r="C250" s="5">
        <v>6423</v>
      </c>
      <c r="D250" s="5">
        <v>7429</v>
      </c>
      <c r="E250" s="5">
        <v>14387</v>
      </c>
      <c r="F250" s="5">
        <v>49680</v>
      </c>
      <c r="G250" s="5">
        <v>10227</v>
      </c>
      <c r="H250" s="5">
        <v>8098</v>
      </c>
      <c r="I250" s="5">
        <v>15201</v>
      </c>
      <c r="J250" s="5">
        <v>12992</v>
      </c>
      <c r="K250" s="5">
        <v>6451</v>
      </c>
      <c r="L250" s="5">
        <v>8418</v>
      </c>
      <c r="M250" s="5">
        <v>6924</v>
      </c>
      <c r="N250" s="5">
        <v>5610</v>
      </c>
      <c r="O250" s="5">
        <v>30897</v>
      </c>
      <c r="P250" s="5">
        <v>5094</v>
      </c>
      <c r="Q250" s="5">
        <v>12283</v>
      </c>
      <c r="R250" s="5">
        <v>3859</v>
      </c>
      <c r="S250" s="5">
        <v>7704</v>
      </c>
      <c r="T250" s="5">
        <v>9379</v>
      </c>
      <c r="U250" s="5">
        <v>6466</v>
      </c>
    </row>
    <row r="251" spans="1:21" x14ac:dyDescent="0.2">
      <c r="A251" s="4">
        <v>44170</v>
      </c>
      <c r="B251" s="5">
        <v>10759</v>
      </c>
      <c r="C251" s="5">
        <v>6612</v>
      </c>
      <c r="D251" s="5">
        <v>7654</v>
      </c>
      <c r="E251" s="5">
        <v>14604</v>
      </c>
      <c r="F251" s="5">
        <v>50786</v>
      </c>
      <c r="G251" s="5">
        <v>10462</v>
      </c>
      <c r="H251" s="5">
        <v>8279</v>
      </c>
      <c r="I251" s="5">
        <v>15479</v>
      </c>
      <c r="J251" s="5">
        <v>13335</v>
      </c>
      <c r="K251" s="5">
        <v>6619</v>
      </c>
      <c r="L251" s="5">
        <v>8611</v>
      </c>
      <c r="M251" s="5">
        <v>7089</v>
      </c>
      <c r="N251" s="5">
        <v>5733</v>
      </c>
      <c r="O251" s="5">
        <v>31617</v>
      </c>
      <c r="P251" s="5">
        <v>5275</v>
      </c>
      <c r="Q251" s="5">
        <v>12454</v>
      </c>
      <c r="R251" s="5">
        <v>4007</v>
      </c>
      <c r="S251" s="5">
        <v>7913</v>
      </c>
      <c r="T251" s="5">
        <v>9223</v>
      </c>
      <c r="U251" s="5">
        <v>6314</v>
      </c>
    </row>
    <row r="252" spans="1:21" x14ac:dyDescent="0.2">
      <c r="A252" s="4">
        <v>44171</v>
      </c>
      <c r="B252" s="5">
        <v>11051</v>
      </c>
      <c r="C252" s="5">
        <v>6871</v>
      </c>
      <c r="D252" s="5">
        <v>7946</v>
      </c>
      <c r="E252" s="5">
        <v>14970</v>
      </c>
      <c r="F252" s="5">
        <v>51753</v>
      </c>
      <c r="G252" s="5">
        <v>10735</v>
      </c>
      <c r="H252" s="5">
        <v>8505</v>
      </c>
      <c r="I252" s="5">
        <v>15762</v>
      </c>
      <c r="J252" s="5">
        <v>13836</v>
      </c>
      <c r="K252" s="5">
        <v>6823</v>
      </c>
      <c r="L252" s="5">
        <v>8955</v>
      </c>
      <c r="M252" s="5">
        <v>7346</v>
      </c>
      <c r="N252" s="5">
        <v>5885</v>
      </c>
      <c r="O252" s="5">
        <v>32317</v>
      </c>
      <c r="P252" s="5">
        <v>5448</v>
      </c>
      <c r="Q252" s="5">
        <v>12813</v>
      </c>
      <c r="R252" s="5">
        <v>4227</v>
      </c>
      <c r="S252" s="5">
        <v>8224</v>
      </c>
      <c r="T252" s="5">
        <v>9929</v>
      </c>
      <c r="U252" s="5">
        <v>6882</v>
      </c>
    </row>
    <row r="253" spans="1:21" x14ac:dyDescent="0.2">
      <c r="A253" s="4">
        <v>44172</v>
      </c>
      <c r="B253" s="5">
        <v>11238</v>
      </c>
      <c r="C253" s="5">
        <v>6983</v>
      </c>
      <c r="D253" s="5">
        <v>8092</v>
      </c>
      <c r="E253" s="5">
        <v>15174</v>
      </c>
      <c r="F253" s="5">
        <v>52416</v>
      </c>
      <c r="G253" s="5">
        <v>10912</v>
      </c>
      <c r="H253" s="5">
        <v>8665</v>
      </c>
      <c r="I253" s="5">
        <v>15917</v>
      </c>
      <c r="J253" s="5">
        <v>14026</v>
      </c>
      <c r="K253" s="5">
        <v>6937</v>
      </c>
      <c r="L253" s="5">
        <v>9086</v>
      </c>
      <c r="M253" s="5">
        <v>7476</v>
      </c>
      <c r="N253" s="5">
        <v>5967</v>
      </c>
      <c r="O253" s="5">
        <v>32934</v>
      </c>
      <c r="P253" s="5">
        <v>5538</v>
      </c>
      <c r="Q253" s="5">
        <v>12961</v>
      </c>
      <c r="R253" s="5">
        <v>4323</v>
      </c>
      <c r="S253" s="5">
        <v>8357</v>
      </c>
      <c r="T253" s="5">
        <v>10089</v>
      </c>
      <c r="U253" s="5">
        <v>7057</v>
      </c>
    </row>
    <row r="254" spans="1:21" x14ac:dyDescent="0.2">
      <c r="A254" s="4">
        <v>44173</v>
      </c>
      <c r="B254" s="5">
        <v>11331</v>
      </c>
      <c r="C254" s="5">
        <v>7051</v>
      </c>
      <c r="D254" s="5">
        <v>8185</v>
      </c>
      <c r="E254" s="5">
        <v>15208</v>
      </c>
      <c r="F254" s="5">
        <v>52788</v>
      </c>
      <c r="G254" s="5">
        <v>10984</v>
      </c>
      <c r="H254" s="5">
        <v>8756</v>
      </c>
      <c r="I254" s="5">
        <v>16034</v>
      </c>
      <c r="J254" s="5">
        <v>14117</v>
      </c>
      <c r="K254" s="5">
        <v>7029</v>
      </c>
      <c r="L254" s="5">
        <v>9208</v>
      </c>
      <c r="M254" s="5">
        <v>7607</v>
      </c>
      <c r="N254" s="5">
        <v>6017</v>
      </c>
      <c r="O254" s="5">
        <v>33252</v>
      </c>
      <c r="P254" s="5">
        <v>5614</v>
      </c>
      <c r="Q254" s="5">
        <v>13068</v>
      </c>
      <c r="R254" s="5">
        <v>4393</v>
      </c>
      <c r="S254" s="5">
        <v>8433</v>
      </c>
      <c r="T254" s="5">
        <v>10171</v>
      </c>
      <c r="U254" s="5">
        <v>7121</v>
      </c>
    </row>
    <row r="255" spans="1:21" x14ac:dyDescent="0.2">
      <c r="A255" s="4">
        <v>44174</v>
      </c>
      <c r="B255" s="5">
        <v>11427</v>
      </c>
      <c r="C255" s="5">
        <v>7187</v>
      </c>
      <c r="D255" s="5">
        <v>8354</v>
      </c>
      <c r="E255" s="5">
        <v>15381</v>
      </c>
      <c r="F255" s="5">
        <v>53263</v>
      </c>
      <c r="G255" s="5">
        <v>11122</v>
      </c>
      <c r="H255" s="5">
        <v>8842</v>
      </c>
      <c r="I255" s="5">
        <v>16170</v>
      </c>
      <c r="J255" s="5">
        <v>14336</v>
      </c>
      <c r="K255" s="5">
        <v>7140</v>
      </c>
      <c r="L255" s="5">
        <v>9382</v>
      </c>
      <c r="M255" s="5">
        <v>7749</v>
      </c>
      <c r="N255" s="5">
        <v>6105</v>
      </c>
      <c r="O255" s="5">
        <v>33611</v>
      </c>
      <c r="P255" s="5">
        <v>5753</v>
      </c>
      <c r="Q255" s="5">
        <v>13197</v>
      </c>
      <c r="R255" s="5">
        <v>4460</v>
      </c>
      <c r="S255" s="5">
        <v>8568</v>
      </c>
      <c r="T255" s="5">
        <v>10350</v>
      </c>
      <c r="U255" s="5">
        <v>7191</v>
      </c>
    </row>
    <row r="256" spans="1:21" x14ac:dyDescent="0.2">
      <c r="A256" s="4">
        <v>44175</v>
      </c>
      <c r="B256" s="5">
        <v>11720</v>
      </c>
      <c r="C256" s="5">
        <v>7374</v>
      </c>
      <c r="D256" s="5">
        <v>8628</v>
      </c>
      <c r="E256" s="5">
        <v>15635</v>
      </c>
      <c r="F256" s="5">
        <v>53901</v>
      </c>
      <c r="G256" s="5">
        <v>11461</v>
      </c>
      <c r="H256" s="5">
        <v>9073</v>
      </c>
      <c r="I256" s="5">
        <v>16425</v>
      </c>
      <c r="J256" s="5">
        <v>14709</v>
      </c>
      <c r="K256" s="5">
        <v>7279</v>
      </c>
      <c r="L256" s="5">
        <v>9600</v>
      </c>
      <c r="M256" s="5">
        <v>7902</v>
      </c>
      <c r="N256" s="5">
        <v>6311</v>
      </c>
      <c r="O256" s="5">
        <v>34142</v>
      </c>
      <c r="P256" s="5">
        <v>6031</v>
      </c>
      <c r="Q256" s="5">
        <v>13455</v>
      </c>
      <c r="R256" s="5">
        <v>4617</v>
      </c>
      <c r="S256" s="5">
        <v>8767</v>
      </c>
      <c r="T256" s="5">
        <v>10589</v>
      </c>
      <c r="U256" s="5">
        <v>7384</v>
      </c>
    </row>
    <row r="257" spans="1:21" x14ac:dyDescent="0.2">
      <c r="A257" s="4">
        <v>44176</v>
      </c>
      <c r="B257" s="5">
        <v>11990</v>
      </c>
      <c r="C257" s="5">
        <v>7610</v>
      </c>
      <c r="D257" s="5">
        <v>8932</v>
      </c>
      <c r="E257" s="5">
        <v>15899</v>
      </c>
      <c r="F257" s="5">
        <v>54691</v>
      </c>
      <c r="G257" s="5">
        <v>11781</v>
      </c>
      <c r="H257" s="5">
        <v>9350</v>
      </c>
      <c r="I257" s="5">
        <v>16673</v>
      </c>
      <c r="J257" s="5">
        <v>15114</v>
      </c>
      <c r="K257" s="5">
        <v>7431</v>
      </c>
      <c r="L257" s="5">
        <v>9911</v>
      </c>
      <c r="M257" s="5">
        <v>8110</v>
      </c>
      <c r="N257" s="5">
        <v>6501</v>
      </c>
      <c r="O257" s="5">
        <v>34893</v>
      </c>
      <c r="P257" s="5">
        <v>6294</v>
      </c>
      <c r="Q257" s="5">
        <v>13752</v>
      </c>
      <c r="R257" s="5">
        <v>4845</v>
      </c>
      <c r="S257" s="5">
        <v>8956</v>
      </c>
      <c r="T257" s="5">
        <v>10834</v>
      </c>
      <c r="U257" s="5">
        <v>7633</v>
      </c>
    </row>
    <row r="258" spans="1:21" x14ac:dyDescent="0.2">
      <c r="A258" s="4">
        <v>44177</v>
      </c>
      <c r="B258" s="5">
        <v>12226</v>
      </c>
      <c r="C258" s="5">
        <v>7854</v>
      </c>
      <c r="D258" s="5">
        <v>9231</v>
      </c>
      <c r="E258" s="5">
        <v>16196</v>
      </c>
      <c r="F258" s="5">
        <v>55310</v>
      </c>
      <c r="G258" s="5">
        <v>12075</v>
      </c>
      <c r="H258" s="5">
        <v>9569</v>
      </c>
      <c r="I258" s="5">
        <v>16903</v>
      </c>
      <c r="J258" s="5">
        <v>15387</v>
      </c>
      <c r="K258" s="5">
        <v>7601</v>
      </c>
      <c r="L258" s="5">
        <v>10183</v>
      </c>
      <c r="M258" s="5">
        <v>8283</v>
      </c>
      <c r="N258" s="5">
        <v>6662</v>
      </c>
      <c r="O258" s="5">
        <v>35351</v>
      </c>
      <c r="P258" s="5">
        <v>6523</v>
      </c>
      <c r="Q258" s="5">
        <v>13959</v>
      </c>
      <c r="R258" s="5">
        <v>4976</v>
      </c>
      <c r="S258" s="5">
        <v>9130</v>
      </c>
      <c r="T258" s="5">
        <v>11076</v>
      </c>
      <c r="U258" s="5">
        <v>7752</v>
      </c>
    </row>
    <row r="259" spans="1:21" x14ac:dyDescent="0.2">
      <c r="A259" s="4">
        <v>44178</v>
      </c>
      <c r="B259" s="5">
        <v>12374</v>
      </c>
      <c r="C259" s="5">
        <v>8023</v>
      </c>
      <c r="D259" s="5">
        <v>9384</v>
      </c>
      <c r="E259" s="5">
        <v>16465</v>
      </c>
      <c r="F259" s="5">
        <v>55801</v>
      </c>
      <c r="G259" s="5">
        <v>12262</v>
      </c>
      <c r="H259" s="5">
        <v>9783</v>
      </c>
      <c r="I259" s="5">
        <v>17090</v>
      </c>
      <c r="J259" s="5">
        <v>15612</v>
      </c>
      <c r="K259" s="5">
        <v>7713</v>
      </c>
      <c r="L259" s="5">
        <v>10442</v>
      </c>
      <c r="M259" s="5">
        <v>8428</v>
      </c>
      <c r="N259" s="5">
        <v>6788</v>
      </c>
      <c r="O259" s="5">
        <v>35776</v>
      </c>
      <c r="P259" s="5">
        <v>6736</v>
      </c>
      <c r="Q259" s="5">
        <v>14125</v>
      </c>
      <c r="R259" s="5">
        <v>5121</v>
      </c>
      <c r="S259" s="5">
        <v>9282</v>
      </c>
      <c r="T259" s="5">
        <v>11264</v>
      </c>
      <c r="U259" s="5">
        <v>7931</v>
      </c>
    </row>
    <row r="260" spans="1:21" x14ac:dyDescent="0.2">
      <c r="A260" s="4">
        <v>44179</v>
      </c>
      <c r="B260" s="5">
        <v>12568</v>
      </c>
      <c r="C260" s="5">
        <v>8169</v>
      </c>
      <c r="D260" s="5">
        <v>9531</v>
      </c>
      <c r="E260" s="5">
        <v>16608</v>
      </c>
      <c r="F260" s="5">
        <v>56312</v>
      </c>
      <c r="G260" s="5">
        <v>12468</v>
      </c>
      <c r="H260" s="5">
        <v>9950</v>
      </c>
      <c r="I260" s="5">
        <v>17254</v>
      </c>
      <c r="J260" s="5">
        <v>15795</v>
      </c>
      <c r="K260" s="5">
        <v>7806</v>
      </c>
      <c r="L260" s="5">
        <v>10575</v>
      </c>
      <c r="M260" s="5">
        <v>8558</v>
      </c>
      <c r="N260" s="5">
        <v>6903</v>
      </c>
      <c r="O260" s="5">
        <v>36231</v>
      </c>
      <c r="P260" s="5">
        <v>6828</v>
      </c>
      <c r="Q260" s="5">
        <v>14269</v>
      </c>
      <c r="R260" s="5">
        <v>5278</v>
      </c>
      <c r="S260" s="5">
        <v>9369</v>
      </c>
      <c r="T260" s="5">
        <v>11364</v>
      </c>
      <c r="U260" s="5">
        <v>8034</v>
      </c>
    </row>
    <row r="261" spans="1:21" x14ac:dyDescent="0.2">
      <c r="A261" s="4">
        <v>44180</v>
      </c>
      <c r="B261" s="5">
        <v>12638</v>
      </c>
      <c r="C261" s="5">
        <v>8245</v>
      </c>
      <c r="D261" s="5">
        <v>9629</v>
      </c>
      <c r="E261" s="5">
        <v>16690</v>
      </c>
      <c r="F261" s="5">
        <v>56579</v>
      </c>
      <c r="G261" s="5">
        <v>12560</v>
      </c>
      <c r="H261" s="5">
        <v>9993</v>
      </c>
      <c r="I261" s="5">
        <v>17287</v>
      </c>
      <c r="J261" s="5">
        <v>15891</v>
      </c>
      <c r="K261" s="5">
        <v>7858</v>
      </c>
      <c r="L261" s="5">
        <v>10716</v>
      </c>
      <c r="M261" s="5">
        <v>8668</v>
      </c>
      <c r="N261" s="5">
        <v>6929</v>
      </c>
      <c r="O261" s="5">
        <v>36494</v>
      </c>
      <c r="P261" s="5">
        <v>6896</v>
      </c>
      <c r="Q261" s="5">
        <v>14351</v>
      </c>
      <c r="R261" s="5">
        <v>5323</v>
      </c>
      <c r="S261" s="5">
        <v>9442</v>
      </c>
      <c r="T261" s="5">
        <v>11465</v>
      </c>
      <c r="U261" s="5">
        <v>8109</v>
      </c>
    </row>
    <row r="262" spans="1:21" x14ac:dyDescent="0.2">
      <c r="A262" s="4">
        <v>44181</v>
      </c>
      <c r="B262" s="5">
        <v>12728</v>
      </c>
      <c r="C262" s="5">
        <v>8361</v>
      </c>
      <c r="D262" s="5">
        <v>9765</v>
      </c>
      <c r="E262" s="5">
        <v>16854</v>
      </c>
      <c r="F262" s="5">
        <v>57000</v>
      </c>
      <c r="G262" s="5">
        <v>12737</v>
      </c>
      <c r="H262" s="5">
        <v>10106</v>
      </c>
      <c r="I262" s="5">
        <v>17381</v>
      </c>
      <c r="J262" s="5">
        <v>16151</v>
      </c>
      <c r="K262" s="5">
        <v>7948</v>
      </c>
      <c r="L262" s="5">
        <v>10834</v>
      </c>
      <c r="M262" s="5">
        <v>8769</v>
      </c>
      <c r="N262" s="5">
        <v>7056</v>
      </c>
      <c r="O262" s="5">
        <v>36780</v>
      </c>
      <c r="P262" s="5">
        <v>6937</v>
      </c>
      <c r="Q262" s="5">
        <v>14507</v>
      </c>
      <c r="R262" s="5">
        <v>5366</v>
      </c>
      <c r="S262" s="5">
        <v>9549</v>
      </c>
      <c r="T262" s="5">
        <v>11574</v>
      </c>
      <c r="U262" s="5">
        <v>8164</v>
      </c>
    </row>
    <row r="263" spans="1:21" x14ac:dyDescent="0.2">
      <c r="A263" s="4">
        <v>44182</v>
      </c>
      <c r="B263" s="5">
        <v>12899</v>
      </c>
      <c r="C263" s="5">
        <v>8514</v>
      </c>
      <c r="D263" s="5">
        <v>9845</v>
      </c>
      <c r="E263" s="5">
        <v>17028</v>
      </c>
      <c r="F263" s="5">
        <v>57352</v>
      </c>
      <c r="G263" s="5">
        <v>12865</v>
      </c>
      <c r="H263" s="5">
        <v>10206</v>
      </c>
      <c r="I263" s="5">
        <v>17502</v>
      </c>
      <c r="J263" s="5">
        <v>16439</v>
      </c>
      <c r="K263" s="5">
        <v>8046</v>
      </c>
      <c r="L263" s="5">
        <v>10990</v>
      </c>
      <c r="M263" s="5">
        <v>8860</v>
      </c>
      <c r="N263" s="5">
        <v>7174</v>
      </c>
      <c r="O263" s="5">
        <v>37044</v>
      </c>
      <c r="P263" s="5">
        <v>7020</v>
      </c>
      <c r="Q263" s="5">
        <v>14662</v>
      </c>
      <c r="R263" s="5">
        <v>5484</v>
      </c>
      <c r="S263" s="5">
        <v>9611</v>
      </c>
      <c r="T263" s="5">
        <v>11709</v>
      </c>
      <c r="U263" s="5">
        <v>8299</v>
      </c>
    </row>
    <row r="264" spans="1:21" x14ac:dyDescent="0.2">
      <c r="A264" s="4">
        <v>44183</v>
      </c>
      <c r="B264" s="5">
        <v>13084</v>
      </c>
      <c r="C264" s="5">
        <v>8709</v>
      </c>
      <c r="D264" s="5">
        <v>9939</v>
      </c>
      <c r="E264" s="5">
        <v>17173</v>
      </c>
      <c r="F264" s="5">
        <v>58036</v>
      </c>
      <c r="G264" s="5">
        <v>13155</v>
      </c>
      <c r="H264" s="5">
        <v>10432</v>
      </c>
      <c r="I264" s="5">
        <v>17693</v>
      </c>
      <c r="J264" s="5">
        <v>16694</v>
      </c>
      <c r="K264" s="5">
        <v>8191</v>
      </c>
      <c r="L264" s="5">
        <v>11196</v>
      </c>
      <c r="M264" s="5">
        <v>9053</v>
      </c>
      <c r="N264" s="5">
        <v>7268</v>
      </c>
      <c r="O264" s="5">
        <v>37623</v>
      </c>
      <c r="P264" s="5">
        <v>7184</v>
      </c>
      <c r="Q264" s="5">
        <v>14870</v>
      </c>
      <c r="R264" s="5">
        <v>5659</v>
      </c>
      <c r="S264" s="5">
        <v>9713</v>
      </c>
      <c r="T264" s="5">
        <v>11870</v>
      </c>
      <c r="U264" s="5">
        <v>8435</v>
      </c>
    </row>
    <row r="265" spans="1:21" x14ac:dyDescent="0.2">
      <c r="A265" s="4">
        <v>44184</v>
      </c>
      <c r="B265" s="5">
        <v>13346</v>
      </c>
      <c r="C265" s="5">
        <v>8856</v>
      </c>
      <c r="D265" s="5">
        <v>10189</v>
      </c>
      <c r="E265" s="5">
        <v>17402</v>
      </c>
      <c r="F265" s="5">
        <v>58454</v>
      </c>
      <c r="G265" s="5">
        <v>13528</v>
      </c>
      <c r="H265" s="5">
        <v>10598</v>
      </c>
      <c r="I265" s="5">
        <v>17827</v>
      </c>
      <c r="J265" s="5">
        <v>16928</v>
      </c>
      <c r="K265" s="5">
        <v>8316</v>
      </c>
      <c r="L265" s="5">
        <v>11321</v>
      </c>
      <c r="M265" s="5">
        <v>9176</v>
      </c>
      <c r="N265" s="5">
        <v>7422</v>
      </c>
      <c r="O265" s="5">
        <v>38076</v>
      </c>
      <c r="P265" s="5">
        <v>7415</v>
      </c>
      <c r="Q265" s="5">
        <v>15015</v>
      </c>
      <c r="R265" s="5">
        <v>5742</v>
      </c>
      <c r="S265" s="5">
        <v>9816</v>
      </c>
      <c r="T265" s="5">
        <v>12015</v>
      </c>
      <c r="U265" s="5">
        <v>8582</v>
      </c>
    </row>
    <row r="266" spans="1:21" x14ac:dyDescent="0.2">
      <c r="A266" s="4">
        <v>44185</v>
      </c>
      <c r="B266" s="5">
        <v>13474</v>
      </c>
      <c r="C266" s="5">
        <v>9056</v>
      </c>
      <c r="D266" s="5">
        <v>10292</v>
      </c>
      <c r="E266" s="5">
        <v>17557</v>
      </c>
      <c r="F266" s="5">
        <v>58948</v>
      </c>
      <c r="G266" s="5">
        <v>13686</v>
      </c>
      <c r="H266" s="5">
        <v>10741</v>
      </c>
      <c r="I266" s="5">
        <v>17926</v>
      </c>
      <c r="J266" s="5">
        <v>17054</v>
      </c>
      <c r="K266" s="5">
        <v>8392</v>
      </c>
      <c r="L266" s="5">
        <v>11443</v>
      </c>
      <c r="M266" s="5">
        <v>9351</v>
      </c>
      <c r="N266" s="5">
        <v>7480</v>
      </c>
      <c r="O266" s="5">
        <v>38412</v>
      </c>
      <c r="P266" s="5">
        <v>7508</v>
      </c>
      <c r="Q266" s="5">
        <v>15138</v>
      </c>
      <c r="R266" s="5">
        <v>5817</v>
      </c>
      <c r="S266" s="5">
        <v>9896</v>
      </c>
      <c r="T266" s="5">
        <v>12140</v>
      </c>
      <c r="U266" s="5">
        <v>8678</v>
      </c>
    </row>
    <row r="267" spans="1:21" x14ac:dyDescent="0.2">
      <c r="A267" s="4">
        <v>44186</v>
      </c>
      <c r="B267" s="5">
        <v>13632</v>
      </c>
      <c r="C267" s="5">
        <v>9163</v>
      </c>
      <c r="D267" s="5">
        <v>10359</v>
      </c>
      <c r="E267" s="5">
        <v>17619</v>
      </c>
      <c r="F267" s="5">
        <v>59235</v>
      </c>
      <c r="G267" s="5">
        <v>13820</v>
      </c>
      <c r="H267" s="5">
        <v>10833</v>
      </c>
      <c r="I267" s="5">
        <v>17980</v>
      </c>
      <c r="J267" s="5">
        <v>17197</v>
      </c>
      <c r="K267" s="5">
        <v>8465</v>
      </c>
      <c r="L267" s="5">
        <v>11533</v>
      </c>
      <c r="M267" s="5">
        <v>9409</v>
      </c>
      <c r="N267" s="5">
        <v>7525</v>
      </c>
      <c r="O267" s="5">
        <v>38700</v>
      </c>
      <c r="P267" s="5">
        <v>7650</v>
      </c>
      <c r="Q267" s="5">
        <v>15220</v>
      </c>
      <c r="R267" s="5">
        <v>5884</v>
      </c>
      <c r="S267" s="5">
        <v>9964</v>
      </c>
      <c r="T267" s="5">
        <v>12210</v>
      </c>
      <c r="U267" s="5">
        <v>8732</v>
      </c>
    </row>
    <row r="268" spans="1:21" x14ac:dyDescent="0.2">
      <c r="A268" s="4">
        <v>44187</v>
      </c>
      <c r="B268" s="5">
        <v>13680</v>
      </c>
      <c r="C268" s="5">
        <v>9256</v>
      </c>
      <c r="D268" s="5">
        <v>10405</v>
      </c>
      <c r="E268" s="5">
        <v>17654</v>
      </c>
      <c r="F268" s="5">
        <v>59396</v>
      </c>
      <c r="G268" s="5">
        <v>13868</v>
      </c>
      <c r="H268" s="5">
        <v>10879</v>
      </c>
      <c r="I268" s="5">
        <v>18000</v>
      </c>
      <c r="J268" s="5">
        <v>17291</v>
      </c>
      <c r="K268" s="5">
        <v>8494</v>
      </c>
      <c r="L268" s="5">
        <v>11591</v>
      </c>
      <c r="M268" s="5">
        <v>9446</v>
      </c>
      <c r="N268" s="5">
        <v>7537</v>
      </c>
      <c r="O268" s="5">
        <v>38839</v>
      </c>
      <c r="P268" s="5">
        <v>7712</v>
      </c>
      <c r="Q268" s="5">
        <v>15323</v>
      </c>
      <c r="R268" s="5">
        <v>5909</v>
      </c>
      <c r="S268" s="5">
        <v>10018</v>
      </c>
      <c r="T268" s="5">
        <v>12288</v>
      </c>
      <c r="U268" s="5">
        <v>8782</v>
      </c>
    </row>
    <row r="269" spans="1:21" x14ac:dyDescent="0.2">
      <c r="A269" s="4">
        <v>44188</v>
      </c>
      <c r="B269" s="5">
        <v>13746</v>
      </c>
      <c r="C269" s="5">
        <v>9361</v>
      </c>
      <c r="D269" s="5">
        <v>10500</v>
      </c>
      <c r="E269" s="5">
        <v>17747</v>
      </c>
      <c r="F269" s="5">
        <v>59694</v>
      </c>
      <c r="G269" s="5">
        <v>13959</v>
      </c>
      <c r="H269" s="5">
        <v>10969</v>
      </c>
      <c r="I269" s="5">
        <v>18085</v>
      </c>
      <c r="J269" s="5">
        <v>17416</v>
      </c>
      <c r="K269" s="5">
        <v>8555</v>
      </c>
      <c r="L269" s="5">
        <v>11700</v>
      </c>
      <c r="M269" s="5">
        <v>9511</v>
      </c>
      <c r="N269" s="5">
        <v>7618</v>
      </c>
      <c r="O269" s="5">
        <v>39001</v>
      </c>
      <c r="P269" s="5">
        <v>7812</v>
      </c>
      <c r="Q269" s="5">
        <v>15398</v>
      </c>
      <c r="R269" s="5">
        <v>5944</v>
      </c>
      <c r="S269" s="5">
        <v>10060</v>
      </c>
      <c r="T269" s="5">
        <v>12372</v>
      </c>
      <c r="U269" s="5">
        <v>8814</v>
      </c>
    </row>
    <row r="270" spans="1:21" x14ac:dyDescent="0.2">
      <c r="A270" s="4">
        <v>44189</v>
      </c>
      <c r="B270" s="5">
        <v>13953</v>
      </c>
      <c r="C270" s="5">
        <v>9561</v>
      </c>
      <c r="D270" s="5">
        <v>10639</v>
      </c>
      <c r="E270" s="5">
        <v>17869</v>
      </c>
      <c r="F270" s="5">
        <v>60125</v>
      </c>
      <c r="G270" s="5">
        <v>14157</v>
      </c>
      <c r="H270" s="5">
        <v>11113</v>
      </c>
      <c r="I270" s="5">
        <v>18292</v>
      </c>
      <c r="J270" s="5">
        <v>17660</v>
      </c>
      <c r="K270" s="5">
        <v>8650</v>
      </c>
      <c r="L270" s="5">
        <v>11829</v>
      </c>
      <c r="M270" s="5">
        <v>9613</v>
      </c>
      <c r="N270" s="5">
        <v>7692</v>
      </c>
      <c r="O270" s="5">
        <v>39332</v>
      </c>
      <c r="P270" s="5">
        <v>7994</v>
      </c>
      <c r="Q270" s="5">
        <v>15510</v>
      </c>
      <c r="R270" s="5">
        <v>6018</v>
      </c>
      <c r="S270" s="5">
        <v>10137</v>
      </c>
      <c r="T270" s="5">
        <v>12518</v>
      </c>
      <c r="U270" s="5">
        <v>8892</v>
      </c>
    </row>
    <row r="271" spans="1:21" x14ac:dyDescent="0.2">
      <c r="A271" s="4">
        <v>44190</v>
      </c>
      <c r="B271" s="5">
        <v>14084</v>
      </c>
      <c r="C271" s="5">
        <v>9739</v>
      </c>
      <c r="D271" s="5">
        <v>10717</v>
      </c>
      <c r="E271" s="5">
        <v>18005</v>
      </c>
      <c r="F271" s="5">
        <v>60562</v>
      </c>
      <c r="G271" s="5">
        <v>14264</v>
      </c>
      <c r="H271" s="5">
        <v>11216</v>
      </c>
      <c r="I271" s="5">
        <v>18419</v>
      </c>
      <c r="J271" s="5">
        <v>17858</v>
      </c>
      <c r="K271" s="5">
        <v>8694</v>
      </c>
      <c r="L271" s="5">
        <v>11954</v>
      </c>
      <c r="M271" s="5">
        <v>9670</v>
      </c>
      <c r="N271" s="5">
        <v>7752</v>
      </c>
      <c r="O271" s="5">
        <v>39601</v>
      </c>
      <c r="P271" s="5">
        <v>8113</v>
      </c>
      <c r="Q271" s="5">
        <v>15630</v>
      </c>
      <c r="R271" s="5">
        <v>6067</v>
      </c>
      <c r="S271" s="5">
        <v>10203</v>
      </c>
      <c r="T271" s="5">
        <v>12646</v>
      </c>
      <c r="U271" s="5">
        <v>8970</v>
      </c>
    </row>
    <row r="272" spans="1:21" x14ac:dyDescent="0.2">
      <c r="A272" s="4">
        <v>44191</v>
      </c>
      <c r="B272" s="5">
        <v>14197</v>
      </c>
      <c r="C272" s="5">
        <v>9839</v>
      </c>
      <c r="D272" s="5">
        <v>10770</v>
      </c>
      <c r="E272" s="5">
        <v>18020</v>
      </c>
      <c r="F272" s="5">
        <v>60752</v>
      </c>
      <c r="G272" s="5">
        <v>14331</v>
      </c>
      <c r="H272" s="5">
        <v>11244</v>
      </c>
      <c r="I272" s="5">
        <v>18457</v>
      </c>
      <c r="J272" s="5">
        <v>17947</v>
      </c>
      <c r="K272" s="5">
        <v>8752</v>
      </c>
      <c r="L272" s="5">
        <v>12034</v>
      </c>
      <c r="M272" s="5">
        <v>9711</v>
      </c>
      <c r="N272" s="5">
        <v>7754</v>
      </c>
      <c r="O272" s="5">
        <v>39734</v>
      </c>
      <c r="P272" s="5">
        <v>8166</v>
      </c>
      <c r="Q272" s="5">
        <v>15711</v>
      </c>
      <c r="R272" s="5">
        <v>6082</v>
      </c>
      <c r="S272" s="5">
        <v>10208</v>
      </c>
      <c r="T272" s="5">
        <v>12665</v>
      </c>
      <c r="U272" s="5">
        <v>8988</v>
      </c>
    </row>
    <row r="273" spans="1:21" x14ac:dyDescent="0.2">
      <c r="A273" s="4">
        <v>44192</v>
      </c>
      <c r="B273" s="5">
        <v>14247</v>
      </c>
      <c r="C273" s="5">
        <v>9879</v>
      </c>
      <c r="D273" s="5">
        <v>10804</v>
      </c>
      <c r="E273" s="5">
        <v>18076</v>
      </c>
      <c r="F273" s="5">
        <v>60814</v>
      </c>
      <c r="G273" s="5">
        <v>14394</v>
      </c>
      <c r="H273" s="5">
        <v>11275</v>
      </c>
      <c r="I273" s="5">
        <v>18481</v>
      </c>
      <c r="J273" s="5">
        <v>17999</v>
      </c>
      <c r="K273" s="5">
        <v>8760</v>
      </c>
      <c r="L273" s="5">
        <v>12062</v>
      </c>
      <c r="M273" s="5">
        <v>9721</v>
      </c>
      <c r="N273" s="5">
        <v>7755</v>
      </c>
      <c r="O273" s="5">
        <v>39784</v>
      </c>
      <c r="P273" s="5">
        <v>8180</v>
      </c>
      <c r="Q273" s="5">
        <v>15762</v>
      </c>
      <c r="R273" s="5">
        <v>6092</v>
      </c>
      <c r="S273" s="5">
        <v>10248</v>
      </c>
      <c r="T273" s="5">
        <v>12696</v>
      </c>
      <c r="U273" s="5">
        <v>9031</v>
      </c>
    </row>
    <row r="274" spans="1:21" x14ac:dyDescent="0.2">
      <c r="A274" s="4">
        <v>44193</v>
      </c>
      <c r="B274" s="5">
        <v>14280</v>
      </c>
      <c r="C274" s="5">
        <v>9915</v>
      </c>
      <c r="D274" s="5">
        <v>10811</v>
      </c>
      <c r="E274" s="5">
        <v>18100</v>
      </c>
      <c r="F274" s="5">
        <v>60924</v>
      </c>
      <c r="G274" s="5">
        <v>14433</v>
      </c>
      <c r="H274" s="5">
        <v>11292</v>
      </c>
      <c r="I274" s="5">
        <v>18486</v>
      </c>
      <c r="J274" s="5">
        <v>18025</v>
      </c>
      <c r="K274" s="5">
        <v>8771</v>
      </c>
      <c r="L274" s="5">
        <v>12127</v>
      </c>
      <c r="M274" s="5">
        <v>9727</v>
      </c>
      <c r="N274" s="5">
        <v>7779</v>
      </c>
      <c r="O274" s="5">
        <v>39843</v>
      </c>
      <c r="P274" s="5">
        <v>8208</v>
      </c>
      <c r="Q274" s="5">
        <v>15786</v>
      </c>
      <c r="R274" s="5">
        <v>6140</v>
      </c>
      <c r="S274" s="5">
        <v>10256</v>
      </c>
      <c r="T274" s="5">
        <v>12724</v>
      </c>
      <c r="U274" s="5">
        <v>9042</v>
      </c>
    </row>
    <row r="275" spans="1:21" x14ac:dyDescent="0.2">
      <c r="A275" s="4">
        <v>44194</v>
      </c>
      <c r="B275" s="5">
        <v>14318</v>
      </c>
      <c r="C275" s="5">
        <v>9984</v>
      </c>
      <c r="D275" s="5">
        <v>10842</v>
      </c>
      <c r="E275" s="5">
        <v>18146</v>
      </c>
      <c r="F275" s="5">
        <v>61041</v>
      </c>
      <c r="G275" s="5">
        <v>14503</v>
      </c>
      <c r="H275" s="5">
        <v>11337</v>
      </c>
      <c r="I275" s="5">
        <v>18521</v>
      </c>
      <c r="J275" s="5">
        <v>18092</v>
      </c>
      <c r="K275" s="5">
        <v>8801</v>
      </c>
      <c r="L275" s="5">
        <v>12167</v>
      </c>
      <c r="M275" s="5">
        <v>9754</v>
      </c>
      <c r="N275" s="5">
        <v>7789</v>
      </c>
      <c r="O275" s="5">
        <v>39909</v>
      </c>
      <c r="P275" s="5">
        <v>8260</v>
      </c>
      <c r="Q275" s="5">
        <v>15848</v>
      </c>
      <c r="R275" s="5">
        <v>6172</v>
      </c>
      <c r="S275" s="5">
        <v>10269</v>
      </c>
      <c r="T275" s="5">
        <v>12750</v>
      </c>
      <c r="U275" s="5">
        <v>9068</v>
      </c>
    </row>
    <row r="276" spans="1:21" x14ac:dyDescent="0.2">
      <c r="A276" s="4">
        <v>44195</v>
      </c>
      <c r="B276" s="5">
        <v>14387</v>
      </c>
      <c r="C276" s="5">
        <v>10098</v>
      </c>
      <c r="D276" s="5">
        <v>10894</v>
      </c>
      <c r="E276" s="5">
        <v>18193</v>
      </c>
      <c r="F276" s="5">
        <v>61405</v>
      </c>
      <c r="G276" s="5">
        <v>14588</v>
      </c>
      <c r="H276" s="5">
        <v>11441</v>
      </c>
      <c r="I276" s="5">
        <v>18606</v>
      </c>
      <c r="J276" s="5">
        <v>18264</v>
      </c>
      <c r="K276" s="5">
        <v>8866</v>
      </c>
      <c r="L276" s="5">
        <v>12256</v>
      </c>
      <c r="M276" s="5">
        <v>9814</v>
      </c>
      <c r="N276" s="5">
        <v>7849</v>
      </c>
      <c r="O276" s="5">
        <v>40131</v>
      </c>
      <c r="P276" s="5">
        <v>8349</v>
      </c>
      <c r="Q276" s="5">
        <v>15906</v>
      </c>
      <c r="R276" s="5">
        <v>6206</v>
      </c>
      <c r="S276" s="5">
        <v>10336</v>
      </c>
      <c r="T276" s="5">
        <v>12823</v>
      </c>
      <c r="U276" s="5">
        <v>9131</v>
      </c>
    </row>
    <row r="277" spans="1:21" x14ac:dyDescent="0.2">
      <c r="A277" s="4">
        <v>44196</v>
      </c>
      <c r="B277" s="5">
        <v>14577</v>
      </c>
      <c r="C277" s="5">
        <v>10291</v>
      </c>
      <c r="D277" s="5">
        <v>10977</v>
      </c>
      <c r="E277" s="5">
        <v>18327</v>
      </c>
      <c r="F277" s="5">
        <v>61752</v>
      </c>
      <c r="G277" s="5">
        <v>14783</v>
      </c>
      <c r="H277" s="5">
        <v>11577</v>
      </c>
      <c r="I277" s="5">
        <v>18730</v>
      </c>
      <c r="J277" s="5">
        <v>18490</v>
      </c>
      <c r="K277" s="5">
        <v>8946</v>
      </c>
      <c r="L277" s="5">
        <v>12398</v>
      </c>
      <c r="M277" s="5">
        <v>9904</v>
      </c>
      <c r="N277" s="5">
        <v>7963</v>
      </c>
      <c r="O277" s="5">
        <v>40421</v>
      </c>
      <c r="P277" s="5">
        <v>8471</v>
      </c>
      <c r="Q277" s="5">
        <v>16014</v>
      </c>
      <c r="R277" s="5">
        <v>6294</v>
      </c>
      <c r="S277" s="5">
        <v>10414</v>
      </c>
      <c r="T277" s="5">
        <v>12984</v>
      </c>
      <c r="U277" s="5">
        <v>9221</v>
      </c>
    </row>
    <row r="278" spans="1:21" x14ac:dyDescent="0.2">
      <c r="A278" s="4">
        <v>44197</v>
      </c>
      <c r="B278" s="5">
        <v>14751</v>
      </c>
      <c r="C278" s="5">
        <v>10473</v>
      </c>
      <c r="D278" s="5">
        <v>11075</v>
      </c>
      <c r="E278" s="5">
        <v>18481</v>
      </c>
      <c r="F278" s="5">
        <v>62080</v>
      </c>
      <c r="G278" s="5">
        <v>14942</v>
      </c>
      <c r="H278" s="5">
        <v>11736</v>
      </c>
      <c r="I278" s="5">
        <v>18814</v>
      </c>
      <c r="J278" s="5">
        <v>18652</v>
      </c>
      <c r="K278" s="5">
        <v>9029</v>
      </c>
      <c r="L278" s="5">
        <v>12489</v>
      </c>
      <c r="M278" s="5">
        <v>9986</v>
      </c>
      <c r="N278" s="5">
        <v>8018</v>
      </c>
      <c r="O278" s="5">
        <v>40667</v>
      </c>
      <c r="P278" s="5">
        <v>8594</v>
      </c>
      <c r="Q278" s="5">
        <v>16121</v>
      </c>
      <c r="R278" s="5">
        <v>6403</v>
      </c>
      <c r="S278" s="5">
        <v>10482</v>
      </c>
      <c r="T278" s="5">
        <v>13137</v>
      </c>
      <c r="U278" s="5">
        <v>9348</v>
      </c>
    </row>
    <row r="279" spans="1:21" x14ac:dyDescent="0.2">
      <c r="A279" s="4">
        <v>44198</v>
      </c>
      <c r="B279" s="5">
        <v>14845</v>
      </c>
      <c r="C279" s="5">
        <v>10537</v>
      </c>
      <c r="D279" s="5">
        <v>11152</v>
      </c>
      <c r="E279" s="5">
        <v>18522</v>
      </c>
      <c r="F279" s="5">
        <v>62298</v>
      </c>
      <c r="G279" s="5">
        <v>14994</v>
      </c>
      <c r="H279" s="5">
        <v>11816</v>
      </c>
      <c r="I279" s="5">
        <v>18871</v>
      </c>
      <c r="J279" s="5">
        <v>18747</v>
      </c>
      <c r="K279" s="5">
        <v>9073</v>
      </c>
      <c r="L279" s="5">
        <v>12568</v>
      </c>
      <c r="M279" s="5">
        <v>9999</v>
      </c>
      <c r="N279" s="5">
        <v>8046</v>
      </c>
      <c r="O279" s="5">
        <v>40847</v>
      </c>
      <c r="P279" s="5">
        <v>8679</v>
      </c>
      <c r="Q279" s="5">
        <v>16209</v>
      </c>
      <c r="R279" s="5">
        <v>6413</v>
      </c>
      <c r="S279" s="5">
        <v>10512</v>
      </c>
      <c r="T279" s="5">
        <v>13182</v>
      </c>
      <c r="U279" s="5">
        <v>9378</v>
      </c>
    </row>
    <row r="280" spans="1:21" x14ac:dyDescent="0.2">
      <c r="A280" s="4">
        <v>44199</v>
      </c>
      <c r="B280" s="5">
        <v>14934</v>
      </c>
      <c r="C280" s="5">
        <v>10613</v>
      </c>
      <c r="D280" s="5">
        <v>11194</v>
      </c>
      <c r="E280" s="5">
        <v>18607</v>
      </c>
      <c r="F280" s="5">
        <v>62423</v>
      </c>
      <c r="G280" s="5">
        <v>15056</v>
      </c>
      <c r="H280" s="5">
        <v>11890</v>
      </c>
      <c r="I280" s="5">
        <v>18939</v>
      </c>
      <c r="J280" s="5">
        <v>18796</v>
      </c>
      <c r="K280" s="5">
        <v>9102</v>
      </c>
      <c r="L280" s="5">
        <v>12631</v>
      </c>
      <c r="M280" s="5">
        <v>10048</v>
      </c>
      <c r="N280" s="5">
        <v>8049</v>
      </c>
      <c r="O280" s="5">
        <v>41036</v>
      </c>
      <c r="P280" s="5">
        <v>8720</v>
      </c>
      <c r="Q280" s="5">
        <v>16277</v>
      </c>
      <c r="R280" s="5">
        <v>6503</v>
      </c>
      <c r="S280" s="5">
        <v>10517</v>
      </c>
      <c r="T280" s="5">
        <v>13205</v>
      </c>
      <c r="U280" s="5">
        <v>9455</v>
      </c>
    </row>
    <row r="281" spans="1:21" x14ac:dyDescent="0.2">
      <c r="A281" s="4">
        <v>44200</v>
      </c>
      <c r="B281" s="5">
        <v>14967</v>
      </c>
      <c r="C281" s="5">
        <v>10658</v>
      </c>
      <c r="D281" s="5">
        <v>11222</v>
      </c>
      <c r="E281" s="5">
        <v>18651</v>
      </c>
      <c r="F281" s="5">
        <v>62579</v>
      </c>
      <c r="G281" s="5">
        <v>15110</v>
      </c>
      <c r="H281" s="5">
        <v>11956</v>
      </c>
      <c r="I281" s="5">
        <v>18950</v>
      </c>
      <c r="J281" s="5">
        <v>18847</v>
      </c>
      <c r="K281" s="5">
        <v>9124</v>
      </c>
      <c r="L281" s="5">
        <v>12645</v>
      </c>
      <c r="M281" s="5">
        <v>10071</v>
      </c>
      <c r="N281" s="5">
        <v>8052</v>
      </c>
      <c r="O281" s="5">
        <v>41179</v>
      </c>
      <c r="P281" s="5">
        <v>8748</v>
      </c>
      <c r="Q281" s="5">
        <v>16324</v>
      </c>
      <c r="R281" s="5">
        <v>6521</v>
      </c>
      <c r="S281" s="5">
        <v>10560</v>
      </c>
      <c r="T281" s="5">
        <v>13214</v>
      </c>
      <c r="U281" s="5">
        <v>9473</v>
      </c>
    </row>
    <row r="282" spans="1:21" x14ac:dyDescent="0.2">
      <c r="A282" s="4">
        <v>44201</v>
      </c>
      <c r="B282" s="5">
        <v>15007</v>
      </c>
      <c r="C282" s="5">
        <v>10730</v>
      </c>
      <c r="D282" s="5">
        <v>11255</v>
      </c>
      <c r="E282" s="5">
        <v>18682</v>
      </c>
      <c r="F282" s="5">
        <v>62695</v>
      </c>
      <c r="G282" s="5">
        <v>15162</v>
      </c>
      <c r="H282" s="5">
        <v>12007</v>
      </c>
      <c r="I282" s="5">
        <v>18974</v>
      </c>
      <c r="J282" s="5">
        <v>18901</v>
      </c>
      <c r="K282" s="5">
        <v>9152</v>
      </c>
      <c r="L282" s="5">
        <v>12674</v>
      </c>
      <c r="M282" s="5">
        <v>10094</v>
      </c>
      <c r="N282" s="5">
        <v>8063</v>
      </c>
      <c r="O282" s="5">
        <v>41258</v>
      </c>
      <c r="P282" s="5">
        <v>8793</v>
      </c>
      <c r="Q282" s="5">
        <v>16396</v>
      </c>
      <c r="R282" s="5">
        <v>6569</v>
      </c>
      <c r="S282" s="5">
        <v>10574</v>
      </c>
      <c r="T282" s="5">
        <v>13230</v>
      </c>
      <c r="U282" s="5">
        <v>9505</v>
      </c>
    </row>
    <row r="283" spans="1:21" x14ac:dyDescent="0.2">
      <c r="A283" s="4">
        <v>44202</v>
      </c>
      <c r="B283" s="5">
        <v>15095</v>
      </c>
      <c r="C283" s="5">
        <v>10860</v>
      </c>
      <c r="D283" s="5">
        <v>11340</v>
      </c>
      <c r="E283" s="5">
        <v>18769</v>
      </c>
      <c r="F283" s="5">
        <v>62989</v>
      </c>
      <c r="G283" s="5">
        <v>15257</v>
      </c>
      <c r="H283" s="5">
        <v>12137</v>
      </c>
      <c r="I283" s="5">
        <v>19079</v>
      </c>
      <c r="J283" s="5">
        <v>19008</v>
      </c>
      <c r="K283" s="5">
        <v>9201</v>
      </c>
      <c r="L283" s="5">
        <v>12745</v>
      </c>
      <c r="M283" s="5">
        <v>10165</v>
      </c>
      <c r="N283" s="5">
        <v>8133</v>
      </c>
      <c r="O283" s="5">
        <v>41471</v>
      </c>
      <c r="P283" s="5">
        <v>8942</v>
      </c>
      <c r="Q283" s="5">
        <v>16458</v>
      </c>
      <c r="R283" s="5">
        <v>6634</v>
      </c>
      <c r="S283" s="5">
        <v>10634</v>
      </c>
      <c r="T283" s="5">
        <v>13308</v>
      </c>
      <c r="U283" s="5">
        <v>9543</v>
      </c>
    </row>
    <row r="284" spans="1:21" x14ac:dyDescent="0.2">
      <c r="A284" s="4">
        <v>44203</v>
      </c>
      <c r="B284" s="5">
        <v>15261</v>
      </c>
      <c r="C284" s="5">
        <v>10984</v>
      </c>
      <c r="D284" s="5">
        <v>11462</v>
      </c>
      <c r="E284" s="5">
        <v>18884</v>
      </c>
      <c r="F284" s="5">
        <v>63438</v>
      </c>
      <c r="G284" s="5">
        <v>15371</v>
      </c>
      <c r="H284" s="5">
        <v>12314</v>
      </c>
      <c r="I284" s="5">
        <v>19225</v>
      </c>
      <c r="J284" s="5">
        <v>19205</v>
      </c>
      <c r="K284" s="5">
        <v>9249</v>
      </c>
      <c r="L284" s="5">
        <v>12843</v>
      </c>
      <c r="M284" s="5">
        <v>10269</v>
      </c>
      <c r="N284" s="5">
        <v>8230</v>
      </c>
      <c r="O284" s="5">
        <v>41880</v>
      </c>
      <c r="P284" s="5">
        <v>9075</v>
      </c>
      <c r="Q284" s="5">
        <v>16576</v>
      </c>
      <c r="R284" s="5">
        <v>6702</v>
      </c>
      <c r="S284" s="5">
        <v>10696</v>
      </c>
      <c r="T284" s="5">
        <v>13507</v>
      </c>
      <c r="U284" s="5">
        <v>9665</v>
      </c>
    </row>
    <row r="285" spans="1:21" x14ac:dyDescent="0.2">
      <c r="A285" s="4">
        <v>44204</v>
      </c>
      <c r="B285" s="5">
        <v>15412</v>
      </c>
      <c r="C285" s="5">
        <v>11119</v>
      </c>
      <c r="D285" s="5">
        <v>11553</v>
      </c>
      <c r="E285" s="5">
        <v>18989</v>
      </c>
      <c r="F285" s="5">
        <v>63738</v>
      </c>
      <c r="G285" s="5">
        <v>15575</v>
      </c>
      <c r="H285" s="5">
        <v>12453</v>
      </c>
      <c r="I285" s="5">
        <v>19376</v>
      </c>
      <c r="J285" s="5">
        <v>19368</v>
      </c>
      <c r="K285" s="5">
        <v>9367</v>
      </c>
      <c r="L285" s="5">
        <v>12968</v>
      </c>
      <c r="M285" s="5">
        <v>10343</v>
      </c>
      <c r="N285" s="5">
        <v>8304</v>
      </c>
      <c r="O285" s="5">
        <v>42135</v>
      </c>
      <c r="P285" s="5">
        <v>9257</v>
      </c>
      <c r="Q285" s="5">
        <v>16726</v>
      </c>
      <c r="R285" s="5">
        <v>6827</v>
      </c>
      <c r="S285" s="5">
        <v>10789</v>
      </c>
      <c r="T285" s="5">
        <v>13689</v>
      </c>
      <c r="U285" s="5">
        <v>9755</v>
      </c>
    </row>
    <row r="286" spans="1:21" x14ac:dyDescent="0.2">
      <c r="A286" s="4">
        <v>44205</v>
      </c>
      <c r="B286" s="5">
        <v>15549</v>
      </c>
      <c r="C286" s="5">
        <v>11298</v>
      </c>
      <c r="D286" s="5">
        <v>11612</v>
      </c>
      <c r="E286" s="5">
        <v>19124</v>
      </c>
      <c r="F286" s="5">
        <v>64187</v>
      </c>
      <c r="G286" s="5">
        <v>15666</v>
      </c>
      <c r="H286" s="5">
        <v>12620</v>
      </c>
      <c r="I286" s="5">
        <v>19478</v>
      </c>
      <c r="J286" s="5">
        <v>19446</v>
      </c>
      <c r="K286" s="5">
        <v>9419</v>
      </c>
      <c r="L286" s="5">
        <v>13017</v>
      </c>
      <c r="M286" s="5">
        <v>10407</v>
      </c>
      <c r="N286" s="5">
        <v>8324</v>
      </c>
      <c r="O286" s="5">
        <v>42499</v>
      </c>
      <c r="P286" s="5">
        <v>9400</v>
      </c>
      <c r="Q286" s="5">
        <v>16863</v>
      </c>
      <c r="R286" s="5">
        <v>7055</v>
      </c>
      <c r="S286" s="5">
        <v>10848</v>
      </c>
      <c r="T286" s="5">
        <v>13798</v>
      </c>
      <c r="U286" s="5">
        <v>9849</v>
      </c>
    </row>
    <row r="287" spans="1:21" x14ac:dyDescent="0.2">
      <c r="A287" s="4">
        <v>44206</v>
      </c>
      <c r="B287" s="5">
        <v>15622</v>
      </c>
      <c r="C287" s="5">
        <v>11428</v>
      </c>
      <c r="D287" s="5">
        <v>11653</v>
      </c>
      <c r="E287" s="5">
        <v>19227</v>
      </c>
      <c r="F287" s="5">
        <v>64422</v>
      </c>
      <c r="G287" s="5">
        <v>15735</v>
      </c>
      <c r="H287" s="5">
        <v>12725</v>
      </c>
      <c r="I287" s="5">
        <v>19540</v>
      </c>
      <c r="J287" s="5">
        <v>19535</v>
      </c>
      <c r="K287" s="5">
        <v>9475</v>
      </c>
      <c r="L287" s="5">
        <v>13116</v>
      </c>
      <c r="M287" s="5">
        <v>10526</v>
      </c>
      <c r="N287" s="5">
        <v>8367</v>
      </c>
      <c r="O287" s="5">
        <v>42703</v>
      </c>
      <c r="P287" s="5">
        <v>9470</v>
      </c>
      <c r="Q287" s="5">
        <v>16930</v>
      </c>
      <c r="R287" s="5">
        <v>7101</v>
      </c>
      <c r="S287" s="5">
        <v>10895</v>
      </c>
      <c r="T287" s="5">
        <v>13875</v>
      </c>
      <c r="U287" s="5">
        <v>9892</v>
      </c>
    </row>
    <row r="288" spans="1:21" x14ac:dyDescent="0.2">
      <c r="A288" s="4">
        <v>44207</v>
      </c>
      <c r="B288" s="5">
        <v>15701</v>
      </c>
      <c r="C288" s="5">
        <v>11567</v>
      </c>
      <c r="D288" s="5">
        <v>11685</v>
      </c>
      <c r="E288" s="5">
        <v>19276</v>
      </c>
      <c r="F288" s="5">
        <v>64603</v>
      </c>
      <c r="G288" s="5">
        <v>15777</v>
      </c>
      <c r="H288" s="5">
        <v>12853</v>
      </c>
      <c r="I288" s="5">
        <v>19586</v>
      </c>
      <c r="J288" s="5">
        <v>19576</v>
      </c>
      <c r="K288" s="5">
        <v>9511</v>
      </c>
      <c r="L288" s="5">
        <v>13162</v>
      </c>
      <c r="M288" s="5">
        <v>10578</v>
      </c>
      <c r="N288" s="5">
        <v>8406</v>
      </c>
      <c r="O288" s="5">
        <v>42880</v>
      </c>
      <c r="P288" s="5">
        <v>9534</v>
      </c>
      <c r="Q288" s="5">
        <v>16989</v>
      </c>
      <c r="R288" s="5">
        <v>7158</v>
      </c>
      <c r="S288" s="5">
        <v>10921</v>
      </c>
      <c r="T288" s="5">
        <v>13955</v>
      </c>
      <c r="U288" s="5">
        <v>9938</v>
      </c>
    </row>
    <row r="289" spans="1:21" x14ac:dyDescent="0.2">
      <c r="A289" s="4">
        <v>44208</v>
      </c>
      <c r="B289" s="5">
        <v>15743</v>
      </c>
      <c r="C289" s="5">
        <v>11634</v>
      </c>
      <c r="D289" s="5">
        <v>11694</v>
      </c>
      <c r="E289" s="5">
        <v>19294</v>
      </c>
      <c r="F289" s="5">
        <v>64729</v>
      </c>
      <c r="G289" s="5">
        <v>15813</v>
      </c>
      <c r="H289" s="5">
        <v>12897</v>
      </c>
      <c r="I289" s="5">
        <v>19591</v>
      </c>
      <c r="J289" s="5">
        <v>19596</v>
      </c>
      <c r="K289" s="5">
        <v>9516</v>
      </c>
      <c r="L289" s="5">
        <v>13188</v>
      </c>
      <c r="M289" s="5">
        <v>10597</v>
      </c>
      <c r="N289" s="5">
        <v>8412</v>
      </c>
      <c r="O289" s="5">
        <v>42992</v>
      </c>
      <c r="P289" s="5">
        <v>9547</v>
      </c>
      <c r="Q289" s="5">
        <v>17024</v>
      </c>
      <c r="R289" s="5">
        <v>7211</v>
      </c>
      <c r="S289" s="5">
        <v>10947</v>
      </c>
      <c r="T289" s="5">
        <v>13982</v>
      </c>
      <c r="U289" s="5">
        <v>9945</v>
      </c>
    </row>
    <row r="290" spans="1:21" x14ac:dyDescent="0.2">
      <c r="A290" s="4">
        <v>44209</v>
      </c>
      <c r="B290" s="5">
        <v>15807</v>
      </c>
      <c r="C290" s="5">
        <v>11718</v>
      </c>
      <c r="D290" s="5">
        <v>11710</v>
      </c>
      <c r="E290" s="5">
        <v>19350</v>
      </c>
      <c r="F290" s="5">
        <v>64944</v>
      </c>
      <c r="G290" s="5">
        <v>15882</v>
      </c>
      <c r="H290" s="5">
        <v>12940</v>
      </c>
      <c r="I290" s="5">
        <v>19666</v>
      </c>
      <c r="J290" s="5">
        <v>19681</v>
      </c>
      <c r="K290" s="5">
        <v>9585</v>
      </c>
      <c r="L290" s="5">
        <v>13250</v>
      </c>
      <c r="M290" s="5">
        <v>10680</v>
      </c>
      <c r="N290" s="5">
        <v>8454</v>
      </c>
      <c r="O290" s="5">
        <v>43115</v>
      </c>
      <c r="P290" s="5">
        <v>9612</v>
      </c>
      <c r="Q290" s="5">
        <v>17063</v>
      </c>
      <c r="R290" s="5">
        <v>7259</v>
      </c>
      <c r="S290" s="5">
        <v>10976</v>
      </c>
      <c r="T290" s="5">
        <v>14035</v>
      </c>
      <c r="U290" s="5">
        <v>9983</v>
      </c>
    </row>
    <row r="291" spans="1:21" x14ac:dyDescent="0.2">
      <c r="A291" s="4">
        <v>44210</v>
      </c>
      <c r="B291" s="5">
        <v>15946</v>
      </c>
      <c r="C291" s="5">
        <v>11811</v>
      </c>
      <c r="D291" s="5">
        <v>11748</v>
      </c>
      <c r="E291" s="5">
        <v>19433</v>
      </c>
      <c r="F291" s="5">
        <v>65206</v>
      </c>
      <c r="G291" s="5">
        <v>15958</v>
      </c>
      <c r="H291" s="5">
        <v>13078</v>
      </c>
      <c r="I291" s="5">
        <v>19740</v>
      </c>
      <c r="J291" s="5">
        <v>19800</v>
      </c>
      <c r="K291" s="5">
        <v>9688</v>
      </c>
      <c r="L291" s="5">
        <v>13306</v>
      </c>
      <c r="M291" s="5">
        <v>10781</v>
      </c>
      <c r="N291" s="5">
        <v>8502</v>
      </c>
      <c r="O291" s="5">
        <v>43298</v>
      </c>
      <c r="P291" s="5">
        <v>9705</v>
      </c>
      <c r="Q291" s="5">
        <v>17138</v>
      </c>
      <c r="R291" s="5">
        <v>7325</v>
      </c>
      <c r="S291" s="5">
        <v>11033</v>
      </c>
      <c r="T291" s="5">
        <v>14118</v>
      </c>
      <c r="U291" s="5">
        <v>10022</v>
      </c>
    </row>
    <row r="292" spans="1:21" x14ac:dyDescent="0.2">
      <c r="A292" s="4">
        <v>44211</v>
      </c>
      <c r="B292" s="5">
        <v>16034</v>
      </c>
      <c r="C292" s="5">
        <v>11918</v>
      </c>
      <c r="D292" s="5">
        <v>11780</v>
      </c>
      <c r="E292" s="5">
        <v>19515</v>
      </c>
      <c r="F292" s="5">
        <v>65375</v>
      </c>
      <c r="G292" s="5">
        <v>16029</v>
      </c>
      <c r="H292" s="5">
        <v>13158</v>
      </c>
      <c r="I292" s="5">
        <v>19806</v>
      </c>
      <c r="J292" s="5">
        <v>19870</v>
      </c>
      <c r="K292" s="5">
        <v>9759</v>
      </c>
      <c r="L292" s="5">
        <v>13362</v>
      </c>
      <c r="M292" s="5">
        <v>10819</v>
      </c>
      <c r="N292" s="5">
        <v>8537</v>
      </c>
      <c r="O292" s="5">
        <v>43434</v>
      </c>
      <c r="P292" s="5">
        <v>9805</v>
      </c>
      <c r="Q292" s="5">
        <v>17217</v>
      </c>
      <c r="R292" s="5">
        <v>7383</v>
      </c>
      <c r="S292" s="5">
        <v>11068</v>
      </c>
      <c r="T292" s="5">
        <v>14178</v>
      </c>
      <c r="U292" s="5">
        <v>10102</v>
      </c>
    </row>
    <row r="293" spans="1:21" x14ac:dyDescent="0.2">
      <c r="A293" s="4">
        <v>44212</v>
      </c>
      <c r="B293" s="5">
        <v>16120</v>
      </c>
      <c r="C293" s="5">
        <v>11999</v>
      </c>
      <c r="D293" s="5">
        <v>11818</v>
      </c>
      <c r="E293" s="5">
        <v>19599</v>
      </c>
      <c r="F293" s="5">
        <v>65614</v>
      </c>
      <c r="G293" s="5">
        <v>16089</v>
      </c>
      <c r="H293" s="5">
        <v>13229</v>
      </c>
      <c r="I293" s="5">
        <v>19863</v>
      </c>
      <c r="J293" s="5">
        <v>19948</v>
      </c>
      <c r="K293" s="5">
        <v>9796</v>
      </c>
      <c r="L293" s="5">
        <v>13403</v>
      </c>
      <c r="M293" s="5">
        <v>10872</v>
      </c>
      <c r="N293" s="5">
        <v>8564</v>
      </c>
      <c r="O293" s="5">
        <v>43608</v>
      </c>
      <c r="P293" s="5">
        <v>9864</v>
      </c>
      <c r="Q293" s="5">
        <v>17288</v>
      </c>
      <c r="R293" s="5">
        <v>7431</v>
      </c>
      <c r="S293" s="5">
        <v>11096</v>
      </c>
      <c r="T293" s="5">
        <v>14227</v>
      </c>
      <c r="U293" s="5">
        <v>10159</v>
      </c>
    </row>
    <row r="294" spans="1:21" x14ac:dyDescent="0.2">
      <c r="A294" s="4">
        <v>44213</v>
      </c>
      <c r="B294" s="5">
        <v>16162</v>
      </c>
      <c r="C294" s="5">
        <v>12076</v>
      </c>
      <c r="D294" s="5">
        <v>11854</v>
      </c>
      <c r="E294" s="5">
        <v>19675</v>
      </c>
      <c r="F294" s="5">
        <v>65791</v>
      </c>
      <c r="G294" s="5">
        <v>16153</v>
      </c>
      <c r="H294" s="5">
        <v>13327</v>
      </c>
      <c r="I294" s="5">
        <v>19900</v>
      </c>
      <c r="J294" s="5">
        <v>19992</v>
      </c>
      <c r="K294" s="5">
        <v>9834</v>
      </c>
      <c r="L294" s="5">
        <v>13458</v>
      </c>
      <c r="M294" s="5">
        <v>10910</v>
      </c>
      <c r="N294" s="5">
        <v>8590</v>
      </c>
      <c r="O294" s="5">
        <v>43802</v>
      </c>
      <c r="P294" s="5">
        <v>9896</v>
      </c>
      <c r="Q294" s="5">
        <v>17325</v>
      </c>
      <c r="R294" s="5">
        <v>7500</v>
      </c>
      <c r="S294" s="5">
        <v>11128</v>
      </c>
      <c r="T294" s="5">
        <v>14264</v>
      </c>
      <c r="U294" s="5">
        <v>10191</v>
      </c>
    </row>
    <row r="295" spans="1:21" x14ac:dyDescent="0.2">
      <c r="A295" s="4">
        <v>44214</v>
      </c>
      <c r="B295" s="5">
        <v>16201</v>
      </c>
      <c r="C295" s="5">
        <v>12118</v>
      </c>
      <c r="D295" s="5">
        <v>11883</v>
      </c>
      <c r="E295" s="5">
        <v>19722</v>
      </c>
      <c r="F295" s="5">
        <v>65923</v>
      </c>
      <c r="G295" s="5">
        <v>16175</v>
      </c>
      <c r="H295" s="5">
        <v>13377</v>
      </c>
      <c r="I295" s="5">
        <v>19980</v>
      </c>
      <c r="J295" s="5">
        <v>20028</v>
      </c>
      <c r="K295" s="5">
        <v>9848</v>
      </c>
      <c r="L295" s="5">
        <v>13492</v>
      </c>
      <c r="M295" s="5">
        <v>10948</v>
      </c>
      <c r="N295" s="5">
        <v>8603</v>
      </c>
      <c r="O295" s="5">
        <v>43912</v>
      </c>
      <c r="P295" s="5">
        <v>9933</v>
      </c>
      <c r="Q295" s="5">
        <v>17352</v>
      </c>
      <c r="R295" s="5">
        <v>7526</v>
      </c>
      <c r="S295" s="5">
        <v>11141</v>
      </c>
      <c r="T295" s="5">
        <v>14319</v>
      </c>
      <c r="U295" s="5">
        <v>10222</v>
      </c>
    </row>
    <row r="296" spans="1:21" x14ac:dyDescent="0.2">
      <c r="A296" s="4">
        <v>44215</v>
      </c>
      <c r="B296" s="5">
        <v>16232</v>
      </c>
      <c r="C296" s="5">
        <v>12151</v>
      </c>
      <c r="D296" s="5">
        <v>11904</v>
      </c>
      <c r="E296" s="5">
        <v>19744</v>
      </c>
      <c r="F296" s="5">
        <v>65993</v>
      </c>
      <c r="G296" s="5">
        <v>16192</v>
      </c>
      <c r="H296" s="5">
        <v>13401</v>
      </c>
      <c r="I296" s="5">
        <v>19988</v>
      </c>
      <c r="J296" s="5">
        <v>20056</v>
      </c>
      <c r="K296" s="5">
        <v>9868</v>
      </c>
      <c r="L296" s="5">
        <v>13515</v>
      </c>
      <c r="M296" s="5">
        <v>10975</v>
      </c>
      <c r="N296" s="5">
        <v>8612</v>
      </c>
      <c r="O296" s="5">
        <v>43966</v>
      </c>
      <c r="P296" s="5">
        <v>9959</v>
      </c>
      <c r="Q296" s="5">
        <v>17409</v>
      </c>
      <c r="R296" s="5">
        <v>7550</v>
      </c>
      <c r="S296" s="5">
        <v>11164</v>
      </c>
      <c r="T296" s="5">
        <v>14346</v>
      </c>
      <c r="U296" s="5">
        <v>10251</v>
      </c>
    </row>
    <row r="297" spans="1:21" x14ac:dyDescent="0.2">
      <c r="A297" s="4">
        <v>44216</v>
      </c>
      <c r="B297" s="5">
        <v>16284</v>
      </c>
      <c r="C297" s="5">
        <v>12220</v>
      </c>
      <c r="D297" s="5">
        <v>11959</v>
      </c>
      <c r="E297" s="5">
        <v>19803</v>
      </c>
      <c r="F297" s="5">
        <v>66138</v>
      </c>
      <c r="G297" s="5">
        <v>16227</v>
      </c>
      <c r="H297" s="5">
        <v>13457</v>
      </c>
      <c r="I297" s="5">
        <v>20006</v>
      </c>
      <c r="J297" s="5">
        <v>20100</v>
      </c>
      <c r="K297" s="5">
        <v>9900</v>
      </c>
      <c r="L297" s="5">
        <v>13544</v>
      </c>
      <c r="M297" s="5">
        <v>11005</v>
      </c>
      <c r="N297" s="5">
        <v>8643</v>
      </c>
      <c r="O297" s="5">
        <v>44065</v>
      </c>
      <c r="P297" s="5">
        <v>10010</v>
      </c>
      <c r="Q297" s="5">
        <v>17444</v>
      </c>
      <c r="R297" s="5">
        <v>7569</v>
      </c>
      <c r="S297" s="5">
        <v>11196</v>
      </c>
      <c r="T297" s="5">
        <v>14408</v>
      </c>
      <c r="U297" s="5">
        <v>10274</v>
      </c>
    </row>
    <row r="298" spans="1:21" x14ac:dyDescent="0.2">
      <c r="A298" s="4">
        <v>44217</v>
      </c>
      <c r="B298" s="5">
        <v>16342</v>
      </c>
      <c r="C298" s="5">
        <v>12319</v>
      </c>
      <c r="D298" s="5">
        <v>11990</v>
      </c>
      <c r="E298" s="5">
        <v>19855</v>
      </c>
      <c r="F298" s="5">
        <v>66347</v>
      </c>
      <c r="G298" s="5">
        <v>16281</v>
      </c>
      <c r="H298" s="5">
        <v>13574</v>
      </c>
      <c r="I298" s="5">
        <v>20067</v>
      </c>
      <c r="J298" s="5">
        <v>20161</v>
      </c>
      <c r="K298" s="5">
        <v>9956</v>
      </c>
      <c r="L298" s="5">
        <v>13591</v>
      </c>
      <c r="M298" s="5">
        <v>11048</v>
      </c>
      <c r="N298" s="5">
        <v>8680</v>
      </c>
      <c r="O298" s="5">
        <v>44218</v>
      </c>
      <c r="P298" s="5">
        <v>10077</v>
      </c>
      <c r="Q298" s="5">
        <v>17513</v>
      </c>
      <c r="R298" s="5">
        <v>7614</v>
      </c>
      <c r="S298" s="5">
        <v>11238</v>
      </c>
      <c r="T298" s="5">
        <v>14475</v>
      </c>
      <c r="U298" s="5">
        <v>10316</v>
      </c>
    </row>
    <row r="299" spans="1:21" x14ac:dyDescent="0.2">
      <c r="A299" s="4">
        <v>44218</v>
      </c>
      <c r="B299" s="5">
        <v>16404</v>
      </c>
      <c r="C299" s="5">
        <v>12404</v>
      </c>
      <c r="D299" s="5">
        <v>12041</v>
      </c>
      <c r="E299" s="5">
        <v>19916</v>
      </c>
      <c r="F299" s="5">
        <v>66525</v>
      </c>
      <c r="G299" s="5">
        <v>16343</v>
      </c>
      <c r="H299" s="5">
        <v>13643</v>
      </c>
      <c r="I299" s="5">
        <v>20133</v>
      </c>
      <c r="J299" s="5">
        <v>20205</v>
      </c>
      <c r="K299" s="5">
        <v>9996</v>
      </c>
      <c r="L299" s="5">
        <v>13631</v>
      </c>
      <c r="M299" s="5">
        <v>11099</v>
      </c>
      <c r="N299" s="5">
        <v>8720</v>
      </c>
      <c r="O299" s="5">
        <v>44361</v>
      </c>
      <c r="P299" s="5">
        <v>10124</v>
      </c>
      <c r="Q299" s="5">
        <v>17580</v>
      </c>
      <c r="R299" s="5">
        <v>7661</v>
      </c>
      <c r="S299" s="5">
        <v>11270</v>
      </c>
      <c r="T299" s="5">
        <v>14535</v>
      </c>
      <c r="U299" s="5">
        <v>10382</v>
      </c>
    </row>
    <row r="300" spans="1:21" x14ac:dyDescent="0.2">
      <c r="A300" s="4">
        <v>44219</v>
      </c>
      <c r="B300" s="5">
        <v>16474</v>
      </c>
      <c r="C300" s="5">
        <v>12470</v>
      </c>
      <c r="D300" s="5">
        <v>12065</v>
      </c>
      <c r="E300" s="5">
        <v>19971</v>
      </c>
      <c r="F300" s="5">
        <v>66711</v>
      </c>
      <c r="G300" s="5">
        <v>16413</v>
      </c>
      <c r="H300" s="5">
        <v>13751</v>
      </c>
      <c r="I300" s="5">
        <v>20180</v>
      </c>
      <c r="J300" s="5">
        <v>20253</v>
      </c>
      <c r="K300" s="5">
        <v>10034</v>
      </c>
      <c r="L300" s="5">
        <v>13679</v>
      </c>
      <c r="M300" s="5">
        <v>11161</v>
      </c>
      <c r="N300" s="5">
        <v>8760</v>
      </c>
      <c r="O300" s="5">
        <v>44537</v>
      </c>
      <c r="P300" s="5">
        <v>10179</v>
      </c>
      <c r="Q300" s="5">
        <v>17634</v>
      </c>
      <c r="R300" s="5">
        <v>7709</v>
      </c>
      <c r="S300" s="5">
        <v>11322</v>
      </c>
      <c r="T300" s="5">
        <v>14587</v>
      </c>
      <c r="U300" s="5">
        <v>10427</v>
      </c>
    </row>
    <row r="301" spans="1:21" x14ac:dyDescent="0.2">
      <c r="A301" s="4">
        <v>44220</v>
      </c>
      <c r="B301" s="5">
        <v>16534</v>
      </c>
      <c r="C301" s="5">
        <v>12559</v>
      </c>
      <c r="D301" s="5">
        <v>12085</v>
      </c>
      <c r="E301" s="5">
        <v>20091</v>
      </c>
      <c r="F301" s="5">
        <v>66917</v>
      </c>
      <c r="G301" s="5">
        <v>16468</v>
      </c>
      <c r="H301" s="5">
        <v>13812</v>
      </c>
      <c r="I301" s="5">
        <v>20218</v>
      </c>
      <c r="J301" s="5">
        <v>20344</v>
      </c>
      <c r="K301" s="5">
        <v>10064</v>
      </c>
      <c r="L301" s="5">
        <v>13706</v>
      </c>
      <c r="M301" s="5">
        <v>11193</v>
      </c>
      <c r="N301" s="5">
        <v>8789</v>
      </c>
      <c r="O301" s="5">
        <v>44693</v>
      </c>
      <c r="P301" s="5">
        <v>10233</v>
      </c>
      <c r="Q301" s="5">
        <v>17678</v>
      </c>
      <c r="R301" s="5">
        <v>7747</v>
      </c>
      <c r="S301" s="5">
        <v>11347</v>
      </c>
      <c r="T301" s="5">
        <v>14635</v>
      </c>
      <c r="U301" s="5">
        <v>10461</v>
      </c>
    </row>
    <row r="302" spans="1:21" x14ac:dyDescent="0.2">
      <c r="A302" s="4">
        <v>44221</v>
      </c>
      <c r="B302" s="5">
        <v>16584</v>
      </c>
      <c r="C302" s="5">
        <v>12609</v>
      </c>
      <c r="D302" s="5">
        <v>12108</v>
      </c>
      <c r="E302" s="5">
        <v>20125</v>
      </c>
      <c r="F302" s="5">
        <v>67068</v>
      </c>
      <c r="G302" s="5">
        <v>16501</v>
      </c>
      <c r="H302" s="5">
        <v>13845</v>
      </c>
      <c r="I302" s="5">
        <v>20246</v>
      </c>
      <c r="J302" s="5">
        <v>20389</v>
      </c>
      <c r="K302" s="5">
        <v>10075</v>
      </c>
      <c r="L302" s="5">
        <v>13734</v>
      </c>
      <c r="M302" s="5">
        <v>11235</v>
      </c>
      <c r="N302" s="5">
        <v>8805</v>
      </c>
      <c r="O302" s="5">
        <v>44819</v>
      </c>
      <c r="P302" s="5">
        <v>10257</v>
      </c>
      <c r="Q302" s="5">
        <v>17723</v>
      </c>
      <c r="R302" s="5">
        <v>7777</v>
      </c>
      <c r="S302" s="5">
        <v>11360</v>
      </c>
      <c r="T302" s="5">
        <v>14673</v>
      </c>
      <c r="U302" s="5">
        <v>10485</v>
      </c>
    </row>
    <row r="303" spans="1:21" x14ac:dyDescent="0.2">
      <c r="A303" s="4">
        <v>44222</v>
      </c>
      <c r="B303" s="5">
        <v>16614</v>
      </c>
      <c r="C303" s="5">
        <v>12637</v>
      </c>
      <c r="D303" s="5">
        <v>12128</v>
      </c>
      <c r="E303" s="5">
        <v>20139</v>
      </c>
      <c r="F303" s="5">
        <v>67138</v>
      </c>
      <c r="G303" s="5">
        <v>16529</v>
      </c>
      <c r="H303" s="5">
        <v>13872</v>
      </c>
      <c r="I303" s="5">
        <v>20254</v>
      </c>
      <c r="J303" s="5">
        <v>20405</v>
      </c>
      <c r="K303" s="5">
        <v>10080</v>
      </c>
      <c r="L303" s="5">
        <v>13751</v>
      </c>
      <c r="M303" s="5">
        <v>11251</v>
      </c>
      <c r="N303" s="5">
        <v>8812</v>
      </c>
      <c r="O303" s="5">
        <v>44871</v>
      </c>
      <c r="P303" s="5">
        <v>10278</v>
      </c>
      <c r="Q303" s="5">
        <v>17753</v>
      </c>
      <c r="R303" s="5">
        <v>7789</v>
      </c>
      <c r="S303" s="5">
        <v>11379</v>
      </c>
      <c r="T303" s="5">
        <v>14691</v>
      </c>
      <c r="U303" s="5">
        <v>10506</v>
      </c>
    </row>
    <row r="304" spans="1:21" x14ac:dyDescent="0.2">
      <c r="A304" s="4">
        <v>44223</v>
      </c>
      <c r="B304" s="5">
        <v>16670</v>
      </c>
      <c r="C304" s="5">
        <v>12690</v>
      </c>
      <c r="D304" s="5">
        <v>12144</v>
      </c>
      <c r="E304" s="5">
        <v>20209</v>
      </c>
      <c r="F304" s="5">
        <v>67306</v>
      </c>
      <c r="G304" s="5">
        <v>16559</v>
      </c>
      <c r="H304" s="5">
        <v>13905</v>
      </c>
      <c r="I304" s="5">
        <v>20291</v>
      </c>
      <c r="J304" s="5">
        <v>20477</v>
      </c>
      <c r="K304" s="5">
        <v>10122</v>
      </c>
      <c r="L304" s="5">
        <v>13790</v>
      </c>
      <c r="M304" s="5">
        <v>11278</v>
      </c>
      <c r="N304" s="5">
        <v>8850</v>
      </c>
      <c r="O304" s="5">
        <v>44983</v>
      </c>
      <c r="P304" s="5">
        <v>10319</v>
      </c>
      <c r="Q304" s="5">
        <v>17774</v>
      </c>
      <c r="R304" s="5">
        <v>7809</v>
      </c>
      <c r="S304" s="5">
        <v>11412</v>
      </c>
      <c r="T304" s="5">
        <v>14743</v>
      </c>
      <c r="U304" s="5">
        <v>10550</v>
      </c>
    </row>
    <row r="305" spans="1:21" x14ac:dyDescent="0.2">
      <c r="A305" s="4">
        <v>44224</v>
      </c>
      <c r="B305" s="5">
        <v>16767</v>
      </c>
      <c r="C305" s="5">
        <v>12759</v>
      </c>
      <c r="D305" s="5">
        <v>12184</v>
      </c>
      <c r="E305" s="5">
        <v>20278</v>
      </c>
      <c r="F305" s="5">
        <v>67557</v>
      </c>
      <c r="G305" s="5">
        <v>16615</v>
      </c>
      <c r="H305" s="5">
        <v>13976</v>
      </c>
      <c r="I305" s="5">
        <v>20366</v>
      </c>
      <c r="J305" s="5">
        <v>20567</v>
      </c>
      <c r="K305" s="5">
        <v>10173</v>
      </c>
      <c r="L305" s="5">
        <v>13855</v>
      </c>
      <c r="M305" s="5">
        <v>11363</v>
      </c>
      <c r="N305" s="5">
        <v>8891</v>
      </c>
      <c r="O305" s="5">
        <v>45168</v>
      </c>
      <c r="P305" s="5">
        <v>10359</v>
      </c>
      <c r="Q305" s="5">
        <v>17827</v>
      </c>
      <c r="R305" s="5">
        <v>7863</v>
      </c>
      <c r="S305" s="5">
        <v>11464</v>
      </c>
      <c r="T305" s="5">
        <v>14824</v>
      </c>
      <c r="U305" s="5">
        <v>10594</v>
      </c>
    </row>
    <row r="306" spans="1:21" x14ac:dyDescent="0.2">
      <c r="A306" s="4">
        <v>44225</v>
      </c>
      <c r="B306" s="5">
        <v>16837</v>
      </c>
      <c r="C306" s="5">
        <v>12827</v>
      </c>
      <c r="D306" s="5">
        <v>12228</v>
      </c>
      <c r="E306" s="5">
        <v>20373</v>
      </c>
      <c r="F306" s="5">
        <v>67766</v>
      </c>
      <c r="G306" s="5">
        <v>16687</v>
      </c>
      <c r="H306" s="5">
        <v>14063</v>
      </c>
      <c r="I306" s="5">
        <v>20416</v>
      </c>
      <c r="J306" s="5">
        <v>20662</v>
      </c>
      <c r="K306" s="5">
        <v>10200</v>
      </c>
      <c r="L306" s="5">
        <v>13912</v>
      </c>
      <c r="M306" s="5">
        <v>11430</v>
      </c>
      <c r="N306" s="5">
        <v>8923</v>
      </c>
      <c r="O306" s="5">
        <v>45321</v>
      </c>
      <c r="P306" s="5">
        <v>10413</v>
      </c>
      <c r="Q306" s="5">
        <v>17895</v>
      </c>
      <c r="R306" s="5">
        <v>7928</v>
      </c>
      <c r="S306" s="5">
        <v>11505</v>
      </c>
      <c r="T306" s="5">
        <v>14879</v>
      </c>
      <c r="U306" s="5">
        <v>10644</v>
      </c>
    </row>
    <row r="307" spans="1:21" x14ac:dyDescent="0.2">
      <c r="A307" s="4">
        <v>44226</v>
      </c>
      <c r="B307" s="5">
        <v>16914</v>
      </c>
      <c r="C307" s="5">
        <v>12903</v>
      </c>
      <c r="D307" s="5">
        <v>12274</v>
      </c>
      <c r="E307" s="5">
        <v>20420</v>
      </c>
      <c r="F307" s="5">
        <v>67988</v>
      </c>
      <c r="G307" s="5">
        <v>16747</v>
      </c>
      <c r="H307" s="5">
        <v>14127</v>
      </c>
      <c r="I307" s="5">
        <v>20484</v>
      </c>
      <c r="J307" s="5">
        <v>20754</v>
      </c>
      <c r="K307" s="5">
        <v>10229</v>
      </c>
      <c r="L307" s="5">
        <v>13956</v>
      </c>
      <c r="M307" s="5">
        <v>11475</v>
      </c>
      <c r="N307" s="5">
        <v>8959</v>
      </c>
      <c r="O307" s="5">
        <v>45489</v>
      </c>
      <c r="P307" s="5">
        <v>10457</v>
      </c>
      <c r="Q307" s="5">
        <v>17967</v>
      </c>
      <c r="R307" s="5">
        <v>7979</v>
      </c>
      <c r="S307" s="5">
        <v>11548</v>
      </c>
      <c r="T307" s="5">
        <v>14934</v>
      </c>
      <c r="U307" s="5">
        <v>10675</v>
      </c>
    </row>
    <row r="308" spans="1:21" x14ac:dyDescent="0.2">
      <c r="A308" s="4">
        <v>44227</v>
      </c>
      <c r="B308" s="5">
        <v>17031</v>
      </c>
      <c r="C308" s="5">
        <v>12969</v>
      </c>
      <c r="D308" s="5">
        <v>12303</v>
      </c>
      <c r="E308" s="5">
        <v>20549</v>
      </c>
      <c r="F308" s="5">
        <v>68233</v>
      </c>
      <c r="G308" s="5">
        <v>16784</v>
      </c>
      <c r="H308" s="5">
        <v>14177</v>
      </c>
      <c r="I308" s="5">
        <v>20513</v>
      </c>
      <c r="J308" s="5">
        <v>20800</v>
      </c>
      <c r="K308" s="5">
        <v>10255</v>
      </c>
      <c r="L308" s="5">
        <v>14003</v>
      </c>
      <c r="M308" s="5">
        <v>11540</v>
      </c>
      <c r="N308" s="5">
        <v>8994</v>
      </c>
      <c r="O308" s="5">
        <v>45658</v>
      </c>
      <c r="P308" s="5">
        <v>10491</v>
      </c>
      <c r="Q308" s="5">
        <v>18008</v>
      </c>
      <c r="R308" s="5">
        <v>7998</v>
      </c>
      <c r="S308" s="5">
        <v>11599</v>
      </c>
      <c r="T308" s="5">
        <v>14975</v>
      </c>
      <c r="U308" s="5">
        <v>10706</v>
      </c>
    </row>
    <row r="309" spans="1:21" x14ac:dyDescent="0.2">
      <c r="A309" s="4">
        <v>44228</v>
      </c>
      <c r="B309" s="5">
        <v>17098</v>
      </c>
      <c r="C309" s="5">
        <v>13017</v>
      </c>
      <c r="D309" s="5">
        <v>12316</v>
      </c>
      <c r="E309" s="5">
        <v>20608</v>
      </c>
      <c r="F309" s="5">
        <v>68430</v>
      </c>
      <c r="G309" s="5">
        <v>16832</v>
      </c>
      <c r="H309" s="5">
        <v>14221</v>
      </c>
      <c r="I309" s="5">
        <v>20580</v>
      </c>
      <c r="J309" s="5">
        <v>20858</v>
      </c>
      <c r="K309" s="5">
        <v>10273</v>
      </c>
      <c r="L309" s="5">
        <v>14042</v>
      </c>
      <c r="M309" s="5">
        <v>11569</v>
      </c>
      <c r="N309" s="5">
        <v>9003</v>
      </c>
      <c r="O309" s="5">
        <v>45830</v>
      </c>
      <c r="P309" s="5">
        <v>10549</v>
      </c>
      <c r="Q309" s="5">
        <v>18058</v>
      </c>
      <c r="R309" s="5">
        <v>8032</v>
      </c>
      <c r="S309" s="5">
        <v>11628</v>
      </c>
      <c r="T309" s="5">
        <v>15028</v>
      </c>
      <c r="U309" s="5">
        <v>10738</v>
      </c>
    </row>
    <row r="310" spans="1:21" x14ac:dyDescent="0.2">
      <c r="A310" s="4">
        <v>44229</v>
      </c>
      <c r="B310" s="5">
        <v>17131</v>
      </c>
      <c r="C310" s="5">
        <v>13029</v>
      </c>
      <c r="D310" s="5">
        <v>12338</v>
      </c>
      <c r="E310" s="5">
        <v>20627</v>
      </c>
      <c r="F310" s="5">
        <v>68548</v>
      </c>
      <c r="G310" s="5">
        <v>16852</v>
      </c>
      <c r="H310" s="5">
        <v>14236</v>
      </c>
      <c r="I310" s="5">
        <v>20595</v>
      </c>
      <c r="J310" s="5">
        <v>20872</v>
      </c>
      <c r="K310" s="5">
        <v>10285</v>
      </c>
      <c r="L310" s="5">
        <v>14065</v>
      </c>
      <c r="M310" s="5">
        <v>11612</v>
      </c>
      <c r="N310" s="5">
        <v>9016</v>
      </c>
      <c r="O310" s="5">
        <v>45908</v>
      </c>
      <c r="P310" s="5">
        <v>10577</v>
      </c>
      <c r="Q310" s="5">
        <v>18078</v>
      </c>
      <c r="R310" s="5">
        <v>8048</v>
      </c>
      <c r="S310" s="5">
        <v>11655</v>
      </c>
      <c r="T310" s="5">
        <v>15055</v>
      </c>
      <c r="U310" s="5">
        <v>10761</v>
      </c>
    </row>
    <row r="311" spans="1:21" x14ac:dyDescent="0.2">
      <c r="A311" s="4">
        <v>44230</v>
      </c>
      <c r="B311" s="5">
        <v>17186</v>
      </c>
      <c r="C311" s="5">
        <v>13093</v>
      </c>
      <c r="D311" s="5">
        <v>12352</v>
      </c>
      <c r="E311" s="5">
        <v>20679</v>
      </c>
      <c r="F311" s="5">
        <v>68737</v>
      </c>
      <c r="G311" s="5">
        <v>16884</v>
      </c>
      <c r="H311" s="5">
        <v>14281</v>
      </c>
      <c r="I311" s="5">
        <v>20636</v>
      </c>
      <c r="J311" s="5">
        <v>20928</v>
      </c>
      <c r="K311" s="5">
        <v>10311</v>
      </c>
      <c r="L311" s="5">
        <v>14119</v>
      </c>
      <c r="M311" s="5">
        <v>11642</v>
      </c>
      <c r="N311" s="5">
        <v>9056</v>
      </c>
      <c r="O311" s="5">
        <v>46057</v>
      </c>
      <c r="P311" s="5">
        <v>10619</v>
      </c>
      <c r="Q311" s="5">
        <v>18110</v>
      </c>
      <c r="R311" s="5">
        <v>8082</v>
      </c>
      <c r="S311" s="5">
        <v>11692</v>
      </c>
      <c r="T311" s="5">
        <v>15093</v>
      </c>
      <c r="U311" s="5">
        <v>10779</v>
      </c>
    </row>
    <row r="312" spans="1:21" x14ac:dyDescent="0.2">
      <c r="A312" s="4">
        <v>44231</v>
      </c>
      <c r="B312" s="5">
        <v>17295</v>
      </c>
      <c r="C312" s="5">
        <v>13179</v>
      </c>
      <c r="D312" s="5">
        <v>12388</v>
      </c>
      <c r="E312" s="5">
        <v>20765</v>
      </c>
      <c r="F312" s="5">
        <v>68969</v>
      </c>
      <c r="G312" s="5">
        <v>16941</v>
      </c>
      <c r="H312" s="5">
        <v>14345</v>
      </c>
      <c r="I312" s="5">
        <v>20693</v>
      </c>
      <c r="J312" s="5">
        <v>21060</v>
      </c>
      <c r="K312" s="5">
        <v>10356</v>
      </c>
      <c r="L312" s="5">
        <v>14169</v>
      </c>
      <c r="M312" s="5">
        <v>11708</v>
      </c>
      <c r="N312" s="5">
        <v>9111</v>
      </c>
      <c r="O312" s="5">
        <v>46269</v>
      </c>
      <c r="P312" s="5">
        <v>10698</v>
      </c>
      <c r="Q312" s="5">
        <v>18208</v>
      </c>
      <c r="R312" s="5">
        <v>8147</v>
      </c>
      <c r="S312" s="5">
        <v>11734</v>
      </c>
      <c r="T312" s="5">
        <v>15152</v>
      </c>
      <c r="U312" s="5">
        <v>10801</v>
      </c>
    </row>
    <row r="313" spans="1:21" x14ac:dyDescent="0.2">
      <c r="A313" s="4">
        <v>44232</v>
      </c>
      <c r="B313" s="5">
        <v>17371</v>
      </c>
      <c r="C313" s="5">
        <v>13242</v>
      </c>
      <c r="D313" s="5">
        <v>12427</v>
      </c>
      <c r="E313" s="5">
        <v>20842</v>
      </c>
      <c r="F313" s="5">
        <v>69256</v>
      </c>
      <c r="G313" s="5">
        <v>16992</v>
      </c>
      <c r="H313" s="5">
        <v>14409</v>
      </c>
      <c r="I313" s="5">
        <v>20765</v>
      </c>
      <c r="J313" s="5">
        <v>21131</v>
      </c>
      <c r="K313" s="5">
        <v>10403</v>
      </c>
      <c r="L313" s="5">
        <v>14209</v>
      </c>
      <c r="M313" s="5">
        <v>11794</v>
      </c>
      <c r="N313" s="5">
        <v>9155</v>
      </c>
      <c r="O313" s="5">
        <v>46432</v>
      </c>
      <c r="P313" s="5">
        <v>10766</v>
      </c>
      <c r="Q313" s="5">
        <v>18324</v>
      </c>
      <c r="R313" s="5">
        <v>8211</v>
      </c>
      <c r="S313" s="5">
        <v>11802</v>
      </c>
      <c r="T313" s="5">
        <v>15198</v>
      </c>
      <c r="U313" s="5">
        <v>10835</v>
      </c>
    </row>
    <row r="314" spans="1:21" x14ac:dyDescent="0.2">
      <c r="A314" s="4">
        <v>44233</v>
      </c>
      <c r="B314" s="5">
        <v>17460</v>
      </c>
      <c r="C314" s="5">
        <v>13294</v>
      </c>
      <c r="D314" s="5">
        <v>12449</v>
      </c>
      <c r="E314" s="5">
        <v>20937</v>
      </c>
      <c r="F314" s="5">
        <v>69585</v>
      </c>
      <c r="G314" s="5">
        <v>17038</v>
      </c>
      <c r="H314" s="5">
        <v>14449</v>
      </c>
      <c r="I314" s="5">
        <v>20852</v>
      </c>
      <c r="J314" s="5">
        <v>21204</v>
      </c>
      <c r="K314" s="5">
        <v>10443</v>
      </c>
      <c r="L314" s="5">
        <v>14248</v>
      </c>
      <c r="M314" s="5">
        <v>11864</v>
      </c>
      <c r="N314" s="5">
        <v>9181</v>
      </c>
      <c r="O314" s="5">
        <v>46646</v>
      </c>
      <c r="P314" s="5">
        <v>10835</v>
      </c>
      <c r="Q314" s="5">
        <v>18413</v>
      </c>
      <c r="R314" s="5">
        <v>8253</v>
      </c>
      <c r="S314" s="5">
        <v>11867</v>
      </c>
      <c r="T314" s="5">
        <v>15252</v>
      </c>
      <c r="U314" s="5">
        <v>10855</v>
      </c>
    </row>
    <row r="315" spans="1:21" x14ac:dyDescent="0.2">
      <c r="A315" s="4">
        <v>44234</v>
      </c>
      <c r="B315" s="5">
        <v>17518</v>
      </c>
      <c r="C315" s="5">
        <v>13348</v>
      </c>
      <c r="D315" s="5">
        <v>12479</v>
      </c>
      <c r="E315" s="5">
        <v>21020</v>
      </c>
      <c r="F315" s="5">
        <v>69865</v>
      </c>
      <c r="G315" s="5">
        <v>17084</v>
      </c>
      <c r="H315" s="5">
        <v>14491</v>
      </c>
      <c r="I315" s="5">
        <v>20933</v>
      </c>
      <c r="J315" s="5">
        <v>21268</v>
      </c>
      <c r="K315" s="5">
        <v>10476</v>
      </c>
      <c r="L315" s="5">
        <v>14273</v>
      </c>
      <c r="M315" s="5">
        <v>11932</v>
      </c>
      <c r="N315" s="5">
        <v>9214</v>
      </c>
      <c r="O315" s="5">
        <v>46863</v>
      </c>
      <c r="P315" s="5">
        <v>10873</v>
      </c>
      <c r="Q315" s="5">
        <v>18518</v>
      </c>
      <c r="R315" s="5">
        <v>8290</v>
      </c>
      <c r="S315" s="5">
        <v>11883</v>
      </c>
      <c r="T315" s="5">
        <v>15293</v>
      </c>
      <c r="U315" s="5">
        <v>10874</v>
      </c>
    </row>
    <row r="316" spans="1:21" x14ac:dyDescent="0.2">
      <c r="A316" s="4">
        <v>44235</v>
      </c>
      <c r="B316" s="5">
        <v>17586</v>
      </c>
      <c r="C316" s="5">
        <v>13377</v>
      </c>
      <c r="D316" s="5">
        <v>12498</v>
      </c>
      <c r="E316" s="5">
        <v>21131</v>
      </c>
      <c r="F316" s="5">
        <v>70078</v>
      </c>
      <c r="G316" s="5">
        <v>17111</v>
      </c>
      <c r="H316" s="5">
        <v>14519</v>
      </c>
      <c r="I316" s="5">
        <v>21009</v>
      </c>
      <c r="J316" s="5">
        <v>21310</v>
      </c>
      <c r="K316" s="5">
        <v>10490</v>
      </c>
      <c r="L316" s="5">
        <v>14303</v>
      </c>
      <c r="M316" s="5">
        <v>11979</v>
      </c>
      <c r="N316" s="5">
        <v>9236</v>
      </c>
      <c r="O316" s="5">
        <v>47074</v>
      </c>
      <c r="P316" s="5">
        <v>10912</v>
      </c>
      <c r="Q316" s="5">
        <v>18590</v>
      </c>
      <c r="R316" s="5">
        <v>8323</v>
      </c>
      <c r="S316" s="5">
        <v>11909</v>
      </c>
      <c r="T316" s="5">
        <v>15336</v>
      </c>
      <c r="U316" s="5">
        <v>10884</v>
      </c>
    </row>
    <row r="317" spans="1:21" x14ac:dyDescent="0.2">
      <c r="A317" s="4">
        <v>44236</v>
      </c>
      <c r="B317" s="5">
        <v>17652</v>
      </c>
      <c r="C317" s="5">
        <v>13424</v>
      </c>
      <c r="D317" s="5">
        <v>12530</v>
      </c>
      <c r="E317" s="5">
        <v>21199</v>
      </c>
      <c r="F317" s="5">
        <v>70267</v>
      </c>
      <c r="G317" s="5">
        <v>17156</v>
      </c>
      <c r="H317" s="5">
        <v>14577</v>
      </c>
      <c r="I317" s="5">
        <v>21037</v>
      </c>
      <c r="J317" s="5">
        <v>21366</v>
      </c>
      <c r="K317" s="5">
        <v>10519</v>
      </c>
      <c r="L317" s="5">
        <v>14330</v>
      </c>
      <c r="M317" s="5">
        <v>12013</v>
      </c>
      <c r="N317" s="5">
        <v>9268</v>
      </c>
      <c r="O317" s="5">
        <v>47209</v>
      </c>
      <c r="P317" s="5">
        <v>10952</v>
      </c>
      <c r="Q317" s="5">
        <v>18677</v>
      </c>
      <c r="R317" s="5">
        <v>8350</v>
      </c>
      <c r="S317" s="5">
        <v>11934</v>
      </c>
      <c r="T317" s="5">
        <v>15367</v>
      </c>
      <c r="U317" s="5">
        <v>10907</v>
      </c>
    </row>
    <row r="318" spans="1:21" x14ac:dyDescent="0.2">
      <c r="A318" s="4">
        <v>44237</v>
      </c>
      <c r="B318" s="5">
        <v>17710</v>
      </c>
      <c r="C318" s="5">
        <v>13483</v>
      </c>
      <c r="D318" s="5">
        <v>12552</v>
      </c>
      <c r="E318" s="5">
        <v>21271</v>
      </c>
      <c r="F318" s="5">
        <v>70500</v>
      </c>
      <c r="G318" s="5">
        <v>17204</v>
      </c>
      <c r="H318" s="5">
        <v>14612</v>
      </c>
      <c r="I318" s="5">
        <v>21098</v>
      </c>
      <c r="J318" s="5">
        <v>21447</v>
      </c>
      <c r="K318" s="5">
        <v>10580</v>
      </c>
      <c r="L318" s="5">
        <v>14365</v>
      </c>
      <c r="M318" s="5">
        <v>12051</v>
      </c>
      <c r="N318" s="5">
        <v>9317</v>
      </c>
      <c r="O318" s="5">
        <v>47384</v>
      </c>
      <c r="P318" s="5">
        <v>11033</v>
      </c>
      <c r="Q318" s="5">
        <v>18722</v>
      </c>
      <c r="R318" s="5">
        <v>8373</v>
      </c>
      <c r="S318" s="5">
        <v>11952</v>
      </c>
      <c r="T318" s="5">
        <v>15432</v>
      </c>
      <c r="U318" s="5">
        <v>10927</v>
      </c>
    </row>
    <row r="319" spans="1:21" x14ac:dyDescent="0.2">
      <c r="A319" s="4">
        <v>44238</v>
      </c>
      <c r="B319" s="5">
        <v>17802</v>
      </c>
      <c r="C319" s="5">
        <v>13543</v>
      </c>
      <c r="D319" s="5">
        <v>12593</v>
      </c>
      <c r="E319" s="5">
        <v>21399</v>
      </c>
      <c r="F319" s="5">
        <v>70847</v>
      </c>
      <c r="G319" s="5">
        <v>17293</v>
      </c>
      <c r="H319" s="5">
        <v>14690</v>
      </c>
      <c r="I319" s="5">
        <v>21210</v>
      </c>
      <c r="J319" s="5">
        <v>21520</v>
      </c>
      <c r="K319" s="5">
        <v>10620</v>
      </c>
      <c r="L319" s="5">
        <v>14415</v>
      </c>
      <c r="M319" s="5">
        <v>12113</v>
      </c>
      <c r="N319" s="5">
        <v>9363</v>
      </c>
      <c r="O319" s="5">
        <v>47680</v>
      </c>
      <c r="P319" s="5">
        <v>11107</v>
      </c>
      <c r="Q319" s="5">
        <v>18814</v>
      </c>
      <c r="R319" s="5">
        <v>8449</v>
      </c>
      <c r="S319" s="5">
        <v>11979</v>
      </c>
      <c r="T319" s="5">
        <v>15481</v>
      </c>
      <c r="U319" s="5">
        <v>10957</v>
      </c>
    </row>
    <row r="320" spans="1:21" x14ac:dyDescent="0.2">
      <c r="A320" s="4">
        <v>44239</v>
      </c>
      <c r="B320" s="5">
        <v>17894</v>
      </c>
      <c r="C320" s="5">
        <v>13600</v>
      </c>
      <c r="D320" s="5">
        <v>12628</v>
      </c>
      <c r="E320" s="5">
        <v>21557</v>
      </c>
      <c r="F320" s="5">
        <v>71219</v>
      </c>
      <c r="G320" s="5">
        <v>17371</v>
      </c>
      <c r="H320" s="5">
        <v>14724</v>
      </c>
      <c r="I320" s="5">
        <v>21323</v>
      </c>
      <c r="J320" s="5">
        <v>21598</v>
      </c>
      <c r="K320" s="5">
        <v>10660</v>
      </c>
      <c r="L320" s="5">
        <v>14450</v>
      </c>
      <c r="M320" s="5">
        <v>12214</v>
      </c>
      <c r="N320" s="5">
        <v>9417</v>
      </c>
      <c r="O320" s="5">
        <v>47920</v>
      </c>
      <c r="P320" s="5">
        <v>11186</v>
      </c>
      <c r="Q320" s="5">
        <v>18928</v>
      </c>
      <c r="R320" s="5">
        <v>8512</v>
      </c>
      <c r="S320" s="5">
        <v>12005</v>
      </c>
      <c r="T320" s="5">
        <v>15552</v>
      </c>
      <c r="U320" s="5">
        <v>10977</v>
      </c>
    </row>
    <row r="321" spans="1:21" x14ac:dyDescent="0.2">
      <c r="A321" s="4">
        <v>44240</v>
      </c>
      <c r="B321" s="5">
        <v>18008</v>
      </c>
      <c r="C321" s="5">
        <v>13661</v>
      </c>
      <c r="D321" s="5">
        <v>12664</v>
      </c>
      <c r="E321" s="5">
        <v>21687</v>
      </c>
      <c r="F321" s="5">
        <v>71728</v>
      </c>
      <c r="G321" s="5">
        <v>17431</v>
      </c>
      <c r="H321" s="5">
        <v>14814</v>
      </c>
      <c r="I321" s="5">
        <v>21431</v>
      </c>
      <c r="J321" s="5">
        <v>21682</v>
      </c>
      <c r="K321" s="5">
        <v>10710</v>
      </c>
      <c r="L321" s="5">
        <v>14479</v>
      </c>
      <c r="M321" s="5">
        <v>12302</v>
      </c>
      <c r="N321" s="5">
        <v>9454</v>
      </c>
      <c r="O321" s="5">
        <v>48247</v>
      </c>
      <c r="P321" s="5">
        <v>11271</v>
      </c>
      <c r="Q321" s="5">
        <v>19000</v>
      </c>
      <c r="R321" s="5">
        <v>8566</v>
      </c>
      <c r="S321" s="5">
        <v>12037</v>
      </c>
      <c r="T321" s="5">
        <v>15577</v>
      </c>
      <c r="U321" s="5">
        <v>11006</v>
      </c>
    </row>
    <row r="322" spans="1:21" x14ac:dyDescent="0.2">
      <c r="A322" s="4">
        <v>44241</v>
      </c>
      <c r="B322" s="5">
        <v>18076</v>
      </c>
      <c r="C322" s="5">
        <v>13713</v>
      </c>
      <c r="D322" s="5">
        <v>12689</v>
      </c>
      <c r="E322" s="5">
        <v>21859</v>
      </c>
      <c r="F322" s="5">
        <v>72077</v>
      </c>
      <c r="G322" s="5">
        <v>17490</v>
      </c>
      <c r="H322" s="5">
        <v>14861</v>
      </c>
      <c r="I322" s="5">
        <v>21564</v>
      </c>
      <c r="J322" s="5">
        <v>21752</v>
      </c>
      <c r="K322" s="5">
        <v>10743</v>
      </c>
      <c r="L322" s="5">
        <v>14499</v>
      </c>
      <c r="M322" s="5">
        <v>12442</v>
      </c>
      <c r="N322" s="5">
        <v>9500</v>
      </c>
      <c r="O322" s="5">
        <v>48457</v>
      </c>
      <c r="P322" s="5">
        <v>11340</v>
      </c>
      <c r="Q322" s="5">
        <v>19062</v>
      </c>
      <c r="R322" s="5">
        <v>8613</v>
      </c>
      <c r="S322" s="5">
        <v>12067</v>
      </c>
      <c r="T322" s="5">
        <v>15631</v>
      </c>
      <c r="U322" s="5">
        <v>11027</v>
      </c>
    </row>
    <row r="323" spans="1:21" x14ac:dyDescent="0.2">
      <c r="A323" s="4">
        <v>44242</v>
      </c>
      <c r="B323" s="5">
        <v>18161</v>
      </c>
      <c r="C323" s="5">
        <v>13739</v>
      </c>
      <c r="D323" s="5">
        <v>12715</v>
      </c>
      <c r="E323" s="5">
        <v>21943</v>
      </c>
      <c r="F323" s="5">
        <v>72340</v>
      </c>
      <c r="G323" s="5">
        <v>17539</v>
      </c>
      <c r="H323" s="5">
        <v>14903</v>
      </c>
      <c r="I323" s="5">
        <v>21621</v>
      </c>
      <c r="J323" s="5">
        <v>21832</v>
      </c>
      <c r="K323" s="5">
        <v>10765</v>
      </c>
      <c r="L323" s="5">
        <v>14514</v>
      </c>
      <c r="M323" s="5">
        <v>12549</v>
      </c>
      <c r="N323" s="5">
        <v>9517</v>
      </c>
      <c r="O323" s="5">
        <v>48681</v>
      </c>
      <c r="P323" s="5">
        <v>11386</v>
      </c>
      <c r="Q323" s="5">
        <v>19145</v>
      </c>
      <c r="R323" s="5">
        <v>8650</v>
      </c>
      <c r="S323" s="5">
        <v>12095</v>
      </c>
      <c r="T323" s="5">
        <v>15662</v>
      </c>
      <c r="U323" s="5">
        <v>11042</v>
      </c>
    </row>
    <row r="324" spans="1:21" x14ac:dyDescent="0.2">
      <c r="A324" s="4">
        <v>44243</v>
      </c>
      <c r="B324" s="5">
        <v>18211</v>
      </c>
      <c r="C324" s="5">
        <v>13761</v>
      </c>
      <c r="D324" s="5">
        <v>12723</v>
      </c>
      <c r="E324" s="5">
        <v>21970</v>
      </c>
      <c r="F324" s="5">
        <v>72532</v>
      </c>
      <c r="G324" s="5">
        <v>17563</v>
      </c>
      <c r="H324" s="5">
        <v>14919</v>
      </c>
      <c r="I324" s="5">
        <v>21644</v>
      </c>
      <c r="J324" s="5">
        <v>21866</v>
      </c>
      <c r="K324" s="5">
        <v>10781</v>
      </c>
      <c r="L324" s="5">
        <v>14523</v>
      </c>
      <c r="M324" s="5">
        <v>12616</v>
      </c>
      <c r="N324" s="5">
        <v>9542</v>
      </c>
      <c r="O324" s="5">
        <v>48833</v>
      </c>
      <c r="P324" s="5">
        <v>11409</v>
      </c>
      <c r="Q324" s="5">
        <v>19220</v>
      </c>
      <c r="R324" s="5">
        <v>8668</v>
      </c>
      <c r="S324" s="5">
        <v>12112</v>
      </c>
      <c r="T324" s="5">
        <v>15673</v>
      </c>
      <c r="U324" s="5">
        <v>11056</v>
      </c>
    </row>
    <row r="325" spans="1:21" x14ac:dyDescent="0.2">
      <c r="A325" s="4">
        <v>44244</v>
      </c>
      <c r="B325" s="5">
        <v>18285</v>
      </c>
      <c r="C325" s="5">
        <v>13825</v>
      </c>
      <c r="D325" s="5">
        <v>12752</v>
      </c>
      <c r="E325" s="5">
        <v>22054</v>
      </c>
      <c r="F325" s="5">
        <v>72796</v>
      </c>
      <c r="G325" s="5">
        <v>17636</v>
      </c>
      <c r="H325" s="5">
        <v>14973</v>
      </c>
      <c r="I325" s="5">
        <v>21764</v>
      </c>
      <c r="J325" s="5">
        <v>21950</v>
      </c>
      <c r="K325" s="5">
        <v>10827</v>
      </c>
      <c r="L325" s="5">
        <v>14546</v>
      </c>
      <c r="M325" s="5">
        <v>12677</v>
      </c>
      <c r="N325" s="5">
        <v>9642</v>
      </c>
      <c r="O325" s="5">
        <v>49040</v>
      </c>
      <c r="P325" s="5">
        <v>11502</v>
      </c>
      <c r="Q325" s="5">
        <v>19279</v>
      </c>
      <c r="R325" s="5">
        <v>8689</v>
      </c>
      <c r="S325" s="5">
        <v>12139</v>
      </c>
      <c r="T325" s="5">
        <v>15720</v>
      </c>
      <c r="U325" s="5">
        <v>11074</v>
      </c>
    </row>
    <row r="326" spans="1:21" x14ac:dyDescent="0.2">
      <c r="A326" s="4">
        <v>44245</v>
      </c>
      <c r="B326" s="5">
        <v>18432</v>
      </c>
      <c r="C326" s="5">
        <v>13905</v>
      </c>
      <c r="D326" s="5">
        <v>12811</v>
      </c>
      <c r="E326" s="5">
        <v>22273</v>
      </c>
      <c r="F326" s="5">
        <v>73276</v>
      </c>
      <c r="G326" s="5">
        <v>17776</v>
      </c>
      <c r="H326" s="5">
        <v>15107</v>
      </c>
      <c r="I326" s="5">
        <v>21930</v>
      </c>
      <c r="J326" s="5">
        <v>22106</v>
      </c>
      <c r="K326" s="5">
        <v>10888</v>
      </c>
      <c r="L326" s="5">
        <v>14605</v>
      </c>
      <c r="M326" s="5">
        <v>12815</v>
      </c>
      <c r="N326" s="5">
        <v>9758</v>
      </c>
      <c r="O326" s="5">
        <v>49387</v>
      </c>
      <c r="P326" s="5">
        <v>11686</v>
      </c>
      <c r="Q326" s="5">
        <v>19415</v>
      </c>
      <c r="R326" s="5">
        <v>8778</v>
      </c>
      <c r="S326" s="5">
        <v>12174</v>
      </c>
      <c r="T326" s="5">
        <v>15798</v>
      </c>
      <c r="U326" s="5">
        <v>11103</v>
      </c>
    </row>
    <row r="327" spans="1:21" x14ac:dyDescent="0.2">
      <c r="A327" s="4">
        <v>44246</v>
      </c>
      <c r="B327" s="5">
        <v>18615</v>
      </c>
      <c r="C327" s="5">
        <v>13999</v>
      </c>
      <c r="D327" s="5">
        <v>12880</v>
      </c>
      <c r="E327" s="5">
        <v>22517</v>
      </c>
      <c r="F327" s="5">
        <v>73853</v>
      </c>
      <c r="G327" s="5">
        <v>17895</v>
      </c>
      <c r="H327" s="5">
        <v>15217</v>
      </c>
      <c r="I327" s="5">
        <v>22116</v>
      </c>
      <c r="J327" s="5">
        <v>22306</v>
      </c>
      <c r="K327" s="5">
        <v>10932</v>
      </c>
      <c r="L327" s="5">
        <v>14645</v>
      </c>
      <c r="M327" s="5">
        <v>12975</v>
      </c>
      <c r="N327" s="5">
        <v>9840</v>
      </c>
      <c r="O327" s="5">
        <v>49760</v>
      </c>
      <c r="P327" s="5">
        <v>11891</v>
      </c>
      <c r="Q327" s="5">
        <v>19573</v>
      </c>
      <c r="R327" s="5">
        <v>8888</v>
      </c>
      <c r="S327" s="5">
        <v>12208</v>
      </c>
      <c r="T327" s="5">
        <v>15865</v>
      </c>
      <c r="U327" s="5">
        <v>11141</v>
      </c>
    </row>
    <row r="328" spans="1:21" x14ac:dyDescent="0.2">
      <c r="A328" s="4">
        <v>44247</v>
      </c>
      <c r="B328" s="5">
        <v>18749</v>
      </c>
      <c r="C328" s="5">
        <v>14054</v>
      </c>
      <c r="D328" s="5">
        <v>12916</v>
      </c>
      <c r="E328" s="5">
        <v>22714</v>
      </c>
      <c r="F328" s="5">
        <v>74365</v>
      </c>
      <c r="G328" s="5">
        <v>18019</v>
      </c>
      <c r="H328" s="5">
        <v>15376</v>
      </c>
      <c r="I328" s="5">
        <v>22294</v>
      </c>
      <c r="J328" s="5">
        <v>22451</v>
      </c>
      <c r="K328" s="5">
        <v>10994</v>
      </c>
      <c r="L328" s="5">
        <v>14681</v>
      </c>
      <c r="M328" s="5">
        <v>13168</v>
      </c>
      <c r="N328" s="5">
        <v>9942</v>
      </c>
      <c r="O328" s="5">
        <v>50232</v>
      </c>
      <c r="P328" s="5">
        <v>12070</v>
      </c>
      <c r="Q328" s="5">
        <v>19765</v>
      </c>
      <c r="R328" s="5">
        <v>8973</v>
      </c>
      <c r="S328" s="5">
        <v>12247</v>
      </c>
      <c r="T328" s="5">
        <v>15929</v>
      </c>
      <c r="U328" s="5">
        <v>11174</v>
      </c>
    </row>
    <row r="329" spans="1:21" x14ac:dyDescent="0.2">
      <c r="A329" s="4">
        <v>44248</v>
      </c>
      <c r="B329" s="5">
        <v>18877</v>
      </c>
      <c r="C329" s="5">
        <v>14128</v>
      </c>
      <c r="D329" s="5">
        <v>12959</v>
      </c>
      <c r="E329" s="5">
        <v>22994</v>
      </c>
      <c r="F329" s="5">
        <v>75003</v>
      </c>
      <c r="G329" s="5">
        <v>18122</v>
      </c>
      <c r="H329" s="5">
        <v>15472</v>
      </c>
      <c r="I329" s="5">
        <v>22453</v>
      </c>
      <c r="J329" s="5">
        <v>22596</v>
      </c>
      <c r="K329" s="5">
        <v>11035</v>
      </c>
      <c r="L329" s="5">
        <v>14718</v>
      </c>
      <c r="M329" s="5">
        <v>13305</v>
      </c>
      <c r="N329" s="5">
        <v>10048</v>
      </c>
      <c r="O329" s="5">
        <v>50692</v>
      </c>
      <c r="P329" s="5">
        <v>12199</v>
      </c>
      <c r="Q329" s="5">
        <v>19913</v>
      </c>
      <c r="R329" s="5">
        <v>9023</v>
      </c>
      <c r="S329" s="5">
        <v>12302</v>
      </c>
      <c r="T329" s="5">
        <v>15987</v>
      </c>
      <c r="U329" s="5">
        <v>11197</v>
      </c>
    </row>
    <row r="330" spans="1:21" x14ac:dyDescent="0.2">
      <c r="A330" s="4">
        <v>44249</v>
      </c>
      <c r="B330" s="5">
        <v>18988</v>
      </c>
      <c r="C330" s="5">
        <v>14169</v>
      </c>
      <c r="D330" s="5">
        <v>13000</v>
      </c>
      <c r="E330" s="5">
        <v>23142</v>
      </c>
      <c r="F330" s="5">
        <v>75627</v>
      </c>
      <c r="G330" s="5">
        <v>18223</v>
      </c>
      <c r="H330" s="5">
        <v>15613</v>
      </c>
      <c r="I330" s="5">
        <v>22655</v>
      </c>
      <c r="J330" s="5">
        <v>22723</v>
      </c>
      <c r="K330" s="5">
        <v>11063</v>
      </c>
      <c r="L330" s="5">
        <v>14753</v>
      </c>
      <c r="M330" s="5">
        <v>13449</v>
      </c>
      <c r="N330" s="5">
        <v>10077</v>
      </c>
      <c r="O330" s="5">
        <v>51135</v>
      </c>
      <c r="P330" s="5">
        <v>12315</v>
      </c>
      <c r="Q330" s="5">
        <v>20010</v>
      </c>
      <c r="R330" s="5">
        <v>9081</v>
      </c>
      <c r="S330" s="5">
        <v>12341</v>
      </c>
      <c r="T330" s="5">
        <v>16044</v>
      </c>
      <c r="U330" s="5">
        <v>11228</v>
      </c>
    </row>
    <row r="331" spans="1:21" x14ac:dyDescent="0.2">
      <c r="A331" s="4">
        <v>44250</v>
      </c>
      <c r="B331" s="5">
        <v>19070</v>
      </c>
      <c r="C331" s="5">
        <v>14187</v>
      </c>
      <c r="D331" s="5">
        <v>13029</v>
      </c>
      <c r="E331" s="5">
        <v>23164</v>
      </c>
      <c r="F331" s="5">
        <v>76075</v>
      </c>
      <c r="G331" s="5">
        <v>18272</v>
      </c>
      <c r="H331" s="5">
        <v>15659</v>
      </c>
      <c r="I331" s="5">
        <v>22694</v>
      </c>
      <c r="J331" s="5">
        <v>22769</v>
      </c>
      <c r="K331" s="5">
        <v>11108</v>
      </c>
      <c r="L331" s="5">
        <v>14774</v>
      </c>
      <c r="M331" s="5">
        <v>13613</v>
      </c>
      <c r="N331" s="5">
        <v>10129</v>
      </c>
      <c r="O331" s="5">
        <v>51444</v>
      </c>
      <c r="P331" s="5">
        <v>12389</v>
      </c>
      <c r="Q331" s="5">
        <v>20086</v>
      </c>
      <c r="R331" s="5">
        <v>9117</v>
      </c>
      <c r="S331" s="5">
        <v>12379</v>
      </c>
      <c r="T331" s="5">
        <v>16082</v>
      </c>
      <c r="U331" s="5">
        <v>11234</v>
      </c>
    </row>
    <row r="332" spans="1:21" x14ac:dyDescent="0.2">
      <c r="A332" s="4">
        <v>44251</v>
      </c>
      <c r="B332" s="5">
        <v>19165</v>
      </c>
      <c r="C332" s="5">
        <v>14260</v>
      </c>
      <c r="D332" s="5">
        <v>13065</v>
      </c>
      <c r="E332" s="5">
        <v>23296</v>
      </c>
      <c r="F332" s="5">
        <v>76742</v>
      </c>
      <c r="G332" s="5">
        <v>18341</v>
      </c>
      <c r="H332" s="5">
        <v>15769</v>
      </c>
      <c r="I332" s="5">
        <v>22831</v>
      </c>
      <c r="J332" s="5">
        <v>22940</v>
      </c>
      <c r="K332" s="5">
        <v>11140</v>
      </c>
      <c r="L332" s="5">
        <v>14808</v>
      </c>
      <c r="M332" s="5">
        <v>13775</v>
      </c>
      <c r="N332" s="5">
        <v>10253</v>
      </c>
      <c r="O332" s="5">
        <v>52032</v>
      </c>
      <c r="P332" s="5">
        <v>12519</v>
      </c>
      <c r="Q332" s="5">
        <v>20164</v>
      </c>
      <c r="R332" s="5">
        <v>9165</v>
      </c>
      <c r="S332" s="5">
        <v>12425</v>
      </c>
      <c r="T332" s="5">
        <v>16167</v>
      </c>
      <c r="U332" s="5">
        <v>11272</v>
      </c>
    </row>
    <row r="333" spans="1:21" x14ac:dyDescent="0.2">
      <c r="A333" s="4">
        <v>44252</v>
      </c>
      <c r="B333" s="5">
        <v>19398</v>
      </c>
      <c r="C333" s="5">
        <v>14377</v>
      </c>
      <c r="D333" s="5">
        <v>13153</v>
      </c>
      <c r="E333" s="5">
        <v>23541</v>
      </c>
      <c r="F333" s="5">
        <v>77583</v>
      </c>
      <c r="G333" s="5">
        <v>18524</v>
      </c>
      <c r="H333" s="5">
        <v>16041</v>
      </c>
      <c r="I333" s="5">
        <v>23071</v>
      </c>
      <c r="J333" s="5">
        <v>23183</v>
      </c>
      <c r="K333" s="5">
        <v>11220</v>
      </c>
      <c r="L333" s="5">
        <v>14858</v>
      </c>
      <c r="M333" s="5">
        <v>13929</v>
      </c>
      <c r="N333" s="5">
        <v>10430</v>
      </c>
      <c r="O333" s="5">
        <v>52779</v>
      </c>
      <c r="P333" s="5">
        <v>12708</v>
      </c>
      <c r="Q333" s="5">
        <v>20364</v>
      </c>
      <c r="R333" s="5">
        <v>9278</v>
      </c>
      <c r="S333" s="5">
        <v>12485</v>
      </c>
      <c r="T333" s="5">
        <v>16265</v>
      </c>
      <c r="U333" s="5">
        <v>11327</v>
      </c>
    </row>
    <row r="334" spans="1:21" x14ac:dyDescent="0.2">
      <c r="A334" s="4">
        <v>44253</v>
      </c>
      <c r="B334" s="5">
        <v>19592</v>
      </c>
      <c r="C334" s="5">
        <v>14463</v>
      </c>
      <c r="D334" s="5">
        <v>13235</v>
      </c>
      <c r="E334" s="5">
        <v>23946</v>
      </c>
      <c r="F334" s="5">
        <v>78485</v>
      </c>
      <c r="G334" s="5">
        <v>18689</v>
      </c>
      <c r="H334" s="5">
        <v>16287</v>
      </c>
      <c r="I334" s="5">
        <v>23377</v>
      </c>
      <c r="J334" s="5">
        <v>23370</v>
      </c>
      <c r="K334" s="5">
        <v>11320</v>
      </c>
      <c r="L334" s="5">
        <v>14916</v>
      </c>
      <c r="M334" s="5">
        <v>14109</v>
      </c>
      <c r="N334" s="5">
        <v>10608</v>
      </c>
      <c r="O334" s="5">
        <v>53497</v>
      </c>
      <c r="P334" s="5">
        <v>12992</v>
      </c>
      <c r="Q334" s="5">
        <v>20583</v>
      </c>
      <c r="R334" s="5">
        <v>9387</v>
      </c>
      <c r="S334" s="5">
        <v>12580</v>
      </c>
      <c r="T334" s="5">
        <v>16367</v>
      </c>
      <c r="U334" s="5">
        <v>11379</v>
      </c>
    </row>
    <row r="335" spans="1:21" x14ac:dyDescent="0.2">
      <c r="A335" s="4">
        <v>44254</v>
      </c>
      <c r="B335" s="5">
        <v>19796</v>
      </c>
      <c r="C335" s="5">
        <v>14550</v>
      </c>
      <c r="D335" s="5">
        <v>13322</v>
      </c>
      <c r="E335" s="5">
        <v>24284</v>
      </c>
      <c r="F335" s="5">
        <v>79401</v>
      </c>
      <c r="G335" s="5">
        <v>18879</v>
      </c>
      <c r="H335" s="5">
        <v>16507</v>
      </c>
      <c r="I335" s="5">
        <v>23737</v>
      </c>
      <c r="J335" s="5">
        <v>23569</v>
      </c>
      <c r="K335" s="5">
        <v>11388</v>
      </c>
      <c r="L335" s="5">
        <v>14976</v>
      </c>
      <c r="M335" s="5">
        <v>14353</v>
      </c>
      <c r="N335" s="5">
        <v>10775</v>
      </c>
      <c r="O335" s="5">
        <v>54323</v>
      </c>
      <c r="P335" s="5">
        <v>13279</v>
      </c>
      <c r="Q335" s="5">
        <v>20882</v>
      </c>
      <c r="R335" s="5">
        <v>9506</v>
      </c>
      <c r="S335" s="5">
        <v>12702</v>
      </c>
      <c r="T335" s="5">
        <v>16468</v>
      </c>
      <c r="U335" s="5">
        <v>11433</v>
      </c>
    </row>
    <row r="336" spans="1:21" x14ac:dyDescent="0.2">
      <c r="A336" s="4">
        <v>44255</v>
      </c>
      <c r="B336" s="5">
        <v>19983</v>
      </c>
      <c r="C336" s="5">
        <v>14619</v>
      </c>
      <c r="D336" s="5">
        <v>13386</v>
      </c>
      <c r="E336" s="5">
        <v>24618</v>
      </c>
      <c r="F336" s="5">
        <v>80316</v>
      </c>
      <c r="G336" s="5">
        <v>19030</v>
      </c>
      <c r="H336" s="5">
        <v>16681</v>
      </c>
      <c r="I336" s="5">
        <v>24095</v>
      </c>
      <c r="J336" s="5">
        <v>23792</v>
      </c>
      <c r="K336" s="5">
        <v>11459</v>
      </c>
      <c r="L336" s="5">
        <v>15020</v>
      </c>
      <c r="M336" s="5">
        <v>14591</v>
      </c>
      <c r="N336" s="5">
        <v>10929</v>
      </c>
      <c r="O336" s="5">
        <v>55029</v>
      </c>
      <c r="P336" s="5">
        <v>13563</v>
      </c>
      <c r="Q336" s="5">
        <v>21088</v>
      </c>
      <c r="R336" s="5">
        <v>9600</v>
      </c>
      <c r="S336" s="5">
        <v>12790</v>
      </c>
      <c r="T336" s="5">
        <v>16543</v>
      </c>
      <c r="U336" s="5">
        <v>11467</v>
      </c>
    </row>
    <row r="337" spans="1:21" x14ac:dyDescent="0.2">
      <c r="A337" s="4">
        <v>44256</v>
      </c>
      <c r="B337" s="5">
        <v>20134</v>
      </c>
      <c r="C337" s="5">
        <v>14690</v>
      </c>
      <c r="D337" s="5">
        <v>13425</v>
      </c>
      <c r="E337" s="5">
        <v>24848</v>
      </c>
      <c r="F337" s="5">
        <v>81316</v>
      </c>
      <c r="G337" s="5">
        <v>19208</v>
      </c>
      <c r="H337" s="5">
        <v>16893</v>
      </c>
      <c r="I337" s="5">
        <v>24402</v>
      </c>
      <c r="J337" s="5">
        <v>24038</v>
      </c>
      <c r="K337" s="5">
        <v>11530</v>
      </c>
      <c r="L337" s="5">
        <v>15058</v>
      </c>
      <c r="M337" s="5">
        <v>14820</v>
      </c>
      <c r="N337" s="5">
        <v>10944</v>
      </c>
      <c r="O337" s="5">
        <v>55740</v>
      </c>
      <c r="P337" s="5">
        <v>13833</v>
      </c>
      <c r="Q337" s="5">
        <v>21309</v>
      </c>
      <c r="R337" s="5">
        <v>9684</v>
      </c>
      <c r="S337" s="5">
        <v>12838</v>
      </c>
      <c r="T337" s="5">
        <v>16647</v>
      </c>
      <c r="U337" s="5">
        <v>11518</v>
      </c>
    </row>
    <row r="338" spans="1:21" x14ac:dyDescent="0.2">
      <c r="A338" s="4">
        <v>44257</v>
      </c>
      <c r="B338" s="5">
        <v>20222</v>
      </c>
      <c r="C338" s="5">
        <v>14757</v>
      </c>
      <c r="D338" s="5">
        <v>13461</v>
      </c>
      <c r="E338" s="5">
        <v>24903</v>
      </c>
      <c r="F338" s="5">
        <v>82044</v>
      </c>
      <c r="G338" s="5">
        <v>19295</v>
      </c>
      <c r="H338" s="5">
        <v>16974</v>
      </c>
      <c r="I338" s="5">
        <v>24545</v>
      </c>
      <c r="J338" s="5">
        <v>24150</v>
      </c>
      <c r="K338" s="5">
        <v>11563</v>
      </c>
      <c r="L338" s="5">
        <v>15084</v>
      </c>
      <c r="M338" s="5">
        <v>15026</v>
      </c>
      <c r="N338" s="5">
        <v>11059</v>
      </c>
      <c r="O338" s="5">
        <v>56346</v>
      </c>
      <c r="P338" s="5">
        <v>13970</v>
      </c>
      <c r="Q338" s="5">
        <v>21467</v>
      </c>
      <c r="R338" s="5">
        <v>9722</v>
      </c>
      <c r="S338" s="5">
        <v>12887</v>
      </c>
      <c r="T338" s="5">
        <v>16676</v>
      </c>
      <c r="U338" s="5">
        <v>11538</v>
      </c>
    </row>
    <row r="339" spans="1:21" x14ac:dyDescent="0.2">
      <c r="A339" s="4">
        <v>44258</v>
      </c>
      <c r="B339" s="5">
        <v>20353</v>
      </c>
      <c r="C339" s="5">
        <v>14849</v>
      </c>
      <c r="D339" s="5">
        <v>13515</v>
      </c>
      <c r="E339" s="5">
        <v>25093</v>
      </c>
      <c r="F339" s="5">
        <v>82968</v>
      </c>
      <c r="G339" s="5">
        <v>19431</v>
      </c>
      <c r="H339" s="5">
        <v>17117</v>
      </c>
      <c r="I339" s="5">
        <v>24759</v>
      </c>
      <c r="J339" s="5">
        <v>24334</v>
      </c>
      <c r="K339" s="5">
        <v>11671</v>
      </c>
      <c r="L339" s="5">
        <v>15121</v>
      </c>
      <c r="M339" s="5">
        <v>15324</v>
      </c>
      <c r="N339" s="5">
        <v>11250</v>
      </c>
      <c r="O339" s="5">
        <v>57093</v>
      </c>
      <c r="P339" s="5">
        <v>14212</v>
      </c>
      <c r="Q339" s="5">
        <v>21657</v>
      </c>
      <c r="R339" s="5">
        <v>9806</v>
      </c>
      <c r="S339" s="5">
        <v>12956</v>
      </c>
      <c r="T339" s="5">
        <v>16816</v>
      </c>
      <c r="U339" s="5">
        <v>11575</v>
      </c>
    </row>
    <row r="340" spans="1:21" x14ac:dyDescent="0.2">
      <c r="A340" s="4">
        <v>44259</v>
      </c>
      <c r="B340" s="5">
        <v>20652</v>
      </c>
      <c r="C340" s="5">
        <v>14992</v>
      </c>
      <c r="D340" s="5">
        <v>13639</v>
      </c>
      <c r="E340" s="5">
        <v>25447</v>
      </c>
      <c r="F340" s="5">
        <v>84210</v>
      </c>
      <c r="G340" s="5">
        <v>19746</v>
      </c>
      <c r="H340" s="5">
        <v>17453</v>
      </c>
      <c r="I340" s="5">
        <v>25165</v>
      </c>
      <c r="J340" s="5">
        <v>24675</v>
      </c>
      <c r="K340" s="5">
        <v>11769</v>
      </c>
      <c r="L340" s="5">
        <v>15201</v>
      </c>
      <c r="M340" s="5">
        <v>15631</v>
      </c>
      <c r="N340" s="5">
        <v>11458</v>
      </c>
      <c r="O340" s="5">
        <v>58003</v>
      </c>
      <c r="P340" s="5">
        <v>14509</v>
      </c>
      <c r="Q340" s="5">
        <v>21980</v>
      </c>
      <c r="R340" s="5">
        <v>9950</v>
      </c>
      <c r="S340" s="5">
        <v>13075</v>
      </c>
      <c r="T340" s="5">
        <v>16978</v>
      </c>
      <c r="U340" s="5">
        <v>11645</v>
      </c>
    </row>
    <row r="341" spans="1:21" x14ac:dyDescent="0.2">
      <c r="A341" s="4">
        <v>44260</v>
      </c>
      <c r="B341" s="5">
        <v>20945</v>
      </c>
      <c r="C341" s="5">
        <v>15135</v>
      </c>
      <c r="D341" s="5">
        <v>13757</v>
      </c>
      <c r="E341" s="5">
        <v>25856</v>
      </c>
      <c r="F341" s="5">
        <v>85273</v>
      </c>
      <c r="G341" s="5">
        <v>20005</v>
      </c>
      <c r="H341" s="5">
        <v>17836</v>
      </c>
      <c r="I341" s="5">
        <v>25677</v>
      </c>
      <c r="J341" s="5">
        <v>25117</v>
      </c>
      <c r="K341" s="5">
        <v>11885</v>
      </c>
      <c r="L341" s="5">
        <v>15303</v>
      </c>
      <c r="M341" s="5">
        <v>15835</v>
      </c>
      <c r="N341" s="5">
        <v>11626</v>
      </c>
      <c r="O341" s="5">
        <v>58861</v>
      </c>
      <c r="P341" s="5">
        <v>14917</v>
      </c>
      <c r="Q341" s="5">
        <v>22339</v>
      </c>
      <c r="R341" s="5">
        <v>10083</v>
      </c>
      <c r="S341" s="5">
        <v>13241</v>
      </c>
      <c r="T341" s="5">
        <v>17138</v>
      </c>
      <c r="U341" s="5">
        <v>11718</v>
      </c>
    </row>
    <row r="342" spans="1:21" x14ac:dyDescent="0.2">
      <c r="A342" s="4">
        <v>44261</v>
      </c>
      <c r="B342" s="5">
        <v>21241</v>
      </c>
      <c r="C342" s="5">
        <v>15310</v>
      </c>
      <c r="D342" s="5">
        <v>13875</v>
      </c>
      <c r="E342" s="5">
        <v>26307</v>
      </c>
      <c r="F342" s="5">
        <v>86635</v>
      </c>
      <c r="G342" s="5">
        <v>20241</v>
      </c>
      <c r="H342" s="5">
        <v>18279</v>
      </c>
      <c r="I342" s="5">
        <v>26165</v>
      </c>
      <c r="J342" s="5">
        <v>25498</v>
      </c>
      <c r="K342" s="5">
        <v>12014</v>
      </c>
      <c r="L342" s="5">
        <v>15388</v>
      </c>
      <c r="M342" s="5">
        <v>16245</v>
      </c>
      <c r="N342" s="5">
        <v>11885</v>
      </c>
      <c r="O342" s="5">
        <v>59981</v>
      </c>
      <c r="P342" s="5">
        <v>15304</v>
      </c>
      <c r="Q342" s="5">
        <v>22683</v>
      </c>
      <c r="R342" s="5">
        <v>10252</v>
      </c>
      <c r="S342" s="5">
        <v>13406</v>
      </c>
      <c r="T342" s="5">
        <v>17324</v>
      </c>
      <c r="U342" s="5">
        <v>11783</v>
      </c>
    </row>
    <row r="343" spans="1:21" x14ac:dyDescent="0.2">
      <c r="A343" s="4">
        <v>44262</v>
      </c>
      <c r="B343" s="5">
        <v>21533</v>
      </c>
      <c r="C343" s="5">
        <v>15447</v>
      </c>
      <c r="D343" s="5">
        <v>13950</v>
      </c>
      <c r="E343" s="5">
        <v>26690</v>
      </c>
      <c r="F343" s="5">
        <v>87832</v>
      </c>
      <c r="G343" s="5">
        <v>20475</v>
      </c>
      <c r="H343" s="5">
        <v>18656</v>
      </c>
      <c r="I343" s="5">
        <v>26605</v>
      </c>
      <c r="J343" s="5">
        <v>25764</v>
      </c>
      <c r="K343" s="5">
        <v>12167</v>
      </c>
      <c r="L343" s="5">
        <v>15458</v>
      </c>
      <c r="M343" s="5">
        <v>16536</v>
      </c>
      <c r="N343" s="5">
        <v>12087</v>
      </c>
      <c r="O343" s="5">
        <v>60882</v>
      </c>
      <c r="P343" s="5">
        <v>15673</v>
      </c>
      <c r="Q343" s="5">
        <v>23003</v>
      </c>
      <c r="R343" s="5">
        <v>10421</v>
      </c>
      <c r="S343" s="5">
        <v>13551</v>
      </c>
      <c r="T343" s="5">
        <v>17449</v>
      </c>
      <c r="U343" s="5">
        <v>11838</v>
      </c>
    </row>
    <row r="344" spans="1:21" x14ac:dyDescent="0.2">
      <c r="A344" s="4">
        <v>44263</v>
      </c>
      <c r="B344" s="5">
        <v>21650</v>
      </c>
      <c r="C344" s="5">
        <v>15511</v>
      </c>
      <c r="D344" s="5">
        <v>13992</v>
      </c>
      <c r="E344" s="5">
        <v>26909</v>
      </c>
      <c r="F344" s="5">
        <v>88326</v>
      </c>
      <c r="G344" s="5">
        <v>20572</v>
      </c>
      <c r="H344" s="5">
        <v>18733</v>
      </c>
      <c r="I344" s="5">
        <v>26843</v>
      </c>
      <c r="J344" s="5">
        <v>25884</v>
      </c>
      <c r="K344" s="5">
        <v>12210</v>
      </c>
      <c r="L344" s="5">
        <v>15511</v>
      </c>
      <c r="M344" s="5">
        <v>16655</v>
      </c>
      <c r="N344" s="5">
        <v>12119</v>
      </c>
      <c r="O344" s="5">
        <v>61305</v>
      </c>
      <c r="P344" s="5">
        <v>15810</v>
      </c>
      <c r="Q344" s="5">
        <v>23178</v>
      </c>
      <c r="R344" s="5">
        <v>10486</v>
      </c>
      <c r="S344" s="5">
        <v>13623</v>
      </c>
      <c r="T344" s="5">
        <v>17520</v>
      </c>
      <c r="U344" s="5">
        <v>11876</v>
      </c>
    </row>
    <row r="345" spans="1:21" x14ac:dyDescent="0.2">
      <c r="A345" s="4">
        <v>44264</v>
      </c>
      <c r="B345" s="5">
        <v>21872</v>
      </c>
      <c r="C345" s="5">
        <v>15694</v>
      </c>
      <c r="D345" s="5">
        <v>14082</v>
      </c>
      <c r="E345" s="5">
        <v>27045</v>
      </c>
      <c r="F345" s="5">
        <v>89777</v>
      </c>
      <c r="G345" s="5">
        <v>20812</v>
      </c>
      <c r="H345" s="5">
        <v>19043</v>
      </c>
      <c r="I345" s="5">
        <v>27202</v>
      </c>
      <c r="J345" s="5">
        <v>26149</v>
      </c>
      <c r="K345" s="5">
        <v>12326</v>
      </c>
      <c r="L345" s="5">
        <v>15600</v>
      </c>
      <c r="M345" s="5">
        <v>17115</v>
      </c>
      <c r="N345" s="5">
        <v>12232</v>
      </c>
      <c r="O345" s="5">
        <v>62605</v>
      </c>
      <c r="P345" s="5">
        <v>16163</v>
      </c>
      <c r="Q345" s="5">
        <v>23521</v>
      </c>
      <c r="R345" s="5">
        <v>10636</v>
      </c>
      <c r="S345" s="5">
        <v>13726</v>
      </c>
      <c r="T345" s="5">
        <v>17647</v>
      </c>
      <c r="U345" s="5">
        <v>11930</v>
      </c>
    </row>
    <row r="346" spans="1:21" x14ac:dyDescent="0.2">
      <c r="A346" s="4">
        <v>44265</v>
      </c>
      <c r="B346" s="5">
        <v>22069</v>
      </c>
      <c r="C346" s="5">
        <v>15826</v>
      </c>
      <c r="D346" s="5">
        <v>14145</v>
      </c>
      <c r="E346" s="5">
        <v>27279</v>
      </c>
      <c r="F346" s="5">
        <v>91257</v>
      </c>
      <c r="G346" s="5">
        <v>20982</v>
      </c>
      <c r="H346" s="5">
        <v>19214</v>
      </c>
      <c r="I346" s="5">
        <v>27438</v>
      </c>
      <c r="J346" s="5">
        <v>26432</v>
      </c>
      <c r="K346" s="5">
        <v>12475</v>
      </c>
      <c r="L346" s="5">
        <v>15664</v>
      </c>
      <c r="M346" s="5">
        <v>17430</v>
      </c>
      <c r="N346" s="5">
        <v>12408</v>
      </c>
      <c r="O346" s="5">
        <v>63759</v>
      </c>
      <c r="P346" s="5">
        <v>16407</v>
      </c>
      <c r="Q346" s="5">
        <v>23774</v>
      </c>
      <c r="R346" s="5">
        <v>10696</v>
      </c>
      <c r="S346" s="5">
        <v>13820</v>
      </c>
      <c r="T346" s="5">
        <v>17824</v>
      </c>
      <c r="U346" s="5">
        <v>11961</v>
      </c>
    </row>
    <row r="347" spans="1:21" x14ac:dyDescent="0.2">
      <c r="A347" s="4">
        <v>44266</v>
      </c>
      <c r="B347" s="5">
        <v>22470</v>
      </c>
      <c r="C347" s="5">
        <v>16042</v>
      </c>
      <c r="D347" s="5">
        <v>14289</v>
      </c>
      <c r="E347" s="5">
        <v>27571</v>
      </c>
      <c r="F347" s="5">
        <v>92872</v>
      </c>
      <c r="G347" s="5">
        <v>21375</v>
      </c>
      <c r="H347" s="5">
        <v>19670</v>
      </c>
      <c r="I347" s="5">
        <v>28090</v>
      </c>
      <c r="J347" s="5">
        <v>26883</v>
      </c>
      <c r="K347" s="5">
        <v>12629</v>
      </c>
      <c r="L347" s="5">
        <v>15787</v>
      </c>
      <c r="M347" s="5">
        <v>17708</v>
      </c>
      <c r="N347" s="5">
        <v>12649</v>
      </c>
      <c r="O347" s="5">
        <v>65206</v>
      </c>
      <c r="P347" s="5">
        <v>16771</v>
      </c>
      <c r="Q347" s="5">
        <v>24285</v>
      </c>
      <c r="R347" s="5">
        <v>10829</v>
      </c>
      <c r="S347" s="5">
        <v>13967</v>
      </c>
      <c r="T347" s="5">
        <v>18005</v>
      </c>
      <c r="U347" s="5">
        <v>12074</v>
      </c>
    </row>
    <row r="348" spans="1:21" x14ac:dyDescent="0.2">
      <c r="A348" s="4">
        <v>44267</v>
      </c>
      <c r="B348" s="5">
        <v>22828</v>
      </c>
      <c r="C348" s="5">
        <v>16243</v>
      </c>
      <c r="D348" s="5">
        <v>14418</v>
      </c>
      <c r="E348" s="5">
        <v>28110</v>
      </c>
      <c r="F348" s="5">
        <v>94770</v>
      </c>
      <c r="G348" s="5">
        <v>21654</v>
      </c>
      <c r="H348" s="5">
        <v>20191</v>
      </c>
      <c r="I348" s="5">
        <v>28666</v>
      </c>
      <c r="J348" s="5">
        <v>27320</v>
      </c>
      <c r="K348" s="5">
        <v>12746</v>
      </c>
      <c r="L348" s="5">
        <v>15926</v>
      </c>
      <c r="M348" s="5">
        <v>18066</v>
      </c>
      <c r="N348" s="5">
        <v>12890</v>
      </c>
      <c r="O348" s="5">
        <v>66969</v>
      </c>
      <c r="P348" s="5">
        <v>17136</v>
      </c>
      <c r="Q348" s="5">
        <v>24735</v>
      </c>
      <c r="R348" s="5">
        <v>10996</v>
      </c>
      <c r="S348" s="5">
        <v>14144</v>
      </c>
      <c r="T348" s="5">
        <v>18214</v>
      </c>
      <c r="U348" s="5">
        <v>12161</v>
      </c>
    </row>
    <row r="349" spans="1:21" x14ac:dyDescent="0.2">
      <c r="A349" s="4">
        <v>44268</v>
      </c>
      <c r="B349" s="5">
        <v>23230</v>
      </c>
      <c r="C349" s="5">
        <v>16482</v>
      </c>
      <c r="D349" s="5">
        <v>14567</v>
      </c>
      <c r="E349" s="5">
        <v>28690</v>
      </c>
      <c r="F349" s="5">
        <v>96594</v>
      </c>
      <c r="G349" s="5">
        <v>22022</v>
      </c>
      <c r="H349" s="5">
        <v>20734</v>
      </c>
      <c r="I349" s="5">
        <v>29288</v>
      </c>
      <c r="J349" s="5">
        <v>27768</v>
      </c>
      <c r="K349" s="5">
        <v>12943</v>
      </c>
      <c r="L349" s="5">
        <v>16064</v>
      </c>
      <c r="M349" s="5">
        <v>18439</v>
      </c>
      <c r="N349" s="5">
        <v>13171</v>
      </c>
      <c r="O349" s="5">
        <v>68460</v>
      </c>
      <c r="P349" s="5">
        <v>17624</v>
      </c>
      <c r="Q349" s="5">
        <v>25225</v>
      </c>
      <c r="R349" s="5">
        <v>11159</v>
      </c>
      <c r="S349" s="5">
        <v>14393</v>
      </c>
      <c r="T349" s="5">
        <v>18487</v>
      </c>
      <c r="U349" s="5">
        <v>12287</v>
      </c>
    </row>
    <row r="350" spans="1:21" x14ac:dyDescent="0.2">
      <c r="A350" s="4">
        <v>44269</v>
      </c>
      <c r="B350" s="5">
        <v>23586</v>
      </c>
      <c r="C350" s="5">
        <v>16642</v>
      </c>
      <c r="D350" s="5">
        <v>14685</v>
      </c>
      <c r="E350" s="5">
        <v>29258</v>
      </c>
      <c r="F350" s="5">
        <v>98435</v>
      </c>
      <c r="G350" s="5">
        <v>22298</v>
      </c>
      <c r="H350" s="5">
        <v>21135</v>
      </c>
      <c r="I350" s="5">
        <v>29875</v>
      </c>
      <c r="J350" s="5">
        <v>28146</v>
      </c>
      <c r="K350" s="5">
        <v>13133</v>
      </c>
      <c r="L350" s="5">
        <v>16183</v>
      </c>
      <c r="M350" s="5">
        <v>19021</v>
      </c>
      <c r="N350" s="5">
        <v>13384</v>
      </c>
      <c r="O350" s="5">
        <v>69845</v>
      </c>
      <c r="P350" s="5">
        <v>18074</v>
      </c>
      <c r="Q350" s="5">
        <v>25598</v>
      </c>
      <c r="R350" s="5">
        <v>11355</v>
      </c>
      <c r="S350" s="5">
        <v>14681</v>
      </c>
      <c r="T350" s="5">
        <v>18767</v>
      </c>
      <c r="U350" s="5">
        <v>12389</v>
      </c>
    </row>
    <row r="351" spans="1:21" x14ac:dyDescent="0.2">
      <c r="A351" s="4">
        <v>44270</v>
      </c>
      <c r="B351" s="5">
        <v>23982</v>
      </c>
      <c r="C351" s="5">
        <v>16835</v>
      </c>
      <c r="D351" s="5">
        <v>14797</v>
      </c>
      <c r="E351" s="5">
        <v>29662</v>
      </c>
      <c r="F351" s="5">
        <v>100074</v>
      </c>
      <c r="G351" s="5">
        <v>22606</v>
      </c>
      <c r="H351" s="5">
        <v>21650</v>
      </c>
      <c r="I351" s="5">
        <v>30299</v>
      </c>
      <c r="J351" s="5">
        <v>28493</v>
      </c>
      <c r="K351" s="5">
        <v>13278</v>
      </c>
      <c r="L351" s="5">
        <v>16270</v>
      </c>
      <c r="M351" s="5">
        <v>19360</v>
      </c>
      <c r="N351" s="5">
        <v>13561</v>
      </c>
      <c r="O351" s="5">
        <v>71373</v>
      </c>
      <c r="P351" s="5">
        <v>18310</v>
      </c>
      <c r="Q351" s="5">
        <v>25940</v>
      </c>
      <c r="R351" s="5">
        <v>11487</v>
      </c>
      <c r="S351" s="5">
        <v>14796</v>
      </c>
      <c r="T351" s="5">
        <v>18953</v>
      </c>
      <c r="U351" s="5">
        <v>12470</v>
      </c>
    </row>
    <row r="352" spans="1:21" x14ac:dyDescent="0.2">
      <c r="A352" s="4">
        <v>44271</v>
      </c>
      <c r="B352" s="5">
        <v>24161</v>
      </c>
      <c r="C352" s="5">
        <v>16969</v>
      </c>
      <c r="D352" s="5">
        <v>14863</v>
      </c>
      <c r="E352" s="5">
        <v>29730</v>
      </c>
      <c r="F352" s="5">
        <v>101052</v>
      </c>
      <c r="G352" s="5">
        <v>22791</v>
      </c>
      <c r="H352" s="5">
        <v>21855</v>
      </c>
      <c r="I352" s="5">
        <v>30541</v>
      </c>
      <c r="J352" s="5">
        <v>28683</v>
      </c>
      <c r="K352" s="5">
        <v>13369</v>
      </c>
      <c r="L352" s="5">
        <v>16386</v>
      </c>
      <c r="M352" s="5">
        <v>19674</v>
      </c>
      <c r="N352" s="5">
        <v>13642</v>
      </c>
      <c r="O352" s="5">
        <v>72253</v>
      </c>
      <c r="P352" s="5">
        <v>18643</v>
      </c>
      <c r="Q352" s="5">
        <v>26222</v>
      </c>
      <c r="R352" s="5">
        <v>11614</v>
      </c>
      <c r="S352" s="5">
        <v>15016</v>
      </c>
      <c r="T352" s="5">
        <v>19104</v>
      </c>
      <c r="U352" s="5">
        <v>12554</v>
      </c>
    </row>
    <row r="353" spans="1:21" x14ac:dyDescent="0.2">
      <c r="A353" s="4">
        <v>44272</v>
      </c>
      <c r="B353" s="5">
        <v>24324</v>
      </c>
      <c r="C353" s="5">
        <v>17095</v>
      </c>
      <c r="D353" s="5">
        <v>14929</v>
      </c>
      <c r="E353" s="5">
        <v>29954</v>
      </c>
      <c r="F353" s="5">
        <v>101710</v>
      </c>
      <c r="G353" s="5">
        <v>22892</v>
      </c>
      <c r="H353" s="5">
        <v>22043</v>
      </c>
      <c r="I353" s="5">
        <v>30626</v>
      </c>
      <c r="J353" s="5">
        <v>28817</v>
      </c>
      <c r="K353" s="5">
        <v>13501</v>
      </c>
      <c r="L353" s="5">
        <v>16441</v>
      </c>
      <c r="M353" s="5">
        <v>19851</v>
      </c>
      <c r="N353" s="5">
        <v>13762</v>
      </c>
      <c r="O353" s="5">
        <v>72823</v>
      </c>
      <c r="P353" s="5">
        <v>18788</v>
      </c>
      <c r="Q353" s="5">
        <v>26430</v>
      </c>
      <c r="R353" s="5">
        <v>11701</v>
      </c>
      <c r="S353" s="5">
        <v>15113</v>
      </c>
      <c r="T353" s="5">
        <v>19188</v>
      </c>
      <c r="U353" s="5">
        <v>12590</v>
      </c>
    </row>
    <row r="354" spans="1:21" x14ac:dyDescent="0.2">
      <c r="A354" s="4">
        <v>44273</v>
      </c>
      <c r="B354" s="5">
        <v>24610</v>
      </c>
      <c r="C354" s="5">
        <v>17318</v>
      </c>
      <c r="D354" s="5">
        <v>15027</v>
      </c>
      <c r="E354" s="5">
        <v>30249</v>
      </c>
      <c r="F354" s="5">
        <v>102987</v>
      </c>
      <c r="G354" s="5">
        <v>23138</v>
      </c>
      <c r="H354" s="5">
        <v>22323</v>
      </c>
      <c r="I354" s="5">
        <v>30909</v>
      </c>
      <c r="J354" s="5">
        <v>29194</v>
      </c>
      <c r="K354" s="5">
        <v>13700</v>
      </c>
      <c r="L354" s="5">
        <v>16575</v>
      </c>
      <c r="M354" s="5">
        <v>20111</v>
      </c>
      <c r="N354" s="5">
        <v>14004</v>
      </c>
      <c r="O354" s="5">
        <v>73854</v>
      </c>
      <c r="P354" s="5">
        <v>19245</v>
      </c>
      <c r="Q354" s="5">
        <v>26724</v>
      </c>
      <c r="R354" s="5">
        <v>11787</v>
      </c>
      <c r="S354" s="5">
        <v>15255</v>
      </c>
      <c r="T354" s="5">
        <v>19432</v>
      </c>
      <c r="U354" s="5">
        <v>12638</v>
      </c>
    </row>
    <row r="355" spans="1:21" x14ac:dyDescent="0.2">
      <c r="A355" s="4">
        <v>44274</v>
      </c>
      <c r="B355" s="5">
        <v>25153</v>
      </c>
      <c r="C355" s="5">
        <v>17605</v>
      </c>
      <c r="D355" s="5">
        <v>15238</v>
      </c>
      <c r="E355" s="5">
        <v>30834</v>
      </c>
      <c r="F355" s="5">
        <v>105024</v>
      </c>
      <c r="G355" s="5">
        <v>23536</v>
      </c>
      <c r="H355" s="5">
        <v>22989</v>
      </c>
      <c r="I355" s="5">
        <v>31591</v>
      </c>
      <c r="J355" s="5">
        <v>29721</v>
      </c>
      <c r="K355" s="5">
        <v>13917</v>
      </c>
      <c r="L355" s="5">
        <v>16778</v>
      </c>
      <c r="M355" s="5">
        <v>20463</v>
      </c>
      <c r="N355" s="5">
        <v>14329</v>
      </c>
      <c r="O355" s="5">
        <v>75634</v>
      </c>
      <c r="P355" s="5">
        <v>19785</v>
      </c>
      <c r="Q355" s="5">
        <v>27193</v>
      </c>
      <c r="R355" s="5">
        <v>11960</v>
      </c>
      <c r="S355" s="5">
        <v>15514</v>
      </c>
      <c r="T355" s="5">
        <v>19769</v>
      </c>
      <c r="U355" s="5">
        <v>12806</v>
      </c>
    </row>
    <row r="356" spans="1:21" x14ac:dyDescent="0.2">
      <c r="A356" s="4">
        <v>44275</v>
      </c>
      <c r="B356" s="5">
        <v>25824</v>
      </c>
      <c r="C356" s="5">
        <v>17939</v>
      </c>
      <c r="D356" s="5">
        <v>15488</v>
      </c>
      <c r="E356" s="5">
        <v>31345</v>
      </c>
      <c r="F356" s="5">
        <v>106547</v>
      </c>
      <c r="G356" s="5">
        <v>24067</v>
      </c>
      <c r="H356" s="5">
        <v>23581</v>
      </c>
      <c r="I356" s="5">
        <v>32355</v>
      </c>
      <c r="J356" s="5">
        <v>30366</v>
      </c>
      <c r="K356" s="5">
        <v>14163</v>
      </c>
      <c r="L356" s="5">
        <v>17046</v>
      </c>
      <c r="M356" s="5">
        <v>20879</v>
      </c>
      <c r="N356" s="5">
        <v>14700</v>
      </c>
      <c r="O356" s="5">
        <v>77276</v>
      </c>
      <c r="P356" s="5">
        <v>20376</v>
      </c>
      <c r="Q356" s="5">
        <v>27821</v>
      </c>
      <c r="R356" s="5">
        <v>12163</v>
      </c>
      <c r="S356" s="5">
        <v>15830</v>
      </c>
      <c r="T356" s="5">
        <v>20229</v>
      </c>
      <c r="U356" s="5">
        <v>12976</v>
      </c>
    </row>
    <row r="357" spans="1:21" x14ac:dyDescent="0.2">
      <c r="A357" s="4">
        <v>44276</v>
      </c>
      <c r="B357" s="5">
        <v>26462</v>
      </c>
      <c r="C357" s="5">
        <v>18217</v>
      </c>
      <c r="D357" s="5">
        <v>15693</v>
      </c>
      <c r="E357" s="5">
        <v>32012</v>
      </c>
      <c r="F357" s="5">
        <v>108818</v>
      </c>
      <c r="G357" s="5">
        <v>24488</v>
      </c>
      <c r="H357" s="5">
        <v>24510</v>
      </c>
      <c r="I357" s="5">
        <v>33008</v>
      </c>
      <c r="J357" s="5">
        <v>30732</v>
      </c>
      <c r="K357" s="5">
        <v>14408</v>
      </c>
      <c r="L357" s="5">
        <v>17228</v>
      </c>
      <c r="M357" s="5">
        <v>21217</v>
      </c>
      <c r="N357" s="5">
        <v>14958</v>
      </c>
      <c r="O357" s="5">
        <v>79015</v>
      </c>
      <c r="P357" s="5">
        <v>20791</v>
      </c>
      <c r="Q357" s="5">
        <v>28308</v>
      </c>
      <c r="R357" s="5">
        <v>12386</v>
      </c>
      <c r="S357" s="5">
        <v>16102</v>
      </c>
      <c r="T357" s="5">
        <v>20535</v>
      </c>
      <c r="U357" s="5">
        <v>13068</v>
      </c>
    </row>
    <row r="358" spans="1:21" x14ac:dyDescent="0.2">
      <c r="A358" s="4">
        <v>44277</v>
      </c>
      <c r="B358" s="5">
        <v>26937</v>
      </c>
      <c r="C358" s="5">
        <v>18459</v>
      </c>
      <c r="D358" s="5">
        <v>15869</v>
      </c>
      <c r="E358" s="5">
        <v>32472</v>
      </c>
      <c r="F358" s="5">
        <v>110444</v>
      </c>
      <c r="G358" s="5">
        <v>24782</v>
      </c>
      <c r="H358" s="5">
        <v>24854</v>
      </c>
      <c r="I358" s="5">
        <v>33430</v>
      </c>
      <c r="J358" s="5">
        <v>31188</v>
      </c>
      <c r="K358" s="5">
        <v>14553</v>
      </c>
      <c r="L358" s="5">
        <v>17370</v>
      </c>
      <c r="M358" s="5">
        <v>21882</v>
      </c>
      <c r="N358" s="5">
        <v>15092</v>
      </c>
      <c r="O358" s="5">
        <v>80598</v>
      </c>
      <c r="P358" s="5">
        <v>21124</v>
      </c>
      <c r="Q358" s="5">
        <v>28779</v>
      </c>
      <c r="R358" s="5">
        <v>12582</v>
      </c>
      <c r="S358" s="5">
        <v>16246</v>
      </c>
      <c r="T358" s="5">
        <v>20861</v>
      </c>
      <c r="U358" s="5">
        <v>13180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showGridLines="0" workbookViewId="0">
      <selection activeCell="P14" sqref="P14"/>
    </sheetView>
  </sheetViews>
  <sheetFormatPr defaultRowHeight="15" x14ac:dyDescent="0.25"/>
  <cols>
    <col min="1" max="1" width="10.140625" bestFit="1" customWidth="1"/>
    <col min="2" max="5" width="9" bestFit="1" customWidth="1"/>
    <col min="6" max="6" width="9.28515625" bestFit="1" customWidth="1"/>
    <col min="7" max="14" width="9" bestFit="1" customWidth="1"/>
    <col min="15" max="15" width="9.28515625" bestFit="1" customWidth="1"/>
    <col min="16" max="21" width="9" bestFit="1" customWidth="1"/>
    <col min="22" max="22" width="11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korona_megyei!A337</f>
        <v>44256</v>
      </c>
      <c r="B2" s="9">
        <f>korona_megyei!B337-korona_megyei!B336</f>
        <v>151</v>
      </c>
      <c r="C2" s="9">
        <f>korona_megyei!C337-korona_megyei!C336</f>
        <v>71</v>
      </c>
      <c r="D2" s="9">
        <f>korona_megyei!D337-korona_megyei!D336</f>
        <v>39</v>
      </c>
      <c r="E2" s="9">
        <f>korona_megyei!E337-korona_megyei!E336</f>
        <v>230</v>
      </c>
      <c r="F2" s="9">
        <f>korona_megyei!F337-korona_megyei!F336</f>
        <v>1000</v>
      </c>
      <c r="G2" s="9">
        <f>korona_megyei!G337-korona_megyei!G336</f>
        <v>178</v>
      </c>
      <c r="H2" s="9">
        <f>korona_megyei!H337-korona_megyei!H336</f>
        <v>212</v>
      </c>
      <c r="I2" s="9">
        <f>korona_megyei!I337-korona_megyei!I336</f>
        <v>307</v>
      </c>
      <c r="J2" s="9">
        <f>korona_megyei!J337-korona_megyei!J336</f>
        <v>246</v>
      </c>
      <c r="K2" s="9">
        <f>korona_megyei!K337-korona_megyei!K336</f>
        <v>71</v>
      </c>
      <c r="L2" s="9">
        <f>korona_megyei!L337-korona_megyei!L336</f>
        <v>38</v>
      </c>
      <c r="M2" s="9">
        <f>korona_megyei!M337-korona_megyei!M336</f>
        <v>229</v>
      </c>
      <c r="N2" s="9">
        <f>korona_megyei!N337-korona_megyei!N336</f>
        <v>15</v>
      </c>
      <c r="O2" s="9">
        <f>korona_megyei!O337-korona_megyei!O336</f>
        <v>711</v>
      </c>
      <c r="P2" s="9">
        <f>korona_megyei!P337-korona_megyei!P336</f>
        <v>270</v>
      </c>
      <c r="Q2" s="9">
        <f>korona_megyei!Q337-korona_megyei!Q336</f>
        <v>221</v>
      </c>
      <c r="R2" s="9">
        <f>korona_megyei!R337-korona_megyei!R336</f>
        <v>84</v>
      </c>
      <c r="S2" s="9">
        <f>korona_megyei!S337-korona_megyei!S336</f>
        <v>48</v>
      </c>
      <c r="T2" s="9">
        <f>korona_megyei!T337-korona_megyei!T336</f>
        <v>104</v>
      </c>
      <c r="U2" s="9">
        <f>korona_megyei!U337-korona_megyei!U336</f>
        <v>51</v>
      </c>
      <c r="V2" s="9">
        <f t="shared" ref="V2:V15" si="0">SUM(B2:U2)</f>
        <v>4276</v>
      </c>
    </row>
    <row r="3" spans="1:22" x14ac:dyDescent="0.25">
      <c r="A3" s="2">
        <f>korona_megyei!A338</f>
        <v>44257</v>
      </c>
      <c r="B3" s="9">
        <f>korona_megyei!B338-korona_megyei!B337</f>
        <v>88</v>
      </c>
      <c r="C3" s="9">
        <f>korona_megyei!C338-korona_megyei!C337</f>
        <v>67</v>
      </c>
      <c r="D3" s="9">
        <f>korona_megyei!D338-korona_megyei!D337</f>
        <v>36</v>
      </c>
      <c r="E3" s="9">
        <f>korona_megyei!E338-korona_megyei!E337</f>
        <v>55</v>
      </c>
      <c r="F3" s="9">
        <f>korona_megyei!F338-korona_megyei!F337</f>
        <v>728</v>
      </c>
      <c r="G3" s="9">
        <f>korona_megyei!G338-korona_megyei!G337</f>
        <v>87</v>
      </c>
      <c r="H3" s="9">
        <f>korona_megyei!H338-korona_megyei!H337</f>
        <v>81</v>
      </c>
      <c r="I3" s="9">
        <f>korona_megyei!I338-korona_megyei!I337</f>
        <v>143</v>
      </c>
      <c r="J3" s="9">
        <f>korona_megyei!J338-korona_megyei!J337</f>
        <v>112</v>
      </c>
      <c r="K3" s="9">
        <f>korona_megyei!K338-korona_megyei!K337</f>
        <v>33</v>
      </c>
      <c r="L3" s="9">
        <f>korona_megyei!L338-korona_megyei!L337</f>
        <v>26</v>
      </c>
      <c r="M3" s="9">
        <f>korona_megyei!M338-korona_megyei!M337</f>
        <v>206</v>
      </c>
      <c r="N3" s="9">
        <f>korona_megyei!N338-korona_megyei!N337</f>
        <v>115</v>
      </c>
      <c r="O3" s="9">
        <f>korona_megyei!O338-korona_megyei!O337</f>
        <v>606</v>
      </c>
      <c r="P3" s="9">
        <f>korona_megyei!P338-korona_megyei!P337</f>
        <v>137</v>
      </c>
      <c r="Q3" s="9">
        <f>korona_megyei!Q338-korona_megyei!Q337</f>
        <v>158</v>
      </c>
      <c r="R3" s="9">
        <f>korona_megyei!R338-korona_megyei!R337</f>
        <v>38</v>
      </c>
      <c r="S3" s="9">
        <f>korona_megyei!S338-korona_megyei!S337</f>
        <v>49</v>
      </c>
      <c r="T3" s="9">
        <f>korona_megyei!T338-korona_megyei!T337</f>
        <v>29</v>
      </c>
      <c r="U3" s="9">
        <f>korona_megyei!U338-korona_megyei!U337</f>
        <v>20</v>
      </c>
      <c r="V3" s="9">
        <f t="shared" si="0"/>
        <v>2814</v>
      </c>
    </row>
    <row r="4" spans="1:22" x14ac:dyDescent="0.25">
      <c r="A4" s="2">
        <f>korona_megyei!A339</f>
        <v>44258</v>
      </c>
      <c r="B4" s="9">
        <f>korona_megyei!B339-korona_megyei!B338</f>
        <v>131</v>
      </c>
      <c r="C4" s="9">
        <f>korona_megyei!C339-korona_megyei!C338</f>
        <v>92</v>
      </c>
      <c r="D4" s="9">
        <f>korona_megyei!D339-korona_megyei!D338</f>
        <v>54</v>
      </c>
      <c r="E4" s="9">
        <f>korona_megyei!E339-korona_megyei!E338</f>
        <v>190</v>
      </c>
      <c r="F4" s="9">
        <f>korona_megyei!F339-korona_megyei!F338</f>
        <v>924</v>
      </c>
      <c r="G4" s="9">
        <f>korona_megyei!G339-korona_megyei!G338</f>
        <v>136</v>
      </c>
      <c r="H4" s="9">
        <f>korona_megyei!H339-korona_megyei!H338</f>
        <v>143</v>
      </c>
      <c r="I4" s="9">
        <f>korona_megyei!I339-korona_megyei!I338</f>
        <v>214</v>
      </c>
      <c r="J4" s="9">
        <f>korona_megyei!J339-korona_megyei!J338</f>
        <v>184</v>
      </c>
      <c r="K4" s="9">
        <f>korona_megyei!K339-korona_megyei!K338</f>
        <v>108</v>
      </c>
      <c r="L4" s="9">
        <f>korona_megyei!L339-korona_megyei!L338</f>
        <v>37</v>
      </c>
      <c r="M4" s="9">
        <f>korona_megyei!M339-korona_megyei!M338</f>
        <v>298</v>
      </c>
      <c r="N4" s="9">
        <f>korona_megyei!N339-korona_megyei!N338</f>
        <v>191</v>
      </c>
      <c r="O4" s="9">
        <f>korona_megyei!O339-korona_megyei!O338</f>
        <v>747</v>
      </c>
      <c r="P4" s="9">
        <f>korona_megyei!P339-korona_megyei!P338</f>
        <v>242</v>
      </c>
      <c r="Q4" s="9">
        <f>korona_megyei!Q339-korona_megyei!Q338</f>
        <v>190</v>
      </c>
      <c r="R4" s="9">
        <f>korona_megyei!R339-korona_megyei!R338</f>
        <v>84</v>
      </c>
      <c r="S4" s="9">
        <f>korona_megyei!S339-korona_megyei!S338</f>
        <v>69</v>
      </c>
      <c r="T4" s="9">
        <f>korona_megyei!T339-korona_megyei!T338</f>
        <v>140</v>
      </c>
      <c r="U4" s="9">
        <f>korona_megyei!U339-korona_megyei!U338</f>
        <v>37</v>
      </c>
      <c r="V4" s="9">
        <f t="shared" si="0"/>
        <v>4211</v>
      </c>
    </row>
    <row r="5" spans="1:22" x14ac:dyDescent="0.25">
      <c r="A5" s="2">
        <f>korona_megyei!A340</f>
        <v>44259</v>
      </c>
      <c r="B5" s="9">
        <f>korona_megyei!B340-korona_megyei!B339</f>
        <v>299</v>
      </c>
      <c r="C5" s="9">
        <f>korona_megyei!C340-korona_megyei!C339</f>
        <v>143</v>
      </c>
      <c r="D5" s="9">
        <f>korona_megyei!D340-korona_megyei!D339</f>
        <v>124</v>
      </c>
      <c r="E5" s="9">
        <f>korona_megyei!E340-korona_megyei!E339</f>
        <v>354</v>
      </c>
      <c r="F5" s="9">
        <f>korona_megyei!F340-korona_megyei!F339</f>
        <v>1242</v>
      </c>
      <c r="G5" s="9">
        <f>korona_megyei!G340-korona_megyei!G339</f>
        <v>315</v>
      </c>
      <c r="H5" s="9">
        <f>korona_megyei!H340-korona_megyei!H339</f>
        <v>336</v>
      </c>
      <c r="I5" s="9">
        <f>korona_megyei!I340-korona_megyei!I339</f>
        <v>406</v>
      </c>
      <c r="J5" s="9">
        <f>korona_megyei!J340-korona_megyei!J339</f>
        <v>341</v>
      </c>
      <c r="K5" s="9">
        <f>korona_megyei!K340-korona_megyei!K339</f>
        <v>98</v>
      </c>
      <c r="L5" s="9">
        <f>korona_megyei!L340-korona_megyei!L339</f>
        <v>80</v>
      </c>
      <c r="M5" s="9">
        <f>korona_megyei!M340-korona_megyei!M339</f>
        <v>307</v>
      </c>
      <c r="N5" s="9">
        <f>korona_megyei!N340-korona_megyei!N339</f>
        <v>208</v>
      </c>
      <c r="O5" s="9">
        <f>korona_megyei!O340-korona_megyei!O339</f>
        <v>910</v>
      </c>
      <c r="P5" s="9">
        <f>korona_megyei!P340-korona_megyei!P339</f>
        <v>297</v>
      </c>
      <c r="Q5" s="9">
        <f>korona_megyei!Q340-korona_megyei!Q339</f>
        <v>323</v>
      </c>
      <c r="R5" s="9">
        <f>korona_megyei!R340-korona_megyei!R339</f>
        <v>144</v>
      </c>
      <c r="S5" s="9">
        <f>korona_megyei!S340-korona_megyei!S339</f>
        <v>119</v>
      </c>
      <c r="T5" s="9">
        <f>korona_megyei!T340-korona_megyei!T339</f>
        <v>162</v>
      </c>
      <c r="U5" s="9">
        <f>korona_megyei!U340-korona_megyei!U339</f>
        <v>70</v>
      </c>
      <c r="V5" s="9">
        <f t="shared" si="0"/>
        <v>6278</v>
      </c>
    </row>
    <row r="6" spans="1:22" x14ac:dyDescent="0.25">
      <c r="A6" s="2">
        <f>korona_megyei!A341</f>
        <v>44260</v>
      </c>
      <c r="B6" s="9">
        <f>korona_megyei!B341-korona_megyei!B340</f>
        <v>293</v>
      </c>
      <c r="C6" s="9">
        <f>korona_megyei!C341-korona_megyei!C340</f>
        <v>143</v>
      </c>
      <c r="D6" s="9">
        <f>korona_megyei!D341-korona_megyei!D340</f>
        <v>118</v>
      </c>
      <c r="E6" s="9">
        <f>korona_megyei!E341-korona_megyei!E340</f>
        <v>409</v>
      </c>
      <c r="F6" s="9">
        <f>korona_megyei!F341-korona_megyei!F340</f>
        <v>1063</v>
      </c>
      <c r="G6" s="9">
        <f>korona_megyei!G341-korona_megyei!G340</f>
        <v>259</v>
      </c>
      <c r="H6" s="9">
        <f>korona_megyei!H341-korona_megyei!H340</f>
        <v>383</v>
      </c>
      <c r="I6" s="9">
        <f>korona_megyei!I341-korona_megyei!I340</f>
        <v>512</v>
      </c>
      <c r="J6" s="9">
        <f>korona_megyei!J341-korona_megyei!J340</f>
        <v>442</v>
      </c>
      <c r="K6" s="9">
        <f>korona_megyei!K341-korona_megyei!K340</f>
        <v>116</v>
      </c>
      <c r="L6" s="9">
        <f>korona_megyei!L341-korona_megyei!L340</f>
        <v>102</v>
      </c>
      <c r="M6" s="9">
        <f>korona_megyei!M341-korona_megyei!M340</f>
        <v>204</v>
      </c>
      <c r="N6" s="9">
        <f>korona_megyei!N341-korona_megyei!N340</f>
        <v>168</v>
      </c>
      <c r="O6" s="9">
        <f>korona_megyei!O341-korona_megyei!O340</f>
        <v>858</v>
      </c>
      <c r="P6" s="9">
        <f>korona_megyei!P341-korona_megyei!P340</f>
        <v>408</v>
      </c>
      <c r="Q6" s="9">
        <f>korona_megyei!Q341-korona_megyei!Q340</f>
        <v>359</v>
      </c>
      <c r="R6" s="9">
        <f>korona_megyei!R341-korona_megyei!R340</f>
        <v>133</v>
      </c>
      <c r="S6" s="9">
        <f>korona_megyei!S341-korona_megyei!S340</f>
        <v>166</v>
      </c>
      <c r="T6" s="9">
        <f>korona_megyei!T341-korona_megyei!T340</f>
        <v>160</v>
      </c>
      <c r="U6" s="9">
        <f>korona_megyei!U341-korona_megyei!U340</f>
        <v>73</v>
      </c>
      <c r="V6" s="9">
        <f t="shared" si="0"/>
        <v>6369</v>
      </c>
    </row>
    <row r="7" spans="1:22" x14ac:dyDescent="0.25">
      <c r="A7" s="2">
        <f>korona_megyei!A342</f>
        <v>44261</v>
      </c>
      <c r="B7" s="9">
        <f>korona_megyei!B342-korona_megyei!B341</f>
        <v>296</v>
      </c>
      <c r="C7" s="9">
        <f>korona_megyei!C342-korona_megyei!C341</f>
        <v>175</v>
      </c>
      <c r="D7" s="9">
        <f>korona_megyei!D342-korona_megyei!D341</f>
        <v>118</v>
      </c>
      <c r="E7" s="9">
        <f>korona_megyei!E342-korona_megyei!E341</f>
        <v>451</v>
      </c>
      <c r="F7" s="9">
        <f>korona_megyei!F342-korona_megyei!F341</f>
        <v>1362</v>
      </c>
      <c r="G7" s="9">
        <f>korona_megyei!G342-korona_megyei!G341</f>
        <v>236</v>
      </c>
      <c r="H7" s="9">
        <f>korona_megyei!H342-korona_megyei!H341</f>
        <v>443</v>
      </c>
      <c r="I7" s="9">
        <f>korona_megyei!I342-korona_megyei!I341</f>
        <v>488</v>
      </c>
      <c r="J7" s="9">
        <f>korona_megyei!J342-korona_megyei!J341</f>
        <v>381</v>
      </c>
      <c r="K7" s="9">
        <f>korona_megyei!K342-korona_megyei!K341</f>
        <v>129</v>
      </c>
      <c r="L7" s="9">
        <f>korona_megyei!L342-korona_megyei!L341</f>
        <v>85</v>
      </c>
      <c r="M7" s="9">
        <f>korona_megyei!M342-korona_megyei!M341</f>
        <v>410</v>
      </c>
      <c r="N7" s="9">
        <f>korona_megyei!N342-korona_megyei!N341</f>
        <v>259</v>
      </c>
      <c r="O7" s="9">
        <f>korona_megyei!O342-korona_megyei!O341</f>
        <v>1120</v>
      </c>
      <c r="P7" s="9">
        <f>korona_megyei!P342-korona_megyei!P341</f>
        <v>387</v>
      </c>
      <c r="Q7" s="9">
        <f>korona_megyei!Q342-korona_megyei!Q341</f>
        <v>344</v>
      </c>
      <c r="R7" s="9">
        <f>korona_megyei!R342-korona_megyei!R341</f>
        <v>169</v>
      </c>
      <c r="S7" s="9">
        <f>korona_megyei!S342-korona_megyei!S341</f>
        <v>165</v>
      </c>
      <c r="T7" s="9">
        <f>korona_megyei!T342-korona_megyei!T341</f>
        <v>186</v>
      </c>
      <c r="U7" s="9">
        <f>korona_megyei!U342-korona_megyei!U341</f>
        <v>65</v>
      </c>
      <c r="V7" s="9">
        <f t="shared" si="0"/>
        <v>7269</v>
      </c>
    </row>
    <row r="8" spans="1:22" x14ac:dyDescent="0.25">
      <c r="A8" s="2">
        <f>korona_megyei!A343</f>
        <v>44262</v>
      </c>
      <c r="B8" s="9">
        <f>korona_megyei!B343-korona_megyei!B342</f>
        <v>292</v>
      </c>
      <c r="C8" s="9">
        <f>korona_megyei!C343-korona_megyei!C342</f>
        <v>137</v>
      </c>
      <c r="D8" s="9">
        <f>korona_megyei!D343-korona_megyei!D342</f>
        <v>75</v>
      </c>
      <c r="E8" s="9">
        <f>korona_megyei!E343-korona_megyei!E342</f>
        <v>383</v>
      </c>
      <c r="F8" s="9">
        <f>korona_megyei!F343-korona_megyei!F342</f>
        <v>1197</v>
      </c>
      <c r="G8" s="9">
        <f>korona_megyei!G343-korona_megyei!G342</f>
        <v>234</v>
      </c>
      <c r="H8" s="9">
        <f>korona_megyei!H343-korona_megyei!H342</f>
        <v>377</v>
      </c>
      <c r="I8" s="9">
        <f>korona_megyei!I343-korona_megyei!I342</f>
        <v>440</v>
      </c>
      <c r="J8" s="9">
        <f>korona_megyei!J343-korona_megyei!J342</f>
        <v>266</v>
      </c>
      <c r="K8" s="9">
        <f>korona_megyei!K343-korona_megyei!K342</f>
        <v>153</v>
      </c>
      <c r="L8" s="9">
        <f>korona_megyei!L343-korona_megyei!L342</f>
        <v>70</v>
      </c>
      <c r="M8" s="9">
        <f>korona_megyei!M343-korona_megyei!M342</f>
        <v>291</v>
      </c>
      <c r="N8" s="9">
        <f>korona_megyei!N343-korona_megyei!N342</f>
        <v>202</v>
      </c>
      <c r="O8" s="9">
        <f>korona_megyei!O343-korona_megyei!O342</f>
        <v>901</v>
      </c>
      <c r="P8" s="9">
        <f>korona_megyei!P343-korona_megyei!P342</f>
        <v>369</v>
      </c>
      <c r="Q8" s="9">
        <f>korona_megyei!Q343-korona_megyei!Q342</f>
        <v>320</v>
      </c>
      <c r="R8" s="9">
        <f>korona_megyei!R343-korona_megyei!R342</f>
        <v>169</v>
      </c>
      <c r="S8" s="9">
        <f>korona_megyei!S343-korona_megyei!S342</f>
        <v>145</v>
      </c>
      <c r="T8" s="9">
        <f>korona_megyei!T343-korona_megyei!T342</f>
        <v>125</v>
      </c>
      <c r="U8" s="9">
        <f>korona_megyei!U343-korona_megyei!U342</f>
        <v>55</v>
      </c>
      <c r="V8" s="9">
        <f t="shared" si="0"/>
        <v>6201</v>
      </c>
    </row>
    <row r="9" spans="1:22" x14ac:dyDescent="0.25">
      <c r="A9" s="2">
        <f>korona_megyei!A344</f>
        <v>44263</v>
      </c>
      <c r="B9" s="9">
        <f>korona_megyei!B344-korona_megyei!B343</f>
        <v>117</v>
      </c>
      <c r="C9" s="9">
        <f>korona_megyei!C344-korona_megyei!C343</f>
        <v>64</v>
      </c>
      <c r="D9" s="9">
        <f>korona_megyei!D344-korona_megyei!D343</f>
        <v>42</v>
      </c>
      <c r="E9" s="9">
        <f>korona_megyei!E344-korona_megyei!E343</f>
        <v>219</v>
      </c>
      <c r="F9" s="9">
        <f>korona_megyei!F344-korona_megyei!F343</f>
        <v>494</v>
      </c>
      <c r="G9" s="9">
        <f>korona_megyei!G344-korona_megyei!G343</f>
        <v>97</v>
      </c>
      <c r="H9" s="9">
        <f>korona_megyei!H344-korona_megyei!H343</f>
        <v>77</v>
      </c>
      <c r="I9" s="9">
        <f>korona_megyei!I344-korona_megyei!I343</f>
        <v>238</v>
      </c>
      <c r="J9" s="9">
        <f>korona_megyei!J344-korona_megyei!J343</f>
        <v>120</v>
      </c>
      <c r="K9" s="9">
        <f>korona_megyei!K344-korona_megyei!K343</f>
        <v>43</v>
      </c>
      <c r="L9" s="9">
        <f>korona_megyei!L344-korona_megyei!L343</f>
        <v>53</v>
      </c>
      <c r="M9" s="9">
        <f>korona_megyei!M344-korona_megyei!M343</f>
        <v>119</v>
      </c>
      <c r="N9" s="9">
        <f>korona_megyei!N344-korona_megyei!N343</f>
        <v>32</v>
      </c>
      <c r="O9" s="9">
        <f>korona_megyei!O344-korona_megyei!O343</f>
        <v>423</v>
      </c>
      <c r="P9" s="9">
        <f>korona_megyei!P344-korona_megyei!P343</f>
        <v>137</v>
      </c>
      <c r="Q9" s="9">
        <f>korona_megyei!Q344-korona_megyei!Q343</f>
        <v>175</v>
      </c>
      <c r="R9" s="9">
        <f>korona_megyei!R344-korona_megyei!R343</f>
        <v>65</v>
      </c>
      <c r="S9" s="9">
        <f>korona_megyei!S344-korona_megyei!S343</f>
        <v>72</v>
      </c>
      <c r="T9" s="9">
        <f>korona_megyei!T344-korona_megyei!T343</f>
        <v>71</v>
      </c>
      <c r="U9" s="9">
        <f>korona_megyei!U344-korona_megyei!U343</f>
        <v>38</v>
      </c>
      <c r="V9" s="9">
        <f t="shared" si="0"/>
        <v>2696</v>
      </c>
    </row>
    <row r="10" spans="1:22" x14ac:dyDescent="0.25">
      <c r="A10" s="2">
        <f>korona_megyei!A345</f>
        <v>44264</v>
      </c>
      <c r="B10" s="9">
        <f>korona_megyei!B345-korona_megyei!B344</f>
        <v>222</v>
      </c>
      <c r="C10" s="9">
        <f>korona_megyei!C345-korona_megyei!C344</f>
        <v>183</v>
      </c>
      <c r="D10" s="9">
        <f>korona_megyei!D345-korona_megyei!D344</f>
        <v>90</v>
      </c>
      <c r="E10" s="9">
        <f>korona_megyei!E345-korona_megyei!E344</f>
        <v>136</v>
      </c>
      <c r="F10" s="9">
        <f>korona_megyei!F345-korona_megyei!F344</f>
        <v>1451</v>
      </c>
      <c r="G10" s="9">
        <f>korona_megyei!G345-korona_megyei!G344</f>
        <v>240</v>
      </c>
      <c r="H10" s="9">
        <f>korona_megyei!H345-korona_megyei!H344</f>
        <v>310</v>
      </c>
      <c r="I10" s="9">
        <f>korona_megyei!I345-korona_megyei!I344</f>
        <v>359</v>
      </c>
      <c r="J10" s="9">
        <f>korona_megyei!J345-korona_megyei!J344</f>
        <v>265</v>
      </c>
      <c r="K10" s="9">
        <f>korona_megyei!K345-korona_megyei!K344</f>
        <v>116</v>
      </c>
      <c r="L10" s="9">
        <f>korona_megyei!L345-korona_megyei!L344</f>
        <v>89</v>
      </c>
      <c r="M10" s="9">
        <f>korona_megyei!M345-korona_megyei!M344</f>
        <v>460</v>
      </c>
      <c r="N10" s="9">
        <f>korona_megyei!N345-korona_megyei!N344</f>
        <v>113</v>
      </c>
      <c r="O10" s="9">
        <f>korona_megyei!O345-korona_megyei!O344</f>
        <v>1300</v>
      </c>
      <c r="P10" s="9">
        <f>korona_megyei!P345-korona_megyei!P344</f>
        <v>353</v>
      </c>
      <c r="Q10" s="9">
        <f>korona_megyei!Q345-korona_megyei!Q344</f>
        <v>343</v>
      </c>
      <c r="R10" s="9">
        <f>korona_megyei!R345-korona_megyei!R344</f>
        <v>150</v>
      </c>
      <c r="S10" s="9">
        <f>korona_megyei!S345-korona_megyei!S344</f>
        <v>103</v>
      </c>
      <c r="T10" s="9">
        <f>korona_megyei!T345-korona_megyei!T344</f>
        <v>127</v>
      </c>
      <c r="U10" s="9">
        <f>korona_megyei!U345-korona_megyei!U344</f>
        <v>54</v>
      </c>
      <c r="V10" s="9">
        <f t="shared" si="0"/>
        <v>6464</v>
      </c>
    </row>
    <row r="11" spans="1:22" x14ac:dyDescent="0.25">
      <c r="A11" s="2">
        <f>korona_megyei!A346</f>
        <v>44265</v>
      </c>
      <c r="B11" s="9">
        <f>korona_megyei!B346-korona_megyei!B345</f>
        <v>197</v>
      </c>
      <c r="C11" s="9">
        <f>korona_megyei!C346-korona_megyei!C345</f>
        <v>132</v>
      </c>
      <c r="D11" s="9">
        <f>korona_megyei!D346-korona_megyei!D345</f>
        <v>63</v>
      </c>
      <c r="E11" s="9">
        <f>korona_megyei!E346-korona_megyei!E345</f>
        <v>234</v>
      </c>
      <c r="F11" s="9">
        <f>korona_megyei!F346-korona_megyei!F345</f>
        <v>1480</v>
      </c>
      <c r="G11" s="9">
        <f>korona_megyei!G346-korona_megyei!G345</f>
        <v>170</v>
      </c>
      <c r="H11" s="9">
        <f>korona_megyei!H346-korona_megyei!H345</f>
        <v>171</v>
      </c>
      <c r="I11" s="9">
        <f>korona_megyei!I346-korona_megyei!I345</f>
        <v>236</v>
      </c>
      <c r="J11" s="9">
        <f>korona_megyei!J346-korona_megyei!J345</f>
        <v>283</v>
      </c>
      <c r="K11" s="9">
        <f>korona_megyei!K346-korona_megyei!K345</f>
        <v>149</v>
      </c>
      <c r="L11" s="9">
        <f>korona_megyei!L346-korona_megyei!L345</f>
        <v>64</v>
      </c>
      <c r="M11" s="9">
        <f>korona_megyei!M346-korona_megyei!M345</f>
        <v>315</v>
      </c>
      <c r="N11" s="9">
        <f>korona_megyei!N346-korona_megyei!N345</f>
        <v>176</v>
      </c>
      <c r="O11" s="9">
        <f>korona_megyei!O346-korona_megyei!O345</f>
        <v>1154</v>
      </c>
      <c r="P11" s="9">
        <f>korona_megyei!P346-korona_megyei!P345</f>
        <v>244</v>
      </c>
      <c r="Q11" s="9">
        <f>korona_megyei!Q346-korona_megyei!Q345</f>
        <v>253</v>
      </c>
      <c r="R11" s="9">
        <f>korona_megyei!R346-korona_megyei!R345</f>
        <v>60</v>
      </c>
      <c r="S11" s="9">
        <f>korona_megyei!S346-korona_megyei!S345</f>
        <v>94</v>
      </c>
      <c r="T11" s="9">
        <f>korona_megyei!T346-korona_megyei!T345</f>
        <v>177</v>
      </c>
      <c r="U11" s="9">
        <f>korona_megyei!U346-korona_megyei!U345</f>
        <v>31</v>
      </c>
      <c r="V11" s="9">
        <f t="shared" si="0"/>
        <v>5683</v>
      </c>
    </row>
    <row r="12" spans="1:22" x14ac:dyDescent="0.25">
      <c r="A12" s="2">
        <f>korona_megyei!A347</f>
        <v>44266</v>
      </c>
      <c r="B12" s="9">
        <f>korona_megyei!B347-korona_megyei!B346</f>
        <v>401</v>
      </c>
      <c r="C12" s="9">
        <f>korona_megyei!C347-korona_megyei!C346</f>
        <v>216</v>
      </c>
      <c r="D12" s="9">
        <f>korona_megyei!D347-korona_megyei!D346</f>
        <v>144</v>
      </c>
      <c r="E12" s="9">
        <f>korona_megyei!E347-korona_megyei!E346</f>
        <v>292</v>
      </c>
      <c r="F12" s="9">
        <f>korona_megyei!F347-korona_megyei!F346</f>
        <v>1615</v>
      </c>
      <c r="G12" s="9">
        <f>korona_megyei!G347-korona_megyei!G346</f>
        <v>393</v>
      </c>
      <c r="H12" s="9">
        <f>korona_megyei!H347-korona_megyei!H346</f>
        <v>456</v>
      </c>
      <c r="I12" s="9">
        <f>korona_megyei!I347-korona_megyei!I346</f>
        <v>652</v>
      </c>
      <c r="J12" s="9">
        <f>korona_megyei!J347-korona_megyei!J346</f>
        <v>451</v>
      </c>
      <c r="K12" s="9">
        <f>korona_megyei!K347-korona_megyei!K346</f>
        <v>154</v>
      </c>
      <c r="L12" s="9">
        <f>korona_megyei!L347-korona_megyei!L346</f>
        <v>123</v>
      </c>
      <c r="M12" s="9">
        <f>korona_megyei!M347-korona_megyei!M346</f>
        <v>278</v>
      </c>
      <c r="N12" s="9">
        <f>korona_megyei!N347-korona_megyei!N346</f>
        <v>241</v>
      </c>
      <c r="O12" s="9">
        <f>korona_megyei!O347-korona_megyei!O346</f>
        <v>1447</v>
      </c>
      <c r="P12" s="9">
        <f>korona_megyei!P347-korona_megyei!P346</f>
        <v>364</v>
      </c>
      <c r="Q12" s="9">
        <f>korona_megyei!Q347-korona_megyei!Q346</f>
        <v>511</v>
      </c>
      <c r="R12" s="9">
        <f>korona_megyei!R347-korona_megyei!R346</f>
        <v>133</v>
      </c>
      <c r="S12" s="9">
        <f>korona_megyei!S347-korona_megyei!S346</f>
        <v>147</v>
      </c>
      <c r="T12" s="9">
        <f>korona_megyei!T347-korona_megyei!T346</f>
        <v>181</v>
      </c>
      <c r="U12" s="9">
        <f>korona_megyei!U347-korona_megyei!U346</f>
        <v>113</v>
      </c>
      <c r="V12" s="9">
        <f t="shared" si="0"/>
        <v>8312</v>
      </c>
    </row>
    <row r="13" spans="1:22" x14ac:dyDescent="0.25">
      <c r="A13" s="2">
        <f>korona_megyei!A348</f>
        <v>44267</v>
      </c>
      <c r="B13" s="9">
        <f>korona_megyei!B348-korona_megyei!B347</f>
        <v>358</v>
      </c>
      <c r="C13" s="9">
        <f>korona_megyei!C348-korona_megyei!C347</f>
        <v>201</v>
      </c>
      <c r="D13" s="9">
        <f>korona_megyei!D348-korona_megyei!D347</f>
        <v>129</v>
      </c>
      <c r="E13" s="9">
        <f>korona_megyei!E348-korona_megyei!E347</f>
        <v>539</v>
      </c>
      <c r="F13" s="9">
        <f>korona_megyei!F348-korona_megyei!F347</f>
        <v>1898</v>
      </c>
      <c r="G13" s="9">
        <f>korona_megyei!G348-korona_megyei!G347</f>
        <v>279</v>
      </c>
      <c r="H13" s="9">
        <f>korona_megyei!H348-korona_megyei!H347</f>
        <v>521</v>
      </c>
      <c r="I13" s="9">
        <f>korona_megyei!I348-korona_megyei!I347</f>
        <v>576</v>
      </c>
      <c r="J13" s="9">
        <f>korona_megyei!J348-korona_megyei!J347</f>
        <v>437</v>
      </c>
      <c r="K13" s="9">
        <f>korona_megyei!K348-korona_megyei!K347</f>
        <v>117</v>
      </c>
      <c r="L13" s="9">
        <f>korona_megyei!L348-korona_megyei!L347</f>
        <v>139</v>
      </c>
      <c r="M13" s="9">
        <f>korona_megyei!M348-korona_megyei!M347</f>
        <v>358</v>
      </c>
      <c r="N13" s="9">
        <f>korona_megyei!N348-korona_megyei!N347</f>
        <v>241</v>
      </c>
      <c r="O13" s="9">
        <f>korona_megyei!O348-korona_megyei!O347</f>
        <v>1763</v>
      </c>
      <c r="P13" s="9">
        <f>korona_megyei!P348-korona_megyei!P347</f>
        <v>365</v>
      </c>
      <c r="Q13" s="9">
        <f>korona_megyei!Q348-korona_megyei!Q347</f>
        <v>450</v>
      </c>
      <c r="R13" s="9">
        <f>korona_megyei!R348-korona_megyei!R347</f>
        <v>167</v>
      </c>
      <c r="S13" s="9">
        <f>korona_megyei!S348-korona_megyei!S347</f>
        <v>177</v>
      </c>
      <c r="T13" s="9">
        <f>korona_megyei!T348-korona_megyei!T347</f>
        <v>209</v>
      </c>
      <c r="U13" s="9">
        <f>korona_megyei!U348-korona_megyei!U347</f>
        <v>87</v>
      </c>
      <c r="V13" s="9">
        <f t="shared" si="0"/>
        <v>9011</v>
      </c>
    </row>
    <row r="14" spans="1:22" x14ac:dyDescent="0.25">
      <c r="A14" s="2">
        <f>korona_megyei!A349</f>
        <v>44268</v>
      </c>
      <c r="B14" s="9">
        <f>korona_megyei!B349-korona_megyei!B348</f>
        <v>402</v>
      </c>
      <c r="C14" s="9">
        <f>korona_megyei!C349-korona_megyei!C348</f>
        <v>239</v>
      </c>
      <c r="D14" s="9">
        <f>korona_megyei!D349-korona_megyei!D348</f>
        <v>149</v>
      </c>
      <c r="E14" s="9">
        <f>korona_megyei!E349-korona_megyei!E348</f>
        <v>580</v>
      </c>
      <c r="F14" s="9">
        <f>korona_megyei!F349-korona_megyei!F348</f>
        <v>1824</v>
      </c>
      <c r="G14" s="9">
        <f>korona_megyei!G349-korona_megyei!G348</f>
        <v>368</v>
      </c>
      <c r="H14" s="9">
        <f>korona_megyei!H349-korona_megyei!H348</f>
        <v>543</v>
      </c>
      <c r="I14" s="9">
        <f>korona_megyei!I349-korona_megyei!I348</f>
        <v>622</v>
      </c>
      <c r="J14" s="9">
        <f>korona_megyei!J349-korona_megyei!J348</f>
        <v>448</v>
      </c>
      <c r="K14" s="9">
        <f>korona_megyei!K349-korona_megyei!K348</f>
        <v>197</v>
      </c>
      <c r="L14" s="9">
        <f>korona_megyei!L349-korona_megyei!L348</f>
        <v>138</v>
      </c>
      <c r="M14" s="9">
        <f>korona_megyei!M349-korona_megyei!M348</f>
        <v>373</v>
      </c>
      <c r="N14" s="9">
        <f>korona_megyei!N349-korona_megyei!N348</f>
        <v>281</v>
      </c>
      <c r="O14" s="9">
        <f>korona_megyei!O349-korona_megyei!O348</f>
        <v>1491</v>
      </c>
      <c r="P14" s="9">
        <f>korona_megyei!P349-korona_megyei!P348</f>
        <v>488</v>
      </c>
      <c r="Q14" s="9">
        <f>korona_megyei!Q349-korona_megyei!Q348</f>
        <v>490</v>
      </c>
      <c r="R14" s="9">
        <f>korona_megyei!R349-korona_megyei!R348</f>
        <v>163</v>
      </c>
      <c r="S14" s="9">
        <f>korona_megyei!S349-korona_megyei!S348</f>
        <v>249</v>
      </c>
      <c r="T14" s="9">
        <f>korona_megyei!T349-korona_megyei!T348</f>
        <v>273</v>
      </c>
      <c r="U14" s="9">
        <f>korona_megyei!U349-korona_megyei!U348</f>
        <v>126</v>
      </c>
      <c r="V14" s="9">
        <f t="shared" si="0"/>
        <v>9444</v>
      </c>
    </row>
    <row r="15" spans="1:22" x14ac:dyDescent="0.25">
      <c r="A15" s="2">
        <f>korona_megyei!A358</f>
        <v>44277</v>
      </c>
      <c r="B15" s="9">
        <f>korona_megyei!B350-korona_megyei!B349</f>
        <v>356</v>
      </c>
      <c r="C15" s="9">
        <f>korona_megyei!C350-korona_megyei!C349</f>
        <v>160</v>
      </c>
      <c r="D15" s="9">
        <f>korona_megyei!D350-korona_megyei!D349</f>
        <v>118</v>
      </c>
      <c r="E15" s="9">
        <f>korona_megyei!E350-korona_megyei!E349</f>
        <v>568</v>
      </c>
      <c r="F15" s="9">
        <f>korona_megyei!F350-korona_megyei!F349</f>
        <v>1841</v>
      </c>
      <c r="G15" s="9">
        <f>korona_megyei!G350-korona_megyei!G349</f>
        <v>276</v>
      </c>
      <c r="H15" s="9">
        <f>korona_megyei!H350-korona_megyei!H349</f>
        <v>401</v>
      </c>
      <c r="I15" s="9">
        <f>korona_megyei!I350-korona_megyei!I349</f>
        <v>587</v>
      </c>
      <c r="J15" s="9">
        <f>korona_megyei!J350-korona_megyei!J349</f>
        <v>378</v>
      </c>
      <c r="K15" s="9">
        <f>korona_megyei!K350-korona_megyei!K349</f>
        <v>190</v>
      </c>
      <c r="L15" s="9">
        <f>korona_megyei!L350-korona_megyei!L349</f>
        <v>119</v>
      </c>
      <c r="M15" s="9">
        <f>korona_megyei!M350-korona_megyei!M349</f>
        <v>582</v>
      </c>
      <c r="N15" s="9">
        <f>korona_megyei!N350-korona_megyei!N349</f>
        <v>213</v>
      </c>
      <c r="O15" s="9">
        <f>korona_megyei!O350-korona_megyei!O349</f>
        <v>1385</v>
      </c>
      <c r="P15" s="9">
        <f>korona_megyei!P350-korona_megyei!P349</f>
        <v>450</v>
      </c>
      <c r="Q15" s="9">
        <f>korona_megyei!Q350-korona_megyei!Q349</f>
        <v>373</v>
      </c>
      <c r="R15" s="9">
        <f>korona_megyei!R350-korona_megyei!R349</f>
        <v>196</v>
      </c>
      <c r="S15" s="9">
        <f>korona_megyei!S350-korona_megyei!S349</f>
        <v>288</v>
      </c>
      <c r="T15" s="9">
        <f>korona_megyei!T350-korona_megyei!T349</f>
        <v>280</v>
      </c>
      <c r="U15" s="9">
        <f>korona_megyei!U350-korona_megyei!U349</f>
        <v>102</v>
      </c>
      <c r="V15" s="9">
        <f t="shared" si="0"/>
        <v>8863</v>
      </c>
    </row>
    <row r="16" spans="1:22" x14ac:dyDescent="0.25">
      <c r="A16" s="6">
        <f>korona_megyei!A351</f>
        <v>44270</v>
      </c>
      <c r="B16" s="9">
        <f>korona_megyei!B351-korona_megyei!B350</f>
        <v>396</v>
      </c>
      <c r="C16" s="9">
        <f>korona_megyei!C351-korona_megyei!C350</f>
        <v>193</v>
      </c>
      <c r="D16" s="9">
        <f>korona_megyei!D351-korona_megyei!D350</f>
        <v>112</v>
      </c>
      <c r="E16" s="9">
        <f>korona_megyei!E351-korona_megyei!E350</f>
        <v>404</v>
      </c>
      <c r="F16" s="9">
        <f>korona_megyei!F351-korona_megyei!F350</f>
        <v>1639</v>
      </c>
      <c r="G16" s="9">
        <f>korona_megyei!G351-korona_megyei!G350</f>
        <v>308</v>
      </c>
      <c r="H16" s="9">
        <f>korona_megyei!H351-korona_megyei!H350</f>
        <v>515</v>
      </c>
      <c r="I16" s="9">
        <f>korona_megyei!I351-korona_megyei!I350</f>
        <v>424</v>
      </c>
      <c r="J16" s="9">
        <f>korona_megyei!J351-korona_megyei!J350</f>
        <v>347</v>
      </c>
      <c r="K16" s="9">
        <f>korona_megyei!K351-korona_megyei!K350</f>
        <v>145</v>
      </c>
      <c r="L16" s="9">
        <f>korona_megyei!L351-korona_megyei!L350</f>
        <v>87</v>
      </c>
      <c r="M16" s="9">
        <f>korona_megyei!M351-korona_megyei!M350</f>
        <v>339</v>
      </c>
      <c r="N16" s="9">
        <f>korona_megyei!N351-korona_megyei!N350</f>
        <v>177</v>
      </c>
      <c r="O16" s="9">
        <f>korona_megyei!O351-korona_megyei!O350</f>
        <v>1528</v>
      </c>
      <c r="P16" s="9">
        <f>korona_megyei!P351-korona_megyei!P350</f>
        <v>236</v>
      </c>
      <c r="Q16" s="9">
        <f>korona_megyei!Q351-korona_megyei!Q350</f>
        <v>342</v>
      </c>
      <c r="R16" s="9">
        <f>korona_megyei!R351-korona_megyei!R350</f>
        <v>132</v>
      </c>
      <c r="S16" s="9">
        <f>korona_megyei!S351-korona_megyei!S350</f>
        <v>115</v>
      </c>
      <c r="T16" s="9">
        <f>korona_megyei!T351-korona_megyei!T350</f>
        <v>186</v>
      </c>
      <c r="U16" s="9">
        <f>korona_megyei!U351-korona_megyei!U350</f>
        <v>81</v>
      </c>
      <c r="V16" s="9">
        <f t="shared" ref="V16:V19" si="1">SUM(B16:U16)</f>
        <v>7706</v>
      </c>
    </row>
    <row r="17" spans="1:22" x14ac:dyDescent="0.25">
      <c r="A17" s="6">
        <f>korona_megyei!A352</f>
        <v>44271</v>
      </c>
      <c r="B17" s="9">
        <f>korona_megyei!B352-korona_megyei!B351</f>
        <v>179</v>
      </c>
      <c r="C17" s="9">
        <f>korona_megyei!C352-korona_megyei!C351</f>
        <v>134</v>
      </c>
      <c r="D17" s="9">
        <f>korona_megyei!D352-korona_megyei!D351</f>
        <v>66</v>
      </c>
      <c r="E17" s="9">
        <f>korona_megyei!E352-korona_megyei!E351</f>
        <v>68</v>
      </c>
      <c r="F17" s="9">
        <f>korona_megyei!F352-korona_megyei!F351</f>
        <v>978</v>
      </c>
      <c r="G17" s="9">
        <f>korona_megyei!G352-korona_megyei!G351</f>
        <v>185</v>
      </c>
      <c r="H17" s="9">
        <f>korona_megyei!H352-korona_megyei!H351</f>
        <v>205</v>
      </c>
      <c r="I17" s="9">
        <f>korona_megyei!I352-korona_megyei!I351</f>
        <v>242</v>
      </c>
      <c r="J17" s="9">
        <f>korona_megyei!J352-korona_megyei!J351</f>
        <v>190</v>
      </c>
      <c r="K17" s="9">
        <f>korona_megyei!K352-korona_megyei!K351</f>
        <v>91</v>
      </c>
      <c r="L17" s="9">
        <f>korona_megyei!L352-korona_megyei!L351</f>
        <v>116</v>
      </c>
      <c r="M17" s="9">
        <f>korona_megyei!M352-korona_megyei!M351</f>
        <v>314</v>
      </c>
      <c r="N17" s="9">
        <f>korona_megyei!N352-korona_megyei!N351</f>
        <v>81</v>
      </c>
      <c r="O17" s="9">
        <f>korona_megyei!O352-korona_megyei!O351</f>
        <v>880</v>
      </c>
      <c r="P17" s="9">
        <f>korona_megyei!P352-korona_megyei!P351</f>
        <v>333</v>
      </c>
      <c r="Q17" s="9">
        <f>korona_megyei!Q352-korona_megyei!Q351</f>
        <v>282</v>
      </c>
      <c r="R17" s="9">
        <f>korona_megyei!R352-korona_megyei!R351</f>
        <v>127</v>
      </c>
      <c r="S17" s="9">
        <f>korona_megyei!S352-korona_megyei!S351</f>
        <v>220</v>
      </c>
      <c r="T17" s="9">
        <f>korona_megyei!T352-korona_megyei!T351</f>
        <v>151</v>
      </c>
      <c r="U17" s="9">
        <f>korona_megyei!U352-korona_megyei!U351</f>
        <v>84</v>
      </c>
      <c r="V17" s="9">
        <f t="shared" si="1"/>
        <v>4926</v>
      </c>
    </row>
    <row r="18" spans="1:22" x14ac:dyDescent="0.25">
      <c r="A18" s="6">
        <f>korona_megyei!A353</f>
        <v>44272</v>
      </c>
      <c r="B18" s="9">
        <f>korona_megyei!B353-korona_megyei!B352</f>
        <v>163</v>
      </c>
      <c r="C18" s="9">
        <f>korona_megyei!C353-korona_megyei!C352</f>
        <v>126</v>
      </c>
      <c r="D18" s="9">
        <f>korona_megyei!D353-korona_megyei!D352</f>
        <v>66</v>
      </c>
      <c r="E18" s="9">
        <f>korona_megyei!E353-korona_megyei!E352</f>
        <v>224</v>
      </c>
      <c r="F18" s="9">
        <f>korona_megyei!F353-korona_megyei!F352</f>
        <v>658</v>
      </c>
      <c r="G18" s="9">
        <f>korona_megyei!G353-korona_megyei!G352</f>
        <v>101</v>
      </c>
      <c r="H18" s="9">
        <f>korona_megyei!H353-korona_megyei!H352</f>
        <v>188</v>
      </c>
      <c r="I18" s="9">
        <f>korona_megyei!I353-korona_megyei!I352</f>
        <v>85</v>
      </c>
      <c r="J18" s="9">
        <f>korona_megyei!J353-korona_megyei!J352</f>
        <v>134</v>
      </c>
      <c r="K18" s="9">
        <f>korona_megyei!K353-korona_megyei!K352</f>
        <v>132</v>
      </c>
      <c r="L18" s="9">
        <f>korona_megyei!L353-korona_megyei!L352</f>
        <v>55</v>
      </c>
      <c r="M18" s="9">
        <f>korona_megyei!M353-korona_megyei!M352</f>
        <v>177</v>
      </c>
      <c r="N18" s="9">
        <f>korona_megyei!N353-korona_megyei!N352</f>
        <v>120</v>
      </c>
      <c r="O18" s="9">
        <f>korona_megyei!O353-korona_megyei!O352</f>
        <v>570</v>
      </c>
      <c r="P18" s="9">
        <f>korona_megyei!P353-korona_megyei!P352</f>
        <v>145</v>
      </c>
      <c r="Q18" s="9">
        <f>korona_megyei!Q353-korona_megyei!Q352</f>
        <v>208</v>
      </c>
      <c r="R18" s="9">
        <f>korona_megyei!R353-korona_megyei!R352</f>
        <v>87</v>
      </c>
      <c r="S18" s="9">
        <f>korona_megyei!S353-korona_megyei!S352</f>
        <v>97</v>
      </c>
      <c r="T18" s="9">
        <f>korona_megyei!T353-korona_megyei!T352</f>
        <v>84</v>
      </c>
      <c r="U18" s="9">
        <f>korona_megyei!U353-korona_megyei!U352</f>
        <v>36</v>
      </c>
      <c r="V18" s="9">
        <f t="shared" si="1"/>
        <v>3456</v>
      </c>
    </row>
    <row r="19" spans="1:22" x14ac:dyDescent="0.25">
      <c r="A19" s="6">
        <f>korona_megyei!A354</f>
        <v>44273</v>
      </c>
      <c r="B19" s="9">
        <f>korona_megyei!B354-korona_megyei!B353</f>
        <v>286</v>
      </c>
      <c r="C19" s="9">
        <f>korona_megyei!C354-korona_megyei!C353</f>
        <v>223</v>
      </c>
      <c r="D19" s="9">
        <f>korona_megyei!D354-korona_megyei!D353</f>
        <v>98</v>
      </c>
      <c r="E19" s="9">
        <f>korona_megyei!E354-korona_megyei!E353</f>
        <v>295</v>
      </c>
      <c r="F19" s="9">
        <f>korona_megyei!F354-korona_megyei!F353</f>
        <v>1277</v>
      </c>
      <c r="G19" s="9">
        <f>korona_megyei!G354-korona_megyei!G353</f>
        <v>246</v>
      </c>
      <c r="H19" s="9">
        <f>korona_megyei!H354-korona_megyei!H353</f>
        <v>280</v>
      </c>
      <c r="I19" s="9">
        <f>korona_megyei!I354-korona_megyei!I353</f>
        <v>283</v>
      </c>
      <c r="J19" s="9">
        <f>korona_megyei!J354-korona_megyei!J353</f>
        <v>377</v>
      </c>
      <c r="K19" s="9">
        <f>korona_megyei!K354-korona_megyei!K353</f>
        <v>199</v>
      </c>
      <c r="L19" s="9">
        <f>korona_megyei!L354-korona_megyei!L353</f>
        <v>134</v>
      </c>
      <c r="M19" s="9">
        <f>korona_megyei!M354-korona_megyei!M353</f>
        <v>260</v>
      </c>
      <c r="N19" s="9">
        <f>korona_megyei!N354-korona_megyei!N353</f>
        <v>242</v>
      </c>
      <c r="O19" s="9">
        <f>korona_megyei!O354-korona_megyei!O353</f>
        <v>1031</v>
      </c>
      <c r="P19" s="9">
        <f>korona_megyei!P354-korona_megyei!P353</f>
        <v>457</v>
      </c>
      <c r="Q19" s="9">
        <f>korona_megyei!Q354-korona_megyei!Q353</f>
        <v>294</v>
      </c>
      <c r="R19" s="9">
        <f>korona_megyei!R354-korona_megyei!R353</f>
        <v>86</v>
      </c>
      <c r="S19" s="9">
        <f>korona_megyei!S354-korona_megyei!S353</f>
        <v>142</v>
      </c>
      <c r="T19" s="9">
        <f>korona_megyei!T354-korona_megyei!T353</f>
        <v>244</v>
      </c>
      <c r="U19" s="9">
        <f>korona_megyei!U354-korona_megyei!U353</f>
        <v>48</v>
      </c>
      <c r="V19" s="9">
        <f t="shared" si="1"/>
        <v>6502</v>
      </c>
    </row>
    <row r="20" spans="1:22" x14ac:dyDescent="0.25">
      <c r="A20" s="6">
        <f>korona_megyei!A355</f>
        <v>44274</v>
      </c>
      <c r="B20" s="9">
        <f>korona_megyei!B355-korona_megyei!B354</f>
        <v>543</v>
      </c>
      <c r="C20" s="9">
        <f>korona_megyei!C355-korona_megyei!C354</f>
        <v>287</v>
      </c>
      <c r="D20" s="9">
        <f>korona_megyei!D355-korona_megyei!D354</f>
        <v>211</v>
      </c>
      <c r="E20" s="9">
        <f>korona_megyei!E355-korona_megyei!E354</f>
        <v>585</v>
      </c>
      <c r="F20" s="9">
        <f>korona_megyei!F355-korona_megyei!F354</f>
        <v>2037</v>
      </c>
      <c r="G20" s="9">
        <f>korona_megyei!G355-korona_megyei!G354</f>
        <v>398</v>
      </c>
      <c r="H20" s="9">
        <f>korona_megyei!H355-korona_megyei!H354</f>
        <v>666</v>
      </c>
      <c r="I20" s="9">
        <f>korona_megyei!I355-korona_megyei!I354</f>
        <v>682</v>
      </c>
      <c r="J20" s="9">
        <f>korona_megyei!J355-korona_megyei!J354</f>
        <v>527</v>
      </c>
      <c r="K20" s="9">
        <f>korona_megyei!K355-korona_megyei!K354</f>
        <v>217</v>
      </c>
      <c r="L20" s="9">
        <f>korona_megyei!L355-korona_megyei!L354</f>
        <v>203</v>
      </c>
      <c r="M20" s="9">
        <f>korona_megyei!M355-korona_megyei!M354</f>
        <v>352</v>
      </c>
      <c r="N20" s="9">
        <f>korona_megyei!N355-korona_megyei!N354</f>
        <v>325</v>
      </c>
      <c r="O20" s="9">
        <f>korona_megyei!O355-korona_megyei!O354</f>
        <v>1780</v>
      </c>
      <c r="P20" s="9">
        <f>korona_megyei!P355-korona_megyei!P354</f>
        <v>540</v>
      </c>
      <c r="Q20" s="9">
        <f>korona_megyei!Q355-korona_megyei!Q354</f>
        <v>469</v>
      </c>
      <c r="R20" s="9">
        <f>korona_megyei!R355-korona_megyei!R354</f>
        <v>173</v>
      </c>
      <c r="S20" s="9">
        <f>korona_megyei!S355-korona_megyei!S354</f>
        <v>259</v>
      </c>
      <c r="T20" s="9">
        <f>korona_megyei!T355-korona_megyei!T354</f>
        <v>337</v>
      </c>
      <c r="U20" s="9">
        <f>korona_megyei!U355-korona_megyei!U354</f>
        <v>168</v>
      </c>
      <c r="V20" s="9">
        <f>SUM(B20:U20)</f>
        <v>10759</v>
      </c>
    </row>
    <row r="21" spans="1:22" x14ac:dyDescent="0.25">
      <c r="A21" s="6">
        <f>korona_megyei!A356</f>
        <v>44275</v>
      </c>
      <c r="B21" s="9">
        <f>korona_megyei!B356-korona_megyei!B355</f>
        <v>671</v>
      </c>
      <c r="C21" s="9">
        <f>korona_megyei!C356-korona_megyei!C355</f>
        <v>334</v>
      </c>
      <c r="D21" s="9">
        <f>korona_megyei!D356-korona_megyei!D355</f>
        <v>250</v>
      </c>
      <c r="E21" s="9">
        <f>korona_megyei!E356-korona_megyei!E355</f>
        <v>511</v>
      </c>
      <c r="F21" s="9">
        <f>korona_megyei!F356-korona_megyei!F355</f>
        <v>1523</v>
      </c>
      <c r="G21" s="9">
        <f>korona_megyei!G356-korona_megyei!G355</f>
        <v>531</v>
      </c>
      <c r="H21" s="9">
        <f>korona_megyei!H356-korona_megyei!H355</f>
        <v>592</v>
      </c>
      <c r="I21" s="9">
        <f>korona_megyei!I356-korona_megyei!I355</f>
        <v>764</v>
      </c>
      <c r="J21" s="9">
        <f>korona_megyei!J356-korona_megyei!J355</f>
        <v>645</v>
      </c>
      <c r="K21" s="9">
        <f>korona_megyei!K356-korona_megyei!K355</f>
        <v>246</v>
      </c>
      <c r="L21" s="9">
        <f>korona_megyei!L356-korona_megyei!L355</f>
        <v>268</v>
      </c>
      <c r="M21" s="9">
        <f>korona_megyei!M356-korona_megyei!M355</f>
        <v>416</v>
      </c>
      <c r="N21" s="9">
        <f>korona_megyei!N356-korona_megyei!N355</f>
        <v>371</v>
      </c>
      <c r="O21" s="9">
        <f>korona_megyei!O356-korona_megyei!O355</f>
        <v>1642</v>
      </c>
      <c r="P21" s="9">
        <f>korona_megyei!P356-korona_megyei!P355</f>
        <v>591</v>
      </c>
      <c r="Q21" s="9">
        <f>korona_megyei!Q356-korona_megyei!Q355</f>
        <v>628</v>
      </c>
      <c r="R21" s="9">
        <f>korona_megyei!R356-korona_megyei!R355</f>
        <v>203</v>
      </c>
      <c r="S21" s="9">
        <f>korona_megyei!S356-korona_megyei!S355</f>
        <v>316</v>
      </c>
      <c r="T21" s="9">
        <f>korona_megyei!T356-korona_megyei!T355</f>
        <v>460</v>
      </c>
      <c r="U21" s="9">
        <f>korona_megyei!U356-korona_megyei!U355</f>
        <v>170</v>
      </c>
      <c r="V21" s="9">
        <f>SUM(B21:U21)</f>
        <v>11132</v>
      </c>
    </row>
    <row r="22" spans="1:22" x14ac:dyDescent="0.25">
      <c r="A22" s="6">
        <f>korona_megyei!A358</f>
        <v>44277</v>
      </c>
      <c r="B22" s="9">
        <f>korona_megyei!B357-korona_megyei!B356</f>
        <v>638</v>
      </c>
      <c r="C22" s="9">
        <f>korona_megyei!C357-korona_megyei!C356</f>
        <v>278</v>
      </c>
      <c r="D22" s="9">
        <f>korona_megyei!D357-korona_megyei!D356</f>
        <v>205</v>
      </c>
      <c r="E22" s="9">
        <f>korona_megyei!E357-korona_megyei!E356</f>
        <v>667</v>
      </c>
      <c r="F22" s="9">
        <f>korona_megyei!F357-korona_megyei!F356</f>
        <v>2271</v>
      </c>
      <c r="G22" s="9">
        <f>korona_megyei!G357-korona_megyei!G356</f>
        <v>421</v>
      </c>
      <c r="H22" s="9">
        <f>korona_megyei!H357-korona_megyei!H356</f>
        <v>929</v>
      </c>
      <c r="I22" s="9">
        <f>korona_megyei!I357-korona_megyei!I356</f>
        <v>653</v>
      </c>
      <c r="J22" s="9">
        <f>korona_megyei!J357-korona_megyei!J356</f>
        <v>366</v>
      </c>
      <c r="K22" s="9">
        <f>korona_megyei!K357-korona_megyei!K356</f>
        <v>245</v>
      </c>
      <c r="L22" s="9">
        <f>korona_megyei!L357-korona_megyei!L356</f>
        <v>182</v>
      </c>
      <c r="M22" s="9">
        <f>korona_megyei!M357-korona_megyei!M356</f>
        <v>338</v>
      </c>
      <c r="N22" s="9">
        <f>korona_megyei!N357-korona_megyei!N356</f>
        <v>258</v>
      </c>
      <c r="O22" s="9">
        <f>korona_megyei!O357-korona_megyei!O356</f>
        <v>1739</v>
      </c>
      <c r="P22" s="9">
        <f>korona_megyei!P357-korona_megyei!P356</f>
        <v>415</v>
      </c>
      <c r="Q22" s="9">
        <f>korona_megyei!Q357-korona_megyei!Q356</f>
        <v>487</v>
      </c>
      <c r="R22" s="9">
        <f>korona_megyei!R357-korona_megyei!R356</f>
        <v>223</v>
      </c>
      <c r="S22" s="9">
        <f>korona_megyei!S357-korona_megyei!S356</f>
        <v>272</v>
      </c>
      <c r="T22" s="9">
        <f>korona_megyei!T357-korona_megyei!T356</f>
        <v>306</v>
      </c>
      <c r="U22" s="9">
        <f>korona_megyei!U357-korona_megyei!U356</f>
        <v>92</v>
      </c>
      <c r="V22" s="9">
        <f>SUM(B22:U22)</f>
        <v>10985</v>
      </c>
    </row>
  </sheetData>
  <conditionalFormatting sqref="B2:U2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{AF5361D3-3B27-4604-A74B-D59106D6F76F}</x14:id>
        </ext>
      </extLst>
    </cfRule>
  </conditionalFormatting>
  <conditionalFormatting sqref="B2:U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{15822FAD-6599-447D-93F0-D80F04AF977D}</x14:id>
        </ext>
      </extLst>
    </cfRule>
  </conditionalFormatting>
  <conditionalFormatting sqref="V2:V2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361D3-3B27-4604-A74B-D59106D6F7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B2:U22</xm:sqref>
        </x14:conditionalFormatting>
        <x14:conditionalFormatting xmlns:xm="http://schemas.microsoft.com/office/excel/2006/main">
          <x14:cfRule type="dataBar" id="{15822FAD-6599-447D-93F0-D80F04AF9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1DA1-77C4-43EE-98E7-D65C414B6FCB}">
  <dimension ref="A1:V29"/>
  <sheetViews>
    <sheetView showGridLines="0" topLeftCell="A6" workbookViewId="0">
      <selection activeCell="B2" sqref="B2"/>
    </sheetView>
  </sheetViews>
  <sheetFormatPr defaultRowHeight="15" x14ac:dyDescent="0.25"/>
  <cols>
    <col min="1" max="1" width="10.140625" bestFit="1" customWidth="1"/>
    <col min="2" max="21" width="9" bestFit="1" customWidth="1"/>
    <col min="22" max="22" width="9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korona_megyei!A309</f>
        <v>44228</v>
      </c>
      <c r="B2" s="9">
        <f>korona_megyei!B309-korona_megyei!B308</f>
        <v>67</v>
      </c>
      <c r="C2" s="9">
        <f>korona_megyei!C309-korona_megyei!C308</f>
        <v>48</v>
      </c>
      <c r="D2" s="9">
        <f>korona_megyei!D309-korona_megyei!D308</f>
        <v>13</v>
      </c>
      <c r="E2" s="9">
        <f>korona_megyei!E309-korona_megyei!E308</f>
        <v>59</v>
      </c>
      <c r="F2" s="9">
        <f>korona_megyei!F309-korona_megyei!F308</f>
        <v>197</v>
      </c>
      <c r="G2" s="9">
        <f>korona_megyei!G309-korona_megyei!G308</f>
        <v>48</v>
      </c>
      <c r="H2" s="9">
        <f>korona_megyei!H309-korona_megyei!H308</f>
        <v>44</v>
      </c>
      <c r="I2" s="9">
        <f>korona_megyei!I309-korona_megyei!I308</f>
        <v>67</v>
      </c>
      <c r="J2" s="9">
        <f>korona_megyei!J309-korona_megyei!J308</f>
        <v>58</v>
      </c>
      <c r="K2" s="9">
        <f>korona_megyei!K309-korona_megyei!K308</f>
        <v>18</v>
      </c>
      <c r="L2" s="9">
        <f>korona_megyei!L309-korona_megyei!L308</f>
        <v>39</v>
      </c>
      <c r="M2" s="9">
        <f>korona_megyei!M309-korona_megyei!M308</f>
        <v>29</v>
      </c>
      <c r="N2" s="9">
        <f>korona_megyei!N309-korona_megyei!N308</f>
        <v>9</v>
      </c>
      <c r="O2" s="9">
        <f>korona_megyei!O309-korona_megyei!O308</f>
        <v>172</v>
      </c>
      <c r="P2" s="9">
        <f>korona_megyei!P309-korona_megyei!P308</f>
        <v>58</v>
      </c>
      <c r="Q2" s="9">
        <f>korona_megyei!Q309-korona_megyei!Q308</f>
        <v>50</v>
      </c>
      <c r="R2" s="9">
        <f>korona_megyei!R309-korona_megyei!R308</f>
        <v>34</v>
      </c>
      <c r="S2" s="9">
        <f>korona_megyei!S309-korona_megyei!S308</f>
        <v>29</v>
      </c>
      <c r="T2" s="9">
        <f>korona_megyei!T309-korona_megyei!T308</f>
        <v>53</v>
      </c>
      <c r="U2" s="9">
        <f>korona_megyei!U309-korona_megyei!U308</f>
        <v>32</v>
      </c>
      <c r="V2" s="9">
        <f t="shared" ref="V2:V29" si="0">SUM(B2:U2)</f>
        <v>1124</v>
      </c>
    </row>
    <row r="3" spans="1:22" x14ac:dyDescent="0.25">
      <c r="A3" s="2">
        <f>korona_megyei!A310</f>
        <v>44229</v>
      </c>
      <c r="B3" s="9">
        <f>korona_megyei!B310-korona_megyei!B309</f>
        <v>33</v>
      </c>
      <c r="C3" s="9">
        <f>korona_megyei!C310-korona_megyei!C309</f>
        <v>12</v>
      </c>
      <c r="D3" s="9">
        <f>korona_megyei!D310-korona_megyei!D309</f>
        <v>22</v>
      </c>
      <c r="E3" s="9">
        <f>korona_megyei!E310-korona_megyei!E309</f>
        <v>19</v>
      </c>
      <c r="F3" s="9">
        <f>korona_megyei!F310-korona_megyei!F309</f>
        <v>118</v>
      </c>
      <c r="G3" s="9">
        <f>korona_megyei!G310-korona_megyei!G309</f>
        <v>20</v>
      </c>
      <c r="H3" s="9">
        <f>korona_megyei!H310-korona_megyei!H309</f>
        <v>15</v>
      </c>
      <c r="I3" s="9">
        <f>korona_megyei!I310-korona_megyei!I309</f>
        <v>15</v>
      </c>
      <c r="J3" s="9">
        <f>korona_megyei!J310-korona_megyei!J309</f>
        <v>14</v>
      </c>
      <c r="K3" s="9">
        <f>korona_megyei!K310-korona_megyei!K309</f>
        <v>12</v>
      </c>
      <c r="L3" s="9">
        <f>korona_megyei!L310-korona_megyei!L309</f>
        <v>23</v>
      </c>
      <c r="M3" s="9">
        <f>korona_megyei!M310-korona_megyei!M309</f>
        <v>43</v>
      </c>
      <c r="N3" s="9">
        <f>korona_megyei!N310-korona_megyei!N309</f>
        <v>13</v>
      </c>
      <c r="O3" s="9">
        <f>korona_megyei!O310-korona_megyei!O309</f>
        <v>78</v>
      </c>
      <c r="P3" s="9">
        <f>korona_megyei!P310-korona_megyei!P309</f>
        <v>28</v>
      </c>
      <c r="Q3" s="9">
        <f>korona_megyei!Q310-korona_megyei!Q309</f>
        <v>20</v>
      </c>
      <c r="R3" s="9">
        <f>korona_megyei!R310-korona_megyei!R309</f>
        <v>16</v>
      </c>
      <c r="S3" s="9">
        <f>korona_megyei!S310-korona_megyei!S309</f>
        <v>27</v>
      </c>
      <c r="T3" s="9">
        <f>korona_megyei!T310-korona_megyei!T309</f>
        <v>27</v>
      </c>
      <c r="U3" s="9">
        <f>korona_megyei!U310-korona_megyei!U309</f>
        <v>23</v>
      </c>
      <c r="V3" s="9">
        <f t="shared" si="0"/>
        <v>578</v>
      </c>
    </row>
    <row r="4" spans="1:22" x14ac:dyDescent="0.25">
      <c r="A4" s="2">
        <f>korona_megyei!A311</f>
        <v>44230</v>
      </c>
      <c r="B4" s="9">
        <f>korona_megyei!B311-korona_megyei!B310</f>
        <v>55</v>
      </c>
      <c r="C4" s="9">
        <f>korona_megyei!C311-korona_megyei!C310</f>
        <v>64</v>
      </c>
      <c r="D4" s="9">
        <f>korona_megyei!D311-korona_megyei!D310</f>
        <v>14</v>
      </c>
      <c r="E4" s="9">
        <f>korona_megyei!E311-korona_megyei!E310</f>
        <v>52</v>
      </c>
      <c r="F4" s="9">
        <f>korona_megyei!F311-korona_megyei!F310</f>
        <v>189</v>
      </c>
      <c r="G4" s="9">
        <f>korona_megyei!G311-korona_megyei!G310</f>
        <v>32</v>
      </c>
      <c r="H4" s="9">
        <f>korona_megyei!H311-korona_megyei!H310</f>
        <v>45</v>
      </c>
      <c r="I4" s="9">
        <f>korona_megyei!I311-korona_megyei!I310</f>
        <v>41</v>
      </c>
      <c r="J4" s="9">
        <f>korona_megyei!J311-korona_megyei!J310</f>
        <v>56</v>
      </c>
      <c r="K4" s="9">
        <f>korona_megyei!K311-korona_megyei!K310</f>
        <v>26</v>
      </c>
      <c r="L4" s="9">
        <f>korona_megyei!L311-korona_megyei!L310</f>
        <v>54</v>
      </c>
      <c r="M4" s="9">
        <f>korona_megyei!M311-korona_megyei!M310</f>
        <v>30</v>
      </c>
      <c r="N4" s="9">
        <f>korona_megyei!N311-korona_megyei!N310</f>
        <v>40</v>
      </c>
      <c r="O4" s="9">
        <f>korona_megyei!O311-korona_megyei!O310</f>
        <v>149</v>
      </c>
      <c r="P4" s="9">
        <f>korona_megyei!P311-korona_megyei!P310</f>
        <v>42</v>
      </c>
      <c r="Q4" s="9">
        <f>korona_megyei!Q311-korona_megyei!Q310</f>
        <v>32</v>
      </c>
      <c r="R4" s="9">
        <f>korona_megyei!R311-korona_megyei!R310</f>
        <v>34</v>
      </c>
      <c r="S4" s="9">
        <f>korona_megyei!S311-korona_megyei!S310</f>
        <v>37</v>
      </c>
      <c r="T4" s="9">
        <f>korona_megyei!T311-korona_megyei!T310</f>
        <v>38</v>
      </c>
      <c r="U4" s="9">
        <f>korona_megyei!U311-korona_megyei!U310</f>
        <v>18</v>
      </c>
      <c r="V4" s="9">
        <f t="shared" si="0"/>
        <v>1048</v>
      </c>
    </row>
    <row r="5" spans="1:22" x14ac:dyDescent="0.25">
      <c r="A5" s="2">
        <f>korona_megyei!A312</f>
        <v>44231</v>
      </c>
      <c r="B5" s="9">
        <f>korona_megyei!B312-korona_megyei!B311</f>
        <v>109</v>
      </c>
      <c r="C5" s="9">
        <f>korona_megyei!C312-korona_megyei!C311</f>
        <v>86</v>
      </c>
      <c r="D5" s="9">
        <f>korona_megyei!D312-korona_megyei!D311</f>
        <v>36</v>
      </c>
      <c r="E5" s="9">
        <f>korona_megyei!E312-korona_megyei!E311</f>
        <v>86</v>
      </c>
      <c r="F5" s="9">
        <f>korona_megyei!F312-korona_megyei!F311</f>
        <v>232</v>
      </c>
      <c r="G5" s="9">
        <f>korona_megyei!G312-korona_megyei!G311</f>
        <v>57</v>
      </c>
      <c r="H5" s="9">
        <f>korona_megyei!H312-korona_megyei!H311</f>
        <v>64</v>
      </c>
      <c r="I5" s="9">
        <f>korona_megyei!I312-korona_megyei!I311</f>
        <v>57</v>
      </c>
      <c r="J5" s="9">
        <f>korona_megyei!J312-korona_megyei!J311</f>
        <v>132</v>
      </c>
      <c r="K5" s="9">
        <f>korona_megyei!K312-korona_megyei!K311</f>
        <v>45</v>
      </c>
      <c r="L5" s="9">
        <f>korona_megyei!L312-korona_megyei!L311</f>
        <v>50</v>
      </c>
      <c r="M5" s="9">
        <f>korona_megyei!M312-korona_megyei!M311</f>
        <v>66</v>
      </c>
      <c r="N5" s="9">
        <f>korona_megyei!N312-korona_megyei!N311</f>
        <v>55</v>
      </c>
      <c r="O5" s="9">
        <f>korona_megyei!O312-korona_megyei!O311</f>
        <v>212</v>
      </c>
      <c r="P5" s="9">
        <f>korona_megyei!P312-korona_megyei!P311</f>
        <v>79</v>
      </c>
      <c r="Q5" s="9">
        <f>korona_megyei!Q312-korona_megyei!Q311</f>
        <v>98</v>
      </c>
      <c r="R5" s="9">
        <f>korona_megyei!R312-korona_megyei!R311</f>
        <v>65</v>
      </c>
      <c r="S5" s="9">
        <f>korona_megyei!S312-korona_megyei!S311</f>
        <v>42</v>
      </c>
      <c r="T5" s="9">
        <f>korona_megyei!T312-korona_megyei!T311</f>
        <v>59</v>
      </c>
      <c r="U5" s="9">
        <f>korona_megyei!U312-korona_megyei!U311</f>
        <v>22</v>
      </c>
      <c r="V5" s="9">
        <f t="shared" si="0"/>
        <v>1652</v>
      </c>
    </row>
    <row r="6" spans="1:22" x14ac:dyDescent="0.25">
      <c r="A6" s="2">
        <f>korona_megyei!A313</f>
        <v>44232</v>
      </c>
      <c r="B6" s="9">
        <f>korona_megyei!B313-korona_megyei!B312</f>
        <v>76</v>
      </c>
      <c r="C6" s="9">
        <f>korona_megyei!C313-korona_megyei!C312</f>
        <v>63</v>
      </c>
      <c r="D6" s="9">
        <f>korona_megyei!D313-korona_megyei!D312</f>
        <v>39</v>
      </c>
      <c r="E6" s="9">
        <f>korona_megyei!E313-korona_megyei!E312</f>
        <v>77</v>
      </c>
      <c r="F6" s="9">
        <f>korona_megyei!F313-korona_megyei!F312</f>
        <v>287</v>
      </c>
      <c r="G6" s="9">
        <f>korona_megyei!G313-korona_megyei!G312</f>
        <v>51</v>
      </c>
      <c r="H6" s="9">
        <f>korona_megyei!H313-korona_megyei!H312</f>
        <v>64</v>
      </c>
      <c r="I6" s="9">
        <f>korona_megyei!I313-korona_megyei!I312</f>
        <v>72</v>
      </c>
      <c r="J6" s="9">
        <f>korona_megyei!J313-korona_megyei!J312</f>
        <v>71</v>
      </c>
      <c r="K6" s="9">
        <f>korona_megyei!K313-korona_megyei!K312</f>
        <v>47</v>
      </c>
      <c r="L6" s="9">
        <f>korona_megyei!L313-korona_megyei!L312</f>
        <v>40</v>
      </c>
      <c r="M6" s="9">
        <f>korona_megyei!M313-korona_megyei!M312</f>
        <v>86</v>
      </c>
      <c r="N6" s="9">
        <f>korona_megyei!N313-korona_megyei!N312</f>
        <v>44</v>
      </c>
      <c r="O6" s="9">
        <f>korona_megyei!O313-korona_megyei!O312</f>
        <v>163</v>
      </c>
      <c r="P6" s="9">
        <f>korona_megyei!P313-korona_megyei!P312</f>
        <v>68</v>
      </c>
      <c r="Q6" s="9">
        <f>korona_megyei!Q313-korona_megyei!Q312</f>
        <v>116</v>
      </c>
      <c r="R6" s="9">
        <f>korona_megyei!R313-korona_megyei!R312</f>
        <v>64</v>
      </c>
      <c r="S6" s="9">
        <f>korona_megyei!S313-korona_megyei!S312</f>
        <v>68</v>
      </c>
      <c r="T6" s="9">
        <f>korona_megyei!T313-korona_megyei!T312</f>
        <v>46</v>
      </c>
      <c r="U6" s="9">
        <f>korona_megyei!U313-korona_megyei!U312</f>
        <v>34</v>
      </c>
      <c r="V6" s="9">
        <f t="shared" si="0"/>
        <v>1576</v>
      </c>
    </row>
    <row r="7" spans="1:22" x14ac:dyDescent="0.25">
      <c r="A7" s="2">
        <f>korona_megyei!A314</f>
        <v>44233</v>
      </c>
      <c r="B7" s="9">
        <f>korona_megyei!B314-korona_megyei!B313</f>
        <v>89</v>
      </c>
      <c r="C7" s="9">
        <f>korona_megyei!C314-korona_megyei!C313</f>
        <v>52</v>
      </c>
      <c r="D7" s="9">
        <f>korona_megyei!D314-korona_megyei!D313</f>
        <v>22</v>
      </c>
      <c r="E7" s="9">
        <f>korona_megyei!E314-korona_megyei!E313</f>
        <v>95</v>
      </c>
      <c r="F7" s="9">
        <f>korona_megyei!F314-korona_megyei!F313</f>
        <v>329</v>
      </c>
      <c r="G7" s="9">
        <f>korona_megyei!G314-korona_megyei!G313</f>
        <v>46</v>
      </c>
      <c r="H7" s="9">
        <f>korona_megyei!H314-korona_megyei!H313</f>
        <v>40</v>
      </c>
      <c r="I7" s="9">
        <f>korona_megyei!I314-korona_megyei!I313</f>
        <v>87</v>
      </c>
      <c r="J7" s="9">
        <f>korona_megyei!J314-korona_megyei!J313</f>
        <v>73</v>
      </c>
      <c r="K7" s="9">
        <f>korona_megyei!K314-korona_megyei!K313</f>
        <v>40</v>
      </c>
      <c r="L7" s="9">
        <f>korona_megyei!L314-korona_megyei!L313</f>
        <v>39</v>
      </c>
      <c r="M7" s="9">
        <f>korona_megyei!M314-korona_megyei!M313</f>
        <v>70</v>
      </c>
      <c r="N7" s="9">
        <f>korona_megyei!N314-korona_megyei!N313</f>
        <v>26</v>
      </c>
      <c r="O7" s="9">
        <f>korona_megyei!O314-korona_megyei!O313</f>
        <v>214</v>
      </c>
      <c r="P7" s="9">
        <f>korona_megyei!P314-korona_megyei!P313</f>
        <v>69</v>
      </c>
      <c r="Q7" s="9">
        <f>korona_megyei!Q314-korona_megyei!Q313</f>
        <v>89</v>
      </c>
      <c r="R7" s="9">
        <f>korona_megyei!R314-korona_megyei!R313</f>
        <v>42</v>
      </c>
      <c r="S7" s="9">
        <f>korona_megyei!S314-korona_megyei!S313</f>
        <v>65</v>
      </c>
      <c r="T7" s="9">
        <f>korona_megyei!T314-korona_megyei!T313</f>
        <v>54</v>
      </c>
      <c r="U7" s="9">
        <f>korona_megyei!U314-korona_megyei!U313</f>
        <v>20</v>
      </c>
      <c r="V7" s="9">
        <f t="shared" si="0"/>
        <v>1561</v>
      </c>
    </row>
    <row r="8" spans="1:22" x14ac:dyDescent="0.25">
      <c r="A8" s="2">
        <f>korona_megyei!A315</f>
        <v>44234</v>
      </c>
      <c r="B8" s="9">
        <f>korona_megyei!B315-korona_megyei!B314</f>
        <v>58</v>
      </c>
      <c r="C8" s="9">
        <f>korona_megyei!C315-korona_megyei!C314</f>
        <v>54</v>
      </c>
      <c r="D8" s="9">
        <f>korona_megyei!D315-korona_megyei!D314</f>
        <v>30</v>
      </c>
      <c r="E8" s="9">
        <f>korona_megyei!E315-korona_megyei!E314</f>
        <v>83</v>
      </c>
      <c r="F8" s="9">
        <f>korona_megyei!F315-korona_megyei!F314</f>
        <v>280</v>
      </c>
      <c r="G8" s="9">
        <f>korona_megyei!G315-korona_megyei!G314</f>
        <v>46</v>
      </c>
      <c r="H8" s="9">
        <f>korona_megyei!H315-korona_megyei!H314</f>
        <v>42</v>
      </c>
      <c r="I8" s="9">
        <f>korona_megyei!I315-korona_megyei!I314</f>
        <v>81</v>
      </c>
      <c r="J8" s="9">
        <f>korona_megyei!J315-korona_megyei!J314</f>
        <v>64</v>
      </c>
      <c r="K8" s="9">
        <f>korona_megyei!K315-korona_megyei!K314</f>
        <v>33</v>
      </c>
      <c r="L8" s="9">
        <f>korona_megyei!L315-korona_megyei!L314</f>
        <v>25</v>
      </c>
      <c r="M8" s="9">
        <f>korona_megyei!M315-korona_megyei!M314</f>
        <v>68</v>
      </c>
      <c r="N8" s="9">
        <f>korona_megyei!N315-korona_megyei!N314</f>
        <v>33</v>
      </c>
      <c r="O8" s="9">
        <f>korona_megyei!O315-korona_megyei!O314</f>
        <v>217</v>
      </c>
      <c r="P8" s="9">
        <f>korona_megyei!P315-korona_megyei!P314</f>
        <v>38</v>
      </c>
      <c r="Q8" s="9">
        <f>korona_megyei!Q315-korona_megyei!Q314</f>
        <v>105</v>
      </c>
      <c r="R8" s="9">
        <f>korona_megyei!R315-korona_megyei!R314</f>
        <v>37</v>
      </c>
      <c r="S8" s="9">
        <f>korona_megyei!S315-korona_megyei!S314</f>
        <v>16</v>
      </c>
      <c r="T8" s="9">
        <f>korona_megyei!T315-korona_megyei!T314</f>
        <v>41</v>
      </c>
      <c r="U8" s="9">
        <f>korona_megyei!U315-korona_megyei!U314</f>
        <v>19</v>
      </c>
      <c r="V8" s="9">
        <f t="shared" si="0"/>
        <v>1370</v>
      </c>
    </row>
    <row r="9" spans="1:22" x14ac:dyDescent="0.25">
      <c r="A9" s="2">
        <f>korona_megyei!A316</f>
        <v>44235</v>
      </c>
      <c r="B9" s="9">
        <f>korona_megyei!B316-korona_megyei!B315</f>
        <v>68</v>
      </c>
      <c r="C9" s="9">
        <f>korona_megyei!C316-korona_megyei!C315</f>
        <v>29</v>
      </c>
      <c r="D9" s="9">
        <f>korona_megyei!D316-korona_megyei!D315</f>
        <v>19</v>
      </c>
      <c r="E9" s="9">
        <f>korona_megyei!E316-korona_megyei!E315</f>
        <v>111</v>
      </c>
      <c r="F9" s="9">
        <f>korona_megyei!F316-korona_megyei!F315</f>
        <v>213</v>
      </c>
      <c r="G9" s="9">
        <f>korona_megyei!G316-korona_megyei!G315</f>
        <v>27</v>
      </c>
      <c r="H9" s="9">
        <f>korona_megyei!H316-korona_megyei!H315</f>
        <v>28</v>
      </c>
      <c r="I9" s="9">
        <f>korona_megyei!I316-korona_megyei!I315</f>
        <v>76</v>
      </c>
      <c r="J9" s="9">
        <f>korona_megyei!J316-korona_megyei!J315</f>
        <v>42</v>
      </c>
      <c r="K9" s="9">
        <f>korona_megyei!K316-korona_megyei!K315</f>
        <v>14</v>
      </c>
      <c r="L9" s="9">
        <f>korona_megyei!L316-korona_megyei!L315</f>
        <v>30</v>
      </c>
      <c r="M9" s="9">
        <f>korona_megyei!M316-korona_megyei!M315</f>
        <v>47</v>
      </c>
      <c r="N9" s="9">
        <f>korona_megyei!N316-korona_megyei!N315</f>
        <v>22</v>
      </c>
      <c r="O9" s="9">
        <f>korona_megyei!O316-korona_megyei!O315</f>
        <v>211</v>
      </c>
      <c r="P9" s="9">
        <f>korona_megyei!P316-korona_megyei!P315</f>
        <v>39</v>
      </c>
      <c r="Q9" s="9">
        <f>korona_megyei!Q316-korona_megyei!Q315</f>
        <v>72</v>
      </c>
      <c r="R9" s="9">
        <f>korona_megyei!R316-korona_megyei!R315</f>
        <v>33</v>
      </c>
      <c r="S9" s="9">
        <f>korona_megyei!S316-korona_megyei!S315</f>
        <v>26</v>
      </c>
      <c r="T9" s="9">
        <f>korona_megyei!T316-korona_megyei!T315</f>
        <v>43</v>
      </c>
      <c r="U9" s="9">
        <f>korona_megyei!U316-korona_megyei!U315</f>
        <v>10</v>
      </c>
      <c r="V9" s="9">
        <f t="shared" si="0"/>
        <v>1160</v>
      </c>
    </row>
    <row r="10" spans="1:22" x14ac:dyDescent="0.25">
      <c r="A10" s="2">
        <f>korona_megyei!A317</f>
        <v>44236</v>
      </c>
      <c r="B10" s="9">
        <f>korona_megyei!B317-korona_megyei!B316</f>
        <v>66</v>
      </c>
      <c r="C10" s="9">
        <f>korona_megyei!C317-korona_megyei!C316</f>
        <v>47</v>
      </c>
      <c r="D10" s="9">
        <f>korona_megyei!D317-korona_megyei!D316</f>
        <v>32</v>
      </c>
      <c r="E10" s="9">
        <f>korona_megyei!E317-korona_megyei!E316</f>
        <v>68</v>
      </c>
      <c r="F10" s="9">
        <f>korona_megyei!F317-korona_megyei!F316</f>
        <v>189</v>
      </c>
      <c r="G10" s="9">
        <f>korona_megyei!G317-korona_megyei!G316</f>
        <v>45</v>
      </c>
      <c r="H10" s="9">
        <f>korona_megyei!H317-korona_megyei!H316</f>
        <v>58</v>
      </c>
      <c r="I10" s="9">
        <f>korona_megyei!I317-korona_megyei!I316</f>
        <v>28</v>
      </c>
      <c r="J10" s="9">
        <f>korona_megyei!J317-korona_megyei!J316</f>
        <v>56</v>
      </c>
      <c r="K10" s="9">
        <f>korona_megyei!K317-korona_megyei!K316</f>
        <v>29</v>
      </c>
      <c r="L10" s="9">
        <f>korona_megyei!L317-korona_megyei!L316</f>
        <v>27</v>
      </c>
      <c r="M10" s="9">
        <f>korona_megyei!M317-korona_megyei!M316</f>
        <v>34</v>
      </c>
      <c r="N10" s="9">
        <f>korona_megyei!N317-korona_megyei!N316</f>
        <v>32</v>
      </c>
      <c r="O10" s="9">
        <f>korona_megyei!O317-korona_megyei!O316</f>
        <v>135</v>
      </c>
      <c r="P10" s="9">
        <f>korona_megyei!P317-korona_megyei!P316</f>
        <v>40</v>
      </c>
      <c r="Q10" s="9">
        <f>korona_megyei!Q317-korona_megyei!Q316</f>
        <v>87</v>
      </c>
      <c r="R10" s="9">
        <f>korona_megyei!R317-korona_megyei!R316</f>
        <v>27</v>
      </c>
      <c r="S10" s="9">
        <f>korona_megyei!S317-korona_megyei!S316</f>
        <v>25</v>
      </c>
      <c r="T10" s="9">
        <f>korona_megyei!T317-korona_megyei!T316</f>
        <v>31</v>
      </c>
      <c r="U10" s="9">
        <f>korona_megyei!U317-korona_megyei!U316</f>
        <v>23</v>
      </c>
      <c r="V10" s="9">
        <f t="shared" si="0"/>
        <v>1079</v>
      </c>
    </row>
    <row r="11" spans="1:22" x14ac:dyDescent="0.25">
      <c r="A11" s="2">
        <f>korona_megyei!A318</f>
        <v>44237</v>
      </c>
      <c r="B11" s="9">
        <f>korona_megyei!B318-korona_megyei!B317</f>
        <v>58</v>
      </c>
      <c r="C11" s="9">
        <f>korona_megyei!C318-korona_megyei!C317</f>
        <v>59</v>
      </c>
      <c r="D11" s="9">
        <f>korona_megyei!D318-korona_megyei!D317</f>
        <v>22</v>
      </c>
      <c r="E11" s="9">
        <f>korona_megyei!E318-korona_megyei!E317</f>
        <v>72</v>
      </c>
      <c r="F11" s="9">
        <f>korona_megyei!F318-korona_megyei!F317</f>
        <v>233</v>
      </c>
      <c r="G11" s="9">
        <f>korona_megyei!G318-korona_megyei!G317</f>
        <v>48</v>
      </c>
      <c r="H11" s="9">
        <f>korona_megyei!H318-korona_megyei!H317</f>
        <v>35</v>
      </c>
      <c r="I11" s="9">
        <f>korona_megyei!I318-korona_megyei!I317</f>
        <v>61</v>
      </c>
      <c r="J11" s="9">
        <f>korona_megyei!J318-korona_megyei!J317</f>
        <v>81</v>
      </c>
      <c r="K11" s="9">
        <f>korona_megyei!K318-korona_megyei!K317</f>
        <v>61</v>
      </c>
      <c r="L11" s="9">
        <f>korona_megyei!L318-korona_megyei!L317</f>
        <v>35</v>
      </c>
      <c r="M11" s="9">
        <f>korona_megyei!M318-korona_megyei!M317</f>
        <v>38</v>
      </c>
      <c r="N11" s="9">
        <f>korona_megyei!N318-korona_megyei!N317</f>
        <v>49</v>
      </c>
      <c r="O11" s="9">
        <f>korona_megyei!O318-korona_megyei!O317</f>
        <v>175</v>
      </c>
      <c r="P11" s="9">
        <f>korona_megyei!P318-korona_megyei!P317</f>
        <v>81</v>
      </c>
      <c r="Q11" s="9">
        <f>korona_megyei!Q318-korona_megyei!Q317</f>
        <v>45</v>
      </c>
      <c r="R11" s="9">
        <f>korona_megyei!R318-korona_megyei!R317</f>
        <v>23</v>
      </c>
      <c r="S11" s="9">
        <f>korona_megyei!S318-korona_megyei!S317</f>
        <v>18</v>
      </c>
      <c r="T11" s="9">
        <f>korona_megyei!T318-korona_megyei!T317</f>
        <v>65</v>
      </c>
      <c r="U11" s="9">
        <f>korona_megyei!U318-korona_megyei!U317</f>
        <v>20</v>
      </c>
      <c r="V11" s="9">
        <f t="shared" si="0"/>
        <v>1279</v>
      </c>
    </row>
    <row r="12" spans="1:22" x14ac:dyDescent="0.25">
      <c r="A12" s="2">
        <f>korona_megyei!A319</f>
        <v>44238</v>
      </c>
      <c r="B12" s="9">
        <f>korona_megyei!B319-korona_megyei!B318</f>
        <v>92</v>
      </c>
      <c r="C12" s="9">
        <f>korona_megyei!C319-korona_megyei!C318</f>
        <v>60</v>
      </c>
      <c r="D12" s="9">
        <f>korona_megyei!D319-korona_megyei!D318</f>
        <v>41</v>
      </c>
      <c r="E12" s="9">
        <f>korona_megyei!E319-korona_megyei!E318</f>
        <v>128</v>
      </c>
      <c r="F12" s="9">
        <f>korona_megyei!F319-korona_megyei!F318</f>
        <v>347</v>
      </c>
      <c r="G12" s="9">
        <f>korona_megyei!G319-korona_megyei!G318</f>
        <v>89</v>
      </c>
      <c r="H12" s="9">
        <f>korona_megyei!H319-korona_megyei!H318</f>
        <v>78</v>
      </c>
      <c r="I12" s="9">
        <f>korona_megyei!I319-korona_megyei!I318</f>
        <v>112</v>
      </c>
      <c r="J12" s="9">
        <f>korona_megyei!J319-korona_megyei!J318</f>
        <v>73</v>
      </c>
      <c r="K12" s="9">
        <f>korona_megyei!K319-korona_megyei!K318</f>
        <v>40</v>
      </c>
      <c r="L12" s="9">
        <f>korona_megyei!L319-korona_megyei!L318</f>
        <v>50</v>
      </c>
      <c r="M12" s="9">
        <f>korona_megyei!M319-korona_megyei!M318</f>
        <v>62</v>
      </c>
      <c r="N12" s="9">
        <f>korona_megyei!N319-korona_megyei!N318</f>
        <v>46</v>
      </c>
      <c r="O12" s="9">
        <f>korona_megyei!O319-korona_megyei!O318</f>
        <v>296</v>
      </c>
      <c r="P12" s="9">
        <f>korona_megyei!P319-korona_megyei!P318</f>
        <v>74</v>
      </c>
      <c r="Q12" s="9">
        <f>korona_megyei!Q319-korona_megyei!Q318</f>
        <v>92</v>
      </c>
      <c r="R12" s="9">
        <f>korona_megyei!R319-korona_megyei!R318</f>
        <v>76</v>
      </c>
      <c r="S12" s="9">
        <f>korona_megyei!S319-korona_megyei!S318</f>
        <v>27</v>
      </c>
      <c r="T12" s="9">
        <f>korona_megyei!T319-korona_megyei!T318</f>
        <v>49</v>
      </c>
      <c r="U12" s="9">
        <f>korona_megyei!U319-korona_megyei!U318</f>
        <v>30</v>
      </c>
      <c r="V12" s="9">
        <f t="shared" si="0"/>
        <v>1862</v>
      </c>
    </row>
    <row r="13" spans="1:22" x14ac:dyDescent="0.25">
      <c r="A13" s="2">
        <f>korona_megyei!A320</f>
        <v>44239</v>
      </c>
      <c r="B13" s="9">
        <f>korona_megyei!B320-korona_megyei!B319</f>
        <v>92</v>
      </c>
      <c r="C13" s="9">
        <f>korona_megyei!C320-korona_megyei!C319</f>
        <v>57</v>
      </c>
      <c r="D13" s="9">
        <f>korona_megyei!D320-korona_megyei!D319</f>
        <v>35</v>
      </c>
      <c r="E13" s="9">
        <f>korona_megyei!E320-korona_megyei!E319</f>
        <v>158</v>
      </c>
      <c r="F13" s="9">
        <f>korona_megyei!F320-korona_megyei!F319</f>
        <v>372</v>
      </c>
      <c r="G13" s="9">
        <f>korona_megyei!G320-korona_megyei!G319</f>
        <v>78</v>
      </c>
      <c r="H13" s="9">
        <f>korona_megyei!H320-korona_megyei!H319</f>
        <v>34</v>
      </c>
      <c r="I13" s="9">
        <f>korona_megyei!I320-korona_megyei!I319</f>
        <v>113</v>
      </c>
      <c r="J13" s="9">
        <f>korona_megyei!J320-korona_megyei!J319</f>
        <v>78</v>
      </c>
      <c r="K13" s="9">
        <f>korona_megyei!K320-korona_megyei!K319</f>
        <v>40</v>
      </c>
      <c r="L13" s="9">
        <f>korona_megyei!L320-korona_megyei!L319</f>
        <v>35</v>
      </c>
      <c r="M13" s="9">
        <f>korona_megyei!M320-korona_megyei!M319</f>
        <v>101</v>
      </c>
      <c r="N13" s="9">
        <f>korona_megyei!N320-korona_megyei!N319</f>
        <v>54</v>
      </c>
      <c r="O13" s="9">
        <f>korona_megyei!O320-korona_megyei!O319</f>
        <v>240</v>
      </c>
      <c r="P13" s="9">
        <f>korona_megyei!P320-korona_megyei!P319</f>
        <v>79</v>
      </c>
      <c r="Q13" s="9">
        <f>korona_megyei!Q320-korona_megyei!Q319</f>
        <v>114</v>
      </c>
      <c r="R13" s="9">
        <f>korona_megyei!R320-korona_megyei!R319</f>
        <v>63</v>
      </c>
      <c r="S13" s="9">
        <f>korona_megyei!S320-korona_megyei!S319</f>
        <v>26</v>
      </c>
      <c r="T13" s="9">
        <f>korona_megyei!T320-korona_megyei!T319</f>
        <v>71</v>
      </c>
      <c r="U13" s="9">
        <f>korona_megyei!U320-korona_megyei!U319</f>
        <v>20</v>
      </c>
      <c r="V13" s="9">
        <f t="shared" si="0"/>
        <v>1860</v>
      </c>
    </row>
    <row r="14" spans="1:22" x14ac:dyDescent="0.25">
      <c r="A14" s="2">
        <f>korona_megyei!A321</f>
        <v>44240</v>
      </c>
      <c r="B14" s="9">
        <f>korona_megyei!B321-korona_megyei!B320</f>
        <v>114</v>
      </c>
      <c r="C14" s="9">
        <f>korona_megyei!C321-korona_megyei!C320</f>
        <v>61</v>
      </c>
      <c r="D14" s="9">
        <f>korona_megyei!D321-korona_megyei!D320</f>
        <v>36</v>
      </c>
      <c r="E14" s="9">
        <f>korona_megyei!E321-korona_megyei!E320</f>
        <v>130</v>
      </c>
      <c r="F14" s="9">
        <f>korona_megyei!F321-korona_megyei!F320</f>
        <v>509</v>
      </c>
      <c r="G14" s="9">
        <f>korona_megyei!G321-korona_megyei!G320</f>
        <v>60</v>
      </c>
      <c r="H14" s="9">
        <f>korona_megyei!H321-korona_megyei!H320</f>
        <v>90</v>
      </c>
      <c r="I14" s="9">
        <f>korona_megyei!I321-korona_megyei!I320</f>
        <v>108</v>
      </c>
      <c r="J14" s="9">
        <f>korona_megyei!J321-korona_megyei!J320</f>
        <v>84</v>
      </c>
      <c r="K14" s="9">
        <f>korona_megyei!K321-korona_megyei!K320</f>
        <v>50</v>
      </c>
      <c r="L14" s="9">
        <f>korona_megyei!L321-korona_megyei!L320</f>
        <v>29</v>
      </c>
      <c r="M14" s="9">
        <f>korona_megyei!M321-korona_megyei!M320</f>
        <v>88</v>
      </c>
      <c r="N14" s="9">
        <f>korona_megyei!N321-korona_megyei!N320</f>
        <v>37</v>
      </c>
      <c r="O14" s="9">
        <f>korona_megyei!O321-korona_megyei!O320</f>
        <v>327</v>
      </c>
      <c r="P14" s="9">
        <f>korona_megyei!P321-korona_megyei!P320</f>
        <v>85</v>
      </c>
      <c r="Q14" s="9">
        <f>korona_megyei!Q321-korona_megyei!Q320</f>
        <v>72</v>
      </c>
      <c r="R14" s="9">
        <f>korona_megyei!R321-korona_megyei!R320</f>
        <v>54</v>
      </c>
      <c r="S14" s="9">
        <f>korona_megyei!S321-korona_megyei!S320</f>
        <v>32</v>
      </c>
      <c r="T14" s="9">
        <f>korona_megyei!T321-korona_megyei!T320</f>
        <v>25</v>
      </c>
      <c r="U14" s="9">
        <f>korona_megyei!U321-korona_megyei!U320</f>
        <v>29</v>
      </c>
      <c r="V14" s="9">
        <f t="shared" si="0"/>
        <v>2020</v>
      </c>
    </row>
    <row r="15" spans="1:22" x14ac:dyDescent="0.25">
      <c r="A15" s="2">
        <f>korona_megyei!A322</f>
        <v>44241</v>
      </c>
      <c r="B15" s="9">
        <f>korona_megyei!B322-korona_megyei!B321</f>
        <v>68</v>
      </c>
      <c r="C15" s="9">
        <f>korona_megyei!C322-korona_megyei!C321</f>
        <v>52</v>
      </c>
      <c r="D15" s="9">
        <f>korona_megyei!D322-korona_megyei!D321</f>
        <v>25</v>
      </c>
      <c r="E15" s="9">
        <f>korona_megyei!E322-korona_megyei!E321</f>
        <v>172</v>
      </c>
      <c r="F15" s="9">
        <f>korona_megyei!F322-korona_megyei!F321</f>
        <v>349</v>
      </c>
      <c r="G15" s="9">
        <f>korona_megyei!G322-korona_megyei!G321</f>
        <v>59</v>
      </c>
      <c r="H15" s="9">
        <f>korona_megyei!H322-korona_megyei!H321</f>
        <v>47</v>
      </c>
      <c r="I15" s="9">
        <f>korona_megyei!I322-korona_megyei!I321</f>
        <v>133</v>
      </c>
      <c r="J15" s="9">
        <f>korona_megyei!J322-korona_megyei!J321</f>
        <v>70</v>
      </c>
      <c r="K15" s="9">
        <f>korona_megyei!K322-korona_megyei!K321</f>
        <v>33</v>
      </c>
      <c r="L15" s="9">
        <f>korona_megyei!L322-korona_megyei!L321</f>
        <v>20</v>
      </c>
      <c r="M15" s="9">
        <f>korona_megyei!M322-korona_megyei!M321</f>
        <v>140</v>
      </c>
      <c r="N15" s="9">
        <f>korona_megyei!N322-korona_megyei!N321</f>
        <v>46</v>
      </c>
      <c r="O15" s="9">
        <f>korona_megyei!O322-korona_megyei!O321</f>
        <v>210</v>
      </c>
      <c r="P15" s="9">
        <f>korona_megyei!P322-korona_megyei!P321</f>
        <v>69</v>
      </c>
      <c r="Q15" s="9">
        <f>korona_megyei!Q322-korona_megyei!Q321</f>
        <v>62</v>
      </c>
      <c r="R15" s="9">
        <f>korona_megyei!R322-korona_megyei!R321</f>
        <v>47</v>
      </c>
      <c r="S15" s="9">
        <f>korona_megyei!S322-korona_megyei!S321</f>
        <v>30</v>
      </c>
      <c r="T15" s="9">
        <f>korona_megyei!T322-korona_megyei!T321</f>
        <v>54</v>
      </c>
      <c r="U15" s="9">
        <f>korona_megyei!U322-korona_megyei!U321</f>
        <v>21</v>
      </c>
      <c r="V15" s="9">
        <f t="shared" si="0"/>
        <v>1707</v>
      </c>
    </row>
    <row r="16" spans="1:22" x14ac:dyDescent="0.25">
      <c r="A16" s="6">
        <f>korona_megyei!A323</f>
        <v>44242</v>
      </c>
      <c r="B16" s="9">
        <f>korona_megyei!B323-korona_megyei!B322</f>
        <v>85</v>
      </c>
      <c r="C16" s="9">
        <f>korona_megyei!C323-korona_megyei!C322</f>
        <v>26</v>
      </c>
      <c r="D16" s="9">
        <f>korona_megyei!D323-korona_megyei!D322</f>
        <v>26</v>
      </c>
      <c r="E16" s="9">
        <f>korona_megyei!E323-korona_megyei!E322</f>
        <v>84</v>
      </c>
      <c r="F16" s="9">
        <f>korona_megyei!F323-korona_megyei!F322</f>
        <v>263</v>
      </c>
      <c r="G16" s="9">
        <f>korona_megyei!G323-korona_megyei!G322</f>
        <v>49</v>
      </c>
      <c r="H16" s="9">
        <f>korona_megyei!H323-korona_megyei!H322</f>
        <v>42</v>
      </c>
      <c r="I16" s="9">
        <f>korona_megyei!I323-korona_megyei!I322</f>
        <v>57</v>
      </c>
      <c r="J16" s="9">
        <f>korona_megyei!J323-korona_megyei!J322</f>
        <v>80</v>
      </c>
      <c r="K16" s="9">
        <f>korona_megyei!K323-korona_megyei!K322</f>
        <v>22</v>
      </c>
      <c r="L16" s="9">
        <f>korona_megyei!L323-korona_megyei!L322</f>
        <v>15</v>
      </c>
      <c r="M16" s="9">
        <f>korona_megyei!M323-korona_megyei!M322</f>
        <v>107</v>
      </c>
      <c r="N16" s="9">
        <f>korona_megyei!N323-korona_megyei!N322</f>
        <v>17</v>
      </c>
      <c r="O16" s="9">
        <f>korona_megyei!O323-korona_megyei!O322</f>
        <v>224</v>
      </c>
      <c r="P16" s="9">
        <f>korona_megyei!P323-korona_megyei!P322</f>
        <v>46</v>
      </c>
      <c r="Q16" s="9">
        <f>korona_megyei!Q323-korona_megyei!Q322</f>
        <v>83</v>
      </c>
      <c r="R16" s="9">
        <f>korona_megyei!R323-korona_megyei!R322</f>
        <v>37</v>
      </c>
      <c r="S16" s="9">
        <f>korona_megyei!S323-korona_megyei!S322</f>
        <v>28</v>
      </c>
      <c r="T16" s="9">
        <f>korona_megyei!T323-korona_megyei!T322</f>
        <v>31</v>
      </c>
      <c r="U16" s="9">
        <f>korona_megyei!U323-korona_megyei!U322</f>
        <v>15</v>
      </c>
      <c r="V16" s="9">
        <f t="shared" si="0"/>
        <v>1337</v>
      </c>
    </row>
    <row r="17" spans="1:22" x14ac:dyDescent="0.25">
      <c r="A17" s="6">
        <f>korona_megyei!A324</f>
        <v>44243</v>
      </c>
      <c r="B17" s="9">
        <f>korona_megyei!B324-korona_megyei!B323</f>
        <v>50</v>
      </c>
      <c r="C17" s="9">
        <f>korona_megyei!C324-korona_megyei!C323</f>
        <v>22</v>
      </c>
      <c r="D17" s="9">
        <f>korona_megyei!D324-korona_megyei!D323</f>
        <v>8</v>
      </c>
      <c r="E17" s="9">
        <f>korona_megyei!E324-korona_megyei!E323</f>
        <v>27</v>
      </c>
      <c r="F17" s="9">
        <f>korona_megyei!F324-korona_megyei!F323</f>
        <v>192</v>
      </c>
      <c r="G17" s="9">
        <f>korona_megyei!G324-korona_megyei!G323</f>
        <v>24</v>
      </c>
      <c r="H17" s="9">
        <f>korona_megyei!H324-korona_megyei!H323</f>
        <v>16</v>
      </c>
      <c r="I17" s="9">
        <f>korona_megyei!I324-korona_megyei!I323</f>
        <v>23</v>
      </c>
      <c r="J17" s="9">
        <f>korona_megyei!J324-korona_megyei!J323</f>
        <v>34</v>
      </c>
      <c r="K17" s="9">
        <f>korona_megyei!K324-korona_megyei!K323</f>
        <v>16</v>
      </c>
      <c r="L17" s="9">
        <f>korona_megyei!L324-korona_megyei!L323</f>
        <v>9</v>
      </c>
      <c r="M17" s="9">
        <f>korona_megyei!M324-korona_megyei!M323</f>
        <v>67</v>
      </c>
      <c r="N17" s="9">
        <f>korona_megyei!N324-korona_megyei!N323</f>
        <v>25</v>
      </c>
      <c r="O17" s="9">
        <f>korona_megyei!O324-korona_megyei!O323</f>
        <v>152</v>
      </c>
      <c r="P17" s="9">
        <f>korona_megyei!P324-korona_megyei!P323</f>
        <v>23</v>
      </c>
      <c r="Q17" s="9">
        <f>korona_megyei!Q324-korona_megyei!Q323</f>
        <v>75</v>
      </c>
      <c r="R17" s="9">
        <f>korona_megyei!R324-korona_megyei!R323</f>
        <v>18</v>
      </c>
      <c r="S17" s="9">
        <f>korona_megyei!S324-korona_megyei!S323</f>
        <v>17</v>
      </c>
      <c r="T17" s="9">
        <f>korona_megyei!T324-korona_megyei!T323</f>
        <v>11</v>
      </c>
      <c r="U17" s="9">
        <f>korona_megyei!U324-korona_megyei!U323</f>
        <v>14</v>
      </c>
      <c r="V17" s="9">
        <f t="shared" si="0"/>
        <v>823</v>
      </c>
    </row>
    <row r="18" spans="1:22" x14ac:dyDescent="0.25">
      <c r="A18" s="6">
        <f>korona_megyei!A325</f>
        <v>44244</v>
      </c>
      <c r="B18" s="9">
        <f>korona_megyei!B325-korona_megyei!B324</f>
        <v>74</v>
      </c>
      <c r="C18" s="9">
        <f>korona_megyei!C325-korona_megyei!C324</f>
        <v>64</v>
      </c>
      <c r="D18" s="9">
        <f>korona_megyei!D325-korona_megyei!D324</f>
        <v>29</v>
      </c>
      <c r="E18" s="9">
        <f>korona_megyei!E325-korona_megyei!E324</f>
        <v>84</v>
      </c>
      <c r="F18" s="9">
        <f>korona_megyei!F325-korona_megyei!F324</f>
        <v>264</v>
      </c>
      <c r="G18" s="9">
        <f>korona_megyei!G325-korona_megyei!G324</f>
        <v>73</v>
      </c>
      <c r="H18" s="9">
        <f>korona_megyei!H325-korona_megyei!H324</f>
        <v>54</v>
      </c>
      <c r="I18" s="9">
        <f>korona_megyei!I325-korona_megyei!I324</f>
        <v>120</v>
      </c>
      <c r="J18" s="9">
        <f>korona_megyei!J325-korona_megyei!J324</f>
        <v>84</v>
      </c>
      <c r="K18" s="9">
        <f>korona_megyei!K325-korona_megyei!K324</f>
        <v>46</v>
      </c>
      <c r="L18" s="9">
        <f>korona_megyei!L325-korona_megyei!L324</f>
        <v>23</v>
      </c>
      <c r="M18" s="9">
        <f>korona_megyei!M325-korona_megyei!M324</f>
        <v>61</v>
      </c>
      <c r="N18" s="9">
        <f>korona_megyei!N325-korona_megyei!N324</f>
        <v>100</v>
      </c>
      <c r="O18" s="9">
        <f>korona_megyei!O325-korona_megyei!O324</f>
        <v>207</v>
      </c>
      <c r="P18" s="9">
        <f>korona_megyei!P325-korona_megyei!P324</f>
        <v>93</v>
      </c>
      <c r="Q18" s="9">
        <f>korona_megyei!Q325-korona_megyei!Q324</f>
        <v>59</v>
      </c>
      <c r="R18" s="9">
        <f>korona_megyei!R325-korona_megyei!R324</f>
        <v>21</v>
      </c>
      <c r="S18" s="9">
        <f>korona_megyei!S325-korona_megyei!S324</f>
        <v>27</v>
      </c>
      <c r="T18" s="9">
        <f>korona_megyei!T325-korona_megyei!T324</f>
        <v>47</v>
      </c>
      <c r="U18" s="9">
        <f>korona_megyei!U325-korona_megyei!U324</f>
        <v>18</v>
      </c>
      <c r="V18" s="9">
        <f t="shared" si="0"/>
        <v>1548</v>
      </c>
    </row>
    <row r="19" spans="1:22" x14ac:dyDescent="0.25">
      <c r="A19" s="6">
        <f>korona_megyei!A326</f>
        <v>44245</v>
      </c>
      <c r="B19" s="9">
        <f>korona_megyei!B326-korona_megyei!B325</f>
        <v>147</v>
      </c>
      <c r="C19" s="9">
        <f>korona_megyei!C326-korona_megyei!C325</f>
        <v>80</v>
      </c>
      <c r="D19" s="9">
        <f>korona_megyei!D326-korona_megyei!D325</f>
        <v>59</v>
      </c>
      <c r="E19" s="9">
        <f>korona_megyei!E326-korona_megyei!E325</f>
        <v>219</v>
      </c>
      <c r="F19" s="9">
        <f>korona_megyei!F326-korona_megyei!F325</f>
        <v>480</v>
      </c>
      <c r="G19" s="9">
        <f>korona_megyei!G326-korona_megyei!G325</f>
        <v>140</v>
      </c>
      <c r="H19" s="9">
        <f>korona_megyei!H326-korona_megyei!H325</f>
        <v>134</v>
      </c>
      <c r="I19" s="9">
        <f>korona_megyei!I326-korona_megyei!I325</f>
        <v>166</v>
      </c>
      <c r="J19" s="9">
        <f>korona_megyei!J326-korona_megyei!J325</f>
        <v>156</v>
      </c>
      <c r="K19" s="9">
        <f>korona_megyei!K326-korona_megyei!K325</f>
        <v>61</v>
      </c>
      <c r="L19" s="9">
        <f>korona_megyei!L326-korona_megyei!L325</f>
        <v>59</v>
      </c>
      <c r="M19" s="9">
        <f>korona_megyei!M326-korona_megyei!M325</f>
        <v>138</v>
      </c>
      <c r="N19" s="9">
        <f>korona_megyei!N326-korona_megyei!N325</f>
        <v>116</v>
      </c>
      <c r="O19" s="9">
        <f>korona_megyei!O326-korona_megyei!O325</f>
        <v>347</v>
      </c>
      <c r="P19" s="9">
        <f>korona_megyei!P326-korona_megyei!P325</f>
        <v>184</v>
      </c>
      <c r="Q19" s="9">
        <f>korona_megyei!Q326-korona_megyei!Q325</f>
        <v>136</v>
      </c>
      <c r="R19" s="9">
        <f>korona_megyei!R326-korona_megyei!R325</f>
        <v>89</v>
      </c>
      <c r="S19" s="9">
        <f>korona_megyei!S326-korona_megyei!S325</f>
        <v>35</v>
      </c>
      <c r="T19" s="9">
        <f>korona_megyei!T326-korona_megyei!T325</f>
        <v>78</v>
      </c>
      <c r="U19" s="9">
        <f>korona_megyei!U326-korona_megyei!U325</f>
        <v>29</v>
      </c>
      <c r="V19" s="9">
        <f t="shared" si="0"/>
        <v>2853</v>
      </c>
    </row>
    <row r="20" spans="1:22" x14ac:dyDescent="0.25">
      <c r="A20" s="6">
        <f>korona_megyei!A327</f>
        <v>44246</v>
      </c>
      <c r="B20" s="9">
        <f>korona_megyei!B327-korona_megyei!B326</f>
        <v>183</v>
      </c>
      <c r="C20" s="9">
        <f>korona_megyei!C327-korona_megyei!C326</f>
        <v>94</v>
      </c>
      <c r="D20" s="9">
        <f>korona_megyei!D327-korona_megyei!D326</f>
        <v>69</v>
      </c>
      <c r="E20" s="9">
        <f>korona_megyei!E327-korona_megyei!E326</f>
        <v>244</v>
      </c>
      <c r="F20" s="9">
        <f>korona_megyei!F327-korona_megyei!F326</f>
        <v>577</v>
      </c>
      <c r="G20" s="9">
        <f>korona_megyei!G327-korona_megyei!G326</f>
        <v>119</v>
      </c>
      <c r="H20" s="9">
        <f>korona_megyei!H327-korona_megyei!H326</f>
        <v>110</v>
      </c>
      <c r="I20" s="9">
        <f>korona_megyei!I327-korona_megyei!I326</f>
        <v>186</v>
      </c>
      <c r="J20" s="9">
        <f>korona_megyei!J327-korona_megyei!J326</f>
        <v>200</v>
      </c>
      <c r="K20" s="9">
        <f>korona_megyei!K327-korona_megyei!K326</f>
        <v>44</v>
      </c>
      <c r="L20" s="9">
        <f>korona_megyei!L327-korona_megyei!L326</f>
        <v>40</v>
      </c>
      <c r="M20" s="9">
        <f>korona_megyei!M327-korona_megyei!M326</f>
        <v>160</v>
      </c>
      <c r="N20" s="9">
        <f>korona_megyei!N327-korona_megyei!N326</f>
        <v>82</v>
      </c>
      <c r="O20" s="9">
        <f>korona_megyei!O327-korona_megyei!O326</f>
        <v>373</v>
      </c>
      <c r="P20" s="9">
        <f>korona_megyei!P327-korona_megyei!P326</f>
        <v>205</v>
      </c>
      <c r="Q20" s="9">
        <f>korona_megyei!Q327-korona_megyei!Q326</f>
        <v>158</v>
      </c>
      <c r="R20" s="9">
        <f>korona_megyei!R327-korona_megyei!R326</f>
        <v>110</v>
      </c>
      <c r="S20" s="9">
        <f>korona_megyei!S327-korona_megyei!S326</f>
        <v>34</v>
      </c>
      <c r="T20" s="9">
        <f>korona_megyei!T327-korona_megyei!T326</f>
        <v>67</v>
      </c>
      <c r="U20" s="9">
        <f>korona_megyei!U327-korona_megyei!U326</f>
        <v>38</v>
      </c>
      <c r="V20" s="9">
        <f t="shared" si="0"/>
        <v>3093</v>
      </c>
    </row>
    <row r="21" spans="1:22" x14ac:dyDescent="0.25">
      <c r="A21" s="6">
        <f>korona_megyei!A328</f>
        <v>44247</v>
      </c>
      <c r="B21" s="9">
        <f>korona_megyei!B328-korona_megyei!B327</f>
        <v>134</v>
      </c>
      <c r="C21" s="9">
        <f>korona_megyei!C328-korona_megyei!C327</f>
        <v>55</v>
      </c>
      <c r="D21" s="9">
        <f>korona_megyei!D328-korona_megyei!D327</f>
        <v>36</v>
      </c>
      <c r="E21" s="9">
        <f>korona_megyei!E328-korona_megyei!E327</f>
        <v>197</v>
      </c>
      <c r="F21" s="9">
        <f>korona_megyei!F328-korona_megyei!F327</f>
        <v>512</v>
      </c>
      <c r="G21" s="9">
        <f>korona_megyei!G328-korona_megyei!G327</f>
        <v>124</v>
      </c>
      <c r="H21" s="9">
        <f>korona_megyei!H328-korona_megyei!H327</f>
        <v>159</v>
      </c>
      <c r="I21" s="9">
        <f>korona_megyei!I328-korona_megyei!I327</f>
        <v>178</v>
      </c>
      <c r="J21" s="9">
        <f>korona_megyei!J328-korona_megyei!J327</f>
        <v>145</v>
      </c>
      <c r="K21" s="9">
        <f>korona_megyei!K328-korona_megyei!K327</f>
        <v>62</v>
      </c>
      <c r="L21" s="9">
        <f>korona_megyei!L328-korona_megyei!L327</f>
        <v>36</v>
      </c>
      <c r="M21" s="9">
        <f>korona_megyei!M328-korona_megyei!M327</f>
        <v>193</v>
      </c>
      <c r="N21" s="9">
        <f>korona_megyei!N328-korona_megyei!N327</f>
        <v>102</v>
      </c>
      <c r="O21" s="9">
        <f>korona_megyei!O328-korona_megyei!O327</f>
        <v>472</v>
      </c>
      <c r="P21" s="9">
        <f>korona_megyei!P328-korona_megyei!P327</f>
        <v>179</v>
      </c>
      <c r="Q21" s="9">
        <f>korona_megyei!Q328-korona_megyei!Q327</f>
        <v>192</v>
      </c>
      <c r="R21" s="9">
        <f>korona_megyei!R328-korona_megyei!R327</f>
        <v>85</v>
      </c>
      <c r="S21" s="9">
        <f>korona_megyei!S328-korona_megyei!S327</f>
        <v>39</v>
      </c>
      <c r="T21" s="9">
        <f>korona_megyei!T328-korona_megyei!T327</f>
        <v>64</v>
      </c>
      <c r="U21" s="9">
        <f>korona_megyei!U328-korona_megyei!U327</f>
        <v>33</v>
      </c>
      <c r="V21" s="9">
        <f t="shared" si="0"/>
        <v>2997</v>
      </c>
    </row>
    <row r="22" spans="1:22" x14ac:dyDescent="0.25">
      <c r="A22" s="6">
        <f>korona_megyei!A329</f>
        <v>44248</v>
      </c>
      <c r="B22" s="9">
        <f>korona_megyei!B329-korona_megyei!B328</f>
        <v>128</v>
      </c>
      <c r="C22" s="9">
        <f>korona_megyei!C329-korona_megyei!C328</f>
        <v>74</v>
      </c>
      <c r="D22" s="9">
        <f>korona_megyei!D329-korona_megyei!D328</f>
        <v>43</v>
      </c>
      <c r="E22" s="9">
        <f>korona_megyei!E329-korona_megyei!E328</f>
        <v>280</v>
      </c>
      <c r="F22" s="9">
        <f>korona_megyei!F329-korona_megyei!F328</f>
        <v>638</v>
      </c>
      <c r="G22" s="9">
        <f>korona_megyei!G329-korona_megyei!G328</f>
        <v>103</v>
      </c>
      <c r="H22" s="9">
        <f>korona_megyei!H329-korona_megyei!H328</f>
        <v>96</v>
      </c>
      <c r="I22" s="9">
        <f>korona_megyei!I329-korona_megyei!I328</f>
        <v>159</v>
      </c>
      <c r="J22" s="9">
        <f>korona_megyei!J329-korona_megyei!J328</f>
        <v>145</v>
      </c>
      <c r="K22" s="9">
        <f>korona_megyei!K329-korona_megyei!K328</f>
        <v>41</v>
      </c>
      <c r="L22" s="9">
        <f>korona_megyei!L329-korona_megyei!L328</f>
        <v>37</v>
      </c>
      <c r="M22" s="9">
        <f>korona_megyei!M329-korona_megyei!M328</f>
        <v>137</v>
      </c>
      <c r="N22" s="9">
        <f>korona_megyei!N329-korona_megyei!N328</f>
        <v>106</v>
      </c>
      <c r="O22" s="9">
        <f>korona_megyei!O329-korona_megyei!O328</f>
        <v>460</v>
      </c>
      <c r="P22" s="9">
        <f>korona_megyei!P329-korona_megyei!P328</f>
        <v>129</v>
      </c>
      <c r="Q22" s="9">
        <f>korona_megyei!Q329-korona_megyei!Q328</f>
        <v>148</v>
      </c>
      <c r="R22" s="9">
        <f>korona_megyei!R329-korona_megyei!R328</f>
        <v>50</v>
      </c>
      <c r="S22" s="9">
        <f>korona_megyei!S329-korona_megyei!S328</f>
        <v>55</v>
      </c>
      <c r="T22" s="9">
        <f>korona_megyei!T329-korona_megyei!T328</f>
        <v>58</v>
      </c>
      <c r="U22" s="9">
        <f>korona_megyei!U329-korona_megyei!U328</f>
        <v>23</v>
      </c>
      <c r="V22" s="9">
        <f t="shared" si="0"/>
        <v>2910</v>
      </c>
    </row>
    <row r="23" spans="1:22" x14ac:dyDescent="0.25">
      <c r="A23" s="6">
        <f>korona_megyei!A330</f>
        <v>44249</v>
      </c>
      <c r="B23" s="9">
        <f>korona_megyei!B330-korona_megyei!B329</f>
        <v>111</v>
      </c>
      <c r="C23" s="9">
        <f>korona_megyei!C330-korona_megyei!C329</f>
        <v>41</v>
      </c>
      <c r="D23" s="9">
        <f>korona_megyei!D330-korona_megyei!D329</f>
        <v>41</v>
      </c>
      <c r="E23" s="9">
        <f>korona_megyei!E330-korona_megyei!E329</f>
        <v>148</v>
      </c>
      <c r="F23" s="9">
        <f>korona_megyei!F330-korona_megyei!F329</f>
        <v>624</v>
      </c>
      <c r="G23" s="9">
        <f>korona_megyei!G330-korona_megyei!G329</f>
        <v>101</v>
      </c>
      <c r="H23" s="9">
        <f>korona_megyei!H330-korona_megyei!H329</f>
        <v>141</v>
      </c>
      <c r="I23" s="9">
        <f>korona_megyei!I330-korona_megyei!I329</f>
        <v>202</v>
      </c>
      <c r="J23" s="9">
        <f>korona_megyei!J330-korona_megyei!J329</f>
        <v>127</v>
      </c>
      <c r="K23" s="9">
        <f>korona_megyei!K330-korona_megyei!K329</f>
        <v>28</v>
      </c>
      <c r="L23" s="9">
        <f>korona_megyei!L330-korona_megyei!L329</f>
        <v>35</v>
      </c>
      <c r="M23" s="9">
        <f>korona_megyei!M330-korona_megyei!M329</f>
        <v>144</v>
      </c>
      <c r="N23" s="9">
        <f>korona_megyei!N330-korona_megyei!N329</f>
        <v>29</v>
      </c>
      <c r="O23" s="9">
        <f>korona_megyei!O330-korona_megyei!O329</f>
        <v>443</v>
      </c>
      <c r="P23" s="9">
        <f>korona_megyei!P330-korona_megyei!P329</f>
        <v>116</v>
      </c>
      <c r="Q23" s="9">
        <f>korona_megyei!Q330-korona_megyei!Q329</f>
        <v>97</v>
      </c>
      <c r="R23" s="9">
        <f>korona_megyei!R330-korona_megyei!R329</f>
        <v>58</v>
      </c>
      <c r="S23" s="9">
        <f>korona_megyei!S330-korona_megyei!S329</f>
        <v>39</v>
      </c>
      <c r="T23" s="9">
        <f>korona_megyei!T330-korona_megyei!T329</f>
        <v>57</v>
      </c>
      <c r="U23" s="9">
        <f>korona_megyei!U330-korona_megyei!U329</f>
        <v>31</v>
      </c>
      <c r="V23" s="9">
        <f t="shared" si="0"/>
        <v>2613</v>
      </c>
    </row>
    <row r="24" spans="1:22" x14ac:dyDescent="0.25">
      <c r="A24" s="6">
        <f>korona_megyei!A331</f>
        <v>44250</v>
      </c>
      <c r="B24" s="9">
        <f>korona_megyei!B331-korona_megyei!B330</f>
        <v>82</v>
      </c>
      <c r="C24" s="9">
        <f>korona_megyei!C331-korona_megyei!C330</f>
        <v>18</v>
      </c>
      <c r="D24" s="9">
        <f>korona_megyei!D331-korona_megyei!D330</f>
        <v>29</v>
      </c>
      <c r="E24" s="9">
        <f>korona_megyei!E331-korona_megyei!E330</f>
        <v>22</v>
      </c>
      <c r="F24" s="9">
        <f>korona_megyei!F331-korona_megyei!F330</f>
        <v>448</v>
      </c>
      <c r="G24" s="9">
        <f>korona_megyei!G331-korona_megyei!G330</f>
        <v>49</v>
      </c>
      <c r="H24" s="9">
        <f>korona_megyei!H331-korona_megyei!H330</f>
        <v>46</v>
      </c>
      <c r="I24" s="9">
        <f>korona_megyei!I331-korona_megyei!I330</f>
        <v>39</v>
      </c>
      <c r="J24" s="9">
        <f>korona_megyei!J331-korona_megyei!J330</f>
        <v>46</v>
      </c>
      <c r="K24" s="9">
        <f>korona_megyei!K331-korona_megyei!K330</f>
        <v>45</v>
      </c>
      <c r="L24" s="9">
        <f>korona_megyei!L331-korona_megyei!L330</f>
        <v>21</v>
      </c>
      <c r="M24" s="9">
        <f>korona_megyei!M331-korona_megyei!M330</f>
        <v>164</v>
      </c>
      <c r="N24" s="9">
        <f>korona_megyei!N331-korona_megyei!N330</f>
        <v>52</v>
      </c>
      <c r="O24" s="9">
        <f>korona_megyei!O331-korona_megyei!O330</f>
        <v>309</v>
      </c>
      <c r="P24" s="9">
        <f>korona_megyei!P331-korona_megyei!P330</f>
        <v>74</v>
      </c>
      <c r="Q24" s="9">
        <f>korona_megyei!Q331-korona_megyei!Q330</f>
        <v>76</v>
      </c>
      <c r="R24" s="9">
        <f>korona_megyei!R331-korona_megyei!R330</f>
        <v>36</v>
      </c>
      <c r="S24" s="9">
        <f>korona_megyei!S331-korona_megyei!S330</f>
        <v>38</v>
      </c>
      <c r="T24" s="9">
        <f>korona_megyei!T331-korona_megyei!T330</f>
        <v>38</v>
      </c>
      <c r="U24" s="9">
        <f>korona_megyei!U331-korona_megyei!U330</f>
        <v>6</v>
      </c>
      <c r="V24" s="9">
        <f t="shared" si="0"/>
        <v>1638</v>
      </c>
    </row>
    <row r="25" spans="1:22" x14ac:dyDescent="0.25">
      <c r="A25" s="6">
        <f>korona_megyei!A332</f>
        <v>44251</v>
      </c>
      <c r="B25" s="9">
        <f>korona_megyei!B332-korona_megyei!B331</f>
        <v>95</v>
      </c>
      <c r="C25" s="9">
        <f>korona_megyei!C332-korona_megyei!C331</f>
        <v>73</v>
      </c>
      <c r="D25" s="9">
        <f>korona_megyei!D332-korona_megyei!D331</f>
        <v>36</v>
      </c>
      <c r="E25" s="9">
        <f>korona_megyei!E332-korona_megyei!E331</f>
        <v>132</v>
      </c>
      <c r="F25" s="9">
        <f>korona_megyei!F332-korona_megyei!F331</f>
        <v>667</v>
      </c>
      <c r="G25" s="9">
        <f>korona_megyei!G332-korona_megyei!G331</f>
        <v>69</v>
      </c>
      <c r="H25" s="9">
        <f>korona_megyei!H332-korona_megyei!H331</f>
        <v>110</v>
      </c>
      <c r="I25" s="9">
        <f>korona_megyei!I332-korona_megyei!I331</f>
        <v>137</v>
      </c>
      <c r="J25" s="9">
        <f>korona_megyei!J332-korona_megyei!J331</f>
        <v>171</v>
      </c>
      <c r="K25" s="9">
        <f>korona_megyei!K332-korona_megyei!K331</f>
        <v>32</v>
      </c>
      <c r="L25" s="9">
        <f>korona_megyei!L332-korona_megyei!L331</f>
        <v>34</v>
      </c>
      <c r="M25" s="9">
        <f>korona_megyei!M332-korona_megyei!M331</f>
        <v>162</v>
      </c>
      <c r="N25" s="9">
        <f>korona_megyei!N332-korona_megyei!N331</f>
        <v>124</v>
      </c>
      <c r="O25" s="9">
        <f>korona_megyei!O332-korona_megyei!O331</f>
        <v>588</v>
      </c>
      <c r="P25" s="9">
        <f>korona_megyei!P332-korona_megyei!P331</f>
        <v>130</v>
      </c>
      <c r="Q25" s="9">
        <f>korona_megyei!Q332-korona_megyei!Q331</f>
        <v>78</v>
      </c>
      <c r="R25" s="9">
        <f>korona_megyei!R332-korona_megyei!R331</f>
        <v>48</v>
      </c>
      <c r="S25" s="9">
        <f>korona_megyei!S332-korona_megyei!S331</f>
        <v>46</v>
      </c>
      <c r="T25" s="9">
        <f>korona_megyei!T332-korona_megyei!T331</f>
        <v>85</v>
      </c>
      <c r="U25" s="9">
        <f>korona_megyei!U332-korona_megyei!U331</f>
        <v>38</v>
      </c>
      <c r="V25" s="9">
        <f t="shared" si="0"/>
        <v>2855</v>
      </c>
    </row>
    <row r="26" spans="1:22" x14ac:dyDescent="0.25">
      <c r="A26" s="6">
        <f>korona_megyei!A333</f>
        <v>44252</v>
      </c>
      <c r="B26" s="9">
        <f>korona_megyei!B333-korona_megyei!B332</f>
        <v>233</v>
      </c>
      <c r="C26" s="9">
        <f>korona_megyei!C333-korona_megyei!C332</f>
        <v>117</v>
      </c>
      <c r="D26" s="9">
        <f>korona_megyei!D333-korona_megyei!D332</f>
        <v>88</v>
      </c>
      <c r="E26" s="9">
        <f>korona_megyei!E333-korona_megyei!E332</f>
        <v>245</v>
      </c>
      <c r="F26" s="9">
        <f>korona_megyei!F333-korona_megyei!F332</f>
        <v>841</v>
      </c>
      <c r="G26" s="9">
        <f>korona_megyei!G333-korona_megyei!G332</f>
        <v>183</v>
      </c>
      <c r="H26" s="9">
        <f>korona_megyei!H333-korona_megyei!H332</f>
        <v>272</v>
      </c>
      <c r="I26" s="9">
        <f>korona_megyei!I333-korona_megyei!I332</f>
        <v>240</v>
      </c>
      <c r="J26" s="9">
        <f>korona_megyei!J333-korona_megyei!J332</f>
        <v>243</v>
      </c>
      <c r="K26" s="9">
        <f>korona_megyei!K333-korona_megyei!K332</f>
        <v>80</v>
      </c>
      <c r="L26" s="9">
        <f>korona_megyei!L333-korona_megyei!L332</f>
        <v>50</v>
      </c>
      <c r="M26" s="9">
        <f>korona_megyei!M333-korona_megyei!M332</f>
        <v>154</v>
      </c>
      <c r="N26" s="9">
        <f>korona_megyei!N333-korona_megyei!N332</f>
        <v>177</v>
      </c>
      <c r="O26" s="9">
        <f>korona_megyei!O333-korona_megyei!O332</f>
        <v>747</v>
      </c>
      <c r="P26" s="9">
        <f>korona_megyei!P333-korona_megyei!P332</f>
        <v>189</v>
      </c>
      <c r="Q26" s="9">
        <f>korona_megyei!Q333-korona_megyei!Q332</f>
        <v>200</v>
      </c>
      <c r="R26" s="9">
        <f>korona_megyei!R333-korona_megyei!R332</f>
        <v>113</v>
      </c>
      <c r="S26" s="9">
        <f>korona_megyei!S333-korona_megyei!S332</f>
        <v>60</v>
      </c>
      <c r="T26" s="9">
        <f>korona_megyei!T333-korona_megyei!T332</f>
        <v>98</v>
      </c>
      <c r="U26" s="9">
        <f>korona_megyei!U333-korona_megyei!U332</f>
        <v>55</v>
      </c>
      <c r="V26" s="9">
        <f t="shared" si="0"/>
        <v>4385</v>
      </c>
    </row>
    <row r="27" spans="1:22" x14ac:dyDescent="0.25">
      <c r="A27" s="6">
        <f>korona_megyei!A334</f>
        <v>44253</v>
      </c>
      <c r="B27" s="9">
        <f>korona_megyei!B334-korona_megyei!B333</f>
        <v>194</v>
      </c>
      <c r="C27" s="9">
        <f>korona_megyei!C334-korona_megyei!C333</f>
        <v>86</v>
      </c>
      <c r="D27" s="9">
        <f>korona_megyei!D334-korona_megyei!D333</f>
        <v>82</v>
      </c>
      <c r="E27" s="9">
        <f>korona_megyei!E334-korona_megyei!E333</f>
        <v>405</v>
      </c>
      <c r="F27" s="9">
        <f>korona_megyei!F334-korona_megyei!F333</f>
        <v>902</v>
      </c>
      <c r="G27" s="9">
        <f>korona_megyei!G334-korona_megyei!G333</f>
        <v>165</v>
      </c>
      <c r="H27" s="9">
        <f>korona_megyei!H334-korona_megyei!H333</f>
        <v>246</v>
      </c>
      <c r="I27" s="9">
        <f>korona_megyei!I334-korona_megyei!I333</f>
        <v>306</v>
      </c>
      <c r="J27" s="9">
        <f>korona_megyei!J334-korona_megyei!J333</f>
        <v>187</v>
      </c>
      <c r="K27" s="9">
        <f>korona_megyei!K334-korona_megyei!K333</f>
        <v>100</v>
      </c>
      <c r="L27" s="9">
        <f>korona_megyei!L334-korona_megyei!L333</f>
        <v>58</v>
      </c>
      <c r="M27" s="9">
        <f>korona_megyei!M334-korona_megyei!M333</f>
        <v>180</v>
      </c>
      <c r="N27" s="9">
        <f>korona_megyei!N334-korona_megyei!N333</f>
        <v>178</v>
      </c>
      <c r="O27" s="9">
        <f>korona_megyei!O334-korona_megyei!O333</f>
        <v>718</v>
      </c>
      <c r="P27" s="9">
        <f>korona_megyei!P334-korona_megyei!P333</f>
        <v>284</v>
      </c>
      <c r="Q27" s="9">
        <f>korona_megyei!Q334-korona_megyei!Q333</f>
        <v>219</v>
      </c>
      <c r="R27" s="9">
        <f>korona_megyei!R334-korona_megyei!R333</f>
        <v>109</v>
      </c>
      <c r="S27" s="9">
        <f>korona_megyei!S334-korona_megyei!S333</f>
        <v>95</v>
      </c>
      <c r="T27" s="9">
        <f>korona_megyei!T334-korona_megyei!T333</f>
        <v>102</v>
      </c>
      <c r="U27" s="9">
        <f>korona_megyei!U334-korona_megyei!U333</f>
        <v>52</v>
      </c>
      <c r="V27" s="9">
        <f t="shared" si="0"/>
        <v>4668</v>
      </c>
    </row>
    <row r="28" spans="1:22" x14ac:dyDescent="0.25">
      <c r="A28" s="6">
        <f>korona_megyei!A335</f>
        <v>44254</v>
      </c>
      <c r="B28" s="9">
        <f>korona_megyei!B335-korona_megyei!B334</f>
        <v>204</v>
      </c>
      <c r="C28" s="9">
        <f>korona_megyei!C335-korona_megyei!C334</f>
        <v>87</v>
      </c>
      <c r="D28" s="9">
        <f>korona_megyei!D335-korona_megyei!D334</f>
        <v>87</v>
      </c>
      <c r="E28" s="9">
        <f>korona_megyei!E335-korona_megyei!E334</f>
        <v>338</v>
      </c>
      <c r="F28" s="9">
        <f>korona_megyei!F335-korona_megyei!F334</f>
        <v>916</v>
      </c>
      <c r="G28" s="9">
        <f>korona_megyei!G335-korona_megyei!G334</f>
        <v>190</v>
      </c>
      <c r="H28" s="9">
        <f>korona_megyei!H335-korona_megyei!H334</f>
        <v>220</v>
      </c>
      <c r="I28" s="9">
        <f>korona_megyei!I335-korona_megyei!I334</f>
        <v>360</v>
      </c>
      <c r="J28" s="9">
        <f>korona_megyei!J335-korona_megyei!J334</f>
        <v>199</v>
      </c>
      <c r="K28" s="9">
        <f>korona_megyei!K335-korona_megyei!K334</f>
        <v>68</v>
      </c>
      <c r="L28" s="9">
        <f>korona_megyei!L335-korona_megyei!L334</f>
        <v>60</v>
      </c>
      <c r="M28" s="9">
        <f>korona_megyei!M335-korona_megyei!M334</f>
        <v>244</v>
      </c>
      <c r="N28" s="9">
        <f>korona_megyei!N335-korona_megyei!N334</f>
        <v>167</v>
      </c>
      <c r="O28" s="9">
        <f>korona_megyei!O335-korona_megyei!O334</f>
        <v>826</v>
      </c>
      <c r="P28" s="9">
        <f>korona_megyei!P335-korona_megyei!P334</f>
        <v>287</v>
      </c>
      <c r="Q28" s="9">
        <f>korona_megyei!Q335-korona_megyei!Q334</f>
        <v>299</v>
      </c>
      <c r="R28" s="9">
        <f>korona_megyei!R335-korona_megyei!R334</f>
        <v>119</v>
      </c>
      <c r="S28" s="9">
        <f>korona_megyei!S335-korona_megyei!S334</f>
        <v>122</v>
      </c>
      <c r="T28" s="9">
        <f>korona_megyei!T335-korona_megyei!T334</f>
        <v>101</v>
      </c>
      <c r="U28" s="9">
        <f>korona_megyei!U335-korona_megyei!U334</f>
        <v>54</v>
      </c>
      <c r="V28" s="9">
        <f t="shared" si="0"/>
        <v>4948</v>
      </c>
    </row>
    <row r="29" spans="1:22" x14ac:dyDescent="0.25">
      <c r="A29" s="6">
        <f>korona_megyei!A336</f>
        <v>44255</v>
      </c>
      <c r="B29" s="9">
        <f>korona_megyei!B336-korona_megyei!B335</f>
        <v>187</v>
      </c>
      <c r="C29" s="9">
        <f>korona_megyei!C336-korona_megyei!C335</f>
        <v>69</v>
      </c>
      <c r="D29" s="9">
        <f>korona_megyei!D336-korona_megyei!D335</f>
        <v>64</v>
      </c>
      <c r="E29" s="9">
        <f>korona_megyei!E336-korona_megyei!E335</f>
        <v>334</v>
      </c>
      <c r="F29" s="9">
        <f>korona_megyei!F336-korona_megyei!F335</f>
        <v>915</v>
      </c>
      <c r="G29" s="9">
        <f>korona_megyei!G336-korona_megyei!G335</f>
        <v>151</v>
      </c>
      <c r="H29" s="9">
        <f>korona_megyei!H336-korona_megyei!H335</f>
        <v>174</v>
      </c>
      <c r="I29" s="9">
        <f>korona_megyei!I336-korona_megyei!I335</f>
        <v>358</v>
      </c>
      <c r="J29" s="9">
        <f>korona_megyei!J336-korona_megyei!J335</f>
        <v>223</v>
      </c>
      <c r="K29" s="9">
        <f>korona_megyei!K336-korona_megyei!K335</f>
        <v>71</v>
      </c>
      <c r="L29" s="9">
        <f>korona_megyei!L336-korona_megyei!L335</f>
        <v>44</v>
      </c>
      <c r="M29" s="9">
        <f>korona_megyei!M336-korona_megyei!M335</f>
        <v>238</v>
      </c>
      <c r="N29" s="9">
        <f>korona_megyei!N336-korona_megyei!N335</f>
        <v>154</v>
      </c>
      <c r="O29" s="9">
        <f>korona_megyei!O336-korona_megyei!O335</f>
        <v>706</v>
      </c>
      <c r="P29" s="9">
        <f>korona_megyei!P336-korona_megyei!P335</f>
        <v>284</v>
      </c>
      <c r="Q29" s="9">
        <f>korona_megyei!Q336-korona_megyei!Q335</f>
        <v>206</v>
      </c>
      <c r="R29" s="9">
        <f>korona_megyei!R336-korona_megyei!R335</f>
        <v>94</v>
      </c>
      <c r="S29" s="9">
        <f>korona_megyei!S336-korona_megyei!S335</f>
        <v>88</v>
      </c>
      <c r="T29" s="9">
        <f>korona_megyei!T336-korona_megyei!T335</f>
        <v>75</v>
      </c>
      <c r="U29" s="9">
        <f>korona_megyei!U336-korona_megyei!U335</f>
        <v>34</v>
      </c>
      <c r="V29" s="9">
        <f t="shared" si="0"/>
        <v>4469</v>
      </c>
    </row>
  </sheetData>
  <conditionalFormatting sqref="B2:T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{C296B199-7328-476F-946D-F672523A7D66}</x14:id>
        </ext>
      </extLst>
    </cfRule>
  </conditionalFormatting>
  <conditionalFormatting sqref="U1:U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{7F7B4E1E-D2CE-4B59-8301-18019F755C41}</x14:id>
        </ext>
      </extLst>
    </cfRule>
  </conditionalFormatting>
  <conditionalFormatting sqref="B2:U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{4B43FBA2-C352-43A4-B190-8A9D8A2CCFE7}</x14:id>
        </ext>
      </extLst>
    </cfRule>
  </conditionalFormatting>
  <conditionalFormatting sqref="V2:V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B199-7328-476F-946D-F672523A7D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B2:T29</xm:sqref>
        </x14:conditionalFormatting>
        <x14:conditionalFormatting xmlns:xm="http://schemas.microsoft.com/office/excel/2006/main">
          <x14:cfRule type="dataBar" id="{7F7B4E1E-D2CE-4B59-8301-18019F755C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4B43FBA2-C352-43A4-B190-8A9D8A2CC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F52-1842-4263-A424-EB915393D3CA}">
  <dimension ref="A1:V32"/>
  <sheetViews>
    <sheetView showGridLines="0" topLeftCell="B17" workbookViewId="0">
      <selection activeCell="P38" sqref="P38"/>
    </sheetView>
  </sheetViews>
  <sheetFormatPr defaultRowHeight="15" x14ac:dyDescent="0.25"/>
  <cols>
    <col min="1" max="1" width="10.140625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korona_megyei!A278</f>
        <v>44197</v>
      </c>
      <c r="B2">
        <f>korona_megyei!B278-korona_megyei!B277</f>
        <v>174</v>
      </c>
      <c r="C2">
        <f>korona_megyei!C278-korona_megyei!C277</f>
        <v>182</v>
      </c>
      <c r="D2">
        <f>korona_megyei!D278-korona_megyei!D277</f>
        <v>98</v>
      </c>
      <c r="E2">
        <f>korona_megyei!E278-korona_megyei!E277</f>
        <v>154</v>
      </c>
      <c r="F2">
        <f>korona_megyei!F278-korona_megyei!F277</f>
        <v>328</v>
      </c>
      <c r="G2">
        <f>korona_megyei!G278-korona_megyei!G277</f>
        <v>159</v>
      </c>
      <c r="H2">
        <f>korona_megyei!H278-korona_megyei!H277</f>
        <v>159</v>
      </c>
      <c r="I2">
        <f>korona_megyei!I278-korona_megyei!I277</f>
        <v>84</v>
      </c>
      <c r="J2">
        <f>korona_megyei!J278-korona_megyei!J277</f>
        <v>162</v>
      </c>
      <c r="K2">
        <f>korona_megyei!K278-korona_megyei!K277</f>
        <v>83</v>
      </c>
      <c r="L2">
        <f>korona_megyei!L278-korona_megyei!L277</f>
        <v>91</v>
      </c>
      <c r="M2">
        <f>korona_megyei!M278-korona_megyei!M277</f>
        <v>82</v>
      </c>
      <c r="N2">
        <f>korona_megyei!N278-korona_megyei!N277</f>
        <v>55</v>
      </c>
      <c r="O2">
        <f>korona_megyei!O278-korona_megyei!O277</f>
        <v>246</v>
      </c>
      <c r="P2">
        <f>korona_megyei!P278-korona_megyei!P277</f>
        <v>123</v>
      </c>
      <c r="Q2">
        <f>korona_megyei!Q278-korona_megyei!Q277</f>
        <v>107</v>
      </c>
      <c r="R2">
        <f>korona_megyei!R278-korona_megyei!R277</f>
        <v>109</v>
      </c>
      <c r="S2">
        <f>korona_megyei!S278-korona_megyei!S277</f>
        <v>68</v>
      </c>
      <c r="T2">
        <f>korona_megyei!T278-korona_megyei!T277</f>
        <v>153</v>
      </c>
      <c r="U2">
        <f>korona_megyei!U278-korona_megyei!U277</f>
        <v>127</v>
      </c>
      <c r="V2" s="9">
        <f t="shared" ref="V2:V32" si="0">SUM(B2:U2)</f>
        <v>2744</v>
      </c>
    </row>
    <row r="3" spans="1:22" x14ac:dyDescent="0.25">
      <c r="A3" s="2">
        <f>korona_megyei!A279</f>
        <v>44198</v>
      </c>
      <c r="B3">
        <f>korona_megyei!B279-korona_megyei!B278</f>
        <v>94</v>
      </c>
      <c r="C3">
        <f>korona_megyei!C279-korona_megyei!C278</f>
        <v>64</v>
      </c>
      <c r="D3">
        <f>korona_megyei!D279-korona_megyei!D278</f>
        <v>77</v>
      </c>
      <c r="E3">
        <f>korona_megyei!E279-korona_megyei!E278</f>
        <v>41</v>
      </c>
      <c r="F3">
        <f>korona_megyei!F279-korona_megyei!F278</f>
        <v>218</v>
      </c>
      <c r="G3">
        <f>korona_megyei!G279-korona_megyei!G278</f>
        <v>52</v>
      </c>
      <c r="H3">
        <f>korona_megyei!H279-korona_megyei!H278</f>
        <v>80</v>
      </c>
      <c r="I3">
        <f>korona_megyei!I279-korona_megyei!I278</f>
        <v>57</v>
      </c>
      <c r="J3">
        <f>korona_megyei!J279-korona_megyei!J278</f>
        <v>95</v>
      </c>
      <c r="K3">
        <f>korona_megyei!K279-korona_megyei!K278</f>
        <v>44</v>
      </c>
      <c r="L3">
        <f>korona_megyei!L279-korona_megyei!L278</f>
        <v>79</v>
      </c>
      <c r="M3">
        <f>korona_megyei!M279-korona_megyei!M278</f>
        <v>13</v>
      </c>
      <c r="N3">
        <f>korona_megyei!N279-korona_megyei!N278</f>
        <v>28</v>
      </c>
      <c r="O3">
        <f>korona_megyei!O279-korona_megyei!O278</f>
        <v>180</v>
      </c>
      <c r="P3">
        <f>korona_megyei!P279-korona_megyei!P278</f>
        <v>85</v>
      </c>
      <c r="Q3">
        <f>korona_megyei!Q279-korona_megyei!Q278</f>
        <v>88</v>
      </c>
      <c r="R3">
        <f>korona_megyei!R279-korona_megyei!R278</f>
        <v>10</v>
      </c>
      <c r="S3">
        <f>korona_megyei!S279-korona_megyei!S278</f>
        <v>30</v>
      </c>
      <c r="T3">
        <f>korona_megyei!T279-korona_megyei!T278</f>
        <v>45</v>
      </c>
      <c r="U3">
        <f>korona_megyei!U279-korona_megyei!U278</f>
        <v>30</v>
      </c>
      <c r="V3" s="9">
        <f t="shared" si="0"/>
        <v>1410</v>
      </c>
    </row>
    <row r="4" spans="1:22" x14ac:dyDescent="0.25">
      <c r="A4" s="2">
        <f>korona_megyei!A280</f>
        <v>44199</v>
      </c>
      <c r="B4">
        <f>korona_megyei!B280-korona_megyei!B279</f>
        <v>89</v>
      </c>
      <c r="C4">
        <f>korona_megyei!C280-korona_megyei!C279</f>
        <v>76</v>
      </c>
      <c r="D4">
        <f>korona_megyei!D280-korona_megyei!D279</f>
        <v>42</v>
      </c>
      <c r="E4">
        <f>korona_megyei!E280-korona_megyei!E279</f>
        <v>85</v>
      </c>
      <c r="F4">
        <f>korona_megyei!F280-korona_megyei!F279</f>
        <v>125</v>
      </c>
      <c r="G4">
        <f>korona_megyei!G280-korona_megyei!G279</f>
        <v>62</v>
      </c>
      <c r="H4">
        <f>korona_megyei!H280-korona_megyei!H279</f>
        <v>74</v>
      </c>
      <c r="I4">
        <f>korona_megyei!I280-korona_megyei!I279</f>
        <v>68</v>
      </c>
      <c r="J4">
        <f>korona_megyei!J280-korona_megyei!J279</f>
        <v>49</v>
      </c>
      <c r="K4">
        <f>korona_megyei!K280-korona_megyei!K279</f>
        <v>29</v>
      </c>
      <c r="L4">
        <f>korona_megyei!L280-korona_megyei!L279</f>
        <v>63</v>
      </c>
      <c r="M4">
        <f>korona_megyei!M280-korona_megyei!M279</f>
        <v>49</v>
      </c>
      <c r="N4">
        <f>korona_megyei!N280-korona_megyei!N279</f>
        <v>3</v>
      </c>
      <c r="O4">
        <f>korona_megyei!O280-korona_megyei!O279</f>
        <v>189</v>
      </c>
      <c r="P4">
        <f>korona_megyei!P280-korona_megyei!P279</f>
        <v>41</v>
      </c>
      <c r="Q4">
        <f>korona_megyei!Q280-korona_megyei!Q279</f>
        <v>68</v>
      </c>
      <c r="R4">
        <f>korona_megyei!R280-korona_megyei!R279</f>
        <v>90</v>
      </c>
      <c r="S4">
        <f>korona_megyei!S280-korona_megyei!S279</f>
        <v>5</v>
      </c>
      <c r="T4">
        <f>korona_megyei!T280-korona_megyei!T279</f>
        <v>23</v>
      </c>
      <c r="U4">
        <f>korona_megyei!U280-korona_megyei!U279</f>
        <v>77</v>
      </c>
      <c r="V4" s="9">
        <f t="shared" si="0"/>
        <v>1307</v>
      </c>
    </row>
    <row r="5" spans="1:22" x14ac:dyDescent="0.25">
      <c r="A5" s="2">
        <f>korona_megyei!A281</f>
        <v>44200</v>
      </c>
      <c r="B5">
        <f>korona_megyei!B281-korona_megyei!B280</f>
        <v>33</v>
      </c>
      <c r="C5">
        <f>korona_megyei!C281-korona_megyei!C280</f>
        <v>45</v>
      </c>
      <c r="D5">
        <f>korona_megyei!D281-korona_megyei!D280</f>
        <v>28</v>
      </c>
      <c r="E5">
        <f>korona_megyei!E281-korona_megyei!E280</f>
        <v>44</v>
      </c>
      <c r="F5">
        <f>korona_megyei!F281-korona_megyei!F280</f>
        <v>156</v>
      </c>
      <c r="G5">
        <f>korona_megyei!G281-korona_megyei!G280</f>
        <v>54</v>
      </c>
      <c r="H5">
        <f>korona_megyei!H281-korona_megyei!H280</f>
        <v>66</v>
      </c>
      <c r="I5">
        <f>korona_megyei!I281-korona_megyei!I280</f>
        <v>11</v>
      </c>
      <c r="J5">
        <f>korona_megyei!J281-korona_megyei!J280</f>
        <v>51</v>
      </c>
      <c r="K5">
        <f>korona_megyei!K281-korona_megyei!K280</f>
        <v>22</v>
      </c>
      <c r="L5">
        <f>korona_megyei!L281-korona_megyei!L280</f>
        <v>14</v>
      </c>
      <c r="M5">
        <f>korona_megyei!M281-korona_megyei!M280</f>
        <v>23</v>
      </c>
      <c r="N5">
        <f>korona_megyei!N281-korona_megyei!N280</f>
        <v>3</v>
      </c>
      <c r="O5">
        <f>korona_megyei!O281-korona_megyei!O280</f>
        <v>143</v>
      </c>
      <c r="P5">
        <f>korona_megyei!P281-korona_megyei!P280</f>
        <v>28</v>
      </c>
      <c r="Q5">
        <f>korona_megyei!Q281-korona_megyei!Q280</f>
        <v>47</v>
      </c>
      <c r="R5">
        <f>korona_megyei!R281-korona_megyei!R280</f>
        <v>18</v>
      </c>
      <c r="S5">
        <f>korona_megyei!S281-korona_megyei!S280</f>
        <v>43</v>
      </c>
      <c r="T5">
        <f>korona_megyei!T281-korona_megyei!T280</f>
        <v>9</v>
      </c>
      <c r="U5">
        <f>korona_megyei!U281-korona_megyei!U280</f>
        <v>18</v>
      </c>
      <c r="V5" s="9">
        <f t="shared" si="0"/>
        <v>856</v>
      </c>
    </row>
    <row r="6" spans="1:22" x14ac:dyDescent="0.25">
      <c r="A6" s="2">
        <f>korona_megyei!A282</f>
        <v>44201</v>
      </c>
      <c r="B6">
        <f>korona_megyei!B282-korona_megyei!B281</f>
        <v>40</v>
      </c>
      <c r="C6">
        <f>korona_megyei!C282-korona_megyei!C281</f>
        <v>72</v>
      </c>
      <c r="D6">
        <f>korona_megyei!D282-korona_megyei!D281</f>
        <v>33</v>
      </c>
      <c r="E6">
        <f>korona_megyei!E282-korona_megyei!E281</f>
        <v>31</v>
      </c>
      <c r="F6">
        <f>korona_megyei!F282-korona_megyei!F281</f>
        <v>116</v>
      </c>
      <c r="G6">
        <f>korona_megyei!G282-korona_megyei!G281</f>
        <v>52</v>
      </c>
      <c r="H6">
        <f>korona_megyei!H282-korona_megyei!H281</f>
        <v>51</v>
      </c>
      <c r="I6">
        <f>korona_megyei!I282-korona_megyei!I281</f>
        <v>24</v>
      </c>
      <c r="J6">
        <f>korona_megyei!J282-korona_megyei!J281</f>
        <v>54</v>
      </c>
      <c r="K6">
        <f>korona_megyei!K282-korona_megyei!K281</f>
        <v>28</v>
      </c>
      <c r="L6">
        <f>korona_megyei!L282-korona_megyei!L281</f>
        <v>29</v>
      </c>
      <c r="M6">
        <f>korona_megyei!M282-korona_megyei!M281</f>
        <v>23</v>
      </c>
      <c r="N6">
        <f>korona_megyei!N282-korona_megyei!N281</f>
        <v>11</v>
      </c>
      <c r="O6">
        <f>korona_megyei!O282-korona_megyei!O281</f>
        <v>79</v>
      </c>
      <c r="P6">
        <f>korona_megyei!P282-korona_megyei!P281</f>
        <v>45</v>
      </c>
      <c r="Q6">
        <f>korona_megyei!Q282-korona_megyei!Q281</f>
        <v>72</v>
      </c>
      <c r="R6">
        <f>korona_megyei!R282-korona_megyei!R281</f>
        <v>48</v>
      </c>
      <c r="S6">
        <f>korona_megyei!S282-korona_megyei!S281</f>
        <v>14</v>
      </c>
      <c r="T6">
        <f>korona_megyei!T282-korona_megyei!T281</f>
        <v>16</v>
      </c>
      <c r="U6">
        <f>korona_megyei!U282-korona_megyei!U281</f>
        <v>32</v>
      </c>
      <c r="V6" s="9">
        <f t="shared" si="0"/>
        <v>870</v>
      </c>
    </row>
    <row r="7" spans="1:22" x14ac:dyDescent="0.25">
      <c r="A7" s="2">
        <f>korona_megyei!A283</f>
        <v>44202</v>
      </c>
      <c r="B7">
        <f>korona_megyei!B283-korona_megyei!B282</f>
        <v>88</v>
      </c>
      <c r="C7">
        <f>korona_megyei!C283-korona_megyei!C282</f>
        <v>130</v>
      </c>
      <c r="D7">
        <f>korona_megyei!D283-korona_megyei!D282</f>
        <v>85</v>
      </c>
      <c r="E7">
        <f>korona_megyei!E283-korona_megyei!E282</f>
        <v>87</v>
      </c>
      <c r="F7">
        <f>korona_megyei!F283-korona_megyei!F282</f>
        <v>294</v>
      </c>
      <c r="G7">
        <f>korona_megyei!G283-korona_megyei!G282</f>
        <v>95</v>
      </c>
      <c r="H7">
        <f>korona_megyei!H283-korona_megyei!H282</f>
        <v>130</v>
      </c>
      <c r="I7">
        <f>korona_megyei!I283-korona_megyei!I282</f>
        <v>105</v>
      </c>
      <c r="J7">
        <f>korona_megyei!J283-korona_megyei!J282</f>
        <v>107</v>
      </c>
      <c r="K7">
        <f>korona_megyei!K283-korona_megyei!K282</f>
        <v>49</v>
      </c>
      <c r="L7">
        <f>korona_megyei!L283-korona_megyei!L282</f>
        <v>71</v>
      </c>
      <c r="M7">
        <f>korona_megyei!M283-korona_megyei!M282</f>
        <v>71</v>
      </c>
      <c r="N7">
        <f>korona_megyei!N283-korona_megyei!N282</f>
        <v>70</v>
      </c>
      <c r="O7">
        <f>korona_megyei!O283-korona_megyei!O282</f>
        <v>213</v>
      </c>
      <c r="P7">
        <f>korona_megyei!P283-korona_megyei!P282</f>
        <v>149</v>
      </c>
      <c r="Q7">
        <f>korona_megyei!Q283-korona_megyei!Q282</f>
        <v>62</v>
      </c>
      <c r="R7">
        <f>korona_megyei!R283-korona_megyei!R282</f>
        <v>65</v>
      </c>
      <c r="S7">
        <f>korona_megyei!S283-korona_megyei!S282</f>
        <v>60</v>
      </c>
      <c r="T7">
        <f>korona_megyei!T283-korona_megyei!T282</f>
        <v>78</v>
      </c>
      <c r="U7">
        <f>korona_megyei!U283-korona_megyei!U282</f>
        <v>38</v>
      </c>
      <c r="V7" s="9">
        <f t="shared" si="0"/>
        <v>2047</v>
      </c>
    </row>
    <row r="8" spans="1:22" x14ac:dyDescent="0.25">
      <c r="A8" s="2">
        <f>korona_megyei!A284</f>
        <v>44203</v>
      </c>
      <c r="B8">
        <f>korona_megyei!B284-korona_megyei!B283</f>
        <v>166</v>
      </c>
      <c r="C8">
        <f>korona_megyei!C284-korona_megyei!C283</f>
        <v>124</v>
      </c>
      <c r="D8">
        <f>korona_megyei!D284-korona_megyei!D283</f>
        <v>122</v>
      </c>
      <c r="E8">
        <f>korona_megyei!E284-korona_megyei!E283</f>
        <v>115</v>
      </c>
      <c r="F8">
        <f>korona_megyei!F284-korona_megyei!F283</f>
        <v>449</v>
      </c>
      <c r="G8">
        <f>korona_megyei!G284-korona_megyei!G283</f>
        <v>114</v>
      </c>
      <c r="H8">
        <f>korona_megyei!H284-korona_megyei!H283</f>
        <v>177</v>
      </c>
      <c r="I8">
        <f>korona_megyei!I284-korona_megyei!I283</f>
        <v>146</v>
      </c>
      <c r="J8">
        <f>korona_megyei!J284-korona_megyei!J283</f>
        <v>197</v>
      </c>
      <c r="K8">
        <f>korona_megyei!K284-korona_megyei!K283</f>
        <v>48</v>
      </c>
      <c r="L8">
        <f>korona_megyei!L284-korona_megyei!L283</f>
        <v>98</v>
      </c>
      <c r="M8">
        <f>korona_megyei!M284-korona_megyei!M283</f>
        <v>104</v>
      </c>
      <c r="N8">
        <f>korona_megyei!N284-korona_megyei!N283</f>
        <v>97</v>
      </c>
      <c r="O8">
        <f>korona_megyei!O284-korona_megyei!O283</f>
        <v>409</v>
      </c>
      <c r="P8">
        <f>korona_megyei!P284-korona_megyei!P283</f>
        <v>133</v>
      </c>
      <c r="Q8">
        <f>korona_megyei!Q284-korona_megyei!Q283</f>
        <v>118</v>
      </c>
      <c r="R8">
        <f>korona_megyei!R284-korona_megyei!R283</f>
        <v>68</v>
      </c>
      <c r="S8">
        <f>korona_megyei!S284-korona_megyei!S283</f>
        <v>62</v>
      </c>
      <c r="T8">
        <f>korona_megyei!T284-korona_megyei!T283</f>
        <v>199</v>
      </c>
      <c r="U8">
        <f>korona_megyei!U284-korona_megyei!U283</f>
        <v>122</v>
      </c>
      <c r="V8" s="9">
        <f t="shared" si="0"/>
        <v>3068</v>
      </c>
    </row>
    <row r="9" spans="1:22" x14ac:dyDescent="0.25">
      <c r="A9" s="2">
        <f>korona_megyei!A285</f>
        <v>44204</v>
      </c>
      <c r="B9">
        <f>korona_megyei!B285-korona_megyei!B284</f>
        <v>151</v>
      </c>
      <c r="C9">
        <f>korona_megyei!C285-korona_megyei!C284</f>
        <v>135</v>
      </c>
      <c r="D9">
        <f>korona_megyei!D285-korona_megyei!D284</f>
        <v>91</v>
      </c>
      <c r="E9">
        <f>korona_megyei!E285-korona_megyei!E284</f>
        <v>105</v>
      </c>
      <c r="F9">
        <f>korona_megyei!F285-korona_megyei!F284</f>
        <v>300</v>
      </c>
      <c r="G9">
        <f>korona_megyei!G285-korona_megyei!G284</f>
        <v>204</v>
      </c>
      <c r="H9">
        <f>korona_megyei!H285-korona_megyei!H284</f>
        <v>139</v>
      </c>
      <c r="I9">
        <f>korona_megyei!I285-korona_megyei!I284</f>
        <v>151</v>
      </c>
      <c r="J9">
        <f>korona_megyei!J285-korona_megyei!J284</f>
        <v>163</v>
      </c>
      <c r="K9">
        <f>korona_megyei!K285-korona_megyei!K284</f>
        <v>118</v>
      </c>
      <c r="L9">
        <f>korona_megyei!L285-korona_megyei!L284</f>
        <v>125</v>
      </c>
      <c r="M9">
        <f>korona_megyei!M285-korona_megyei!M284</f>
        <v>74</v>
      </c>
      <c r="N9">
        <f>korona_megyei!N285-korona_megyei!N284</f>
        <v>74</v>
      </c>
      <c r="O9">
        <f>korona_megyei!O285-korona_megyei!O284</f>
        <v>255</v>
      </c>
      <c r="P9">
        <f>korona_megyei!P285-korona_megyei!P284</f>
        <v>182</v>
      </c>
      <c r="Q9">
        <f>korona_megyei!Q285-korona_megyei!Q284</f>
        <v>150</v>
      </c>
      <c r="R9">
        <f>korona_megyei!R285-korona_megyei!R284</f>
        <v>125</v>
      </c>
      <c r="S9">
        <f>korona_megyei!S285-korona_megyei!S284</f>
        <v>93</v>
      </c>
      <c r="T9">
        <f>korona_megyei!T285-korona_megyei!T284</f>
        <v>182</v>
      </c>
      <c r="U9">
        <f>korona_megyei!U285-korona_megyei!U284</f>
        <v>90</v>
      </c>
      <c r="V9" s="9">
        <f t="shared" si="0"/>
        <v>2907</v>
      </c>
    </row>
    <row r="10" spans="1:22" x14ac:dyDescent="0.25">
      <c r="A10" s="2">
        <f>korona_megyei!A286</f>
        <v>44205</v>
      </c>
      <c r="B10">
        <f>korona_megyei!B286-korona_megyei!B285</f>
        <v>137</v>
      </c>
      <c r="C10">
        <f>korona_megyei!C286-korona_megyei!C285</f>
        <v>179</v>
      </c>
      <c r="D10">
        <f>korona_megyei!D286-korona_megyei!D285</f>
        <v>59</v>
      </c>
      <c r="E10">
        <f>korona_megyei!E286-korona_megyei!E285</f>
        <v>135</v>
      </c>
      <c r="F10">
        <f>korona_megyei!F286-korona_megyei!F285</f>
        <v>449</v>
      </c>
      <c r="G10">
        <f>korona_megyei!G286-korona_megyei!G285</f>
        <v>91</v>
      </c>
      <c r="H10">
        <f>korona_megyei!H286-korona_megyei!H285</f>
        <v>167</v>
      </c>
      <c r="I10">
        <f>korona_megyei!I286-korona_megyei!I285</f>
        <v>102</v>
      </c>
      <c r="J10">
        <f>korona_megyei!J286-korona_megyei!J285</f>
        <v>78</v>
      </c>
      <c r="K10">
        <f>korona_megyei!K286-korona_megyei!K285</f>
        <v>52</v>
      </c>
      <c r="L10">
        <f>korona_megyei!L286-korona_megyei!L285</f>
        <v>49</v>
      </c>
      <c r="M10">
        <f>korona_megyei!M286-korona_megyei!M285</f>
        <v>64</v>
      </c>
      <c r="N10">
        <f>korona_megyei!N286-korona_megyei!N285</f>
        <v>20</v>
      </c>
      <c r="O10">
        <f>korona_megyei!O286-korona_megyei!O285</f>
        <v>364</v>
      </c>
      <c r="P10">
        <f>korona_megyei!P286-korona_megyei!P285</f>
        <v>143</v>
      </c>
      <c r="Q10">
        <f>korona_megyei!Q286-korona_megyei!Q285</f>
        <v>137</v>
      </c>
      <c r="R10">
        <f>korona_megyei!R286-korona_megyei!R285</f>
        <v>228</v>
      </c>
      <c r="S10">
        <f>korona_megyei!S286-korona_megyei!S285</f>
        <v>59</v>
      </c>
      <c r="T10">
        <f>korona_megyei!T286-korona_megyei!T285</f>
        <v>109</v>
      </c>
      <c r="U10">
        <f>korona_megyei!U286-korona_megyei!U285</f>
        <v>94</v>
      </c>
      <c r="V10" s="9">
        <f t="shared" si="0"/>
        <v>2716</v>
      </c>
    </row>
    <row r="11" spans="1:22" x14ac:dyDescent="0.25">
      <c r="A11" s="2">
        <f>korona_megyei!A287</f>
        <v>44206</v>
      </c>
      <c r="B11">
        <f>korona_megyei!B287-korona_megyei!B286</f>
        <v>73</v>
      </c>
      <c r="C11">
        <f>korona_megyei!C287-korona_megyei!C286</f>
        <v>130</v>
      </c>
      <c r="D11">
        <f>korona_megyei!D287-korona_megyei!D286</f>
        <v>41</v>
      </c>
      <c r="E11">
        <f>korona_megyei!E287-korona_megyei!E286</f>
        <v>103</v>
      </c>
      <c r="F11">
        <f>korona_megyei!F287-korona_megyei!F286</f>
        <v>235</v>
      </c>
      <c r="G11">
        <f>korona_megyei!G287-korona_megyei!G286</f>
        <v>69</v>
      </c>
      <c r="H11">
        <f>korona_megyei!H287-korona_megyei!H286</f>
        <v>105</v>
      </c>
      <c r="I11">
        <f>korona_megyei!I287-korona_megyei!I286</f>
        <v>62</v>
      </c>
      <c r="J11">
        <f>korona_megyei!J287-korona_megyei!J286</f>
        <v>89</v>
      </c>
      <c r="K11">
        <f>korona_megyei!K287-korona_megyei!K286</f>
        <v>56</v>
      </c>
      <c r="L11">
        <f>korona_megyei!L287-korona_megyei!L286</f>
        <v>99</v>
      </c>
      <c r="M11">
        <f>korona_megyei!M287-korona_megyei!M286</f>
        <v>119</v>
      </c>
      <c r="N11">
        <f>korona_megyei!N287-korona_megyei!N286</f>
        <v>43</v>
      </c>
      <c r="O11">
        <f>korona_megyei!O287-korona_megyei!O286</f>
        <v>204</v>
      </c>
      <c r="P11">
        <f>korona_megyei!P287-korona_megyei!P286</f>
        <v>70</v>
      </c>
      <c r="Q11">
        <f>korona_megyei!Q287-korona_megyei!Q286</f>
        <v>67</v>
      </c>
      <c r="R11">
        <f>korona_megyei!R287-korona_megyei!R286</f>
        <v>46</v>
      </c>
      <c r="S11">
        <f>korona_megyei!S287-korona_megyei!S286</f>
        <v>47</v>
      </c>
      <c r="T11">
        <f>korona_megyei!T287-korona_megyei!T286</f>
        <v>77</v>
      </c>
      <c r="U11">
        <f>korona_megyei!U287-korona_megyei!U286</f>
        <v>43</v>
      </c>
      <c r="V11" s="9">
        <f t="shared" si="0"/>
        <v>1778</v>
      </c>
    </row>
    <row r="12" spans="1:22" x14ac:dyDescent="0.25">
      <c r="A12" s="2">
        <f>korona_megyei!A288</f>
        <v>44207</v>
      </c>
      <c r="B12">
        <f>korona_megyei!B288-korona_megyei!B287</f>
        <v>79</v>
      </c>
      <c r="C12">
        <f>korona_megyei!C288-korona_megyei!C287</f>
        <v>139</v>
      </c>
      <c r="D12">
        <f>korona_megyei!D288-korona_megyei!D287</f>
        <v>32</v>
      </c>
      <c r="E12">
        <f>korona_megyei!E288-korona_megyei!E287</f>
        <v>49</v>
      </c>
      <c r="F12">
        <f>korona_megyei!F288-korona_megyei!F287</f>
        <v>181</v>
      </c>
      <c r="G12">
        <f>korona_megyei!G288-korona_megyei!G287</f>
        <v>42</v>
      </c>
      <c r="H12">
        <f>korona_megyei!H288-korona_megyei!H287</f>
        <v>128</v>
      </c>
      <c r="I12">
        <f>korona_megyei!I288-korona_megyei!I287</f>
        <v>46</v>
      </c>
      <c r="J12">
        <f>korona_megyei!J288-korona_megyei!J287</f>
        <v>41</v>
      </c>
      <c r="K12">
        <f>korona_megyei!K288-korona_megyei!K287</f>
        <v>36</v>
      </c>
      <c r="L12">
        <f>korona_megyei!L288-korona_megyei!L287</f>
        <v>46</v>
      </c>
      <c r="M12">
        <f>korona_megyei!M288-korona_megyei!M287</f>
        <v>52</v>
      </c>
      <c r="N12">
        <f>korona_megyei!N288-korona_megyei!N287</f>
        <v>39</v>
      </c>
      <c r="O12">
        <f>korona_megyei!O288-korona_megyei!O287</f>
        <v>177</v>
      </c>
      <c r="P12">
        <f>korona_megyei!P288-korona_megyei!P287</f>
        <v>64</v>
      </c>
      <c r="Q12">
        <f>korona_megyei!Q288-korona_megyei!Q287</f>
        <v>59</v>
      </c>
      <c r="R12">
        <f>korona_megyei!R288-korona_megyei!R287</f>
        <v>57</v>
      </c>
      <c r="S12">
        <f>korona_megyei!S288-korona_megyei!S287</f>
        <v>26</v>
      </c>
      <c r="T12">
        <f>korona_megyei!T288-korona_megyei!T287</f>
        <v>80</v>
      </c>
      <c r="U12">
        <f>korona_megyei!U288-korona_megyei!U287</f>
        <v>46</v>
      </c>
      <c r="V12" s="9">
        <f t="shared" si="0"/>
        <v>1419</v>
      </c>
    </row>
    <row r="13" spans="1:22" x14ac:dyDescent="0.25">
      <c r="A13" s="2">
        <f>korona_megyei!A289</f>
        <v>44208</v>
      </c>
      <c r="B13">
        <f>korona_megyei!B289-korona_megyei!B288</f>
        <v>42</v>
      </c>
      <c r="C13">
        <f>korona_megyei!C289-korona_megyei!C288</f>
        <v>67</v>
      </c>
      <c r="D13">
        <f>korona_megyei!D289-korona_megyei!D288</f>
        <v>9</v>
      </c>
      <c r="E13">
        <f>korona_megyei!E289-korona_megyei!E288</f>
        <v>18</v>
      </c>
      <c r="F13">
        <f>korona_megyei!F289-korona_megyei!F288</f>
        <v>126</v>
      </c>
      <c r="G13">
        <f>korona_megyei!G289-korona_megyei!G288</f>
        <v>36</v>
      </c>
      <c r="H13">
        <f>korona_megyei!H289-korona_megyei!H288</f>
        <v>44</v>
      </c>
      <c r="I13">
        <f>korona_megyei!I289-korona_megyei!I288</f>
        <v>5</v>
      </c>
      <c r="J13">
        <f>korona_megyei!J289-korona_megyei!J288</f>
        <v>20</v>
      </c>
      <c r="K13">
        <f>korona_megyei!K289-korona_megyei!K288</f>
        <v>5</v>
      </c>
      <c r="L13">
        <f>korona_megyei!L289-korona_megyei!L288</f>
        <v>26</v>
      </c>
      <c r="M13">
        <f>korona_megyei!M289-korona_megyei!M288</f>
        <v>19</v>
      </c>
      <c r="N13">
        <f>korona_megyei!N289-korona_megyei!N288</f>
        <v>6</v>
      </c>
      <c r="O13">
        <f>korona_megyei!O289-korona_megyei!O288</f>
        <v>112</v>
      </c>
      <c r="P13">
        <f>korona_megyei!P289-korona_megyei!P288</f>
        <v>13</v>
      </c>
      <c r="Q13">
        <f>korona_megyei!Q289-korona_megyei!Q288</f>
        <v>35</v>
      </c>
      <c r="R13">
        <f>korona_megyei!R289-korona_megyei!R288</f>
        <v>53</v>
      </c>
      <c r="S13">
        <f>korona_megyei!S289-korona_megyei!S288</f>
        <v>26</v>
      </c>
      <c r="T13">
        <f>korona_megyei!T289-korona_megyei!T288</f>
        <v>27</v>
      </c>
      <c r="U13">
        <f>korona_megyei!U289-korona_megyei!U288</f>
        <v>7</v>
      </c>
      <c r="V13" s="9">
        <f t="shared" si="0"/>
        <v>696</v>
      </c>
    </row>
    <row r="14" spans="1:22" x14ac:dyDescent="0.25">
      <c r="A14" s="2">
        <f>korona_megyei!A290</f>
        <v>44209</v>
      </c>
      <c r="B14">
        <f>korona_megyei!B290-korona_megyei!B289</f>
        <v>64</v>
      </c>
      <c r="C14">
        <f>korona_megyei!C290-korona_megyei!C289</f>
        <v>84</v>
      </c>
      <c r="D14">
        <f>korona_megyei!D290-korona_megyei!D289</f>
        <v>16</v>
      </c>
      <c r="E14">
        <f>korona_megyei!E290-korona_megyei!E289</f>
        <v>56</v>
      </c>
      <c r="F14">
        <f>korona_megyei!F290-korona_megyei!F289</f>
        <v>215</v>
      </c>
      <c r="G14">
        <f>korona_megyei!G290-korona_megyei!G289</f>
        <v>69</v>
      </c>
      <c r="H14">
        <f>korona_megyei!H290-korona_megyei!H289</f>
        <v>43</v>
      </c>
      <c r="I14">
        <f>korona_megyei!I290-korona_megyei!I289</f>
        <v>75</v>
      </c>
      <c r="J14">
        <f>korona_megyei!J290-korona_megyei!J289</f>
        <v>85</v>
      </c>
      <c r="K14">
        <f>korona_megyei!K290-korona_megyei!K289</f>
        <v>69</v>
      </c>
      <c r="L14">
        <f>korona_megyei!L290-korona_megyei!L289</f>
        <v>62</v>
      </c>
      <c r="M14">
        <f>korona_megyei!M290-korona_megyei!M289</f>
        <v>83</v>
      </c>
      <c r="N14">
        <f>korona_megyei!N290-korona_megyei!N289</f>
        <v>42</v>
      </c>
      <c r="O14">
        <f>korona_megyei!O290-korona_megyei!O289</f>
        <v>123</v>
      </c>
      <c r="P14">
        <f>korona_megyei!P290-korona_megyei!P289</f>
        <v>65</v>
      </c>
      <c r="Q14">
        <f>korona_megyei!Q290-korona_megyei!Q289</f>
        <v>39</v>
      </c>
      <c r="R14">
        <f>korona_megyei!R290-korona_megyei!R289</f>
        <v>48</v>
      </c>
      <c r="S14">
        <f>korona_megyei!S290-korona_megyei!S289</f>
        <v>29</v>
      </c>
      <c r="T14">
        <f>korona_megyei!T290-korona_megyei!T289</f>
        <v>53</v>
      </c>
      <c r="U14">
        <f>korona_megyei!U290-korona_megyei!U289</f>
        <v>38</v>
      </c>
      <c r="V14" s="9">
        <f t="shared" si="0"/>
        <v>1358</v>
      </c>
    </row>
    <row r="15" spans="1:22" x14ac:dyDescent="0.25">
      <c r="A15" s="2">
        <f>korona_megyei!A291</f>
        <v>44210</v>
      </c>
      <c r="B15">
        <f>korona_megyei!B291-korona_megyei!B290</f>
        <v>139</v>
      </c>
      <c r="C15">
        <f>korona_megyei!C291-korona_megyei!C290</f>
        <v>93</v>
      </c>
      <c r="D15">
        <f>korona_megyei!D291-korona_megyei!D290</f>
        <v>38</v>
      </c>
      <c r="E15">
        <f>korona_megyei!E291-korona_megyei!E290</f>
        <v>83</v>
      </c>
      <c r="F15">
        <f>korona_megyei!F291-korona_megyei!F290</f>
        <v>262</v>
      </c>
      <c r="G15">
        <f>korona_megyei!G291-korona_megyei!G290</f>
        <v>76</v>
      </c>
      <c r="H15">
        <f>korona_megyei!H291-korona_megyei!H290</f>
        <v>138</v>
      </c>
      <c r="I15">
        <f>korona_megyei!I291-korona_megyei!I290</f>
        <v>74</v>
      </c>
      <c r="J15">
        <f>korona_megyei!J291-korona_megyei!J290</f>
        <v>119</v>
      </c>
      <c r="K15">
        <f>korona_megyei!K291-korona_megyei!K290</f>
        <v>103</v>
      </c>
      <c r="L15">
        <f>korona_megyei!L291-korona_megyei!L290</f>
        <v>56</v>
      </c>
      <c r="M15">
        <f>korona_megyei!M291-korona_megyei!M290</f>
        <v>101</v>
      </c>
      <c r="N15">
        <f>korona_megyei!N291-korona_megyei!N290</f>
        <v>48</v>
      </c>
      <c r="O15">
        <f>korona_megyei!O291-korona_megyei!O290</f>
        <v>183</v>
      </c>
      <c r="P15">
        <f>korona_megyei!P291-korona_megyei!P290</f>
        <v>93</v>
      </c>
      <c r="Q15">
        <f>korona_megyei!Q291-korona_megyei!Q290</f>
        <v>75</v>
      </c>
      <c r="R15">
        <f>korona_megyei!R291-korona_megyei!R290</f>
        <v>66</v>
      </c>
      <c r="S15">
        <f>korona_megyei!S291-korona_megyei!S290</f>
        <v>57</v>
      </c>
      <c r="T15">
        <f>korona_megyei!T291-korona_megyei!T290</f>
        <v>83</v>
      </c>
      <c r="U15">
        <f>korona_megyei!U291-korona_megyei!U290</f>
        <v>39</v>
      </c>
      <c r="V15" s="9">
        <f t="shared" si="0"/>
        <v>1926</v>
      </c>
    </row>
    <row r="16" spans="1:22" x14ac:dyDescent="0.25">
      <c r="A16" s="6">
        <f>korona_megyei!A292</f>
        <v>44211</v>
      </c>
      <c r="B16">
        <f>korona_megyei!B292-korona_megyei!B291</f>
        <v>88</v>
      </c>
      <c r="C16">
        <f>korona_megyei!C292-korona_megyei!C291</f>
        <v>107</v>
      </c>
      <c r="D16">
        <f>korona_megyei!D292-korona_megyei!D291</f>
        <v>32</v>
      </c>
      <c r="E16">
        <f>korona_megyei!E292-korona_megyei!E291</f>
        <v>82</v>
      </c>
      <c r="F16">
        <f>korona_megyei!F292-korona_megyei!F291</f>
        <v>169</v>
      </c>
      <c r="G16">
        <f>korona_megyei!G292-korona_megyei!G291</f>
        <v>71</v>
      </c>
      <c r="H16">
        <f>korona_megyei!H292-korona_megyei!H291</f>
        <v>80</v>
      </c>
      <c r="I16">
        <f>korona_megyei!I292-korona_megyei!I291</f>
        <v>66</v>
      </c>
      <c r="J16">
        <f>korona_megyei!J292-korona_megyei!J291</f>
        <v>70</v>
      </c>
      <c r="K16">
        <f>korona_megyei!K292-korona_megyei!K291</f>
        <v>71</v>
      </c>
      <c r="L16">
        <f>korona_megyei!L292-korona_megyei!L291</f>
        <v>56</v>
      </c>
      <c r="M16">
        <f>korona_megyei!M292-korona_megyei!M291</f>
        <v>38</v>
      </c>
      <c r="N16">
        <f>korona_megyei!N292-korona_megyei!N291</f>
        <v>35</v>
      </c>
      <c r="O16">
        <f>korona_megyei!O292-korona_megyei!O291</f>
        <v>136</v>
      </c>
      <c r="P16">
        <f>korona_megyei!P292-korona_megyei!P291</f>
        <v>100</v>
      </c>
      <c r="Q16">
        <f>korona_megyei!Q292-korona_megyei!Q291</f>
        <v>79</v>
      </c>
      <c r="R16">
        <f>korona_megyei!R292-korona_megyei!R291</f>
        <v>58</v>
      </c>
      <c r="S16">
        <f>korona_megyei!S292-korona_megyei!S291</f>
        <v>35</v>
      </c>
      <c r="T16">
        <f>korona_megyei!T292-korona_megyei!T291</f>
        <v>60</v>
      </c>
      <c r="U16">
        <f>korona_megyei!U292-korona_megyei!U291</f>
        <v>80</v>
      </c>
      <c r="V16" s="9">
        <f t="shared" si="0"/>
        <v>1513</v>
      </c>
    </row>
    <row r="17" spans="1:22" x14ac:dyDescent="0.25">
      <c r="A17" s="6">
        <f>korona_megyei!A293</f>
        <v>44212</v>
      </c>
      <c r="B17">
        <f>korona_megyei!B293-korona_megyei!B292</f>
        <v>86</v>
      </c>
      <c r="C17">
        <f>korona_megyei!C293-korona_megyei!C292</f>
        <v>81</v>
      </c>
      <c r="D17">
        <f>korona_megyei!D293-korona_megyei!D292</f>
        <v>38</v>
      </c>
      <c r="E17">
        <f>korona_megyei!E293-korona_megyei!E292</f>
        <v>84</v>
      </c>
      <c r="F17">
        <f>korona_megyei!F293-korona_megyei!F292</f>
        <v>239</v>
      </c>
      <c r="G17">
        <f>korona_megyei!G293-korona_megyei!G292</f>
        <v>60</v>
      </c>
      <c r="H17">
        <f>korona_megyei!H293-korona_megyei!H292</f>
        <v>71</v>
      </c>
      <c r="I17">
        <f>korona_megyei!I293-korona_megyei!I292</f>
        <v>57</v>
      </c>
      <c r="J17">
        <f>korona_megyei!J293-korona_megyei!J292</f>
        <v>78</v>
      </c>
      <c r="K17">
        <f>korona_megyei!K293-korona_megyei!K292</f>
        <v>37</v>
      </c>
      <c r="L17">
        <f>korona_megyei!L293-korona_megyei!L292</f>
        <v>41</v>
      </c>
      <c r="M17">
        <f>korona_megyei!M293-korona_megyei!M292</f>
        <v>53</v>
      </c>
      <c r="N17">
        <f>korona_megyei!N293-korona_megyei!N292</f>
        <v>27</v>
      </c>
      <c r="O17">
        <f>korona_megyei!O293-korona_megyei!O292</f>
        <v>174</v>
      </c>
      <c r="P17">
        <f>korona_megyei!P293-korona_megyei!P292</f>
        <v>59</v>
      </c>
      <c r="Q17">
        <f>korona_megyei!Q293-korona_megyei!Q292</f>
        <v>71</v>
      </c>
      <c r="R17">
        <f>korona_megyei!R293-korona_megyei!R292</f>
        <v>48</v>
      </c>
      <c r="S17">
        <f>korona_megyei!S293-korona_megyei!S292</f>
        <v>28</v>
      </c>
      <c r="T17">
        <f>korona_megyei!T293-korona_megyei!T292</f>
        <v>49</v>
      </c>
      <c r="U17">
        <f>korona_megyei!U293-korona_megyei!U292</f>
        <v>57</v>
      </c>
      <c r="V17" s="9">
        <f t="shared" si="0"/>
        <v>1438</v>
      </c>
    </row>
    <row r="18" spans="1:22" x14ac:dyDescent="0.25">
      <c r="A18" s="6">
        <f>korona_megyei!A294</f>
        <v>44213</v>
      </c>
      <c r="B18">
        <f>korona_megyei!B294-korona_megyei!B293</f>
        <v>42</v>
      </c>
      <c r="C18">
        <f>korona_megyei!C294-korona_megyei!C293</f>
        <v>77</v>
      </c>
      <c r="D18">
        <f>korona_megyei!D294-korona_megyei!D293</f>
        <v>36</v>
      </c>
      <c r="E18">
        <f>korona_megyei!E294-korona_megyei!E293</f>
        <v>76</v>
      </c>
      <c r="F18">
        <f>korona_megyei!F294-korona_megyei!F293</f>
        <v>177</v>
      </c>
      <c r="G18">
        <f>korona_megyei!G294-korona_megyei!G293</f>
        <v>64</v>
      </c>
      <c r="H18">
        <f>korona_megyei!H294-korona_megyei!H293</f>
        <v>98</v>
      </c>
      <c r="I18">
        <f>korona_megyei!I294-korona_megyei!I293</f>
        <v>37</v>
      </c>
      <c r="J18">
        <f>korona_megyei!J294-korona_megyei!J293</f>
        <v>44</v>
      </c>
      <c r="K18">
        <f>korona_megyei!K294-korona_megyei!K293</f>
        <v>38</v>
      </c>
      <c r="L18">
        <f>korona_megyei!L294-korona_megyei!L293</f>
        <v>55</v>
      </c>
      <c r="M18">
        <f>korona_megyei!M294-korona_megyei!M293</f>
        <v>38</v>
      </c>
      <c r="N18">
        <f>korona_megyei!N294-korona_megyei!N293</f>
        <v>26</v>
      </c>
      <c r="O18">
        <f>korona_megyei!O294-korona_megyei!O293</f>
        <v>194</v>
      </c>
      <c r="P18">
        <f>korona_megyei!P294-korona_megyei!P293</f>
        <v>32</v>
      </c>
      <c r="Q18">
        <f>korona_megyei!Q294-korona_megyei!Q293</f>
        <v>37</v>
      </c>
      <c r="R18">
        <f>korona_megyei!R294-korona_megyei!R293</f>
        <v>69</v>
      </c>
      <c r="S18">
        <f>korona_megyei!S294-korona_megyei!S293</f>
        <v>32</v>
      </c>
      <c r="T18">
        <f>korona_megyei!T294-korona_megyei!T293</f>
        <v>37</v>
      </c>
      <c r="U18">
        <f>korona_megyei!U294-korona_megyei!U293</f>
        <v>32</v>
      </c>
      <c r="V18" s="9">
        <f t="shared" si="0"/>
        <v>1241</v>
      </c>
    </row>
    <row r="19" spans="1:22" x14ac:dyDescent="0.25">
      <c r="A19" s="6">
        <f>korona_megyei!A295</f>
        <v>44214</v>
      </c>
      <c r="B19">
        <f>korona_megyei!B295-korona_megyei!B294</f>
        <v>39</v>
      </c>
      <c r="C19">
        <f>korona_megyei!C295-korona_megyei!C294</f>
        <v>42</v>
      </c>
      <c r="D19">
        <f>korona_megyei!D295-korona_megyei!D294</f>
        <v>29</v>
      </c>
      <c r="E19">
        <f>korona_megyei!E295-korona_megyei!E294</f>
        <v>47</v>
      </c>
      <c r="F19">
        <f>korona_megyei!F295-korona_megyei!F294</f>
        <v>132</v>
      </c>
      <c r="G19">
        <f>korona_megyei!G295-korona_megyei!G294</f>
        <v>22</v>
      </c>
      <c r="H19">
        <f>korona_megyei!H295-korona_megyei!H294</f>
        <v>50</v>
      </c>
      <c r="I19">
        <f>korona_megyei!I295-korona_megyei!I294</f>
        <v>80</v>
      </c>
      <c r="J19">
        <f>korona_megyei!J295-korona_megyei!J294</f>
        <v>36</v>
      </c>
      <c r="K19">
        <f>korona_megyei!K295-korona_megyei!K294</f>
        <v>14</v>
      </c>
      <c r="L19">
        <f>korona_megyei!L295-korona_megyei!L294</f>
        <v>34</v>
      </c>
      <c r="M19">
        <f>korona_megyei!M295-korona_megyei!M294</f>
        <v>38</v>
      </c>
      <c r="N19">
        <f>korona_megyei!N295-korona_megyei!N294</f>
        <v>13</v>
      </c>
      <c r="O19">
        <f>korona_megyei!O295-korona_megyei!O294</f>
        <v>110</v>
      </c>
      <c r="P19">
        <f>korona_megyei!P295-korona_megyei!P294</f>
        <v>37</v>
      </c>
      <c r="Q19">
        <f>korona_megyei!Q295-korona_megyei!Q294</f>
        <v>27</v>
      </c>
      <c r="R19">
        <f>korona_megyei!R295-korona_megyei!R294</f>
        <v>26</v>
      </c>
      <c r="S19">
        <f>korona_megyei!S295-korona_megyei!S294</f>
        <v>13</v>
      </c>
      <c r="T19">
        <f>korona_megyei!T295-korona_megyei!T294</f>
        <v>55</v>
      </c>
      <c r="U19">
        <f>korona_megyei!U295-korona_megyei!U294</f>
        <v>31</v>
      </c>
      <c r="V19" s="9">
        <f t="shared" si="0"/>
        <v>875</v>
      </c>
    </row>
    <row r="20" spans="1:22" x14ac:dyDescent="0.25">
      <c r="A20" s="6">
        <f>korona_megyei!A296</f>
        <v>44215</v>
      </c>
      <c r="B20">
        <f>korona_megyei!B296-korona_megyei!B295</f>
        <v>31</v>
      </c>
      <c r="C20">
        <f>korona_megyei!C296-korona_megyei!C295</f>
        <v>33</v>
      </c>
      <c r="D20">
        <f>korona_megyei!D296-korona_megyei!D295</f>
        <v>21</v>
      </c>
      <c r="E20">
        <f>korona_megyei!E296-korona_megyei!E295</f>
        <v>22</v>
      </c>
      <c r="F20">
        <f>korona_megyei!F296-korona_megyei!F295</f>
        <v>70</v>
      </c>
      <c r="G20">
        <f>korona_megyei!G296-korona_megyei!G295</f>
        <v>17</v>
      </c>
      <c r="H20">
        <f>korona_megyei!H296-korona_megyei!H295</f>
        <v>24</v>
      </c>
      <c r="I20">
        <f>korona_megyei!I296-korona_megyei!I295</f>
        <v>8</v>
      </c>
      <c r="J20">
        <f>korona_megyei!J296-korona_megyei!J295</f>
        <v>28</v>
      </c>
      <c r="K20">
        <f>korona_megyei!K296-korona_megyei!K295</f>
        <v>20</v>
      </c>
      <c r="L20">
        <f>korona_megyei!L296-korona_megyei!L295</f>
        <v>23</v>
      </c>
      <c r="M20">
        <f>korona_megyei!M296-korona_megyei!M295</f>
        <v>27</v>
      </c>
      <c r="N20">
        <f>korona_megyei!N296-korona_megyei!N295</f>
        <v>9</v>
      </c>
      <c r="O20">
        <f>korona_megyei!O296-korona_megyei!O295</f>
        <v>54</v>
      </c>
      <c r="P20">
        <f>korona_megyei!P296-korona_megyei!P295</f>
        <v>26</v>
      </c>
      <c r="Q20">
        <f>korona_megyei!Q296-korona_megyei!Q295</f>
        <v>57</v>
      </c>
      <c r="R20">
        <f>korona_megyei!R296-korona_megyei!R295</f>
        <v>24</v>
      </c>
      <c r="S20">
        <f>korona_megyei!S296-korona_megyei!S295</f>
        <v>23</v>
      </c>
      <c r="T20">
        <f>korona_megyei!T296-korona_megyei!T295</f>
        <v>27</v>
      </c>
      <c r="U20">
        <f>korona_megyei!U296-korona_megyei!U295</f>
        <v>29</v>
      </c>
      <c r="V20" s="9">
        <f t="shared" si="0"/>
        <v>573</v>
      </c>
    </row>
    <row r="21" spans="1:22" x14ac:dyDescent="0.25">
      <c r="A21" s="6">
        <f>korona_megyei!A297</f>
        <v>44216</v>
      </c>
      <c r="B21">
        <f>korona_megyei!B297-korona_megyei!B296</f>
        <v>52</v>
      </c>
      <c r="C21">
        <f>korona_megyei!C297-korona_megyei!C296</f>
        <v>69</v>
      </c>
      <c r="D21">
        <f>korona_megyei!D297-korona_megyei!D296</f>
        <v>55</v>
      </c>
      <c r="E21">
        <f>korona_megyei!E297-korona_megyei!E296</f>
        <v>59</v>
      </c>
      <c r="F21">
        <f>korona_megyei!F297-korona_megyei!F296</f>
        <v>145</v>
      </c>
      <c r="G21">
        <f>korona_megyei!G297-korona_megyei!G296</f>
        <v>35</v>
      </c>
      <c r="H21">
        <f>korona_megyei!H297-korona_megyei!H296</f>
        <v>56</v>
      </c>
      <c r="I21">
        <f>korona_megyei!I297-korona_megyei!I296</f>
        <v>18</v>
      </c>
      <c r="J21">
        <f>korona_megyei!J297-korona_megyei!J296</f>
        <v>44</v>
      </c>
      <c r="K21">
        <f>korona_megyei!K297-korona_megyei!K296</f>
        <v>32</v>
      </c>
      <c r="L21">
        <f>korona_megyei!L297-korona_megyei!L296</f>
        <v>29</v>
      </c>
      <c r="M21">
        <f>korona_megyei!M297-korona_megyei!M296</f>
        <v>30</v>
      </c>
      <c r="N21">
        <f>korona_megyei!N297-korona_megyei!N296</f>
        <v>31</v>
      </c>
      <c r="O21">
        <f>korona_megyei!O297-korona_megyei!O296</f>
        <v>99</v>
      </c>
      <c r="P21">
        <f>korona_megyei!P297-korona_megyei!P296</f>
        <v>51</v>
      </c>
      <c r="Q21">
        <f>korona_megyei!Q297-korona_megyei!Q296</f>
        <v>35</v>
      </c>
      <c r="R21">
        <f>korona_megyei!R297-korona_megyei!R296</f>
        <v>19</v>
      </c>
      <c r="S21">
        <f>korona_megyei!S297-korona_megyei!S296</f>
        <v>32</v>
      </c>
      <c r="T21">
        <f>korona_megyei!T297-korona_megyei!T296</f>
        <v>62</v>
      </c>
      <c r="U21">
        <f>korona_megyei!U297-korona_megyei!U296</f>
        <v>23</v>
      </c>
      <c r="V21" s="9">
        <f t="shared" si="0"/>
        <v>976</v>
      </c>
    </row>
    <row r="22" spans="1:22" x14ac:dyDescent="0.25">
      <c r="A22" s="6">
        <f>korona_megyei!A298</f>
        <v>44217</v>
      </c>
      <c r="B22">
        <f>korona_megyei!B298-korona_megyei!B297</f>
        <v>58</v>
      </c>
      <c r="C22">
        <f>korona_megyei!C298-korona_megyei!C297</f>
        <v>99</v>
      </c>
      <c r="D22">
        <f>korona_megyei!D298-korona_megyei!D297</f>
        <v>31</v>
      </c>
      <c r="E22">
        <f>korona_megyei!E298-korona_megyei!E297</f>
        <v>52</v>
      </c>
      <c r="F22">
        <f>korona_megyei!F298-korona_megyei!F297</f>
        <v>209</v>
      </c>
      <c r="G22">
        <f>korona_megyei!G298-korona_megyei!G297</f>
        <v>54</v>
      </c>
      <c r="H22">
        <f>korona_megyei!H298-korona_megyei!H297</f>
        <v>117</v>
      </c>
      <c r="I22">
        <f>korona_megyei!I298-korona_megyei!I297</f>
        <v>61</v>
      </c>
      <c r="J22">
        <f>korona_megyei!J298-korona_megyei!J297</f>
        <v>61</v>
      </c>
      <c r="K22">
        <f>korona_megyei!K298-korona_megyei!K297</f>
        <v>56</v>
      </c>
      <c r="L22">
        <f>korona_megyei!L298-korona_megyei!L297</f>
        <v>47</v>
      </c>
      <c r="M22">
        <f>korona_megyei!M298-korona_megyei!M297</f>
        <v>43</v>
      </c>
      <c r="N22">
        <f>korona_megyei!N298-korona_megyei!N297</f>
        <v>37</v>
      </c>
      <c r="O22">
        <f>korona_megyei!O298-korona_megyei!O297</f>
        <v>153</v>
      </c>
      <c r="P22">
        <f>korona_megyei!P298-korona_megyei!P297</f>
        <v>67</v>
      </c>
      <c r="Q22">
        <f>korona_megyei!Q298-korona_megyei!Q297</f>
        <v>69</v>
      </c>
      <c r="R22">
        <f>korona_megyei!R298-korona_megyei!R297</f>
        <v>45</v>
      </c>
      <c r="S22">
        <f>korona_megyei!S298-korona_megyei!S297</f>
        <v>42</v>
      </c>
      <c r="T22">
        <f>korona_megyei!T298-korona_megyei!T297</f>
        <v>67</v>
      </c>
      <c r="U22">
        <f>korona_megyei!U298-korona_megyei!U297</f>
        <v>42</v>
      </c>
      <c r="V22" s="9">
        <f t="shared" si="0"/>
        <v>1410</v>
      </c>
    </row>
    <row r="23" spans="1:22" x14ac:dyDescent="0.25">
      <c r="A23" s="6">
        <f>korona_megyei!A299</f>
        <v>44218</v>
      </c>
      <c r="B23">
        <f>korona_megyei!B299-korona_megyei!B298</f>
        <v>62</v>
      </c>
      <c r="C23">
        <f>korona_megyei!C299-korona_megyei!C298</f>
        <v>85</v>
      </c>
      <c r="D23">
        <f>korona_megyei!D299-korona_megyei!D298</f>
        <v>51</v>
      </c>
      <c r="E23">
        <f>korona_megyei!E299-korona_megyei!E298</f>
        <v>61</v>
      </c>
      <c r="F23">
        <f>korona_megyei!F299-korona_megyei!F298</f>
        <v>178</v>
      </c>
      <c r="G23">
        <f>korona_megyei!G299-korona_megyei!G298</f>
        <v>62</v>
      </c>
      <c r="H23">
        <f>korona_megyei!H299-korona_megyei!H298</f>
        <v>69</v>
      </c>
      <c r="I23">
        <f>korona_megyei!I299-korona_megyei!I298</f>
        <v>66</v>
      </c>
      <c r="J23">
        <f>korona_megyei!J299-korona_megyei!J298</f>
        <v>44</v>
      </c>
      <c r="K23">
        <f>korona_megyei!K299-korona_megyei!K298</f>
        <v>40</v>
      </c>
      <c r="L23">
        <f>korona_megyei!L299-korona_megyei!L298</f>
        <v>40</v>
      </c>
      <c r="M23">
        <f>korona_megyei!M299-korona_megyei!M298</f>
        <v>51</v>
      </c>
      <c r="N23">
        <f>korona_megyei!N299-korona_megyei!N298</f>
        <v>40</v>
      </c>
      <c r="O23">
        <f>korona_megyei!O299-korona_megyei!O298</f>
        <v>143</v>
      </c>
      <c r="P23">
        <f>korona_megyei!P299-korona_megyei!P298</f>
        <v>47</v>
      </c>
      <c r="Q23">
        <f>korona_megyei!Q299-korona_megyei!Q298</f>
        <v>67</v>
      </c>
      <c r="R23">
        <f>korona_megyei!R299-korona_megyei!R298</f>
        <v>47</v>
      </c>
      <c r="S23">
        <f>korona_megyei!S299-korona_megyei!S298</f>
        <v>32</v>
      </c>
      <c r="T23">
        <f>korona_megyei!T299-korona_megyei!T298</f>
        <v>60</v>
      </c>
      <c r="U23">
        <f>korona_megyei!U299-korona_megyei!U298</f>
        <v>66</v>
      </c>
      <c r="V23" s="9">
        <f t="shared" si="0"/>
        <v>1311</v>
      </c>
    </row>
    <row r="24" spans="1:22" x14ac:dyDescent="0.25">
      <c r="A24" s="6">
        <f>korona_megyei!A300</f>
        <v>44219</v>
      </c>
      <c r="B24">
        <f>korona_megyei!B300-korona_megyei!B299</f>
        <v>70</v>
      </c>
      <c r="C24">
        <f>korona_megyei!C300-korona_megyei!C299</f>
        <v>66</v>
      </c>
      <c r="D24">
        <f>korona_megyei!D300-korona_megyei!D299</f>
        <v>24</v>
      </c>
      <c r="E24">
        <f>korona_megyei!E300-korona_megyei!E299</f>
        <v>55</v>
      </c>
      <c r="F24">
        <f>korona_megyei!F300-korona_megyei!F299</f>
        <v>186</v>
      </c>
      <c r="G24">
        <f>korona_megyei!G300-korona_megyei!G299</f>
        <v>70</v>
      </c>
      <c r="H24">
        <f>korona_megyei!H300-korona_megyei!H299</f>
        <v>108</v>
      </c>
      <c r="I24">
        <f>korona_megyei!I300-korona_megyei!I299</f>
        <v>47</v>
      </c>
      <c r="J24">
        <f>korona_megyei!J300-korona_megyei!J299</f>
        <v>48</v>
      </c>
      <c r="K24">
        <f>korona_megyei!K300-korona_megyei!K299</f>
        <v>38</v>
      </c>
      <c r="L24">
        <f>korona_megyei!L300-korona_megyei!L299</f>
        <v>48</v>
      </c>
      <c r="M24">
        <f>korona_megyei!M300-korona_megyei!M299</f>
        <v>62</v>
      </c>
      <c r="N24">
        <f>korona_megyei!N300-korona_megyei!N299</f>
        <v>40</v>
      </c>
      <c r="O24">
        <f>korona_megyei!O300-korona_megyei!O299</f>
        <v>176</v>
      </c>
      <c r="P24">
        <f>korona_megyei!P300-korona_megyei!P299</f>
        <v>55</v>
      </c>
      <c r="Q24">
        <f>korona_megyei!Q300-korona_megyei!Q299</f>
        <v>54</v>
      </c>
      <c r="R24">
        <f>korona_megyei!R300-korona_megyei!R299</f>
        <v>48</v>
      </c>
      <c r="S24">
        <f>korona_megyei!S300-korona_megyei!S299</f>
        <v>52</v>
      </c>
      <c r="T24">
        <f>korona_megyei!T300-korona_megyei!T299</f>
        <v>52</v>
      </c>
      <c r="U24">
        <f>korona_megyei!U300-korona_megyei!U299</f>
        <v>45</v>
      </c>
      <c r="V24" s="9">
        <f t="shared" si="0"/>
        <v>1344</v>
      </c>
    </row>
    <row r="25" spans="1:22" x14ac:dyDescent="0.25">
      <c r="A25" s="6">
        <f>korona_megyei!A301</f>
        <v>44220</v>
      </c>
      <c r="B25">
        <f>korona_megyei!B301-korona_megyei!B300</f>
        <v>60</v>
      </c>
      <c r="C25">
        <f>korona_megyei!C301-korona_megyei!C300</f>
        <v>89</v>
      </c>
      <c r="D25">
        <f>korona_megyei!D301-korona_megyei!D300</f>
        <v>20</v>
      </c>
      <c r="E25">
        <f>korona_megyei!E301-korona_megyei!E300</f>
        <v>120</v>
      </c>
      <c r="F25">
        <f>korona_megyei!F301-korona_megyei!F300</f>
        <v>206</v>
      </c>
      <c r="G25">
        <f>korona_megyei!G301-korona_megyei!G300</f>
        <v>55</v>
      </c>
      <c r="H25">
        <f>korona_megyei!H301-korona_megyei!H300</f>
        <v>61</v>
      </c>
      <c r="I25">
        <f>korona_megyei!I301-korona_megyei!I300</f>
        <v>38</v>
      </c>
      <c r="J25">
        <f>korona_megyei!J301-korona_megyei!J300</f>
        <v>91</v>
      </c>
      <c r="K25">
        <f>korona_megyei!K301-korona_megyei!K300</f>
        <v>30</v>
      </c>
      <c r="L25">
        <f>korona_megyei!L301-korona_megyei!L300</f>
        <v>27</v>
      </c>
      <c r="M25">
        <f>korona_megyei!M301-korona_megyei!M300</f>
        <v>32</v>
      </c>
      <c r="N25">
        <f>korona_megyei!N301-korona_megyei!N300</f>
        <v>29</v>
      </c>
      <c r="O25">
        <f>korona_megyei!O301-korona_megyei!O300</f>
        <v>156</v>
      </c>
      <c r="P25">
        <f>korona_megyei!P301-korona_megyei!P300</f>
        <v>54</v>
      </c>
      <c r="Q25">
        <f>korona_megyei!Q301-korona_megyei!Q300</f>
        <v>44</v>
      </c>
      <c r="R25">
        <f>korona_megyei!R301-korona_megyei!R300</f>
        <v>38</v>
      </c>
      <c r="S25">
        <f>korona_megyei!S301-korona_megyei!S300</f>
        <v>25</v>
      </c>
      <c r="T25">
        <f>korona_megyei!T301-korona_megyei!T300</f>
        <v>48</v>
      </c>
      <c r="U25">
        <f>korona_megyei!U301-korona_megyei!U300</f>
        <v>34</v>
      </c>
      <c r="V25" s="9">
        <f t="shared" si="0"/>
        <v>1257</v>
      </c>
    </row>
    <row r="26" spans="1:22" x14ac:dyDescent="0.25">
      <c r="A26" s="6">
        <f>korona_megyei!A302</f>
        <v>44221</v>
      </c>
      <c r="B26">
        <f>korona_megyei!B302-korona_megyei!B301</f>
        <v>50</v>
      </c>
      <c r="C26">
        <f>korona_megyei!C302-korona_megyei!C301</f>
        <v>50</v>
      </c>
      <c r="D26">
        <f>korona_megyei!D302-korona_megyei!D301</f>
        <v>23</v>
      </c>
      <c r="E26">
        <f>korona_megyei!E302-korona_megyei!E301</f>
        <v>34</v>
      </c>
      <c r="F26">
        <f>korona_megyei!F302-korona_megyei!F301</f>
        <v>151</v>
      </c>
      <c r="G26">
        <f>korona_megyei!G302-korona_megyei!G301</f>
        <v>33</v>
      </c>
      <c r="H26">
        <f>korona_megyei!H302-korona_megyei!H301</f>
        <v>33</v>
      </c>
      <c r="I26">
        <f>korona_megyei!I302-korona_megyei!I301</f>
        <v>28</v>
      </c>
      <c r="J26">
        <f>korona_megyei!J302-korona_megyei!J301</f>
        <v>45</v>
      </c>
      <c r="K26">
        <f>korona_megyei!K302-korona_megyei!K301</f>
        <v>11</v>
      </c>
      <c r="L26">
        <f>korona_megyei!L302-korona_megyei!L301</f>
        <v>28</v>
      </c>
      <c r="M26">
        <f>korona_megyei!M302-korona_megyei!M301</f>
        <v>42</v>
      </c>
      <c r="N26">
        <f>korona_megyei!N302-korona_megyei!N301</f>
        <v>16</v>
      </c>
      <c r="O26">
        <f>korona_megyei!O302-korona_megyei!O301</f>
        <v>126</v>
      </c>
      <c r="P26">
        <f>korona_megyei!P302-korona_megyei!P301</f>
        <v>24</v>
      </c>
      <c r="Q26">
        <f>korona_megyei!Q302-korona_megyei!Q301</f>
        <v>45</v>
      </c>
      <c r="R26">
        <f>korona_megyei!R302-korona_megyei!R301</f>
        <v>30</v>
      </c>
      <c r="S26">
        <f>korona_megyei!S302-korona_megyei!S301</f>
        <v>13</v>
      </c>
      <c r="T26">
        <f>korona_megyei!T302-korona_megyei!T301</f>
        <v>38</v>
      </c>
      <c r="U26">
        <f>korona_megyei!U302-korona_megyei!U301</f>
        <v>24</v>
      </c>
      <c r="V26" s="9">
        <f t="shared" si="0"/>
        <v>844</v>
      </c>
    </row>
    <row r="27" spans="1:22" x14ac:dyDescent="0.25">
      <c r="A27" s="6">
        <f>korona_megyei!A303</f>
        <v>44222</v>
      </c>
      <c r="B27">
        <f>korona_megyei!B303-korona_megyei!B302</f>
        <v>30</v>
      </c>
      <c r="C27">
        <f>korona_megyei!C303-korona_megyei!C302</f>
        <v>28</v>
      </c>
      <c r="D27">
        <f>korona_megyei!D303-korona_megyei!D302</f>
        <v>20</v>
      </c>
      <c r="E27">
        <f>korona_megyei!E303-korona_megyei!E302</f>
        <v>14</v>
      </c>
      <c r="F27">
        <f>korona_megyei!F303-korona_megyei!F302</f>
        <v>70</v>
      </c>
      <c r="G27">
        <f>korona_megyei!G303-korona_megyei!G302</f>
        <v>28</v>
      </c>
      <c r="H27">
        <f>korona_megyei!H303-korona_megyei!H302</f>
        <v>27</v>
      </c>
      <c r="I27">
        <f>korona_megyei!I303-korona_megyei!I302</f>
        <v>8</v>
      </c>
      <c r="J27">
        <f>korona_megyei!J303-korona_megyei!J302</f>
        <v>16</v>
      </c>
      <c r="K27">
        <f>korona_megyei!K303-korona_megyei!K302</f>
        <v>5</v>
      </c>
      <c r="L27">
        <f>korona_megyei!L303-korona_megyei!L302</f>
        <v>17</v>
      </c>
      <c r="M27">
        <f>korona_megyei!M303-korona_megyei!M302</f>
        <v>16</v>
      </c>
      <c r="N27">
        <f>korona_megyei!N303-korona_megyei!N302</f>
        <v>7</v>
      </c>
      <c r="O27">
        <f>korona_megyei!O303-korona_megyei!O302</f>
        <v>52</v>
      </c>
      <c r="P27">
        <f>korona_megyei!P303-korona_megyei!P302</f>
        <v>21</v>
      </c>
      <c r="Q27">
        <f>korona_megyei!Q303-korona_megyei!Q302</f>
        <v>30</v>
      </c>
      <c r="R27">
        <f>korona_megyei!R303-korona_megyei!R302</f>
        <v>12</v>
      </c>
      <c r="S27">
        <f>korona_megyei!S303-korona_megyei!S302</f>
        <v>19</v>
      </c>
      <c r="T27">
        <f>korona_megyei!T303-korona_megyei!T302</f>
        <v>18</v>
      </c>
      <c r="U27">
        <f>korona_megyei!U303-korona_megyei!U302</f>
        <v>21</v>
      </c>
      <c r="V27" s="9">
        <f t="shared" si="0"/>
        <v>459</v>
      </c>
    </row>
    <row r="28" spans="1:22" x14ac:dyDescent="0.25">
      <c r="A28" s="6">
        <f>korona_megyei!A304</f>
        <v>44223</v>
      </c>
      <c r="B28">
        <f>korona_megyei!B304-korona_megyei!B303</f>
        <v>56</v>
      </c>
      <c r="C28">
        <f>korona_megyei!C304-korona_megyei!C303</f>
        <v>53</v>
      </c>
      <c r="D28">
        <f>korona_megyei!D304-korona_megyei!D303</f>
        <v>16</v>
      </c>
      <c r="E28">
        <f>korona_megyei!E304-korona_megyei!E303</f>
        <v>70</v>
      </c>
      <c r="F28">
        <f>korona_megyei!F304-korona_megyei!F303</f>
        <v>168</v>
      </c>
      <c r="G28">
        <f>korona_megyei!G304-korona_megyei!G303</f>
        <v>30</v>
      </c>
      <c r="H28">
        <f>korona_megyei!H304-korona_megyei!H303</f>
        <v>33</v>
      </c>
      <c r="I28">
        <f>korona_megyei!I304-korona_megyei!I303</f>
        <v>37</v>
      </c>
      <c r="J28">
        <f>korona_megyei!J304-korona_megyei!J303</f>
        <v>72</v>
      </c>
      <c r="K28">
        <f>korona_megyei!K304-korona_megyei!K303</f>
        <v>42</v>
      </c>
      <c r="L28">
        <f>korona_megyei!L304-korona_megyei!L303</f>
        <v>39</v>
      </c>
      <c r="M28">
        <f>korona_megyei!M304-korona_megyei!M303</f>
        <v>27</v>
      </c>
      <c r="N28">
        <f>korona_megyei!N304-korona_megyei!N303</f>
        <v>38</v>
      </c>
      <c r="O28">
        <f>korona_megyei!O304-korona_megyei!O303</f>
        <v>112</v>
      </c>
      <c r="P28">
        <f>korona_megyei!P304-korona_megyei!P303</f>
        <v>41</v>
      </c>
      <c r="Q28">
        <f>korona_megyei!Q304-korona_megyei!Q303</f>
        <v>21</v>
      </c>
      <c r="R28">
        <f>korona_megyei!R304-korona_megyei!R303</f>
        <v>20</v>
      </c>
      <c r="S28">
        <f>korona_megyei!S304-korona_megyei!S303</f>
        <v>33</v>
      </c>
      <c r="T28">
        <f>korona_megyei!T304-korona_megyei!T303</f>
        <v>52</v>
      </c>
      <c r="U28">
        <f>korona_megyei!U304-korona_megyei!U303</f>
        <v>44</v>
      </c>
      <c r="V28" s="9">
        <f t="shared" si="0"/>
        <v>1004</v>
      </c>
    </row>
    <row r="29" spans="1:22" x14ac:dyDescent="0.25">
      <c r="A29" s="6">
        <f>korona_megyei!A305</f>
        <v>44224</v>
      </c>
      <c r="B29">
        <f>korona_megyei!B305-korona_megyei!B304</f>
        <v>97</v>
      </c>
      <c r="C29">
        <f>korona_megyei!C305-korona_megyei!C304</f>
        <v>69</v>
      </c>
      <c r="D29">
        <f>korona_megyei!D305-korona_megyei!D304</f>
        <v>40</v>
      </c>
      <c r="E29">
        <f>korona_megyei!E305-korona_megyei!E304</f>
        <v>69</v>
      </c>
      <c r="F29">
        <f>korona_megyei!F305-korona_megyei!F304</f>
        <v>251</v>
      </c>
      <c r="G29">
        <f>korona_megyei!G305-korona_megyei!G304</f>
        <v>56</v>
      </c>
      <c r="H29">
        <f>korona_megyei!H305-korona_megyei!H304</f>
        <v>71</v>
      </c>
      <c r="I29">
        <f>korona_megyei!I305-korona_megyei!I304</f>
        <v>75</v>
      </c>
      <c r="J29">
        <f>korona_megyei!J305-korona_megyei!J304</f>
        <v>90</v>
      </c>
      <c r="K29">
        <f>korona_megyei!K305-korona_megyei!K304</f>
        <v>51</v>
      </c>
      <c r="L29">
        <f>korona_megyei!L305-korona_megyei!L304</f>
        <v>65</v>
      </c>
      <c r="M29">
        <f>korona_megyei!M305-korona_megyei!M304</f>
        <v>85</v>
      </c>
      <c r="N29">
        <f>korona_megyei!N305-korona_megyei!N304</f>
        <v>41</v>
      </c>
      <c r="O29">
        <f>korona_megyei!O305-korona_megyei!O304</f>
        <v>185</v>
      </c>
      <c r="P29">
        <f>korona_megyei!P305-korona_megyei!P304</f>
        <v>40</v>
      </c>
      <c r="Q29">
        <f>korona_megyei!Q305-korona_megyei!Q304</f>
        <v>53</v>
      </c>
      <c r="R29">
        <f>korona_megyei!R305-korona_megyei!R304</f>
        <v>54</v>
      </c>
      <c r="S29">
        <f>korona_megyei!S305-korona_megyei!S304</f>
        <v>52</v>
      </c>
      <c r="T29">
        <f>korona_megyei!T305-korona_megyei!T304</f>
        <v>81</v>
      </c>
      <c r="U29">
        <f>korona_megyei!U305-korona_megyei!U304</f>
        <v>44</v>
      </c>
      <c r="V29" s="9">
        <f t="shared" si="0"/>
        <v>1569</v>
      </c>
    </row>
    <row r="30" spans="1:22" x14ac:dyDescent="0.25">
      <c r="A30" s="6">
        <f>korona_megyei!A306</f>
        <v>44225</v>
      </c>
      <c r="B30">
        <f>korona_megyei!B306-korona_megyei!B305</f>
        <v>70</v>
      </c>
      <c r="C30">
        <f>korona_megyei!C306-korona_megyei!C305</f>
        <v>68</v>
      </c>
      <c r="D30">
        <f>korona_megyei!D306-korona_megyei!D305</f>
        <v>44</v>
      </c>
      <c r="E30">
        <f>korona_megyei!E306-korona_megyei!E305</f>
        <v>95</v>
      </c>
      <c r="F30">
        <f>korona_megyei!F306-korona_megyei!F305</f>
        <v>209</v>
      </c>
      <c r="G30">
        <f>korona_megyei!G306-korona_megyei!G305</f>
        <v>72</v>
      </c>
      <c r="H30">
        <f>korona_megyei!H306-korona_megyei!H305</f>
        <v>87</v>
      </c>
      <c r="I30">
        <f>korona_megyei!I306-korona_megyei!I305</f>
        <v>50</v>
      </c>
      <c r="J30">
        <f>korona_megyei!J306-korona_megyei!J305</f>
        <v>95</v>
      </c>
      <c r="K30">
        <f>korona_megyei!K306-korona_megyei!K305</f>
        <v>27</v>
      </c>
      <c r="L30">
        <f>korona_megyei!L306-korona_megyei!L305</f>
        <v>57</v>
      </c>
      <c r="M30">
        <f>korona_megyei!M306-korona_megyei!M305</f>
        <v>67</v>
      </c>
      <c r="N30">
        <f>korona_megyei!N306-korona_megyei!N305</f>
        <v>32</v>
      </c>
      <c r="O30">
        <f>korona_megyei!O306-korona_megyei!O305</f>
        <v>153</v>
      </c>
      <c r="P30">
        <f>korona_megyei!P306-korona_megyei!P305</f>
        <v>54</v>
      </c>
      <c r="Q30">
        <f>korona_megyei!Q306-korona_megyei!Q305</f>
        <v>68</v>
      </c>
      <c r="R30">
        <f>korona_megyei!R306-korona_megyei!R305</f>
        <v>65</v>
      </c>
      <c r="S30">
        <f>korona_megyei!S306-korona_megyei!S305</f>
        <v>41</v>
      </c>
      <c r="T30">
        <f>korona_megyei!T306-korona_megyei!T305</f>
        <v>55</v>
      </c>
      <c r="U30">
        <f>korona_megyei!U306-korona_megyei!U305</f>
        <v>50</v>
      </c>
      <c r="V30" s="9">
        <f t="shared" si="0"/>
        <v>1459</v>
      </c>
    </row>
    <row r="31" spans="1:22" x14ac:dyDescent="0.25">
      <c r="A31" s="6">
        <f>korona_megyei!A307</f>
        <v>44226</v>
      </c>
      <c r="B31">
        <f>korona_megyei!B307-korona_megyei!B306</f>
        <v>77</v>
      </c>
      <c r="C31">
        <f>korona_megyei!C307-korona_megyei!C306</f>
        <v>76</v>
      </c>
      <c r="D31">
        <f>korona_megyei!D307-korona_megyei!D306</f>
        <v>46</v>
      </c>
      <c r="E31">
        <f>korona_megyei!E307-korona_megyei!E306</f>
        <v>47</v>
      </c>
      <c r="F31">
        <f>korona_megyei!F307-korona_megyei!F306</f>
        <v>222</v>
      </c>
      <c r="G31">
        <f>korona_megyei!G307-korona_megyei!G306</f>
        <v>60</v>
      </c>
      <c r="H31">
        <f>korona_megyei!H307-korona_megyei!H306</f>
        <v>64</v>
      </c>
      <c r="I31">
        <f>korona_megyei!I307-korona_megyei!I306</f>
        <v>68</v>
      </c>
      <c r="J31">
        <f>korona_megyei!J307-korona_megyei!J306</f>
        <v>92</v>
      </c>
      <c r="K31">
        <f>korona_megyei!K307-korona_megyei!K306</f>
        <v>29</v>
      </c>
      <c r="L31">
        <f>korona_megyei!L307-korona_megyei!L306</f>
        <v>44</v>
      </c>
      <c r="M31">
        <f>korona_megyei!M307-korona_megyei!M306</f>
        <v>45</v>
      </c>
      <c r="N31">
        <f>korona_megyei!N307-korona_megyei!N306</f>
        <v>36</v>
      </c>
      <c r="O31">
        <f>korona_megyei!O307-korona_megyei!O306</f>
        <v>168</v>
      </c>
      <c r="P31">
        <f>korona_megyei!P307-korona_megyei!P306</f>
        <v>44</v>
      </c>
      <c r="Q31">
        <f>korona_megyei!Q307-korona_megyei!Q306</f>
        <v>72</v>
      </c>
      <c r="R31">
        <f>korona_megyei!R307-korona_megyei!R306</f>
        <v>51</v>
      </c>
      <c r="S31">
        <f>korona_megyei!S307-korona_megyei!S306</f>
        <v>43</v>
      </c>
      <c r="T31">
        <f>korona_megyei!T307-korona_megyei!T306</f>
        <v>55</v>
      </c>
      <c r="U31">
        <f>korona_megyei!U307-korona_megyei!U306</f>
        <v>31</v>
      </c>
      <c r="V31" s="9">
        <f t="shared" si="0"/>
        <v>1370</v>
      </c>
    </row>
    <row r="32" spans="1:22" x14ac:dyDescent="0.25">
      <c r="A32" s="6">
        <f>korona_megyei!A308</f>
        <v>44227</v>
      </c>
      <c r="B32">
        <f>korona_megyei!B308-korona_megyei!B307</f>
        <v>117</v>
      </c>
      <c r="C32">
        <f>korona_megyei!C308-korona_megyei!C307</f>
        <v>66</v>
      </c>
      <c r="D32">
        <f>korona_megyei!D308-korona_megyei!D307</f>
        <v>29</v>
      </c>
      <c r="E32">
        <f>korona_megyei!E308-korona_megyei!E307</f>
        <v>129</v>
      </c>
      <c r="F32">
        <f>korona_megyei!F308-korona_megyei!F307</f>
        <v>245</v>
      </c>
      <c r="G32">
        <f>korona_megyei!G308-korona_megyei!G307</f>
        <v>37</v>
      </c>
      <c r="H32">
        <f>korona_megyei!H308-korona_megyei!H307</f>
        <v>50</v>
      </c>
      <c r="I32">
        <f>korona_megyei!I308-korona_megyei!I307</f>
        <v>29</v>
      </c>
      <c r="J32">
        <f>korona_megyei!J308-korona_megyei!J307</f>
        <v>46</v>
      </c>
      <c r="K32">
        <f>korona_megyei!K308-korona_megyei!K307</f>
        <v>26</v>
      </c>
      <c r="L32">
        <f>korona_megyei!L308-korona_megyei!L307</f>
        <v>47</v>
      </c>
      <c r="M32">
        <f>korona_megyei!M308-korona_megyei!M307</f>
        <v>65</v>
      </c>
      <c r="N32">
        <f>korona_megyei!N308-korona_megyei!N307</f>
        <v>35</v>
      </c>
      <c r="O32">
        <f>korona_megyei!O308-korona_megyei!O307</f>
        <v>169</v>
      </c>
      <c r="P32">
        <f>korona_megyei!P308-korona_megyei!P307</f>
        <v>34</v>
      </c>
      <c r="Q32">
        <f>korona_megyei!Q308-korona_megyei!Q307</f>
        <v>41</v>
      </c>
      <c r="R32">
        <f>korona_megyei!R308-korona_megyei!R307</f>
        <v>19</v>
      </c>
      <c r="S32">
        <f>korona_megyei!S308-korona_megyei!S307</f>
        <v>51</v>
      </c>
      <c r="T32">
        <f>korona_megyei!T308-korona_megyei!T307</f>
        <v>41</v>
      </c>
      <c r="U32">
        <f>korona_megyei!U308-korona_megyei!U307</f>
        <v>31</v>
      </c>
      <c r="V32" s="9">
        <f t="shared" si="0"/>
        <v>1307</v>
      </c>
    </row>
  </sheetData>
  <conditionalFormatting sqref="B2:U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{DA98817C-D234-4D4E-8156-5A1EA5CD9D8D}</x14:id>
        </ext>
      </extLst>
    </cfRule>
  </conditionalFormatting>
  <conditionalFormatting sqref="U33:U1048576 U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{7F7D32FB-81A5-4B5A-BC3C-4CC3C094B6D1}</x14:id>
        </ext>
      </extLst>
    </cfRule>
  </conditionalFormatting>
  <conditionalFormatting sqref="B2:U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{EEB29032-CBDB-49E8-921E-AC9613195498}</x14:id>
        </ext>
      </extLst>
    </cfRule>
  </conditionalFormatting>
  <conditionalFormatting sqref="V2:V3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8817C-D234-4D4E-8156-5A1EA5CD9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  <x14:conditionalFormatting xmlns:xm="http://schemas.microsoft.com/office/excel/2006/main">
          <x14:cfRule type="dataBar" id="{7F7D32FB-81A5-4B5A-BC3C-4CC3C094B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U33:U1048576 U1</xm:sqref>
        </x14:conditionalFormatting>
        <x14:conditionalFormatting xmlns:xm="http://schemas.microsoft.com/office/excel/2006/main">
          <x14:cfRule type="dataBar" id="{EEB29032-CBDB-49E8-921E-AC9613195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"/>
  <sheetViews>
    <sheetView showGridLines="0" topLeftCell="A8" zoomScale="90" zoomScaleNormal="90" workbookViewId="0">
      <selection activeCell="V9" sqref="V9"/>
    </sheetView>
  </sheetViews>
  <sheetFormatPr defaultRowHeight="15" x14ac:dyDescent="0.25"/>
  <cols>
    <col min="1" max="1" width="12.28515625" customWidth="1"/>
    <col min="2" max="21" width="9.140625" customWidth="1"/>
  </cols>
  <sheetData>
    <row r="1" spans="1:27" x14ac:dyDescent="0.25">
      <c r="A1" t="s">
        <v>53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/>
      <c r="W1" s="8"/>
      <c r="X1" s="8"/>
      <c r="Y1" s="8"/>
      <c r="Z1" s="8"/>
      <c r="AA1" s="8"/>
    </row>
    <row r="2" spans="1:27" x14ac:dyDescent="0.25">
      <c r="A2" t="s">
        <v>21</v>
      </c>
      <c r="B2" s="9">
        <f>SUM(január[Bács-Kiskun])</f>
        <v>2454</v>
      </c>
      <c r="C2" s="9">
        <f>SUM(január[Baranya])</f>
        <v>2678</v>
      </c>
      <c r="D2" s="9">
        <f>SUM(január[Békés])</f>
        <v>1326</v>
      </c>
      <c r="E2" s="9">
        <f>SUM(január[Borsod-Abaúj-Zemplén])</f>
        <v>2222</v>
      </c>
      <c r="F2" s="9">
        <f>SUM(január[Budapest])</f>
        <v>6481</v>
      </c>
      <c r="G2" s="9">
        <f>SUM(január[Csongrád-Csanád])</f>
        <v>2001</v>
      </c>
      <c r="H2" s="9">
        <f>SUM(január[Fejér])</f>
        <v>2600</v>
      </c>
      <c r="I2" s="9">
        <f>SUM(január[Győr-Moson-Sopron])</f>
        <v>1783</v>
      </c>
      <c r="J2" s="9">
        <f>SUM(január[Hajdú-Bihar])</f>
        <v>2310</v>
      </c>
      <c r="K2" s="9">
        <f>SUM(január[Heves])</f>
        <v>1309</v>
      </c>
      <c r="L2" s="9">
        <f>SUM(január[Jász-Nagykun-Szolnok])</f>
        <v>1605</v>
      </c>
      <c r="M2" s="9">
        <f>SUM(január[Komárom-Esztergom])</f>
        <v>1636</v>
      </c>
      <c r="N2" s="9">
        <f>SUM(január[Nógrád])</f>
        <v>1031</v>
      </c>
      <c r="O2" s="9">
        <f>SUM(január[Pest])</f>
        <v>5237</v>
      </c>
      <c r="P2" s="9">
        <f>SUM(január[Somogy])</f>
        <v>2020</v>
      </c>
      <c r="Q2" s="9">
        <f>SUM(január[Szabolcs-Szatmár-Bereg])</f>
        <v>1994</v>
      </c>
      <c r="R2" s="9">
        <f>SUM(január[Tolna])</f>
        <v>1704</v>
      </c>
      <c r="S2" s="9">
        <f>SUM(január[Vas])</f>
        <v>1185</v>
      </c>
      <c r="T2" s="9">
        <f>SUM(január[Veszprém])</f>
        <v>1991</v>
      </c>
      <c r="U2" s="9">
        <f>SUM(január[Zala])</f>
        <v>1485</v>
      </c>
    </row>
    <row r="3" spans="1:27" x14ac:dyDescent="0.25">
      <c r="A3" t="s">
        <v>22</v>
      </c>
      <c r="B3" s="9">
        <f>SUM(február[Bács-Kiskun])</f>
        <v>2952</v>
      </c>
      <c r="C3" s="9">
        <f>SUM(február[Baranya])</f>
        <v>1650</v>
      </c>
      <c r="D3" s="9">
        <f>SUM(február[Békés])</f>
        <v>1083</v>
      </c>
      <c r="E3" s="9">
        <f>SUM(február[Borsod-Abaúj-Zemplén])</f>
        <v>4069</v>
      </c>
      <c r="F3" s="9">
        <f>SUM(február[Budapest])</f>
        <v>12083</v>
      </c>
      <c r="G3" s="9">
        <f>SUM(február[Csongrád-Csanád])</f>
        <v>2246</v>
      </c>
      <c r="H3" s="9">
        <f>SUM(február[Fejér])</f>
        <v>2504</v>
      </c>
      <c r="I3" s="9">
        <f>SUM(február[Győr-Moson-Sopron])</f>
        <v>3582</v>
      </c>
      <c r="J3" s="9">
        <f>SUM(február[Hajdú-Bihar])</f>
        <v>2992</v>
      </c>
      <c r="K3" s="9">
        <f>SUM(február[Heves])</f>
        <v>1204</v>
      </c>
      <c r="L3" s="9">
        <f>SUM(február[Jász-Nagykun-Szolnok])</f>
        <v>1017</v>
      </c>
      <c r="M3" s="9">
        <f>SUM(február[Komárom-Esztergom])</f>
        <v>3051</v>
      </c>
      <c r="N3" s="9">
        <f>SUM(február[Nógrád])</f>
        <v>1935</v>
      </c>
      <c r="O3" s="9">
        <f>SUM(február[Pest])</f>
        <v>9371</v>
      </c>
      <c r="P3" s="9">
        <f>SUM(február[Somogy])</f>
        <v>3072</v>
      </c>
      <c r="Q3" s="9">
        <f>SUM(február[Szabolcs-Szatmár-Bereg])</f>
        <v>3080</v>
      </c>
      <c r="R3" s="9">
        <f>SUM(február[Tolna])</f>
        <v>1602</v>
      </c>
      <c r="S3" s="9">
        <f>SUM(február[Vas])</f>
        <v>1191</v>
      </c>
      <c r="T3" s="9">
        <f>SUM(február[Veszprém])</f>
        <v>1568</v>
      </c>
      <c r="U3" s="9">
        <f>SUM(február[Zala])</f>
        <v>761</v>
      </c>
    </row>
    <row r="4" spans="1:27" x14ac:dyDescent="0.25">
      <c r="A4" t="s">
        <v>23</v>
      </c>
      <c r="B4" s="9">
        <f>SUM(március[Bács-Kiskun])</f>
        <v>6479</v>
      </c>
      <c r="C4" s="9">
        <f>SUM(március[Baranya])</f>
        <v>3598</v>
      </c>
      <c r="D4" s="9">
        <f>SUM(március[Békés])</f>
        <v>2307</v>
      </c>
      <c r="E4" s="9">
        <f>SUM(március[Borsod-Abaúj-Zemplén])</f>
        <v>7394</v>
      </c>
      <c r="F4" s="9">
        <f>SUM(március[Budapest])</f>
        <v>28502</v>
      </c>
      <c r="G4" s="9">
        <f>SUM(március[Csongrád-Csanád])</f>
        <v>5458</v>
      </c>
      <c r="H4" s="9">
        <f>SUM(március[Fejér])</f>
        <v>7829</v>
      </c>
      <c r="I4" s="9">
        <f>SUM(március[Győr-Moson-Sopron])</f>
        <v>8913</v>
      </c>
      <c r="J4" s="9">
        <f>SUM(március[Hajdú-Bihar])</f>
        <v>6940</v>
      </c>
      <c r="K4" s="9">
        <f>SUM(március[Heves])</f>
        <v>2949</v>
      </c>
      <c r="L4" s="9">
        <f>SUM(március[Jász-Nagykun-Szolnok])</f>
        <v>2208</v>
      </c>
      <c r="M4" s="9">
        <f>SUM(március[Komárom-Esztergom])</f>
        <v>6626</v>
      </c>
      <c r="N4" s="9">
        <f>SUM(március[Nógrád])</f>
        <v>4029</v>
      </c>
      <c r="O4" s="9">
        <f>SUM(március[Pest])</f>
        <v>23986</v>
      </c>
      <c r="P4" s="9">
        <f>SUM(március[Somogy])</f>
        <v>7228</v>
      </c>
      <c r="Q4" s="9">
        <f>SUM(március[Szabolcs-Szatmár-Bereg])</f>
        <v>7220</v>
      </c>
      <c r="R4" s="9">
        <f>SUM(március[Tolna])</f>
        <v>2786</v>
      </c>
      <c r="S4" s="9">
        <f>SUM(március[Vas])</f>
        <v>3312</v>
      </c>
      <c r="T4" s="9">
        <f>SUM(március[Veszprém])</f>
        <v>3992</v>
      </c>
      <c r="U4" s="9">
        <f>SUM(március[Zala])</f>
        <v>1601</v>
      </c>
    </row>
    <row r="5" spans="1:27" x14ac:dyDescent="0.25">
      <c r="A5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7" x14ac:dyDescent="0.25">
      <c r="A6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7" x14ac:dyDescent="0.25">
      <c r="A7" t="s">
        <v>26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x14ac:dyDescent="0.25">
      <c r="A8" t="s">
        <v>27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7" x14ac:dyDescent="0.25">
      <c r="A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7" x14ac:dyDescent="0.25">
      <c r="A10" t="s">
        <v>29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7" x14ac:dyDescent="0.25">
      <c r="A11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7" x14ac:dyDescent="0.25">
      <c r="A12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7" x14ac:dyDescent="0.25">
      <c r="A13" t="s">
        <v>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7" x14ac:dyDescent="0.25">
      <c r="A14" t="s">
        <v>55</v>
      </c>
      <c r="B14" s="8">
        <f>SUBTOTAL(109,Táblázat4[ Bács-Kiskun ])</f>
        <v>11885</v>
      </c>
      <c r="C14" s="8">
        <f>SUBTOTAL(109,Táblázat4[[ Baranya ]])</f>
        <v>7926</v>
      </c>
      <c r="D14" s="8">
        <f>SUBTOTAL(109,Táblázat4[[ Békés ]])</f>
        <v>4716</v>
      </c>
      <c r="E14" s="8">
        <f>SUBTOTAL(109,Táblázat4[ Borsod-Abaúj-Zemplén ])</f>
        <v>13685</v>
      </c>
      <c r="F14" s="8">
        <f>SUBTOTAL(109,Táblázat4[[ Budapest ]])</f>
        <v>47066</v>
      </c>
      <c r="G14" s="8">
        <f>SUBTOTAL(109,Táblázat4[ Csongrád-Csanád ])</f>
        <v>9705</v>
      </c>
      <c r="H14" s="8">
        <f>SUBTOTAL(109,Táblázat4[[ Fejér ]])</f>
        <v>12933</v>
      </c>
      <c r="I14" s="8">
        <f>SUBTOTAL(109,Táblázat4[ Győr-Moson-Sopron ])</f>
        <v>14278</v>
      </c>
      <c r="J14" s="8">
        <f>SUBTOTAL(109,Táblázat4[ Hajdú-Bihar ])</f>
        <v>12242</v>
      </c>
      <c r="K14" s="8">
        <f>SUBTOTAL(109,Táblázat4[[ Heves ]])</f>
        <v>5462</v>
      </c>
      <c r="L14" s="8">
        <f>SUBTOTAL(109,Táblázat4[ Jász-Nagykun-Szolnok ])</f>
        <v>4830</v>
      </c>
      <c r="M14" s="8">
        <f>SUBTOTAL(109,Táblázat4[ Komárom-Esztergom ])</f>
        <v>11313</v>
      </c>
      <c r="N14" s="8">
        <f>SUBTOTAL(109,Táblázat4[[ Nógrád ]])</f>
        <v>6995</v>
      </c>
      <c r="O14" s="8">
        <f>SUBTOTAL(109,Táblázat4[[ Pest ]])</f>
        <v>38594</v>
      </c>
      <c r="P14" s="8">
        <f>SUBTOTAL(109,Táblázat4[[ Somogy ]])</f>
        <v>12320</v>
      </c>
      <c r="Q14" s="8">
        <f>SUBTOTAL(109,Táblázat4[ Szabolcs-Szatmár-Bereg ])</f>
        <v>12294</v>
      </c>
      <c r="R14" s="8">
        <f>SUBTOTAL(109,Táblázat4[[ Tolna ]])</f>
        <v>6092</v>
      </c>
      <c r="S14" s="8">
        <f>SUBTOTAL(109,Táblázat4[[ Vas ]])</f>
        <v>5688</v>
      </c>
      <c r="T14" s="8">
        <f>SUBTOTAL(109,Táblázat4[[ Veszprém ]])</f>
        <v>7551</v>
      </c>
      <c r="U14" s="8">
        <f>SUBTOTAL(109,Táblázat4[[ Zala ]])</f>
        <v>3847</v>
      </c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  <row r="23" spans="1:3" x14ac:dyDescent="0.25">
      <c r="A23" s="7"/>
      <c r="B23" s="7"/>
      <c r="C23" s="7"/>
    </row>
  </sheetData>
  <phoneticPr fontId="19" type="noConversion"/>
  <conditionalFormatting sqref="B2:U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{EEDD05A0-0184-4909-9C69-F83D025190CA}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D05A0-0184-4909-9C69-F83D02519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5 f 6 f 9 - 0 f 9 0 - 4 9 5 d - b b 3 2 - 6 f a 0 e d a d b 2 4 8 "   x m l n s = " h t t p : / / s c h e m a s . m i c r o s o f t . c o m / D a t a M a s h u p " > A A A A A B E F A A B Q S w M E F A A C A A g A r 0 p 2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K 9 K d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S n Z S s H A V d Q o C A A A Y B A A A E w A c A E Z v c m 1 1 b G F z L 1 N l Y 3 R p b 2 4 x L m 0 g o h g A K K A U A A A A A A A A A A A A A A A A A A A A A A A A A A A A f V L N a t t A E L 4 b / A 5 C v T i g n 7 i 0 g T b o E M t O 0 4 a a F B k X E k p Z S x N Z 9 u 6 O 2 F 2 5 y C Y P k U f w 0 Y e c c s t 1 y X t 1 U g f S I B H p s L P z f T s z 3 8 x o S E 2 B 0 k n 2 Z / + 4 2 + l 2 9 J w p y J w l K p T s t 4 C 8 h s K J H A 6 m 2 3 H o O 0 W l 7 F a T K 9 a r Y I h p J U C a 3 k + Y B T F K Q 7 b u u X N j S v 0 5 D B X 7 E + S F m V e z S o N K 9 3 i Q o g g F c s 7 S M M Z p k f n 9 T 6 F g 2 o A K X 6 U N U r 1 y D 7 y r I f B C F A R H r u d 6 T o y 8 E l J H 7 / u e M 5 I p Z o X M o 6 O P h 4 d 0 / 1 G h g c T U H K I X M x i j h F 8 H 3 l 7 A O 3 f E H 2 + 5 3 Z U G 6 D f O N S z o l s L S J V E T N q M H F w o F v T 4 D l o H S v W f N n n P 1 D J x w n q S M M 6 U j o 6 r / Y 0 / s X V l p R 9 j 7 D L W 9 M y v 2 E n W i m N T X q M R e w a Q u Q f f e K M f b b N y h 3 Z p K k G p D b C d j B m 4 8 Z + M O 7 D b V / n m h l 5 U k 8 K s 0 R x + C p 4 B 7 l F G m m r U A d r e 0 O 9 0 C o N K Y + S c z Z h 8 W / i W I k m p o i 1 x l j K o 2 T S T W K H P q U u b H m k k 6 m 5 R T W N i d a v q / 1 I + 3 y v + O F M F P s K Q N a H L O 2 C K z D / 6 g o P V s Q W E F L a q + 0 d D W / p j l N b X J T 9 b I J S 6 b t H M U d k u D 9 U d 6 T V u W o 2 h y x v b + n 7 o m c t H a j o T 2 J K 9 b / G s 2 Q 0 6 z I 8 M 8 p f U H o C B v E i d U b M s E p 6 x F 5 x T 0 u l R 2 1 1 L 3 J W 3 p a + / N Q b d T y D f 2 9 f g v U E s B A i 0 A F A A C A A g A r 0 p 2 U k S g B l m l A A A A 9 Q A A A B I A A A A A A A A A A A A A A A A A A A A A A E N v b m Z p Z y 9 Q Y W N r Y W d l L n h t b F B L A Q I t A B Q A A g A I A K 9 K d l I P y u m r p A A A A O k A A A A T A A A A A A A A A A A A A A A A A P E A A A B b Q 2 9 u d G V u d F 9 U e X B l c 1 0 u e G 1 s U E s B A i 0 A F A A C A A g A r 0 p 2 U r B w F X U K A g A A G A Q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c A A A A A A A A d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b 3 J v b m F f b W V n e W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G a W x s V G F y Z 2 V 0 I i B W Y W x 1 Z T 0 i c 2 t v c m 9 u Y V 9 t Z W d 5 Z W k i I C 8 + P E V u d H J 5 I F R 5 c G U 9 I l F 1 Z X J 5 S U Q i I F Z h b H V l P S J z Z T Y 3 Z T Q z Y z g t Z W M 2 N y 0 0 O T Z l L W J j N m E t N j Z j M W M x N j V i M T M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S 0 w M y 0 y M l Q w O D o y M T o z M C 4 w N D E 5 N z k 5 W i I g L z 4 8 R W 5 0 c n k g V H l w Z T 0 i R m l s b E N v b H V t b l R 5 c G V z I i B W Y W x 1 Z T 0 i c 0 N R T U R B d 0 1 E Q X d N R E F 3 T U R B d 0 1 E Q X d N R E F 3 T U Q i I C 8 + P E V u d H J 5 I F R 5 c G U 9 I k Z p b G x F c n J v c k N v d W 5 0 I i B W Y W x 1 Z T 0 i b D A i I C 8 + P E V u d H J 5 I F R 5 c G U 9 I k Z p b G x D b 2 x 1 b W 5 O Y W 1 l c y I g V m F s d W U 9 I n N b J n F 1 b 3 Q 7 R M O h d H V t J n F 1 b 3 Q 7 L C Z x d W 9 0 O 0 L D o W N z L U t p c 2 t 1 b i Z x d W 9 0 O y w m c X V v d D t C Y X J h b n l h J n F 1 b 3 Q 7 L C Z x d W 9 0 O 0 L D q W v D q X M m c X V v d D s s J n F 1 b 3 Q 7 Q m 9 y c 2 9 k L U F i Y c O 6 a i 1 a Z W 1 w b M O p b i Z x d W 9 0 O y w m c X V v d D t C d W R h c G V z d C Z x d W 9 0 O y w m c X V v d D t D c 2 9 u Z 3 L D o W Q t Q 3 N h b s O h Z C Z x d W 9 0 O y w m c X V v d D t G Z W r D q X I m c X V v d D s s J n F 1 b 3 Q 7 R 3 n F k X I t T W 9 z b 2 4 t U 2 9 w c m 9 u J n F 1 b 3 Q 7 L C Z x d W 9 0 O 0 h h a m T D u i 1 C a W h h c i Z x d W 9 0 O y w m c X V v d D t I Z X Z l c y Z x d W 9 0 O y w m c X V v d D t K w 6 F z e i 1 O Y W d 5 a 3 V u L V N 6 b 2 x u b 2 s m c X V v d D s s J n F 1 b 3 Q 7 S 2 9 t w 6 F y b 2 0 t R X N 6 d G V y Z 2 9 t J n F 1 b 3 Q 7 L C Z x d W 9 0 O 0 7 D s 2 d y w 6 F k J n F 1 b 3 Q 7 L C Z x d W 9 0 O 1 B l c 3 Q m c X V v d D s s J n F 1 b 3 Q 7 U 2 9 t b 2 d 5 J n F 1 b 3 Q 7 L C Z x d W 9 0 O 1 N 6 Y W J v b G N z L V N 6 Y X R t w 6 F y L U J l c m V n J n F 1 b 3 Q 7 L C Z x d W 9 0 O 1 R v b G 5 h J n F 1 b 3 Q 7 L C Z x d W 9 0 O 1 Z h c y Z x d W 9 0 O y w m c X V v d D t W Z X N 6 c H L D q W 0 m c X V v d D s s J n F 1 b 3 Q 7 W m F s Y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1 N y I g L z 4 8 R W 5 0 c n k g V H l w Z T 0 i U m V j b 3 Z l c n l U Y X J n Z X R T a G V l d C I g V m F s d W U 9 I n N r b 3 J v b m F f b W V n e W V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y b 2 5 h X 2 1 l Z 3 l l a S 9 B d X R v U m V t b 3 Z l Z E N v b H V t b n M x L n t E w 6 F 0 d W 0 s M H 0 m c X V v d D s s J n F 1 b 3 Q 7 U 2 V j d G l v b j E v a 2 9 y b 2 5 h X 2 1 l Z 3 l l a S 9 B d X R v U m V t b 3 Z l Z E N v b H V t b n M x L n t C w 6 F j c y 1 L a X N r d W 4 s M X 0 m c X V v d D s s J n F 1 b 3 Q 7 U 2 V j d G l v b j E v a 2 9 y b 2 5 h X 2 1 l Z 3 l l a S 9 B d X R v U m V t b 3 Z l Z E N v b H V t b n M x L n t C Y X J h b n l h L D J 9 J n F 1 b 3 Q 7 L C Z x d W 9 0 O 1 N l Y 3 R p b 2 4 x L 2 t v c m 9 u Y V 9 t Z W d 5 Z W k v Q X V 0 b 1 J l b W 9 2 Z W R D b 2 x 1 b W 5 z M S 5 7 Q s O p a 8 O p c y w z f S Z x d W 9 0 O y w m c X V v d D t T Z W N 0 a W 9 u M S 9 r b 3 J v b m F f b W V n e W V p L 0 F 1 d G 9 S Z W 1 v d m V k Q 2 9 s d W 1 u c z E u e 0 J v c n N v Z C 1 B Y m H D u m o t W m V t c G z D q W 4 s N H 0 m c X V v d D s s J n F 1 b 3 Q 7 U 2 V j d G l v b j E v a 2 9 y b 2 5 h X 2 1 l Z 3 l l a S 9 B d X R v U m V t b 3 Z l Z E N v b H V t b n M x L n t C d W R h c G V z d C w 1 f S Z x d W 9 0 O y w m c X V v d D t T Z W N 0 a W 9 u M S 9 r b 3 J v b m F f b W V n e W V p L 0 F 1 d G 9 S Z W 1 v d m V k Q 2 9 s d W 1 u c z E u e 0 N z b 2 5 n c s O h Z C 1 D c 2 F u w 6 F k L D Z 9 J n F 1 b 3 Q 7 L C Z x d W 9 0 O 1 N l Y 3 R p b 2 4 x L 2 t v c m 9 u Y V 9 t Z W d 5 Z W k v Q X V 0 b 1 J l b W 9 2 Z W R D b 2 x 1 b W 5 z M S 5 7 R m V q w 6 l y L D d 9 J n F 1 b 3 Q 7 L C Z x d W 9 0 O 1 N l Y 3 R p b 2 4 x L 2 t v c m 9 u Y V 9 t Z W d 5 Z W k v Q X V 0 b 1 J l b W 9 2 Z W R D b 2 x 1 b W 5 z M S 5 7 R 3 n F k X I t T W 9 z b 2 4 t U 2 9 w c m 9 u L D h 9 J n F 1 b 3 Q 7 L C Z x d W 9 0 O 1 N l Y 3 R p b 2 4 x L 2 t v c m 9 u Y V 9 t Z W d 5 Z W k v Q X V 0 b 1 J l b W 9 2 Z W R D b 2 x 1 b W 5 z M S 5 7 S G F q Z M O 6 L U J p a G F y L D l 9 J n F 1 b 3 Q 7 L C Z x d W 9 0 O 1 N l Y 3 R p b 2 4 x L 2 t v c m 9 u Y V 9 t Z W d 5 Z W k v Q X V 0 b 1 J l b W 9 2 Z W R D b 2 x 1 b W 5 z M S 5 7 S G V 2 Z X M s M T B 9 J n F 1 b 3 Q 7 L C Z x d W 9 0 O 1 N l Y 3 R p b 2 4 x L 2 t v c m 9 u Y V 9 t Z W d 5 Z W k v Q X V 0 b 1 J l b W 9 2 Z W R D b 2 x 1 b W 5 z M S 5 7 S s O h c 3 o t T m F n e W t 1 b i 1 T e m 9 s b m 9 r L D E x f S Z x d W 9 0 O y w m c X V v d D t T Z W N 0 a W 9 u M S 9 r b 3 J v b m F f b W V n e W V p L 0 F 1 d G 9 S Z W 1 v d m V k Q 2 9 s d W 1 u c z E u e 0 t v b c O h c m 9 t L U V z e n R l c m d v b S w x M n 0 m c X V v d D s s J n F 1 b 3 Q 7 U 2 V j d G l v b j E v a 2 9 y b 2 5 h X 2 1 l Z 3 l l a S 9 B d X R v U m V t b 3 Z l Z E N v b H V t b n M x L n t O w 7 N n c s O h Z C w x M 3 0 m c X V v d D s s J n F 1 b 3 Q 7 U 2 V j d G l v b j E v a 2 9 y b 2 5 h X 2 1 l Z 3 l l a S 9 B d X R v U m V t b 3 Z l Z E N v b H V t b n M x L n t Q Z X N 0 L D E 0 f S Z x d W 9 0 O y w m c X V v d D t T Z W N 0 a W 9 u M S 9 r b 3 J v b m F f b W V n e W V p L 0 F 1 d G 9 S Z W 1 v d m V k Q 2 9 s d W 1 u c z E u e 1 N v b W 9 n e S w x N X 0 m c X V v d D s s J n F 1 b 3 Q 7 U 2 V j d G l v b j E v a 2 9 y b 2 5 h X 2 1 l Z 3 l l a S 9 B d X R v U m V t b 3 Z l Z E N v b H V t b n M x L n t T e m F i b 2 x j c y 1 T e m F 0 b c O h c i 1 C Z X J l Z y w x N n 0 m c X V v d D s s J n F 1 b 3 Q 7 U 2 V j d G l v b j E v a 2 9 y b 2 5 h X 2 1 l Z 3 l l a S 9 B d X R v U m V t b 3 Z l Z E N v b H V t b n M x L n t U b 2 x u Y S w x N 3 0 m c X V v d D s s J n F 1 b 3 Q 7 U 2 V j d G l v b j E v a 2 9 y b 2 5 h X 2 1 l Z 3 l l a S 9 B d X R v U m V t b 3 Z l Z E N v b H V t b n M x L n t W Y X M s M T h 9 J n F 1 b 3 Q 7 L C Z x d W 9 0 O 1 N l Y 3 R p b 2 4 x L 2 t v c m 9 u Y V 9 t Z W d 5 Z W k v Q X V 0 b 1 J l b W 9 2 Z W R D b 2 x 1 b W 5 z M S 5 7 V m V z e n B y w 6 l t L D E 5 f S Z x d W 9 0 O y w m c X V v d D t T Z W N 0 a W 9 u M S 9 r b 3 J v b m F f b W V n e W V p L 0 F 1 d G 9 S Z W 1 v d m V k Q 2 9 s d W 1 u c z E u e 1 p h b G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b 3 J v b m F f b W V n e W V p L 0 F 1 d G 9 S Z W 1 v d m V k Q 2 9 s d W 1 u c z E u e 0 T D o X R 1 b S w w f S Z x d W 9 0 O y w m c X V v d D t T Z W N 0 a W 9 u M S 9 r b 3 J v b m F f b W V n e W V p L 0 F 1 d G 9 S Z W 1 v d m V k Q 2 9 s d W 1 u c z E u e 0 L D o W N z L U t p c 2 t 1 b i w x f S Z x d W 9 0 O y w m c X V v d D t T Z W N 0 a W 9 u M S 9 r b 3 J v b m F f b W V n e W V p L 0 F 1 d G 9 S Z W 1 v d m V k Q 2 9 s d W 1 u c z E u e 0 J h c m F u e W E s M n 0 m c X V v d D s s J n F 1 b 3 Q 7 U 2 V j d G l v b j E v a 2 9 y b 2 5 h X 2 1 l Z 3 l l a S 9 B d X R v U m V t b 3 Z l Z E N v b H V t b n M x L n t C w 6 l r w 6 l z L D N 9 J n F 1 b 3 Q 7 L C Z x d W 9 0 O 1 N l Y 3 R p b 2 4 x L 2 t v c m 9 u Y V 9 t Z W d 5 Z W k v Q X V 0 b 1 J l b W 9 2 Z W R D b 2 x 1 b W 5 z M S 5 7 Q m 9 y c 2 9 k L U F i Y c O 6 a i 1 a Z W 1 w b M O p b i w 0 f S Z x d W 9 0 O y w m c X V v d D t T Z W N 0 a W 9 u M S 9 r b 3 J v b m F f b W V n e W V p L 0 F 1 d G 9 S Z W 1 v d m V k Q 2 9 s d W 1 u c z E u e 0 J 1 Z G F w Z X N 0 L D V 9 J n F 1 b 3 Q 7 L C Z x d W 9 0 O 1 N l Y 3 R p b 2 4 x L 2 t v c m 9 u Y V 9 t Z W d 5 Z W k v Q X V 0 b 1 J l b W 9 2 Z W R D b 2 x 1 b W 5 z M S 5 7 Q 3 N v b m d y w 6 F k L U N z Y W 7 D o W Q s N n 0 m c X V v d D s s J n F 1 b 3 Q 7 U 2 V j d G l v b j E v a 2 9 y b 2 5 h X 2 1 l Z 3 l l a S 9 B d X R v U m V t b 3 Z l Z E N v b H V t b n M x L n t G Z W r D q X I s N 3 0 m c X V v d D s s J n F 1 b 3 Q 7 U 2 V j d G l v b j E v a 2 9 y b 2 5 h X 2 1 l Z 3 l l a S 9 B d X R v U m V t b 3 Z l Z E N v b H V t b n M x L n t H e c W R c i 1 N b 3 N v b i 1 T b 3 B y b 2 4 s O H 0 m c X V v d D s s J n F 1 b 3 Q 7 U 2 V j d G l v b j E v a 2 9 y b 2 5 h X 2 1 l Z 3 l l a S 9 B d X R v U m V t b 3 Z l Z E N v b H V t b n M x L n t I Y W p k w 7 o t Q m l o Y X I s O X 0 m c X V v d D s s J n F 1 b 3 Q 7 U 2 V j d G l v b j E v a 2 9 y b 2 5 h X 2 1 l Z 3 l l a S 9 B d X R v U m V t b 3 Z l Z E N v b H V t b n M x L n t I Z X Z l c y w x M H 0 m c X V v d D s s J n F 1 b 3 Q 7 U 2 V j d G l v b j E v a 2 9 y b 2 5 h X 2 1 l Z 3 l l a S 9 B d X R v U m V t b 3 Z l Z E N v b H V t b n M x L n t K w 6 F z e i 1 O Y W d 5 a 3 V u L V N 6 b 2 x u b 2 s s M T F 9 J n F 1 b 3 Q 7 L C Z x d W 9 0 O 1 N l Y 3 R p b 2 4 x L 2 t v c m 9 u Y V 9 t Z W d 5 Z W k v Q X V 0 b 1 J l b W 9 2 Z W R D b 2 x 1 b W 5 z M S 5 7 S 2 9 t w 6 F y b 2 0 t R X N 6 d G V y Z 2 9 t L D E y f S Z x d W 9 0 O y w m c X V v d D t T Z W N 0 a W 9 u M S 9 r b 3 J v b m F f b W V n e W V p L 0 F 1 d G 9 S Z W 1 v d m V k Q 2 9 s d W 1 u c z E u e 0 7 D s 2 d y w 6 F k L D E z f S Z x d W 9 0 O y w m c X V v d D t T Z W N 0 a W 9 u M S 9 r b 3 J v b m F f b W V n e W V p L 0 F 1 d G 9 S Z W 1 v d m V k Q 2 9 s d W 1 u c z E u e 1 B l c 3 Q s M T R 9 J n F 1 b 3 Q 7 L C Z x d W 9 0 O 1 N l Y 3 R p b 2 4 x L 2 t v c m 9 u Y V 9 t Z W d 5 Z W k v Q X V 0 b 1 J l b W 9 2 Z W R D b 2 x 1 b W 5 z M S 5 7 U 2 9 t b 2 d 5 L D E 1 f S Z x d W 9 0 O y w m c X V v d D t T Z W N 0 a W 9 u M S 9 r b 3 J v b m F f b W V n e W V p L 0 F 1 d G 9 S Z W 1 v d m V k Q 2 9 s d W 1 u c z E u e 1 N 6 Y W J v b G N z L V N 6 Y X R t w 6 F y L U J l c m V n L D E 2 f S Z x d W 9 0 O y w m c X V v d D t T Z W N 0 a W 9 u M S 9 r b 3 J v b m F f b W V n e W V p L 0 F 1 d G 9 S Z W 1 v d m V k Q 2 9 s d W 1 u c z E u e 1 R v b G 5 h L D E 3 f S Z x d W 9 0 O y w m c X V v d D t T Z W N 0 a W 9 u M S 9 r b 3 J v b m F f b W V n e W V p L 0 F 1 d G 9 S Z W 1 v d m V k Q 2 9 s d W 1 u c z E u e 1 Z h c y w x O H 0 m c X V v d D s s J n F 1 b 3 Q 7 U 2 V j d G l v b j E v a 2 9 y b 2 5 h X 2 1 l Z 3 l l a S 9 B d X R v U m V t b 3 Z l Z E N v b H V t b n M x L n t W Z X N 6 c H L D q W 0 s M T l 9 J n F 1 b 3 Q 7 L C Z x d W 9 0 O 1 N l Y 3 R p b 2 4 x L 2 t v c m 9 u Y V 9 t Z W d 5 Z W k v Q X V 0 b 1 J l b W 9 2 Z W R D b 2 x 1 b W 5 z M S 5 7 W m F s Y S w y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9 y b 2 5 h X 2 1 l Z 3 l l a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m 9 u Y V 9 t Z W d 5 Z W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v b m F f b W V n e W V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L q N X A 8 I p E g 6 I i r 0 I 8 l l 8 A A A A A A g A A A A A A E G Y A A A A B A A A g A A A A o Z q U Y p 7 N x s 4 A G l 1 U 1 v H h M c 0 C x 8 V t X M B i t L c 1 6 7 T H L G w A A A A A D o A A A A A C A A A g A A A A I H O + w t L 0 P 2 k j a U 9 5 B 1 2 l Y L k j Z u u W e b E / K D 7 x h t X a 0 i B Q A A A A l 6 r X m f P v E B p i j m + t i R u M N u g I s s 8 o N Q h a T + L + n w O E 9 + G U 1 Q + a Z k W B S V a o A Y 2 1 l a C F R G s i I F H X h h 3 l d u l U K 4 K 8 D B f 8 n / V e n L H K R 6 v 1 D N y Z Q V p A A A A A F b H W d D Y t M m S g 3 O k o o V 1 G p / l + t X M z J 4 j z W Y m u P g g z Q O 9 8 H N E e u t F L u A o K 5 t M 9 z 1 L q 0 M W K k u 9 J z 0 D 1 y 4 h 0 n d g x F w = = < / D a t a M a s h u p > 
</file>

<file path=customXml/itemProps1.xml><?xml version="1.0" encoding="utf-8"?>
<ds:datastoreItem xmlns:ds="http://schemas.openxmlformats.org/officeDocument/2006/customXml" ds:itemID="{250EE305-DAC6-4708-9FAA-1B2E4147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korona_megyei</vt:lpstr>
      <vt:lpstr>Március</vt:lpstr>
      <vt:lpstr>Február</vt:lpstr>
      <vt:lpstr>Január</vt:lpstr>
      <vt:lpstr>Összes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2021-03-14T14:57:39Z</dcterms:created>
  <dcterms:modified xsi:type="dcterms:W3CDTF">2021-03-22T08:23:23Z</dcterms:modified>
</cp:coreProperties>
</file>