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86260A80-8181-4F9D-B92C-D81D083DC8CD}" xr6:coauthVersionLast="46" xr6:coauthVersionMax="46" xr10:uidLastSave="{00000000-0000-0000-0000-000000000000}"/>
  <bookViews>
    <workbookView xWindow="-17730" yWindow="570" windowWidth="17610" windowHeight="15270" activeTab="1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B23" i="8"/>
  <c r="A2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B17" i="8"/>
  <c r="B18" i="8"/>
  <c r="B19" i="8"/>
  <c r="B20" i="8"/>
  <c r="B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B2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2" i="8"/>
  <c r="V23" i="8" l="1"/>
  <c r="V21" i="8"/>
  <c r="V22" i="8"/>
  <c r="V16" i="8"/>
  <c r="V17" i="8"/>
  <c r="V20" i="8"/>
  <c r="V18" i="8"/>
  <c r="V19" i="8"/>
  <c r="V2" i="10"/>
  <c r="V6" i="10"/>
  <c r="V14" i="10"/>
  <c r="V10" i="10"/>
  <c r="Q2" i="9"/>
  <c r="I2" i="9"/>
  <c r="V18" i="10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  <c r="K14" i="9" l="1"/>
  <c r="J14" i="9"/>
  <c r="S14" i="9"/>
  <c r="F14" i="9"/>
  <c r="P14" i="9"/>
  <c r="D14" i="9"/>
  <c r="Q14" i="9"/>
  <c r="R14" i="9"/>
  <c r="E14" i="9"/>
  <c r="B14" i="9"/>
  <c r="G14" i="9"/>
  <c r="L14" i="9"/>
  <c r="C14" i="9"/>
  <c r="M14" i="9"/>
  <c r="O14" i="9"/>
  <c r="T14" i="9"/>
  <c r="U14" i="9"/>
  <c r="N14" i="9"/>
  <c r="H14" i="9"/>
  <c r="I1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refreshOnLoa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<sst xmlns="http://schemas.openxmlformats.org/spreadsheetml/2006/main" count="121" uniqueCount="56">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</sst>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33"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Március!$I$2:$I$23</c:f>
              <c:numCache>
                <c:formatCode>_-* #\ ##0_-;\-* #\ ##0_-;_-* "-"??_-;_-@_-</c:formatCode>
                <c:ptCount val="22"/>
                <c:pt idx="0">
                  <c:v>307</c:v>
                </c:pt>
                <c:pt idx="1">
                  <c:v>143</c:v>
                </c:pt>
                <c:pt idx="2">
                  <c:v>214</c:v>
                </c:pt>
                <c:pt idx="3">
                  <c:v>406</c:v>
                </c:pt>
                <c:pt idx="4">
                  <c:v>512</c:v>
                </c:pt>
                <c:pt idx="5">
                  <c:v>488</c:v>
                </c:pt>
                <c:pt idx="6">
                  <c:v>440</c:v>
                </c:pt>
                <c:pt idx="7">
                  <c:v>238</c:v>
                </c:pt>
                <c:pt idx="8">
                  <c:v>359</c:v>
                </c:pt>
                <c:pt idx="9">
                  <c:v>236</c:v>
                </c:pt>
                <c:pt idx="10">
                  <c:v>652</c:v>
                </c:pt>
                <c:pt idx="11">
                  <c:v>576</c:v>
                </c:pt>
                <c:pt idx="12">
                  <c:v>622</c:v>
                </c:pt>
                <c:pt idx="13">
                  <c:v>587</c:v>
                </c:pt>
                <c:pt idx="14">
                  <c:v>424</c:v>
                </c:pt>
                <c:pt idx="15">
                  <c:v>242</c:v>
                </c:pt>
                <c:pt idx="16">
                  <c:v>85</c:v>
                </c:pt>
                <c:pt idx="17">
                  <c:v>283</c:v>
                </c:pt>
                <c:pt idx="18">
                  <c:v>682</c:v>
                </c:pt>
                <c:pt idx="19">
                  <c:v>764</c:v>
                </c:pt>
                <c:pt idx="20">
                  <c:v>653</c:v>
                </c:pt>
                <c:pt idx="21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1-4FE0-80C2-F435054A2C82}"/>
            </c:ext>
          </c:extLst>
        </c:ser>
        <c:ser>
          <c:idx val="1"/>
          <c:order val="1"/>
          <c:tx>
            <c:strRef>
              <c:f>Március!$M$1</c:f>
              <c:strCache>
                <c:ptCount val="1"/>
                <c:pt idx="0">
                  <c:v>Komárom-Esztergom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Március!$M$2:$M$23</c:f>
              <c:numCache>
                <c:formatCode>_-* #\ ##0_-;\-* #\ ##0_-;_-* "-"??_-;_-@_-</c:formatCode>
                <c:ptCount val="22"/>
                <c:pt idx="0">
                  <c:v>229</c:v>
                </c:pt>
                <c:pt idx="1">
                  <c:v>206</c:v>
                </c:pt>
                <c:pt idx="2">
                  <c:v>298</c:v>
                </c:pt>
                <c:pt idx="3">
                  <c:v>307</c:v>
                </c:pt>
                <c:pt idx="4">
                  <c:v>204</c:v>
                </c:pt>
                <c:pt idx="5">
                  <c:v>410</c:v>
                </c:pt>
                <c:pt idx="6">
                  <c:v>291</c:v>
                </c:pt>
                <c:pt idx="7">
                  <c:v>119</c:v>
                </c:pt>
                <c:pt idx="8">
                  <c:v>460</c:v>
                </c:pt>
                <c:pt idx="9">
                  <c:v>315</c:v>
                </c:pt>
                <c:pt idx="10">
                  <c:v>278</c:v>
                </c:pt>
                <c:pt idx="11">
                  <c:v>358</c:v>
                </c:pt>
                <c:pt idx="12">
                  <c:v>373</c:v>
                </c:pt>
                <c:pt idx="13">
                  <c:v>582</c:v>
                </c:pt>
                <c:pt idx="14">
                  <c:v>339</c:v>
                </c:pt>
                <c:pt idx="15">
                  <c:v>314</c:v>
                </c:pt>
                <c:pt idx="16">
                  <c:v>177</c:v>
                </c:pt>
                <c:pt idx="17">
                  <c:v>260</c:v>
                </c:pt>
                <c:pt idx="18">
                  <c:v>352</c:v>
                </c:pt>
                <c:pt idx="19">
                  <c:v>416</c:v>
                </c:pt>
                <c:pt idx="20">
                  <c:v>338</c:v>
                </c:pt>
                <c:pt idx="21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1-4FE0-80C2-F435054A2C82}"/>
            </c:ext>
          </c:extLst>
        </c:ser>
        <c:ser>
          <c:idx val="2"/>
          <c:order val="2"/>
          <c:tx>
            <c:v>Veszprém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Március!$T$2:$T$23</c:f>
              <c:numCache>
                <c:formatCode>_-* #\ ##0_-;\-* #\ ##0_-;_-* "-"??_-;_-@_-</c:formatCode>
                <c:ptCount val="22"/>
                <c:pt idx="0">
                  <c:v>104</c:v>
                </c:pt>
                <c:pt idx="1">
                  <c:v>29</c:v>
                </c:pt>
                <c:pt idx="2">
                  <c:v>140</c:v>
                </c:pt>
                <c:pt idx="3">
                  <c:v>162</c:v>
                </c:pt>
                <c:pt idx="4">
                  <c:v>160</c:v>
                </c:pt>
                <c:pt idx="5">
                  <c:v>186</c:v>
                </c:pt>
                <c:pt idx="6">
                  <c:v>125</c:v>
                </c:pt>
                <c:pt idx="7">
                  <c:v>71</c:v>
                </c:pt>
                <c:pt idx="8">
                  <c:v>127</c:v>
                </c:pt>
                <c:pt idx="9">
                  <c:v>177</c:v>
                </c:pt>
                <c:pt idx="10">
                  <c:v>181</c:v>
                </c:pt>
                <c:pt idx="11">
                  <c:v>209</c:v>
                </c:pt>
                <c:pt idx="12">
                  <c:v>273</c:v>
                </c:pt>
                <c:pt idx="13">
                  <c:v>280</c:v>
                </c:pt>
                <c:pt idx="14">
                  <c:v>186</c:v>
                </c:pt>
                <c:pt idx="15">
                  <c:v>151</c:v>
                </c:pt>
                <c:pt idx="16">
                  <c:v>84</c:v>
                </c:pt>
                <c:pt idx="17">
                  <c:v>244</c:v>
                </c:pt>
                <c:pt idx="18">
                  <c:v>337</c:v>
                </c:pt>
                <c:pt idx="19">
                  <c:v>460</c:v>
                </c:pt>
                <c:pt idx="20">
                  <c:v>306</c:v>
                </c:pt>
                <c:pt idx="2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1-4FE0-80C2-F435054A2C82}"/>
            </c:ext>
          </c:extLst>
        </c:ser>
        <c:ser>
          <c:idx val="3"/>
          <c:order val="3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Március!$S$2:$S$23</c:f>
              <c:numCache>
                <c:formatCode>_-* #.##0_-;\-* #.##0_-;_-* "-"??_-;_-@_-</c:formatCode>
                <c:ptCount val="22"/>
                <c:pt idx="0">
                  <c:v>48</c:v>
                </c:pt>
                <c:pt idx="1">
                  <c:v>49</c:v>
                </c:pt>
                <c:pt idx="2">
                  <c:v>69</c:v>
                </c:pt>
                <c:pt idx="3">
                  <c:v>119</c:v>
                </c:pt>
                <c:pt idx="4">
                  <c:v>166</c:v>
                </c:pt>
                <c:pt idx="5">
                  <c:v>165</c:v>
                </c:pt>
                <c:pt idx="6">
                  <c:v>145</c:v>
                </c:pt>
                <c:pt idx="7">
                  <c:v>72</c:v>
                </c:pt>
                <c:pt idx="8">
                  <c:v>103</c:v>
                </c:pt>
                <c:pt idx="9">
                  <c:v>94</c:v>
                </c:pt>
                <c:pt idx="10">
                  <c:v>147</c:v>
                </c:pt>
                <c:pt idx="11">
                  <c:v>177</c:v>
                </c:pt>
                <c:pt idx="12">
                  <c:v>249</c:v>
                </c:pt>
                <c:pt idx="13">
                  <c:v>288</c:v>
                </c:pt>
                <c:pt idx="14">
                  <c:v>115</c:v>
                </c:pt>
                <c:pt idx="15">
                  <c:v>220</c:v>
                </c:pt>
                <c:pt idx="16">
                  <c:v>97</c:v>
                </c:pt>
                <c:pt idx="17">
                  <c:v>142</c:v>
                </c:pt>
                <c:pt idx="18">
                  <c:v>259</c:v>
                </c:pt>
                <c:pt idx="19">
                  <c:v>316</c:v>
                </c:pt>
                <c:pt idx="20">
                  <c:v>272</c:v>
                </c:pt>
                <c:pt idx="2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1-4FE0-80C2-F435054A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cat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Algn val="ctr"/>
        <c:lblOffset val="100"/>
        <c:noMultiLvlLbl val="1"/>
      </c:cat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6954</c:v>
                </c:pt>
                <c:pt idx="1">
                  <c:v>3840</c:v>
                </c:pt>
                <c:pt idx="2">
                  <c:v>2483</c:v>
                </c:pt>
                <c:pt idx="3">
                  <c:v>7854</c:v>
                </c:pt>
                <c:pt idx="4">
                  <c:v>30128</c:v>
                </c:pt>
                <c:pt idx="5">
                  <c:v>5752</c:v>
                </c:pt>
                <c:pt idx="6">
                  <c:v>8173</c:v>
                </c:pt>
                <c:pt idx="7">
                  <c:v>9335</c:v>
                </c:pt>
                <c:pt idx="8">
                  <c:v>7396</c:v>
                </c:pt>
                <c:pt idx="9">
                  <c:v>3094</c:v>
                </c:pt>
                <c:pt idx="10">
                  <c:v>2350</c:v>
                </c:pt>
                <c:pt idx="11">
                  <c:v>7231</c:v>
                </c:pt>
                <c:pt idx="12">
                  <c:v>4163</c:v>
                </c:pt>
                <c:pt idx="13">
                  <c:v>25569</c:v>
                </c:pt>
                <c:pt idx="14">
                  <c:v>7561</c:v>
                </c:pt>
                <c:pt idx="15">
                  <c:v>7691</c:v>
                </c:pt>
                <c:pt idx="16">
                  <c:v>2982</c:v>
                </c:pt>
                <c:pt idx="17">
                  <c:v>3456</c:v>
                </c:pt>
                <c:pt idx="18">
                  <c:v>4318</c:v>
                </c:pt>
                <c:pt idx="19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594360</xdr:colOff>
      <xdr:row>49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21</xdr:col>
      <xdr:colOff>19050</xdr:colOff>
      <xdr:row>40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8" tableType="queryTable" headerRowDxfId="132" dataDxfId="131" totalsRowDxfId="130">
  <autoFilter ref="A1:U358" xr:uid="{00000000-0009-0000-0100-000001000000}"/>
  <tableColumns count="21">
    <tableColumn id="1" xr3:uid="{00000000-0010-0000-0000-000001000000}" uniqueName="1" name="Dátum" totalsRowLabel="Összeg" queryTableFieldId="1" dataDxfId="20"/>
    <tableColumn id="2" xr3:uid="{00000000-0010-0000-0000-000002000000}" uniqueName="2" name="Bács-Kiskun" totalsRowFunction="sum" queryTableFieldId="2" dataDxfId="19" totalsRowDxfId="129" dataCellStyle="Ezres"/>
    <tableColumn id="3" xr3:uid="{00000000-0010-0000-0000-000003000000}" uniqueName="3" name="Baranya" totalsRowFunction="sum" queryTableFieldId="3" dataDxfId="18" totalsRowDxfId="128" dataCellStyle="Ezres"/>
    <tableColumn id="4" xr3:uid="{00000000-0010-0000-0000-000004000000}" uniqueName="4" name="Békés" totalsRowFunction="sum" queryTableFieldId="4" dataDxfId="17" totalsRowDxfId="127" dataCellStyle="Ezres"/>
    <tableColumn id="5" xr3:uid="{00000000-0010-0000-0000-000005000000}" uniqueName="5" name="Borsod-Abaúj-Zemplén" totalsRowFunction="sum" queryTableFieldId="5" dataDxfId="16" totalsRowDxfId="126" dataCellStyle="Ezres"/>
    <tableColumn id="6" xr3:uid="{00000000-0010-0000-0000-000006000000}" uniqueName="6" name="Budapest" totalsRowFunction="sum" queryTableFieldId="6" dataDxfId="15" totalsRowDxfId="125" dataCellStyle="Ezres"/>
    <tableColumn id="7" xr3:uid="{00000000-0010-0000-0000-000007000000}" uniqueName="7" name="Csongrád-Csanád" totalsRowFunction="sum" queryTableFieldId="7" dataDxfId="14" totalsRowDxfId="124" dataCellStyle="Ezres"/>
    <tableColumn id="8" xr3:uid="{00000000-0010-0000-0000-000008000000}" uniqueName="8" name="Fejér" totalsRowFunction="sum" queryTableFieldId="8" dataDxfId="13" totalsRowDxfId="123" dataCellStyle="Ezres"/>
    <tableColumn id="9" xr3:uid="{00000000-0010-0000-0000-000009000000}" uniqueName="9" name="Győr-Moson-Sopron" totalsRowFunction="sum" queryTableFieldId="9" dataDxfId="12" totalsRowDxfId="122" dataCellStyle="Ezres"/>
    <tableColumn id="10" xr3:uid="{00000000-0010-0000-0000-00000A000000}" uniqueName="10" name="Hajdú-Bihar" totalsRowFunction="sum" queryTableFieldId="10" dataDxfId="11" totalsRowDxfId="121" dataCellStyle="Ezres"/>
    <tableColumn id="11" xr3:uid="{00000000-0010-0000-0000-00000B000000}" uniqueName="11" name="Heves" totalsRowFunction="sum" queryTableFieldId="11" dataDxfId="10" totalsRowDxfId="120" dataCellStyle="Ezres"/>
    <tableColumn id="12" xr3:uid="{00000000-0010-0000-0000-00000C000000}" uniqueName="12" name="Jász-Nagykun-Szolnok" totalsRowFunction="sum" queryTableFieldId="12" dataDxfId="9" totalsRowDxfId="119" dataCellStyle="Ezres"/>
    <tableColumn id="13" xr3:uid="{00000000-0010-0000-0000-00000D000000}" uniqueName="13" name="Komárom-Esztergom" totalsRowFunction="sum" queryTableFieldId="13" dataDxfId="8" totalsRowDxfId="118" dataCellStyle="Ezres"/>
    <tableColumn id="14" xr3:uid="{00000000-0010-0000-0000-00000E000000}" uniqueName="14" name="Nógrád" totalsRowFunction="sum" queryTableFieldId="14" dataDxfId="7" totalsRowDxfId="117" dataCellStyle="Ezres"/>
    <tableColumn id="15" xr3:uid="{00000000-0010-0000-0000-00000F000000}" uniqueName="15" name="Pest" totalsRowFunction="sum" queryTableFieldId="15" dataDxfId="6" totalsRowDxfId="116" dataCellStyle="Ezres"/>
    <tableColumn id="16" xr3:uid="{00000000-0010-0000-0000-000010000000}" uniqueName="16" name="Somogy" totalsRowFunction="sum" queryTableFieldId="16" dataDxfId="5" totalsRowDxfId="115" dataCellStyle="Ezres"/>
    <tableColumn id="17" xr3:uid="{00000000-0010-0000-0000-000011000000}" uniqueName="17" name="Szabolcs-Szatmár-Bereg" totalsRowFunction="sum" queryTableFieldId="17" dataDxfId="4" totalsRowDxfId="114" dataCellStyle="Ezres"/>
    <tableColumn id="18" xr3:uid="{00000000-0010-0000-0000-000012000000}" uniqueName="18" name="Tolna" totalsRowFunction="sum" queryTableFieldId="18" dataDxfId="3" totalsRowDxfId="113" dataCellStyle="Ezres"/>
    <tableColumn id="19" xr3:uid="{00000000-0010-0000-0000-000013000000}" uniqueName="19" name="Vas" totalsRowFunction="sum" queryTableFieldId="19" dataDxfId="2" totalsRowDxfId="112" dataCellStyle="Ezres"/>
    <tableColumn id="20" xr3:uid="{00000000-0010-0000-0000-000014000000}" uniqueName="20" name="Veszprém" totalsRowFunction="sum" queryTableFieldId="20" dataDxfId="1" totalsRowDxfId="111" dataCellStyle="Ezres"/>
    <tableColumn id="21" xr3:uid="{00000000-0010-0000-0000-000015000000}" uniqueName="21" name="Zala" totalsRowFunction="sum" queryTableFieldId="21" dataDxfId="0" totalsRowDxfId="11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23">
  <autoFilter ref="A1:V23" xr:uid="{00000000-0009-0000-0100-000003000000}"/>
  <tableColumns count="22">
    <tableColumn id="1" xr3:uid="{00000000-0010-0000-0100-000001000000}" name="Dátum" totalsRowLabel="Összeg" dataDxfId="109" totalsRowDxfId="108">
      <calculatedColumnFormula>korona_megyei!A337</calculatedColumnFormula>
    </tableColumn>
    <tableColumn id="2" xr3:uid="{00000000-0010-0000-0100-000002000000}" name="Bács-Kiskun" totalsRowFunction="sum" dataDxfId="107" dataCellStyle="Ezres">
      <calculatedColumnFormula>korona_megyei!B337-korona_megyei!B336</calculatedColumnFormula>
    </tableColumn>
    <tableColumn id="3" xr3:uid="{00000000-0010-0000-0100-000003000000}" name="Baranya" totalsRowFunction="sum" dataDxfId="106" dataCellStyle="Ezres">
      <calculatedColumnFormula>korona_megyei!C337-korona_megyei!C336</calculatedColumnFormula>
    </tableColumn>
    <tableColumn id="4" xr3:uid="{00000000-0010-0000-0100-000004000000}" name="Békés" totalsRowFunction="sum" dataDxfId="105" dataCellStyle="Ezres">
      <calculatedColumnFormula>korona_megyei!D337-korona_megyei!D336</calculatedColumnFormula>
    </tableColumn>
    <tableColumn id="5" xr3:uid="{00000000-0010-0000-0100-000005000000}" name="Borsod-Abaúj-Zemplén" totalsRowFunction="sum" dataDxfId="104" dataCellStyle="Ezres">
      <calculatedColumnFormula>korona_megyei!E337-korona_megyei!E336</calculatedColumnFormula>
    </tableColumn>
    <tableColumn id="6" xr3:uid="{00000000-0010-0000-0100-000006000000}" name="Budapest" totalsRowFunction="sum" dataDxfId="103" dataCellStyle="Ezres">
      <calculatedColumnFormula>korona_megyei!F337-korona_megyei!F336</calculatedColumnFormula>
    </tableColumn>
    <tableColumn id="7" xr3:uid="{00000000-0010-0000-0100-000007000000}" name="Csongrád-Csanád" totalsRowFunction="sum" dataDxfId="102" dataCellStyle="Ezres">
      <calculatedColumnFormula>korona_megyei!G337-korona_megyei!G336</calculatedColumnFormula>
    </tableColumn>
    <tableColumn id="8" xr3:uid="{00000000-0010-0000-0100-000008000000}" name="Fejér" totalsRowFunction="sum" dataDxfId="101" dataCellStyle="Ezres">
      <calculatedColumnFormula>korona_megyei!H337-korona_megyei!H336</calculatedColumnFormula>
    </tableColumn>
    <tableColumn id="9" xr3:uid="{00000000-0010-0000-0100-000009000000}" name="Győr-Moson-Sopron" totalsRowFunction="sum" dataDxfId="100" dataCellStyle="Ezres">
      <calculatedColumnFormula>korona_megyei!I337-korona_megyei!I336</calculatedColumnFormula>
    </tableColumn>
    <tableColumn id="10" xr3:uid="{00000000-0010-0000-0100-00000A000000}" name="Hajdú-Bihar" totalsRowFunction="sum" dataDxfId="99" dataCellStyle="Ezres">
      <calculatedColumnFormula>korona_megyei!J337-korona_megyei!J336</calculatedColumnFormula>
    </tableColumn>
    <tableColumn id="11" xr3:uid="{00000000-0010-0000-0100-00000B000000}" name="Heves" totalsRowFunction="sum" dataDxfId="98" dataCellStyle="Ezres">
      <calculatedColumnFormula>korona_megyei!K337-korona_megyei!K336</calculatedColumnFormula>
    </tableColumn>
    <tableColumn id="12" xr3:uid="{00000000-0010-0000-0100-00000C000000}" name="Jász-Nagykun-Szolnok" totalsRowFunction="sum" dataDxfId="97" dataCellStyle="Ezres">
      <calculatedColumnFormula>korona_megyei!L337-korona_megyei!L336</calculatedColumnFormula>
    </tableColumn>
    <tableColumn id="13" xr3:uid="{00000000-0010-0000-0100-00000D000000}" name="Komárom-Esztergom" totalsRowFunction="sum" dataDxfId="96" dataCellStyle="Ezres">
      <calculatedColumnFormula>korona_megyei!M337-korona_megyei!M336</calculatedColumnFormula>
    </tableColumn>
    <tableColumn id="14" xr3:uid="{00000000-0010-0000-0100-00000E000000}" name="Nógrád" totalsRowFunction="sum" dataDxfId="95" dataCellStyle="Ezres">
      <calculatedColumnFormula>korona_megyei!N337-korona_megyei!N336</calculatedColumnFormula>
    </tableColumn>
    <tableColumn id="15" xr3:uid="{00000000-0010-0000-0100-00000F000000}" name="Pest" totalsRowFunction="sum" dataDxfId="94" dataCellStyle="Ezres">
      <calculatedColumnFormula>korona_megyei!O337-korona_megyei!O336</calculatedColumnFormula>
    </tableColumn>
    <tableColumn id="16" xr3:uid="{00000000-0010-0000-0100-000010000000}" name="Somogy" totalsRowFunction="sum" dataDxfId="93" dataCellStyle="Ezres">
      <calculatedColumnFormula>korona_megyei!P337-korona_megyei!P336</calculatedColumnFormula>
    </tableColumn>
    <tableColumn id="17" xr3:uid="{00000000-0010-0000-0100-000011000000}" name="Szabolcs-Szatmár-Bereg" totalsRowFunction="sum" dataDxfId="92" dataCellStyle="Ezres">
      <calculatedColumnFormula>korona_megyei!Q337-korona_megyei!Q336</calculatedColumnFormula>
    </tableColumn>
    <tableColumn id="18" xr3:uid="{00000000-0010-0000-0100-000012000000}" name="Tolna" totalsRowFunction="sum" dataDxfId="91" dataCellStyle="Ezres">
      <calculatedColumnFormula>korona_megyei!R337-korona_megyei!R336</calculatedColumnFormula>
    </tableColumn>
    <tableColumn id="19" xr3:uid="{00000000-0010-0000-0100-000013000000}" name="Vas" totalsRowFunction="sum" dataDxfId="90" dataCellStyle="Ezres">
      <calculatedColumnFormula>korona_megyei!S337-korona_megyei!S336</calculatedColumnFormula>
    </tableColumn>
    <tableColumn id="20" xr3:uid="{00000000-0010-0000-0100-000014000000}" name="Veszprém" totalsRowFunction="sum" dataDxfId="89" dataCellStyle="Ezres">
      <calculatedColumnFormula>korona_megyei!T337-korona_megyei!T336</calculatedColumnFormula>
    </tableColumn>
    <tableColumn id="21" xr3:uid="{00000000-0010-0000-0100-000015000000}" name="Zala" totalsRowFunction="sum" dataDxfId="88" dataCellStyle="Ezres">
      <calculatedColumnFormula>korona_megyei!U337-korona_megyei!U336</calculatedColumnFormula>
    </tableColumn>
    <tableColumn id="22" xr3:uid="{C8B16CF2-65F2-41B5-B7D2-DBAE86AFE7E5}" name="Összes" totalsRowFunction="sum" dataDxfId="87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86">
      <calculatedColumnFormula>korona_megyei!A309</calculatedColumnFormula>
    </tableColumn>
    <tableColumn id="2" xr3:uid="{1F5A813C-F2E2-4DFA-9371-7C03ABF1DFE8}" name="Bács-Kiskun" dataDxfId="85" dataCellStyle="Ezres">
      <calculatedColumnFormula>korona_megyei!B309-korona_megyei!B308</calculatedColumnFormula>
    </tableColumn>
    <tableColumn id="3" xr3:uid="{E47C2129-6511-45F1-B700-7E8885F920AE}" name="Baranya" dataDxfId="84" dataCellStyle="Ezres">
      <calculatedColumnFormula>korona_megyei!C309-korona_megyei!C308</calculatedColumnFormula>
    </tableColumn>
    <tableColumn id="4" xr3:uid="{01AD81C9-6D7C-4852-86D6-E01A4A2D11CD}" name="Békés" dataDxfId="83" dataCellStyle="Ezres">
      <calculatedColumnFormula>korona_megyei!D309-korona_megyei!D308</calculatedColumnFormula>
    </tableColumn>
    <tableColumn id="5" xr3:uid="{F92719DF-644B-49E3-BE94-5DEBC0A03CF4}" name="Borsod-Abaúj-Zemplén" dataDxfId="82" dataCellStyle="Ezres">
      <calculatedColumnFormula>korona_megyei!E309-korona_megyei!E308</calculatedColumnFormula>
    </tableColumn>
    <tableColumn id="6" xr3:uid="{AA44731A-371F-4AF5-B63F-0090EBDED23A}" name="Budapest" dataDxfId="81" dataCellStyle="Ezres">
      <calculatedColumnFormula>korona_megyei!F309-korona_megyei!F308</calculatedColumnFormula>
    </tableColumn>
    <tableColumn id="7" xr3:uid="{562BCC3E-67D9-4BD3-BCE9-A0E1813655E7}" name="Csongrád-Csanád" dataDxfId="80" dataCellStyle="Ezres">
      <calculatedColumnFormula>korona_megyei!G309-korona_megyei!G308</calculatedColumnFormula>
    </tableColumn>
    <tableColumn id="8" xr3:uid="{EDFB88E0-05BB-4600-B33E-652A7249DDE9}" name="Fejér" dataDxfId="79" dataCellStyle="Ezres">
      <calculatedColumnFormula>korona_megyei!H309-korona_megyei!H308</calculatedColumnFormula>
    </tableColumn>
    <tableColumn id="9" xr3:uid="{01C8CBD8-90FD-42A1-9BC7-C29AA8C3C213}" name="Győr-Moson-Sopron" dataDxfId="78" dataCellStyle="Ezres">
      <calculatedColumnFormula>korona_megyei!I309-korona_megyei!I308</calculatedColumnFormula>
    </tableColumn>
    <tableColumn id="10" xr3:uid="{0E97A610-174E-4534-8B33-5669307045D3}" name="Hajdú-Bihar" dataDxfId="77" dataCellStyle="Ezres">
      <calculatedColumnFormula>korona_megyei!J309-korona_megyei!J308</calculatedColumnFormula>
    </tableColumn>
    <tableColumn id="11" xr3:uid="{37FA2682-37A4-4B11-8E7F-3403A9303F47}" name="Heves" dataDxfId="76" dataCellStyle="Ezres">
      <calculatedColumnFormula>korona_megyei!K309-korona_megyei!K308</calculatedColumnFormula>
    </tableColumn>
    <tableColumn id="12" xr3:uid="{D6FFA971-2454-42AA-8BFC-C4EB9DE3E79A}" name="Jász-Nagykun-Szolnok" dataDxfId="75" dataCellStyle="Ezres">
      <calculatedColumnFormula>korona_megyei!L309-korona_megyei!L308</calculatedColumnFormula>
    </tableColumn>
    <tableColumn id="13" xr3:uid="{35A71579-D4FE-4170-9C5F-7AEF358090B3}" name="Komárom-Esztergom" dataDxfId="74" dataCellStyle="Ezres">
      <calculatedColumnFormula>korona_megyei!M309-korona_megyei!M308</calculatedColumnFormula>
    </tableColumn>
    <tableColumn id="14" xr3:uid="{6392CBDA-80DB-435D-BDAB-EC2D839DADBF}" name="Nógrád" dataDxfId="73" dataCellStyle="Ezres">
      <calculatedColumnFormula>korona_megyei!N309-korona_megyei!N308</calculatedColumnFormula>
    </tableColumn>
    <tableColumn id="15" xr3:uid="{5F64EF5E-4CEF-4632-94A4-B0223C16484B}" name="Pest" dataDxfId="72" dataCellStyle="Ezres">
      <calculatedColumnFormula>korona_megyei!O309-korona_megyei!O308</calculatedColumnFormula>
    </tableColumn>
    <tableColumn id="16" xr3:uid="{04A5D346-4382-48D3-865F-EDC2B76A2227}" name="Somogy" dataDxfId="71" dataCellStyle="Ezres">
      <calculatedColumnFormula>korona_megyei!P309-korona_megyei!P308</calculatedColumnFormula>
    </tableColumn>
    <tableColumn id="17" xr3:uid="{1EDB3F3F-D60D-4AFA-9381-D0FE2A551BE3}" name="Szabolcs-Szatmár-Bereg" dataDxfId="70" dataCellStyle="Ezres">
      <calculatedColumnFormula>korona_megyei!Q309-korona_megyei!Q308</calculatedColumnFormula>
    </tableColumn>
    <tableColumn id="18" xr3:uid="{C9627916-62D8-4E39-B00E-442DB7537C79}" name="Tolna" dataDxfId="69" dataCellStyle="Ezres">
      <calculatedColumnFormula>korona_megyei!R309-korona_megyei!R308</calculatedColumnFormula>
    </tableColumn>
    <tableColumn id="19" xr3:uid="{17FC3956-E9A8-44F0-9717-448A034ADCD4}" name="Vas" dataDxfId="68" dataCellStyle="Ezres">
      <calculatedColumnFormula>korona_megyei!S309-korona_megyei!S308</calculatedColumnFormula>
    </tableColumn>
    <tableColumn id="20" xr3:uid="{DC3482D4-2EE7-4856-B4E3-37260051F564}" name="Veszprém" dataDxfId="67" dataCellStyle="Ezres">
      <calculatedColumnFormula>korona_megyei!T309-korona_megyei!T308</calculatedColumnFormula>
    </tableColumn>
    <tableColumn id="21" xr3:uid="{70B0B6A0-CC5F-409D-8019-E2B5082E13ED}" name="Zala" dataDxfId="66" dataCellStyle="Ezres">
      <calculatedColumnFormula>korona_megyei!U309-korona_megyei!U308</calculatedColumnFormula>
    </tableColumn>
    <tableColumn id="22" xr3:uid="{8F1EAEBB-C886-49A7-B7EE-17A791D8E45A}" name="Összes" dataDxfId="6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64">
      <calculatedColumnFormula>korona_megyei!A278</calculatedColumnFormula>
    </tableColumn>
    <tableColumn id="2" xr3:uid="{C104480C-E897-43B7-8C94-1FE6C1EA0AFF}" name="Bács-Kiskun" dataDxfId="63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62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4" totalsRowCount="1" headerRowDxfId="61">
  <autoFilter ref="A1:U13" xr:uid="{632CD12B-90DE-4EEB-A360-3AFDE89D949D}"/>
  <tableColumns count="21">
    <tableColumn id="1" xr3:uid="{B58148B9-BEF4-4A1E-925D-34420B3655B2}" name="Hónap" totalsRowLabel="Összeg"/>
    <tableColumn id="2" xr3:uid="{6F61FFBA-7DE1-4339-9E07-571BF17BE112}" name=" Bács-Kiskun " totalsRowFunction="sum" dataDxfId="60" totalsRowDxfId="59" dataCellStyle="Ezres"/>
    <tableColumn id="3" xr3:uid="{C16675C4-281C-43FF-8C05-8F86729C6C57}" name=" Baranya " totalsRowFunction="sum" dataDxfId="58" totalsRowDxfId="57" dataCellStyle="Ezres"/>
    <tableColumn id="4" xr3:uid="{66919442-06FF-4BEA-8516-303275CBFFAB}" name=" Békés " totalsRowFunction="sum" dataDxfId="56" totalsRowDxfId="55" dataCellStyle="Ezres"/>
    <tableColumn id="5" xr3:uid="{96A9016B-31DE-465F-AA29-BBDA643343F0}" name=" Borsod-Abaúj-Zemplén " totalsRowFunction="sum" dataDxfId="54" totalsRowDxfId="53" dataCellStyle="Ezres"/>
    <tableColumn id="6" xr3:uid="{D2AAF3BF-2674-4C52-992B-DD8FFF94F5C4}" name=" Budapest " totalsRowFunction="sum" dataDxfId="52" totalsRowDxfId="51" dataCellStyle="Ezres"/>
    <tableColumn id="7" xr3:uid="{589156AC-D6FF-4D97-A2F8-375A346F3CB0}" name=" Csongrád-Csanád " totalsRowFunction="sum" dataDxfId="50" totalsRowDxfId="49" dataCellStyle="Ezres"/>
    <tableColumn id="8" xr3:uid="{D90A4ED3-8A41-490A-8935-F8BDFD458C26}" name=" Fejér " totalsRowFunction="sum" dataDxfId="48" totalsRowDxfId="47" dataCellStyle="Ezres"/>
    <tableColumn id="9" xr3:uid="{71F15BF1-E505-41EF-8618-A0654858B51D}" name=" Győr-Moson-Sopron " totalsRowFunction="sum" dataDxfId="46" totalsRowDxfId="45" dataCellStyle="Ezres"/>
    <tableColumn id="10" xr3:uid="{D2B4C8FD-C4E4-4DB3-AE5E-30A65836358E}" name=" Hajdú-Bihar " totalsRowFunction="sum" dataDxfId="44" totalsRowDxfId="43" dataCellStyle="Ezres"/>
    <tableColumn id="11" xr3:uid="{DB1E2E48-2C6F-4EEB-84E4-5068703E3B16}" name=" Heves " totalsRowFunction="sum" dataDxfId="42" totalsRowDxfId="41" dataCellStyle="Ezres"/>
    <tableColumn id="12" xr3:uid="{3B317076-4D61-4721-9C08-08A2C661015C}" name=" Jász-Nagykun-Szolnok " totalsRowFunction="sum" dataDxfId="40" totalsRowDxfId="39" dataCellStyle="Ezres"/>
    <tableColumn id="13" xr3:uid="{F5E8DE42-60B8-4022-AAAB-9542D1BC10D2}" name=" Komárom-Esztergom " totalsRowFunction="sum" dataDxfId="38" totalsRowDxfId="37" dataCellStyle="Ezres"/>
    <tableColumn id="14" xr3:uid="{9A36632E-8503-4B25-81D6-AADA21010A0C}" name=" Nógrád " totalsRowFunction="sum" dataDxfId="36" totalsRowDxfId="35" dataCellStyle="Ezres"/>
    <tableColumn id="15" xr3:uid="{8DC473C3-3460-4F7E-8C70-E6BF62D474FB}" name=" Pest " totalsRowFunction="sum" dataDxfId="34" totalsRowDxfId="33" dataCellStyle="Ezres"/>
    <tableColumn id="16" xr3:uid="{11F39700-B06B-4B4A-9D8E-0BCB79306383}" name=" Somogy " totalsRowFunction="sum" dataDxfId="32" totalsRowDxfId="31" dataCellStyle="Ezres"/>
    <tableColumn id="17" xr3:uid="{841CE6F3-B4F0-4E61-BDA4-07A5914DB51F}" name=" Szabolcs-Szatmár-Bereg " totalsRowFunction="sum" dataDxfId="30" totalsRowDxfId="29" dataCellStyle="Ezres"/>
    <tableColumn id="18" xr3:uid="{D00387DA-7604-45DE-B781-FC2DC59D35A6}" name=" Tolna " totalsRowFunction="sum" dataDxfId="28" totalsRowDxfId="27" dataCellStyle="Ezres"/>
    <tableColumn id="19" xr3:uid="{9C301BC6-F8ED-4EA5-AB99-04A78AFBC9F4}" name=" Vas " totalsRowFunction="sum" dataDxfId="26" totalsRowDxfId="25" dataCellStyle="Ezres"/>
    <tableColumn id="20" xr3:uid="{782014CE-ACD6-4F46-A5D2-CFADF984CBB7}" name=" Veszprém " totalsRowFunction="sum" dataDxfId="24" totalsRowDxfId="23" dataCellStyle="Ezres"/>
    <tableColumn id="21" xr3:uid="{4CFBEC78-9B2B-429A-9F2D-E2EDC5CF5071}" name=" Zala " totalsRowFunction="sum" dataDxfId="22" totalsRowDxfId="21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8"/>
  <sheetViews>
    <sheetView showGridLines="0" topLeftCell="A344" workbookViewId="0">
      <selection activeCell="E348" sqref="E348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  <row r="354" spans="1:21" x14ac:dyDescent="0.2">
      <c r="A354" s="4">
        <v>44273</v>
      </c>
      <c r="B354" s="5">
        <v>24610</v>
      </c>
      <c r="C354" s="5">
        <v>17318</v>
      </c>
      <c r="D354" s="5">
        <v>15027</v>
      </c>
      <c r="E354" s="5">
        <v>30249</v>
      </c>
      <c r="F354" s="5">
        <v>102987</v>
      </c>
      <c r="G354" s="5">
        <v>23138</v>
      </c>
      <c r="H354" s="5">
        <v>22323</v>
      </c>
      <c r="I354" s="5">
        <v>30909</v>
      </c>
      <c r="J354" s="5">
        <v>29194</v>
      </c>
      <c r="K354" s="5">
        <v>13700</v>
      </c>
      <c r="L354" s="5">
        <v>16575</v>
      </c>
      <c r="M354" s="5">
        <v>20111</v>
      </c>
      <c r="N354" s="5">
        <v>14004</v>
      </c>
      <c r="O354" s="5">
        <v>73854</v>
      </c>
      <c r="P354" s="5">
        <v>19245</v>
      </c>
      <c r="Q354" s="5">
        <v>26724</v>
      </c>
      <c r="R354" s="5">
        <v>11787</v>
      </c>
      <c r="S354" s="5">
        <v>15255</v>
      </c>
      <c r="T354" s="5">
        <v>19432</v>
      </c>
      <c r="U354" s="5">
        <v>12638</v>
      </c>
    </row>
    <row r="355" spans="1:21" x14ac:dyDescent="0.2">
      <c r="A355" s="4">
        <v>44274</v>
      </c>
      <c r="B355" s="5">
        <v>25153</v>
      </c>
      <c r="C355" s="5">
        <v>17605</v>
      </c>
      <c r="D355" s="5">
        <v>15238</v>
      </c>
      <c r="E355" s="5">
        <v>30834</v>
      </c>
      <c r="F355" s="5">
        <v>105024</v>
      </c>
      <c r="G355" s="5">
        <v>23536</v>
      </c>
      <c r="H355" s="5">
        <v>22989</v>
      </c>
      <c r="I355" s="5">
        <v>31591</v>
      </c>
      <c r="J355" s="5">
        <v>29721</v>
      </c>
      <c r="K355" s="5">
        <v>13917</v>
      </c>
      <c r="L355" s="5">
        <v>16778</v>
      </c>
      <c r="M355" s="5">
        <v>20463</v>
      </c>
      <c r="N355" s="5">
        <v>14329</v>
      </c>
      <c r="O355" s="5">
        <v>75634</v>
      </c>
      <c r="P355" s="5">
        <v>19785</v>
      </c>
      <c r="Q355" s="5">
        <v>27193</v>
      </c>
      <c r="R355" s="5">
        <v>11960</v>
      </c>
      <c r="S355" s="5">
        <v>15514</v>
      </c>
      <c r="T355" s="5">
        <v>19769</v>
      </c>
      <c r="U355" s="5">
        <v>12806</v>
      </c>
    </row>
    <row r="356" spans="1:21" x14ac:dyDescent="0.2">
      <c r="A356" s="4">
        <v>44275</v>
      </c>
      <c r="B356" s="5">
        <v>25824</v>
      </c>
      <c r="C356" s="5">
        <v>17939</v>
      </c>
      <c r="D356" s="5">
        <v>15488</v>
      </c>
      <c r="E356" s="5">
        <v>31345</v>
      </c>
      <c r="F356" s="5">
        <v>106547</v>
      </c>
      <c r="G356" s="5">
        <v>24067</v>
      </c>
      <c r="H356" s="5">
        <v>23581</v>
      </c>
      <c r="I356" s="5">
        <v>32355</v>
      </c>
      <c r="J356" s="5">
        <v>30366</v>
      </c>
      <c r="K356" s="5">
        <v>14163</v>
      </c>
      <c r="L356" s="5">
        <v>17046</v>
      </c>
      <c r="M356" s="5">
        <v>20879</v>
      </c>
      <c r="N356" s="5">
        <v>14700</v>
      </c>
      <c r="O356" s="5">
        <v>77276</v>
      </c>
      <c r="P356" s="5">
        <v>20376</v>
      </c>
      <c r="Q356" s="5">
        <v>27821</v>
      </c>
      <c r="R356" s="5">
        <v>12163</v>
      </c>
      <c r="S356" s="5">
        <v>15830</v>
      </c>
      <c r="T356" s="5">
        <v>20229</v>
      </c>
      <c r="U356" s="5">
        <v>12976</v>
      </c>
    </row>
    <row r="357" spans="1:21" x14ac:dyDescent="0.2">
      <c r="A357" s="4">
        <v>44276</v>
      </c>
      <c r="B357" s="5">
        <v>26462</v>
      </c>
      <c r="C357" s="5">
        <v>18217</v>
      </c>
      <c r="D357" s="5">
        <v>15693</v>
      </c>
      <c r="E357" s="5">
        <v>32012</v>
      </c>
      <c r="F357" s="5">
        <v>108818</v>
      </c>
      <c r="G357" s="5">
        <v>24488</v>
      </c>
      <c r="H357" s="5">
        <v>24150</v>
      </c>
      <c r="I357" s="5">
        <v>33008</v>
      </c>
      <c r="J357" s="5">
        <v>30732</v>
      </c>
      <c r="K357" s="5">
        <v>14408</v>
      </c>
      <c r="L357" s="5">
        <v>17228</v>
      </c>
      <c r="M357" s="5">
        <v>21217</v>
      </c>
      <c r="N357" s="5">
        <v>14958</v>
      </c>
      <c r="O357" s="5">
        <v>79015</v>
      </c>
      <c r="P357" s="5">
        <v>20791</v>
      </c>
      <c r="Q357" s="5">
        <v>28308</v>
      </c>
      <c r="R357" s="5">
        <v>12386</v>
      </c>
      <c r="S357" s="5">
        <v>16102</v>
      </c>
      <c r="T357" s="5">
        <v>20535</v>
      </c>
      <c r="U357" s="5">
        <v>13068</v>
      </c>
    </row>
    <row r="358" spans="1:21" x14ac:dyDescent="0.2">
      <c r="A358" s="4">
        <v>44277</v>
      </c>
      <c r="B358" s="5">
        <v>26937</v>
      </c>
      <c r="C358" s="5">
        <v>18459</v>
      </c>
      <c r="D358" s="5">
        <v>15869</v>
      </c>
      <c r="E358" s="5">
        <v>32472</v>
      </c>
      <c r="F358" s="5">
        <v>110444</v>
      </c>
      <c r="G358" s="5">
        <v>24782</v>
      </c>
      <c r="H358" s="5">
        <v>24854</v>
      </c>
      <c r="I358" s="5">
        <v>33430</v>
      </c>
      <c r="J358" s="5">
        <v>31188</v>
      </c>
      <c r="K358" s="5">
        <v>14553</v>
      </c>
      <c r="L358" s="5">
        <v>17370</v>
      </c>
      <c r="M358" s="5">
        <v>21822</v>
      </c>
      <c r="N358" s="5">
        <v>15092</v>
      </c>
      <c r="O358" s="5">
        <v>80598</v>
      </c>
      <c r="P358" s="5">
        <v>21124</v>
      </c>
      <c r="Q358" s="5">
        <v>28779</v>
      </c>
      <c r="R358" s="5">
        <v>12582</v>
      </c>
      <c r="S358" s="5">
        <v>16246</v>
      </c>
      <c r="T358" s="5">
        <v>20861</v>
      </c>
      <c r="U358" s="5">
        <v>13180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"/>
  <sheetViews>
    <sheetView showGridLines="0" tabSelected="1" topLeftCell="F1" workbookViewId="0">
      <selection activeCell="L31" sqref="L31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1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korona_megyei!B337-korona_megyei!B336</f>
        <v>151</v>
      </c>
      <c r="C2" s="9">
        <f>korona_megyei!C337-korona_megyei!C336</f>
        <v>71</v>
      </c>
      <c r="D2" s="9">
        <f>korona_megyei!D337-korona_megyei!D336</f>
        <v>39</v>
      </c>
      <c r="E2" s="9">
        <f>korona_megyei!E337-korona_megyei!E336</f>
        <v>230</v>
      </c>
      <c r="F2" s="9">
        <f>korona_megyei!F337-korona_megyei!F336</f>
        <v>1000</v>
      </c>
      <c r="G2" s="9">
        <f>korona_megyei!G337-korona_megyei!G336</f>
        <v>178</v>
      </c>
      <c r="H2" s="9">
        <f>korona_megyei!H337-korona_megyei!H336</f>
        <v>212</v>
      </c>
      <c r="I2" s="9">
        <f>korona_megyei!I337-korona_megyei!I336</f>
        <v>307</v>
      </c>
      <c r="J2" s="9">
        <f>korona_megyei!J337-korona_megyei!J336</f>
        <v>246</v>
      </c>
      <c r="K2" s="9">
        <f>korona_megyei!K337-korona_megyei!K336</f>
        <v>71</v>
      </c>
      <c r="L2" s="9">
        <f>korona_megyei!L337-korona_megyei!L336</f>
        <v>38</v>
      </c>
      <c r="M2" s="9">
        <f>korona_megyei!M337-korona_megyei!M336</f>
        <v>229</v>
      </c>
      <c r="N2" s="9">
        <f>korona_megyei!N337-korona_megyei!N336</f>
        <v>15</v>
      </c>
      <c r="O2" s="9">
        <f>korona_megyei!O337-korona_megyei!O336</f>
        <v>711</v>
      </c>
      <c r="P2" s="9">
        <f>korona_megyei!P337-korona_megyei!P336</f>
        <v>270</v>
      </c>
      <c r="Q2" s="9">
        <f>korona_megyei!Q337-korona_megyei!Q336</f>
        <v>221</v>
      </c>
      <c r="R2" s="9">
        <f>korona_megyei!R337-korona_megyei!R336</f>
        <v>84</v>
      </c>
      <c r="S2" s="9">
        <f>korona_megyei!S337-korona_megyei!S336</f>
        <v>48</v>
      </c>
      <c r="T2" s="9">
        <f>korona_megyei!T337-korona_megyei!T336</f>
        <v>104</v>
      </c>
      <c r="U2" s="9">
        <f>korona_megyei!U337-korona_megyei!U336</f>
        <v>51</v>
      </c>
      <c r="V2" s="9">
        <f t="shared" ref="V2:V15" si="0">SUM(B2:U2)</f>
        <v>4276</v>
      </c>
    </row>
    <row r="3" spans="1:22" x14ac:dyDescent="0.25">
      <c r="A3" s="2">
        <f>korona_megyei!A338</f>
        <v>44257</v>
      </c>
      <c r="B3" s="9">
        <f>korona_megyei!B338-korona_megyei!B337</f>
        <v>88</v>
      </c>
      <c r="C3" s="9">
        <f>korona_megyei!C338-korona_megyei!C337</f>
        <v>67</v>
      </c>
      <c r="D3" s="9">
        <f>korona_megyei!D338-korona_megyei!D337</f>
        <v>36</v>
      </c>
      <c r="E3" s="9">
        <f>korona_megyei!E338-korona_megyei!E337</f>
        <v>55</v>
      </c>
      <c r="F3" s="9">
        <f>korona_megyei!F338-korona_megyei!F337</f>
        <v>728</v>
      </c>
      <c r="G3" s="9">
        <f>korona_megyei!G338-korona_megyei!G337</f>
        <v>87</v>
      </c>
      <c r="H3" s="9">
        <f>korona_megyei!H338-korona_megyei!H337</f>
        <v>81</v>
      </c>
      <c r="I3" s="9">
        <f>korona_megyei!I338-korona_megyei!I337</f>
        <v>143</v>
      </c>
      <c r="J3" s="9">
        <f>korona_megyei!J338-korona_megyei!J337</f>
        <v>112</v>
      </c>
      <c r="K3" s="9">
        <f>korona_megyei!K338-korona_megyei!K337</f>
        <v>33</v>
      </c>
      <c r="L3" s="9">
        <f>korona_megyei!L338-korona_megyei!L337</f>
        <v>26</v>
      </c>
      <c r="M3" s="9">
        <f>korona_megyei!M338-korona_megyei!M337</f>
        <v>206</v>
      </c>
      <c r="N3" s="9">
        <f>korona_megyei!N338-korona_megyei!N337</f>
        <v>115</v>
      </c>
      <c r="O3" s="9">
        <f>korona_megyei!O338-korona_megyei!O337</f>
        <v>606</v>
      </c>
      <c r="P3" s="9">
        <f>korona_megyei!P338-korona_megyei!P337</f>
        <v>137</v>
      </c>
      <c r="Q3" s="9">
        <f>korona_megyei!Q338-korona_megyei!Q337</f>
        <v>158</v>
      </c>
      <c r="R3" s="9">
        <f>korona_megyei!R338-korona_megyei!R337</f>
        <v>38</v>
      </c>
      <c r="S3" s="9">
        <f>korona_megyei!S338-korona_megyei!S337</f>
        <v>49</v>
      </c>
      <c r="T3" s="9">
        <f>korona_megyei!T338-korona_megyei!T337</f>
        <v>29</v>
      </c>
      <c r="U3" s="9">
        <f>korona_megyei!U338-korona_megyei!U337</f>
        <v>20</v>
      </c>
      <c r="V3" s="9">
        <f t="shared" si="0"/>
        <v>2814</v>
      </c>
    </row>
    <row r="4" spans="1:22" x14ac:dyDescent="0.25">
      <c r="A4" s="2">
        <f>korona_megyei!A339</f>
        <v>44258</v>
      </c>
      <c r="B4" s="9">
        <f>korona_megyei!B339-korona_megyei!B338</f>
        <v>131</v>
      </c>
      <c r="C4" s="9">
        <f>korona_megyei!C339-korona_megyei!C338</f>
        <v>92</v>
      </c>
      <c r="D4" s="9">
        <f>korona_megyei!D339-korona_megyei!D338</f>
        <v>54</v>
      </c>
      <c r="E4" s="9">
        <f>korona_megyei!E339-korona_megyei!E338</f>
        <v>190</v>
      </c>
      <c r="F4" s="9">
        <f>korona_megyei!F339-korona_megyei!F338</f>
        <v>924</v>
      </c>
      <c r="G4" s="9">
        <f>korona_megyei!G339-korona_megyei!G338</f>
        <v>136</v>
      </c>
      <c r="H4" s="9">
        <f>korona_megyei!H339-korona_megyei!H338</f>
        <v>143</v>
      </c>
      <c r="I4" s="9">
        <f>korona_megyei!I339-korona_megyei!I338</f>
        <v>214</v>
      </c>
      <c r="J4" s="9">
        <f>korona_megyei!J339-korona_megyei!J338</f>
        <v>184</v>
      </c>
      <c r="K4" s="9">
        <f>korona_megyei!K339-korona_megyei!K338</f>
        <v>108</v>
      </c>
      <c r="L4" s="9">
        <f>korona_megyei!L339-korona_megyei!L338</f>
        <v>37</v>
      </c>
      <c r="M4" s="9">
        <f>korona_megyei!M339-korona_megyei!M338</f>
        <v>298</v>
      </c>
      <c r="N4" s="9">
        <f>korona_megyei!N339-korona_megyei!N338</f>
        <v>191</v>
      </c>
      <c r="O4" s="9">
        <f>korona_megyei!O339-korona_megyei!O338</f>
        <v>747</v>
      </c>
      <c r="P4" s="9">
        <f>korona_megyei!P339-korona_megyei!P338</f>
        <v>242</v>
      </c>
      <c r="Q4" s="9">
        <f>korona_megyei!Q339-korona_megyei!Q338</f>
        <v>190</v>
      </c>
      <c r="R4" s="9">
        <f>korona_megyei!R339-korona_megyei!R338</f>
        <v>84</v>
      </c>
      <c r="S4" s="9">
        <f>korona_megyei!S339-korona_megyei!S338</f>
        <v>69</v>
      </c>
      <c r="T4" s="9">
        <f>korona_megyei!T339-korona_megyei!T338</f>
        <v>140</v>
      </c>
      <c r="U4" s="9">
        <f>korona_megyei!U339-korona_megyei!U338</f>
        <v>37</v>
      </c>
      <c r="V4" s="9">
        <f t="shared" si="0"/>
        <v>4211</v>
      </c>
    </row>
    <row r="5" spans="1:22" x14ac:dyDescent="0.25">
      <c r="A5" s="2">
        <f>korona_megyei!A340</f>
        <v>44259</v>
      </c>
      <c r="B5" s="9">
        <f>korona_megyei!B340-korona_megyei!B339</f>
        <v>299</v>
      </c>
      <c r="C5" s="9">
        <f>korona_megyei!C340-korona_megyei!C339</f>
        <v>143</v>
      </c>
      <c r="D5" s="9">
        <f>korona_megyei!D340-korona_megyei!D339</f>
        <v>124</v>
      </c>
      <c r="E5" s="9">
        <f>korona_megyei!E340-korona_megyei!E339</f>
        <v>354</v>
      </c>
      <c r="F5" s="9">
        <f>korona_megyei!F340-korona_megyei!F339</f>
        <v>1242</v>
      </c>
      <c r="G5" s="9">
        <f>korona_megyei!G340-korona_megyei!G339</f>
        <v>315</v>
      </c>
      <c r="H5" s="9">
        <f>korona_megyei!H340-korona_megyei!H339</f>
        <v>336</v>
      </c>
      <c r="I5" s="9">
        <f>korona_megyei!I340-korona_megyei!I339</f>
        <v>406</v>
      </c>
      <c r="J5" s="9">
        <f>korona_megyei!J340-korona_megyei!J339</f>
        <v>341</v>
      </c>
      <c r="K5" s="9">
        <f>korona_megyei!K340-korona_megyei!K339</f>
        <v>98</v>
      </c>
      <c r="L5" s="9">
        <f>korona_megyei!L340-korona_megyei!L339</f>
        <v>80</v>
      </c>
      <c r="M5" s="9">
        <f>korona_megyei!M340-korona_megyei!M339</f>
        <v>307</v>
      </c>
      <c r="N5" s="9">
        <f>korona_megyei!N340-korona_megyei!N339</f>
        <v>208</v>
      </c>
      <c r="O5" s="9">
        <f>korona_megyei!O340-korona_megyei!O339</f>
        <v>910</v>
      </c>
      <c r="P5" s="9">
        <f>korona_megyei!P340-korona_megyei!P339</f>
        <v>297</v>
      </c>
      <c r="Q5" s="9">
        <f>korona_megyei!Q340-korona_megyei!Q339</f>
        <v>323</v>
      </c>
      <c r="R5" s="9">
        <f>korona_megyei!R340-korona_megyei!R339</f>
        <v>144</v>
      </c>
      <c r="S5" s="9">
        <f>korona_megyei!S340-korona_megyei!S339</f>
        <v>119</v>
      </c>
      <c r="T5" s="9">
        <f>korona_megyei!T340-korona_megyei!T339</f>
        <v>162</v>
      </c>
      <c r="U5" s="9">
        <f>korona_megyei!U340-korona_megyei!U339</f>
        <v>70</v>
      </c>
      <c r="V5" s="9">
        <f t="shared" si="0"/>
        <v>6278</v>
      </c>
    </row>
    <row r="6" spans="1:22" x14ac:dyDescent="0.25">
      <c r="A6" s="2">
        <f>korona_megyei!A341</f>
        <v>44260</v>
      </c>
      <c r="B6" s="9">
        <f>korona_megyei!B341-korona_megyei!B340</f>
        <v>293</v>
      </c>
      <c r="C6" s="9">
        <f>korona_megyei!C341-korona_megyei!C340</f>
        <v>143</v>
      </c>
      <c r="D6" s="9">
        <f>korona_megyei!D341-korona_megyei!D340</f>
        <v>118</v>
      </c>
      <c r="E6" s="9">
        <f>korona_megyei!E341-korona_megyei!E340</f>
        <v>409</v>
      </c>
      <c r="F6" s="9">
        <f>korona_megyei!F341-korona_megyei!F340</f>
        <v>1063</v>
      </c>
      <c r="G6" s="9">
        <f>korona_megyei!G341-korona_megyei!G340</f>
        <v>259</v>
      </c>
      <c r="H6" s="9">
        <f>korona_megyei!H341-korona_megyei!H340</f>
        <v>383</v>
      </c>
      <c r="I6" s="9">
        <f>korona_megyei!I341-korona_megyei!I340</f>
        <v>512</v>
      </c>
      <c r="J6" s="9">
        <f>korona_megyei!J341-korona_megyei!J340</f>
        <v>442</v>
      </c>
      <c r="K6" s="9">
        <f>korona_megyei!K341-korona_megyei!K340</f>
        <v>116</v>
      </c>
      <c r="L6" s="9">
        <f>korona_megyei!L341-korona_megyei!L340</f>
        <v>102</v>
      </c>
      <c r="M6" s="9">
        <f>korona_megyei!M341-korona_megyei!M340</f>
        <v>204</v>
      </c>
      <c r="N6" s="9">
        <f>korona_megyei!N341-korona_megyei!N340</f>
        <v>168</v>
      </c>
      <c r="O6" s="9">
        <f>korona_megyei!O341-korona_megyei!O340</f>
        <v>858</v>
      </c>
      <c r="P6" s="9">
        <f>korona_megyei!P341-korona_megyei!P340</f>
        <v>408</v>
      </c>
      <c r="Q6" s="9">
        <f>korona_megyei!Q341-korona_megyei!Q340</f>
        <v>359</v>
      </c>
      <c r="R6" s="9">
        <f>korona_megyei!R341-korona_megyei!R340</f>
        <v>133</v>
      </c>
      <c r="S6" s="9">
        <f>korona_megyei!S341-korona_megyei!S340</f>
        <v>166</v>
      </c>
      <c r="T6" s="9">
        <f>korona_megyei!T341-korona_megyei!T340</f>
        <v>160</v>
      </c>
      <c r="U6" s="9">
        <f>korona_megyei!U341-korona_megyei!U340</f>
        <v>73</v>
      </c>
      <c r="V6" s="9">
        <f t="shared" si="0"/>
        <v>6369</v>
      </c>
    </row>
    <row r="7" spans="1:22" x14ac:dyDescent="0.25">
      <c r="A7" s="2">
        <f>korona_megyei!A342</f>
        <v>44261</v>
      </c>
      <c r="B7" s="9">
        <f>korona_megyei!B342-korona_megyei!B341</f>
        <v>296</v>
      </c>
      <c r="C7" s="9">
        <f>korona_megyei!C342-korona_megyei!C341</f>
        <v>175</v>
      </c>
      <c r="D7" s="9">
        <f>korona_megyei!D342-korona_megyei!D341</f>
        <v>118</v>
      </c>
      <c r="E7" s="9">
        <f>korona_megyei!E342-korona_megyei!E341</f>
        <v>451</v>
      </c>
      <c r="F7" s="9">
        <f>korona_megyei!F342-korona_megyei!F341</f>
        <v>1362</v>
      </c>
      <c r="G7" s="9">
        <f>korona_megyei!G342-korona_megyei!G341</f>
        <v>236</v>
      </c>
      <c r="H7" s="9">
        <f>korona_megyei!H342-korona_megyei!H341</f>
        <v>443</v>
      </c>
      <c r="I7" s="9">
        <f>korona_megyei!I342-korona_megyei!I341</f>
        <v>488</v>
      </c>
      <c r="J7" s="9">
        <f>korona_megyei!J342-korona_megyei!J341</f>
        <v>381</v>
      </c>
      <c r="K7" s="9">
        <f>korona_megyei!K342-korona_megyei!K341</f>
        <v>129</v>
      </c>
      <c r="L7" s="9">
        <f>korona_megyei!L342-korona_megyei!L341</f>
        <v>85</v>
      </c>
      <c r="M7" s="9">
        <f>korona_megyei!M342-korona_megyei!M341</f>
        <v>410</v>
      </c>
      <c r="N7" s="9">
        <f>korona_megyei!N342-korona_megyei!N341</f>
        <v>259</v>
      </c>
      <c r="O7" s="9">
        <f>korona_megyei!O342-korona_megyei!O341</f>
        <v>1120</v>
      </c>
      <c r="P7" s="9">
        <f>korona_megyei!P342-korona_megyei!P341</f>
        <v>387</v>
      </c>
      <c r="Q7" s="9">
        <f>korona_megyei!Q342-korona_megyei!Q341</f>
        <v>344</v>
      </c>
      <c r="R7" s="9">
        <f>korona_megyei!R342-korona_megyei!R341</f>
        <v>169</v>
      </c>
      <c r="S7" s="9">
        <f>korona_megyei!S342-korona_megyei!S341</f>
        <v>165</v>
      </c>
      <c r="T7" s="9">
        <f>korona_megyei!T342-korona_megyei!T341</f>
        <v>186</v>
      </c>
      <c r="U7" s="9">
        <f>korona_megyei!U342-korona_megyei!U341</f>
        <v>65</v>
      </c>
      <c r="V7" s="9">
        <f t="shared" si="0"/>
        <v>7269</v>
      </c>
    </row>
    <row r="8" spans="1:22" x14ac:dyDescent="0.25">
      <c r="A8" s="2">
        <f>korona_megyei!A343</f>
        <v>44262</v>
      </c>
      <c r="B8" s="9">
        <f>korona_megyei!B343-korona_megyei!B342</f>
        <v>292</v>
      </c>
      <c r="C8" s="9">
        <f>korona_megyei!C343-korona_megyei!C342</f>
        <v>137</v>
      </c>
      <c r="D8" s="9">
        <f>korona_megyei!D343-korona_megyei!D342</f>
        <v>75</v>
      </c>
      <c r="E8" s="9">
        <f>korona_megyei!E343-korona_megyei!E342</f>
        <v>383</v>
      </c>
      <c r="F8" s="9">
        <f>korona_megyei!F343-korona_megyei!F342</f>
        <v>1197</v>
      </c>
      <c r="G8" s="9">
        <f>korona_megyei!G343-korona_megyei!G342</f>
        <v>234</v>
      </c>
      <c r="H8" s="9">
        <f>korona_megyei!H343-korona_megyei!H342</f>
        <v>377</v>
      </c>
      <c r="I8" s="9">
        <f>korona_megyei!I343-korona_megyei!I342</f>
        <v>440</v>
      </c>
      <c r="J8" s="9">
        <f>korona_megyei!J343-korona_megyei!J342</f>
        <v>266</v>
      </c>
      <c r="K8" s="9">
        <f>korona_megyei!K343-korona_megyei!K342</f>
        <v>153</v>
      </c>
      <c r="L8" s="9">
        <f>korona_megyei!L343-korona_megyei!L342</f>
        <v>70</v>
      </c>
      <c r="M8" s="9">
        <f>korona_megyei!M343-korona_megyei!M342</f>
        <v>291</v>
      </c>
      <c r="N8" s="9">
        <f>korona_megyei!N343-korona_megyei!N342</f>
        <v>202</v>
      </c>
      <c r="O8" s="9">
        <f>korona_megyei!O343-korona_megyei!O342</f>
        <v>901</v>
      </c>
      <c r="P8" s="9">
        <f>korona_megyei!P343-korona_megyei!P342</f>
        <v>369</v>
      </c>
      <c r="Q8" s="9">
        <f>korona_megyei!Q343-korona_megyei!Q342</f>
        <v>320</v>
      </c>
      <c r="R8" s="9">
        <f>korona_megyei!R343-korona_megyei!R342</f>
        <v>169</v>
      </c>
      <c r="S8" s="9">
        <f>korona_megyei!S343-korona_megyei!S342</f>
        <v>145</v>
      </c>
      <c r="T8" s="9">
        <f>korona_megyei!T343-korona_megyei!T342</f>
        <v>125</v>
      </c>
      <c r="U8" s="9">
        <f>korona_megyei!U343-korona_megyei!U342</f>
        <v>55</v>
      </c>
      <c r="V8" s="9">
        <f t="shared" si="0"/>
        <v>6201</v>
      </c>
    </row>
    <row r="9" spans="1:22" x14ac:dyDescent="0.25">
      <c r="A9" s="2">
        <f>korona_megyei!A344</f>
        <v>44263</v>
      </c>
      <c r="B9" s="9">
        <f>korona_megyei!B344-korona_megyei!B343</f>
        <v>117</v>
      </c>
      <c r="C9" s="9">
        <f>korona_megyei!C344-korona_megyei!C343</f>
        <v>64</v>
      </c>
      <c r="D9" s="9">
        <f>korona_megyei!D344-korona_megyei!D343</f>
        <v>42</v>
      </c>
      <c r="E9" s="9">
        <f>korona_megyei!E344-korona_megyei!E343</f>
        <v>219</v>
      </c>
      <c r="F9" s="9">
        <f>korona_megyei!F344-korona_megyei!F343</f>
        <v>494</v>
      </c>
      <c r="G9" s="9">
        <f>korona_megyei!G344-korona_megyei!G343</f>
        <v>97</v>
      </c>
      <c r="H9" s="9">
        <f>korona_megyei!H344-korona_megyei!H343</f>
        <v>77</v>
      </c>
      <c r="I9" s="9">
        <f>korona_megyei!I344-korona_megyei!I343</f>
        <v>238</v>
      </c>
      <c r="J9" s="9">
        <f>korona_megyei!J344-korona_megyei!J343</f>
        <v>120</v>
      </c>
      <c r="K9" s="9">
        <f>korona_megyei!K344-korona_megyei!K343</f>
        <v>43</v>
      </c>
      <c r="L9" s="9">
        <f>korona_megyei!L344-korona_megyei!L343</f>
        <v>53</v>
      </c>
      <c r="M9" s="9">
        <f>korona_megyei!M344-korona_megyei!M343</f>
        <v>119</v>
      </c>
      <c r="N9" s="9">
        <f>korona_megyei!N344-korona_megyei!N343</f>
        <v>32</v>
      </c>
      <c r="O9" s="9">
        <f>korona_megyei!O344-korona_megyei!O343</f>
        <v>423</v>
      </c>
      <c r="P9" s="9">
        <f>korona_megyei!P344-korona_megyei!P343</f>
        <v>137</v>
      </c>
      <c r="Q9" s="9">
        <f>korona_megyei!Q344-korona_megyei!Q343</f>
        <v>175</v>
      </c>
      <c r="R9" s="9">
        <f>korona_megyei!R344-korona_megyei!R343</f>
        <v>65</v>
      </c>
      <c r="S9" s="9">
        <f>korona_megyei!S344-korona_megyei!S343</f>
        <v>72</v>
      </c>
      <c r="T9" s="9">
        <f>korona_megyei!T344-korona_megyei!T343</f>
        <v>71</v>
      </c>
      <c r="U9" s="9">
        <f>korona_megyei!U344-korona_megyei!U343</f>
        <v>38</v>
      </c>
      <c r="V9" s="9">
        <f t="shared" si="0"/>
        <v>2696</v>
      </c>
    </row>
    <row r="10" spans="1:22" x14ac:dyDescent="0.25">
      <c r="A10" s="2">
        <f>korona_megyei!A345</f>
        <v>44264</v>
      </c>
      <c r="B10" s="9">
        <f>korona_megyei!B345-korona_megyei!B344</f>
        <v>222</v>
      </c>
      <c r="C10" s="9">
        <f>korona_megyei!C345-korona_megyei!C344</f>
        <v>183</v>
      </c>
      <c r="D10" s="9">
        <f>korona_megyei!D345-korona_megyei!D344</f>
        <v>90</v>
      </c>
      <c r="E10" s="9">
        <f>korona_megyei!E345-korona_megyei!E344</f>
        <v>136</v>
      </c>
      <c r="F10" s="9">
        <f>korona_megyei!F345-korona_megyei!F344</f>
        <v>1451</v>
      </c>
      <c r="G10" s="9">
        <f>korona_megyei!G345-korona_megyei!G344</f>
        <v>240</v>
      </c>
      <c r="H10" s="9">
        <f>korona_megyei!H345-korona_megyei!H344</f>
        <v>310</v>
      </c>
      <c r="I10" s="9">
        <f>korona_megyei!I345-korona_megyei!I344</f>
        <v>359</v>
      </c>
      <c r="J10" s="9">
        <f>korona_megyei!J345-korona_megyei!J344</f>
        <v>265</v>
      </c>
      <c r="K10" s="9">
        <f>korona_megyei!K345-korona_megyei!K344</f>
        <v>116</v>
      </c>
      <c r="L10" s="9">
        <f>korona_megyei!L345-korona_megyei!L344</f>
        <v>89</v>
      </c>
      <c r="M10" s="9">
        <f>korona_megyei!M345-korona_megyei!M344</f>
        <v>460</v>
      </c>
      <c r="N10" s="9">
        <f>korona_megyei!N345-korona_megyei!N344</f>
        <v>113</v>
      </c>
      <c r="O10" s="9">
        <f>korona_megyei!O345-korona_megyei!O344</f>
        <v>1300</v>
      </c>
      <c r="P10" s="9">
        <f>korona_megyei!P345-korona_megyei!P344</f>
        <v>353</v>
      </c>
      <c r="Q10" s="9">
        <f>korona_megyei!Q345-korona_megyei!Q344</f>
        <v>343</v>
      </c>
      <c r="R10" s="9">
        <f>korona_megyei!R345-korona_megyei!R344</f>
        <v>150</v>
      </c>
      <c r="S10" s="9">
        <f>korona_megyei!S345-korona_megyei!S344</f>
        <v>103</v>
      </c>
      <c r="T10" s="9">
        <f>korona_megyei!T345-korona_megyei!T344</f>
        <v>127</v>
      </c>
      <c r="U10" s="9">
        <f>korona_megyei!U345-korona_megyei!U344</f>
        <v>54</v>
      </c>
      <c r="V10" s="9">
        <f t="shared" si="0"/>
        <v>6464</v>
      </c>
    </row>
    <row r="11" spans="1:22" x14ac:dyDescent="0.25">
      <c r="A11" s="2">
        <f>korona_megyei!A346</f>
        <v>44265</v>
      </c>
      <c r="B11" s="9">
        <f>korona_megyei!B346-korona_megyei!B345</f>
        <v>197</v>
      </c>
      <c r="C11" s="9">
        <f>korona_megyei!C346-korona_megyei!C345</f>
        <v>132</v>
      </c>
      <c r="D11" s="9">
        <f>korona_megyei!D346-korona_megyei!D345</f>
        <v>63</v>
      </c>
      <c r="E11" s="9">
        <f>korona_megyei!E346-korona_megyei!E345</f>
        <v>234</v>
      </c>
      <c r="F11" s="9">
        <f>korona_megyei!F346-korona_megyei!F345</f>
        <v>1480</v>
      </c>
      <c r="G11" s="9">
        <f>korona_megyei!G346-korona_megyei!G345</f>
        <v>170</v>
      </c>
      <c r="H11" s="9">
        <f>korona_megyei!H346-korona_megyei!H345</f>
        <v>171</v>
      </c>
      <c r="I11" s="9">
        <f>korona_megyei!I346-korona_megyei!I345</f>
        <v>236</v>
      </c>
      <c r="J11" s="9">
        <f>korona_megyei!J346-korona_megyei!J345</f>
        <v>283</v>
      </c>
      <c r="K11" s="9">
        <f>korona_megyei!K346-korona_megyei!K345</f>
        <v>149</v>
      </c>
      <c r="L11" s="9">
        <f>korona_megyei!L346-korona_megyei!L345</f>
        <v>64</v>
      </c>
      <c r="M11" s="9">
        <f>korona_megyei!M346-korona_megyei!M345</f>
        <v>315</v>
      </c>
      <c r="N11" s="9">
        <f>korona_megyei!N346-korona_megyei!N345</f>
        <v>176</v>
      </c>
      <c r="O11" s="9">
        <f>korona_megyei!O346-korona_megyei!O345</f>
        <v>1154</v>
      </c>
      <c r="P11" s="9">
        <f>korona_megyei!P346-korona_megyei!P345</f>
        <v>244</v>
      </c>
      <c r="Q11" s="9">
        <f>korona_megyei!Q346-korona_megyei!Q345</f>
        <v>253</v>
      </c>
      <c r="R11" s="9">
        <f>korona_megyei!R346-korona_megyei!R345</f>
        <v>60</v>
      </c>
      <c r="S11" s="9">
        <f>korona_megyei!S346-korona_megyei!S345</f>
        <v>94</v>
      </c>
      <c r="T11" s="9">
        <f>korona_megyei!T346-korona_megyei!T345</f>
        <v>177</v>
      </c>
      <c r="U11" s="9">
        <f>korona_megyei!U346-korona_megyei!U345</f>
        <v>31</v>
      </c>
      <c r="V11" s="9">
        <f t="shared" si="0"/>
        <v>5683</v>
      </c>
    </row>
    <row r="12" spans="1:22" x14ac:dyDescent="0.25">
      <c r="A12" s="2">
        <f>korona_megyei!A347</f>
        <v>44266</v>
      </c>
      <c r="B12" s="9">
        <f>korona_megyei!B347-korona_megyei!B346</f>
        <v>401</v>
      </c>
      <c r="C12" s="9">
        <f>korona_megyei!C347-korona_megyei!C346</f>
        <v>216</v>
      </c>
      <c r="D12" s="9">
        <f>korona_megyei!D347-korona_megyei!D346</f>
        <v>144</v>
      </c>
      <c r="E12" s="9">
        <f>korona_megyei!E347-korona_megyei!E346</f>
        <v>292</v>
      </c>
      <c r="F12" s="9">
        <f>korona_megyei!F347-korona_megyei!F346</f>
        <v>1615</v>
      </c>
      <c r="G12" s="9">
        <f>korona_megyei!G347-korona_megyei!G346</f>
        <v>393</v>
      </c>
      <c r="H12" s="9">
        <f>korona_megyei!H347-korona_megyei!H346</f>
        <v>456</v>
      </c>
      <c r="I12" s="9">
        <f>korona_megyei!I347-korona_megyei!I346</f>
        <v>652</v>
      </c>
      <c r="J12" s="9">
        <f>korona_megyei!J347-korona_megyei!J346</f>
        <v>451</v>
      </c>
      <c r="K12" s="9">
        <f>korona_megyei!K347-korona_megyei!K346</f>
        <v>154</v>
      </c>
      <c r="L12" s="9">
        <f>korona_megyei!L347-korona_megyei!L346</f>
        <v>123</v>
      </c>
      <c r="M12" s="9">
        <f>korona_megyei!M347-korona_megyei!M346</f>
        <v>278</v>
      </c>
      <c r="N12" s="9">
        <f>korona_megyei!N347-korona_megyei!N346</f>
        <v>241</v>
      </c>
      <c r="O12" s="9">
        <f>korona_megyei!O347-korona_megyei!O346</f>
        <v>1447</v>
      </c>
      <c r="P12" s="9">
        <f>korona_megyei!P347-korona_megyei!P346</f>
        <v>364</v>
      </c>
      <c r="Q12" s="9">
        <f>korona_megyei!Q347-korona_megyei!Q346</f>
        <v>511</v>
      </c>
      <c r="R12" s="9">
        <f>korona_megyei!R347-korona_megyei!R346</f>
        <v>133</v>
      </c>
      <c r="S12" s="9">
        <f>korona_megyei!S347-korona_megyei!S346</f>
        <v>147</v>
      </c>
      <c r="T12" s="9">
        <f>korona_megyei!T347-korona_megyei!T346</f>
        <v>181</v>
      </c>
      <c r="U12" s="9">
        <f>korona_megyei!U347-korona_megyei!U346</f>
        <v>113</v>
      </c>
      <c r="V12" s="9">
        <f t="shared" si="0"/>
        <v>8312</v>
      </c>
    </row>
    <row r="13" spans="1:22" x14ac:dyDescent="0.25">
      <c r="A13" s="2">
        <f>korona_megyei!A348</f>
        <v>44267</v>
      </c>
      <c r="B13" s="9">
        <f>korona_megyei!B348-korona_megyei!B347</f>
        <v>358</v>
      </c>
      <c r="C13" s="9">
        <f>korona_megyei!C348-korona_megyei!C347</f>
        <v>201</v>
      </c>
      <c r="D13" s="9">
        <f>korona_megyei!D348-korona_megyei!D347</f>
        <v>129</v>
      </c>
      <c r="E13" s="9">
        <f>korona_megyei!E348-korona_megyei!E347</f>
        <v>539</v>
      </c>
      <c r="F13" s="9">
        <f>korona_megyei!F348-korona_megyei!F347</f>
        <v>1898</v>
      </c>
      <c r="G13" s="9">
        <f>korona_megyei!G348-korona_megyei!G347</f>
        <v>279</v>
      </c>
      <c r="H13" s="9">
        <f>korona_megyei!H348-korona_megyei!H347</f>
        <v>521</v>
      </c>
      <c r="I13" s="9">
        <f>korona_megyei!I348-korona_megyei!I347</f>
        <v>576</v>
      </c>
      <c r="J13" s="9">
        <f>korona_megyei!J348-korona_megyei!J347</f>
        <v>437</v>
      </c>
      <c r="K13" s="9">
        <f>korona_megyei!K348-korona_megyei!K347</f>
        <v>117</v>
      </c>
      <c r="L13" s="9">
        <f>korona_megyei!L348-korona_megyei!L347</f>
        <v>139</v>
      </c>
      <c r="M13" s="9">
        <f>korona_megyei!M348-korona_megyei!M347</f>
        <v>358</v>
      </c>
      <c r="N13" s="9">
        <f>korona_megyei!N348-korona_megyei!N347</f>
        <v>241</v>
      </c>
      <c r="O13" s="9">
        <f>korona_megyei!O348-korona_megyei!O347</f>
        <v>1763</v>
      </c>
      <c r="P13" s="9">
        <f>korona_megyei!P348-korona_megyei!P347</f>
        <v>365</v>
      </c>
      <c r="Q13" s="9">
        <f>korona_megyei!Q348-korona_megyei!Q347</f>
        <v>450</v>
      </c>
      <c r="R13" s="9">
        <f>korona_megyei!R348-korona_megyei!R347</f>
        <v>167</v>
      </c>
      <c r="S13" s="9">
        <f>korona_megyei!S348-korona_megyei!S347</f>
        <v>177</v>
      </c>
      <c r="T13" s="9">
        <f>korona_megyei!T348-korona_megyei!T347</f>
        <v>209</v>
      </c>
      <c r="U13" s="9">
        <f>korona_megyei!U348-korona_megyei!U347</f>
        <v>87</v>
      </c>
      <c r="V13" s="9">
        <f t="shared" si="0"/>
        <v>9011</v>
      </c>
    </row>
    <row r="14" spans="1:22" x14ac:dyDescent="0.25">
      <c r="A14" s="2">
        <f>korona_megyei!A349</f>
        <v>44268</v>
      </c>
      <c r="B14" s="9">
        <f>korona_megyei!B349-korona_megyei!B348</f>
        <v>402</v>
      </c>
      <c r="C14" s="9">
        <f>korona_megyei!C349-korona_megyei!C348</f>
        <v>239</v>
      </c>
      <c r="D14" s="9">
        <f>korona_megyei!D349-korona_megyei!D348</f>
        <v>149</v>
      </c>
      <c r="E14" s="9">
        <f>korona_megyei!E349-korona_megyei!E348</f>
        <v>580</v>
      </c>
      <c r="F14" s="9">
        <f>korona_megyei!F349-korona_megyei!F348</f>
        <v>1824</v>
      </c>
      <c r="G14" s="9">
        <f>korona_megyei!G349-korona_megyei!G348</f>
        <v>368</v>
      </c>
      <c r="H14" s="9">
        <f>korona_megyei!H349-korona_megyei!H348</f>
        <v>543</v>
      </c>
      <c r="I14" s="9">
        <f>korona_megyei!I349-korona_megyei!I348</f>
        <v>622</v>
      </c>
      <c r="J14" s="9">
        <f>korona_megyei!J349-korona_megyei!J348</f>
        <v>448</v>
      </c>
      <c r="K14" s="9">
        <f>korona_megyei!K349-korona_megyei!K348</f>
        <v>197</v>
      </c>
      <c r="L14" s="9">
        <f>korona_megyei!L349-korona_megyei!L348</f>
        <v>138</v>
      </c>
      <c r="M14" s="9">
        <f>korona_megyei!M349-korona_megyei!M348</f>
        <v>373</v>
      </c>
      <c r="N14" s="9">
        <f>korona_megyei!N349-korona_megyei!N348</f>
        <v>281</v>
      </c>
      <c r="O14" s="9">
        <f>korona_megyei!O349-korona_megyei!O348</f>
        <v>1491</v>
      </c>
      <c r="P14" s="9">
        <f>korona_megyei!P349-korona_megyei!P348</f>
        <v>488</v>
      </c>
      <c r="Q14" s="9">
        <f>korona_megyei!Q349-korona_megyei!Q348</f>
        <v>490</v>
      </c>
      <c r="R14" s="9">
        <f>korona_megyei!R349-korona_megyei!R348</f>
        <v>163</v>
      </c>
      <c r="S14" s="9">
        <f>korona_megyei!S349-korona_megyei!S348</f>
        <v>249</v>
      </c>
      <c r="T14" s="9">
        <f>korona_megyei!T349-korona_megyei!T348</f>
        <v>273</v>
      </c>
      <c r="U14" s="9">
        <f>korona_megyei!U349-korona_megyei!U348</f>
        <v>126</v>
      </c>
      <c r="V14" s="9">
        <f t="shared" si="0"/>
        <v>9444</v>
      </c>
    </row>
    <row r="15" spans="1:22" x14ac:dyDescent="0.25">
      <c r="A15" s="2">
        <f>korona_megyei!A350</f>
        <v>44269</v>
      </c>
      <c r="B15" s="9">
        <f>korona_megyei!B350-korona_megyei!B349</f>
        <v>356</v>
      </c>
      <c r="C15" s="9">
        <f>korona_megyei!C350-korona_megyei!C349</f>
        <v>160</v>
      </c>
      <c r="D15" s="9">
        <f>korona_megyei!D350-korona_megyei!D349</f>
        <v>118</v>
      </c>
      <c r="E15" s="9">
        <f>korona_megyei!E350-korona_megyei!E349</f>
        <v>568</v>
      </c>
      <c r="F15" s="9">
        <f>korona_megyei!F350-korona_megyei!F349</f>
        <v>1841</v>
      </c>
      <c r="G15" s="9">
        <f>korona_megyei!G350-korona_megyei!G349</f>
        <v>276</v>
      </c>
      <c r="H15" s="9">
        <f>korona_megyei!H350-korona_megyei!H349</f>
        <v>401</v>
      </c>
      <c r="I15" s="9">
        <f>korona_megyei!I350-korona_megyei!I349</f>
        <v>587</v>
      </c>
      <c r="J15" s="9">
        <f>korona_megyei!J350-korona_megyei!J349</f>
        <v>378</v>
      </c>
      <c r="K15" s="9">
        <f>korona_megyei!K350-korona_megyei!K349</f>
        <v>190</v>
      </c>
      <c r="L15" s="9">
        <f>korona_megyei!L350-korona_megyei!L349</f>
        <v>119</v>
      </c>
      <c r="M15" s="9">
        <f>korona_megyei!M350-korona_megyei!M349</f>
        <v>582</v>
      </c>
      <c r="N15" s="9">
        <f>korona_megyei!N350-korona_megyei!N349</f>
        <v>213</v>
      </c>
      <c r="O15" s="9">
        <f>korona_megyei!O350-korona_megyei!O349</f>
        <v>1385</v>
      </c>
      <c r="P15" s="9">
        <f>korona_megyei!P350-korona_megyei!P349</f>
        <v>450</v>
      </c>
      <c r="Q15" s="9">
        <f>korona_megyei!Q350-korona_megyei!Q349</f>
        <v>373</v>
      </c>
      <c r="R15" s="9">
        <f>korona_megyei!R350-korona_megyei!R349</f>
        <v>196</v>
      </c>
      <c r="S15" s="9">
        <f>korona_megyei!S350-korona_megyei!S349</f>
        <v>288</v>
      </c>
      <c r="T15" s="9">
        <f>korona_megyei!T350-korona_megyei!T349</f>
        <v>280</v>
      </c>
      <c r="U15" s="9">
        <f>korona_megyei!U350-korona_megyei!U349</f>
        <v>102</v>
      </c>
      <c r="V15" s="9">
        <f t="shared" si="0"/>
        <v>8863</v>
      </c>
    </row>
    <row r="16" spans="1:22" x14ac:dyDescent="0.25">
      <c r="A16" s="2">
        <f>korona_megyei!A351</f>
        <v>44270</v>
      </c>
      <c r="B16" s="9">
        <f>korona_megyei!B351-korona_megyei!B350</f>
        <v>396</v>
      </c>
      <c r="C16" s="9">
        <f>korona_megyei!C351-korona_megyei!C350</f>
        <v>193</v>
      </c>
      <c r="D16" s="9">
        <f>korona_megyei!D351-korona_megyei!D350</f>
        <v>112</v>
      </c>
      <c r="E16" s="9">
        <f>korona_megyei!E351-korona_megyei!E350</f>
        <v>404</v>
      </c>
      <c r="F16" s="9">
        <f>korona_megyei!F351-korona_megyei!F350</f>
        <v>1639</v>
      </c>
      <c r="G16" s="9">
        <f>korona_megyei!G351-korona_megyei!G350</f>
        <v>308</v>
      </c>
      <c r="H16" s="9">
        <f>korona_megyei!H351-korona_megyei!H350</f>
        <v>515</v>
      </c>
      <c r="I16" s="9">
        <f>korona_megyei!I351-korona_megyei!I350</f>
        <v>424</v>
      </c>
      <c r="J16" s="9">
        <f>korona_megyei!J351-korona_megyei!J350</f>
        <v>347</v>
      </c>
      <c r="K16" s="9">
        <f>korona_megyei!K351-korona_megyei!K350</f>
        <v>145</v>
      </c>
      <c r="L16" s="9">
        <f>korona_megyei!L351-korona_megyei!L350</f>
        <v>87</v>
      </c>
      <c r="M16" s="9">
        <f>korona_megyei!M351-korona_megyei!M350</f>
        <v>339</v>
      </c>
      <c r="N16" s="9">
        <f>korona_megyei!N351-korona_megyei!N350</f>
        <v>177</v>
      </c>
      <c r="O16" s="9">
        <f>korona_megyei!O351-korona_megyei!O350</f>
        <v>1528</v>
      </c>
      <c r="P16" s="9">
        <f>korona_megyei!P351-korona_megyei!P350</f>
        <v>236</v>
      </c>
      <c r="Q16" s="9">
        <f>korona_megyei!Q351-korona_megyei!Q350</f>
        <v>342</v>
      </c>
      <c r="R16" s="9">
        <f>korona_megyei!R351-korona_megyei!R350</f>
        <v>132</v>
      </c>
      <c r="S16" s="9">
        <f>korona_megyei!S351-korona_megyei!S350</f>
        <v>115</v>
      </c>
      <c r="T16" s="9">
        <f>korona_megyei!T351-korona_megyei!T350</f>
        <v>186</v>
      </c>
      <c r="U16" s="9">
        <f>korona_megyei!U351-korona_megyei!U350</f>
        <v>81</v>
      </c>
      <c r="V16" s="9">
        <f t="shared" ref="V16:V19" si="1">SUM(B16:U16)</f>
        <v>7706</v>
      </c>
    </row>
    <row r="17" spans="1:22" x14ac:dyDescent="0.25">
      <c r="A17" s="2">
        <f>korona_megyei!A352</f>
        <v>44271</v>
      </c>
      <c r="B17" s="9">
        <f>korona_megyei!B352-korona_megyei!B351</f>
        <v>179</v>
      </c>
      <c r="C17" s="9">
        <f>korona_megyei!C352-korona_megyei!C351</f>
        <v>134</v>
      </c>
      <c r="D17" s="9">
        <f>korona_megyei!D352-korona_megyei!D351</f>
        <v>66</v>
      </c>
      <c r="E17" s="9">
        <f>korona_megyei!E352-korona_megyei!E351</f>
        <v>68</v>
      </c>
      <c r="F17" s="9">
        <f>korona_megyei!F352-korona_megyei!F351</f>
        <v>978</v>
      </c>
      <c r="G17" s="9">
        <f>korona_megyei!G352-korona_megyei!G351</f>
        <v>185</v>
      </c>
      <c r="H17" s="9">
        <f>korona_megyei!H352-korona_megyei!H351</f>
        <v>205</v>
      </c>
      <c r="I17" s="9">
        <f>korona_megyei!I352-korona_megyei!I351</f>
        <v>242</v>
      </c>
      <c r="J17" s="9">
        <f>korona_megyei!J352-korona_megyei!J351</f>
        <v>190</v>
      </c>
      <c r="K17" s="9">
        <f>korona_megyei!K352-korona_megyei!K351</f>
        <v>91</v>
      </c>
      <c r="L17" s="9">
        <f>korona_megyei!L352-korona_megyei!L351</f>
        <v>116</v>
      </c>
      <c r="M17" s="9">
        <f>korona_megyei!M352-korona_megyei!M351</f>
        <v>314</v>
      </c>
      <c r="N17" s="9">
        <f>korona_megyei!N352-korona_megyei!N351</f>
        <v>81</v>
      </c>
      <c r="O17" s="9">
        <f>korona_megyei!O352-korona_megyei!O351</f>
        <v>880</v>
      </c>
      <c r="P17" s="9">
        <f>korona_megyei!P352-korona_megyei!P351</f>
        <v>333</v>
      </c>
      <c r="Q17" s="9">
        <f>korona_megyei!Q352-korona_megyei!Q351</f>
        <v>282</v>
      </c>
      <c r="R17" s="9">
        <f>korona_megyei!R352-korona_megyei!R351</f>
        <v>127</v>
      </c>
      <c r="S17" s="9">
        <f>korona_megyei!S352-korona_megyei!S351</f>
        <v>220</v>
      </c>
      <c r="T17" s="9">
        <f>korona_megyei!T352-korona_megyei!T351</f>
        <v>151</v>
      </c>
      <c r="U17" s="9">
        <f>korona_megyei!U352-korona_megyei!U351</f>
        <v>84</v>
      </c>
      <c r="V17" s="9">
        <f t="shared" si="1"/>
        <v>4926</v>
      </c>
    </row>
    <row r="18" spans="1:22" x14ac:dyDescent="0.25">
      <c r="A18" s="2">
        <f>korona_megyei!A353</f>
        <v>44272</v>
      </c>
      <c r="B18" s="9">
        <f>korona_megyei!B353-korona_megyei!B352</f>
        <v>163</v>
      </c>
      <c r="C18" s="9">
        <f>korona_megyei!C353-korona_megyei!C352</f>
        <v>126</v>
      </c>
      <c r="D18" s="9">
        <f>korona_megyei!D353-korona_megyei!D352</f>
        <v>66</v>
      </c>
      <c r="E18" s="9">
        <f>korona_megyei!E353-korona_megyei!E352</f>
        <v>224</v>
      </c>
      <c r="F18" s="9">
        <f>korona_megyei!F353-korona_megyei!F352</f>
        <v>658</v>
      </c>
      <c r="G18" s="9">
        <f>korona_megyei!G353-korona_megyei!G352</f>
        <v>101</v>
      </c>
      <c r="H18" s="9">
        <f>korona_megyei!H353-korona_megyei!H352</f>
        <v>188</v>
      </c>
      <c r="I18" s="9">
        <f>korona_megyei!I353-korona_megyei!I352</f>
        <v>85</v>
      </c>
      <c r="J18" s="9">
        <f>korona_megyei!J353-korona_megyei!J352</f>
        <v>134</v>
      </c>
      <c r="K18" s="9">
        <f>korona_megyei!K353-korona_megyei!K352</f>
        <v>132</v>
      </c>
      <c r="L18" s="9">
        <f>korona_megyei!L353-korona_megyei!L352</f>
        <v>55</v>
      </c>
      <c r="M18" s="9">
        <f>korona_megyei!M353-korona_megyei!M352</f>
        <v>177</v>
      </c>
      <c r="N18" s="9">
        <f>korona_megyei!N353-korona_megyei!N352</f>
        <v>120</v>
      </c>
      <c r="O18" s="9">
        <f>korona_megyei!O353-korona_megyei!O352</f>
        <v>570</v>
      </c>
      <c r="P18" s="9">
        <f>korona_megyei!P353-korona_megyei!P352</f>
        <v>145</v>
      </c>
      <c r="Q18" s="9">
        <f>korona_megyei!Q353-korona_megyei!Q352</f>
        <v>208</v>
      </c>
      <c r="R18" s="9">
        <f>korona_megyei!R353-korona_megyei!R352</f>
        <v>87</v>
      </c>
      <c r="S18" s="9">
        <f>korona_megyei!S353-korona_megyei!S352</f>
        <v>97</v>
      </c>
      <c r="T18" s="9">
        <f>korona_megyei!T353-korona_megyei!T352</f>
        <v>84</v>
      </c>
      <c r="U18" s="9">
        <f>korona_megyei!U353-korona_megyei!U352</f>
        <v>36</v>
      </c>
      <c r="V18" s="9">
        <f t="shared" si="1"/>
        <v>3456</v>
      </c>
    </row>
    <row r="19" spans="1:22" x14ac:dyDescent="0.25">
      <c r="A19" s="2">
        <f>korona_megyei!A354</f>
        <v>44273</v>
      </c>
      <c r="B19" s="9">
        <f>korona_megyei!B354-korona_megyei!B353</f>
        <v>286</v>
      </c>
      <c r="C19" s="9">
        <f>korona_megyei!C354-korona_megyei!C353</f>
        <v>223</v>
      </c>
      <c r="D19" s="9">
        <f>korona_megyei!D354-korona_megyei!D353</f>
        <v>98</v>
      </c>
      <c r="E19" s="9">
        <f>korona_megyei!E354-korona_megyei!E353</f>
        <v>295</v>
      </c>
      <c r="F19" s="9">
        <f>korona_megyei!F354-korona_megyei!F353</f>
        <v>1277</v>
      </c>
      <c r="G19" s="9">
        <f>korona_megyei!G354-korona_megyei!G353</f>
        <v>246</v>
      </c>
      <c r="H19" s="9">
        <f>korona_megyei!H354-korona_megyei!H353</f>
        <v>280</v>
      </c>
      <c r="I19" s="9">
        <f>korona_megyei!I354-korona_megyei!I353</f>
        <v>283</v>
      </c>
      <c r="J19" s="9">
        <f>korona_megyei!J354-korona_megyei!J353</f>
        <v>377</v>
      </c>
      <c r="K19" s="9">
        <f>korona_megyei!K354-korona_megyei!K353</f>
        <v>199</v>
      </c>
      <c r="L19" s="9">
        <f>korona_megyei!L354-korona_megyei!L353</f>
        <v>134</v>
      </c>
      <c r="M19" s="9">
        <f>korona_megyei!M354-korona_megyei!M353</f>
        <v>260</v>
      </c>
      <c r="N19" s="9">
        <f>korona_megyei!N354-korona_megyei!N353</f>
        <v>242</v>
      </c>
      <c r="O19" s="9">
        <f>korona_megyei!O354-korona_megyei!O353</f>
        <v>1031</v>
      </c>
      <c r="P19" s="9">
        <f>korona_megyei!P354-korona_megyei!P353</f>
        <v>457</v>
      </c>
      <c r="Q19" s="9">
        <f>korona_megyei!Q354-korona_megyei!Q353</f>
        <v>294</v>
      </c>
      <c r="R19" s="9">
        <f>korona_megyei!R354-korona_megyei!R353</f>
        <v>86</v>
      </c>
      <c r="S19" s="9">
        <f>korona_megyei!S354-korona_megyei!S353</f>
        <v>142</v>
      </c>
      <c r="T19" s="9">
        <f>korona_megyei!T354-korona_megyei!T353</f>
        <v>244</v>
      </c>
      <c r="U19" s="9">
        <f>korona_megyei!U354-korona_megyei!U353</f>
        <v>48</v>
      </c>
      <c r="V19" s="9">
        <f t="shared" si="1"/>
        <v>6502</v>
      </c>
    </row>
    <row r="20" spans="1:22" x14ac:dyDescent="0.25">
      <c r="A20" s="2">
        <f>korona_megyei!A355</f>
        <v>44274</v>
      </c>
      <c r="B20" s="9">
        <f>korona_megyei!B355-korona_megyei!B354</f>
        <v>543</v>
      </c>
      <c r="C20" s="9">
        <f>korona_megyei!C355-korona_megyei!C354</f>
        <v>287</v>
      </c>
      <c r="D20" s="9">
        <f>korona_megyei!D355-korona_megyei!D354</f>
        <v>211</v>
      </c>
      <c r="E20" s="9">
        <f>korona_megyei!E355-korona_megyei!E354</f>
        <v>585</v>
      </c>
      <c r="F20" s="9">
        <f>korona_megyei!F355-korona_megyei!F354</f>
        <v>2037</v>
      </c>
      <c r="G20" s="9">
        <f>korona_megyei!G355-korona_megyei!G354</f>
        <v>398</v>
      </c>
      <c r="H20" s="9">
        <f>korona_megyei!H355-korona_megyei!H354</f>
        <v>666</v>
      </c>
      <c r="I20" s="9">
        <f>korona_megyei!I355-korona_megyei!I354</f>
        <v>682</v>
      </c>
      <c r="J20" s="9">
        <f>korona_megyei!J355-korona_megyei!J354</f>
        <v>527</v>
      </c>
      <c r="K20" s="9">
        <f>korona_megyei!K355-korona_megyei!K354</f>
        <v>217</v>
      </c>
      <c r="L20" s="9">
        <f>korona_megyei!L355-korona_megyei!L354</f>
        <v>203</v>
      </c>
      <c r="M20" s="9">
        <f>korona_megyei!M355-korona_megyei!M354</f>
        <v>352</v>
      </c>
      <c r="N20" s="9">
        <f>korona_megyei!N355-korona_megyei!N354</f>
        <v>325</v>
      </c>
      <c r="O20" s="9">
        <f>korona_megyei!O355-korona_megyei!O354</f>
        <v>1780</v>
      </c>
      <c r="P20" s="9">
        <f>korona_megyei!P355-korona_megyei!P354</f>
        <v>540</v>
      </c>
      <c r="Q20" s="9">
        <f>korona_megyei!Q355-korona_megyei!Q354</f>
        <v>469</v>
      </c>
      <c r="R20" s="9">
        <f>korona_megyei!R355-korona_megyei!R354</f>
        <v>173</v>
      </c>
      <c r="S20" s="9">
        <f>korona_megyei!S355-korona_megyei!S354</f>
        <v>259</v>
      </c>
      <c r="T20" s="9">
        <f>korona_megyei!T355-korona_megyei!T354</f>
        <v>337</v>
      </c>
      <c r="U20" s="9">
        <f>korona_megyei!U355-korona_megyei!U354</f>
        <v>168</v>
      </c>
      <c r="V20" s="9">
        <f>SUM(B20:U20)</f>
        <v>10759</v>
      </c>
    </row>
    <row r="21" spans="1:22" x14ac:dyDescent="0.25">
      <c r="A21" s="2">
        <f>korona_megyei!A356</f>
        <v>44275</v>
      </c>
      <c r="B21" s="9">
        <f>korona_megyei!B356-korona_megyei!B355</f>
        <v>671</v>
      </c>
      <c r="C21" s="9">
        <f>korona_megyei!C356-korona_megyei!C355</f>
        <v>334</v>
      </c>
      <c r="D21" s="9">
        <f>korona_megyei!D356-korona_megyei!D355</f>
        <v>250</v>
      </c>
      <c r="E21" s="9">
        <f>korona_megyei!E356-korona_megyei!E355</f>
        <v>511</v>
      </c>
      <c r="F21" s="9">
        <f>korona_megyei!F356-korona_megyei!F355</f>
        <v>1523</v>
      </c>
      <c r="G21" s="9">
        <f>korona_megyei!G356-korona_megyei!G355</f>
        <v>531</v>
      </c>
      <c r="H21" s="9">
        <f>korona_megyei!H356-korona_megyei!H355</f>
        <v>592</v>
      </c>
      <c r="I21" s="9">
        <f>korona_megyei!I356-korona_megyei!I355</f>
        <v>764</v>
      </c>
      <c r="J21" s="9">
        <f>korona_megyei!J356-korona_megyei!J355</f>
        <v>645</v>
      </c>
      <c r="K21" s="9">
        <f>korona_megyei!K356-korona_megyei!K355</f>
        <v>246</v>
      </c>
      <c r="L21" s="9">
        <f>korona_megyei!L356-korona_megyei!L355</f>
        <v>268</v>
      </c>
      <c r="M21" s="9">
        <f>korona_megyei!M356-korona_megyei!M355</f>
        <v>416</v>
      </c>
      <c r="N21" s="9">
        <f>korona_megyei!N356-korona_megyei!N355</f>
        <v>371</v>
      </c>
      <c r="O21" s="9">
        <f>korona_megyei!O356-korona_megyei!O355</f>
        <v>1642</v>
      </c>
      <c r="P21" s="9">
        <f>korona_megyei!P356-korona_megyei!P355</f>
        <v>591</v>
      </c>
      <c r="Q21" s="9">
        <f>korona_megyei!Q356-korona_megyei!Q355</f>
        <v>628</v>
      </c>
      <c r="R21" s="9">
        <f>korona_megyei!R356-korona_megyei!R355</f>
        <v>203</v>
      </c>
      <c r="S21" s="9">
        <f>korona_megyei!S356-korona_megyei!S355</f>
        <v>316</v>
      </c>
      <c r="T21" s="9">
        <f>korona_megyei!T356-korona_megyei!T355</f>
        <v>460</v>
      </c>
      <c r="U21" s="9">
        <f>korona_megyei!U356-korona_megyei!U355</f>
        <v>170</v>
      </c>
      <c r="V21" s="9">
        <f>SUM(B21:U21)</f>
        <v>11132</v>
      </c>
    </row>
    <row r="22" spans="1:22" x14ac:dyDescent="0.25">
      <c r="A22" s="2">
        <f>korona_megyei!A357</f>
        <v>44276</v>
      </c>
      <c r="B22" s="9">
        <f>korona_megyei!B357-korona_megyei!B356</f>
        <v>638</v>
      </c>
      <c r="C22" s="9">
        <f>korona_megyei!C357-korona_megyei!C356</f>
        <v>278</v>
      </c>
      <c r="D22" s="9">
        <f>korona_megyei!D357-korona_megyei!D356</f>
        <v>205</v>
      </c>
      <c r="E22" s="9">
        <f>korona_megyei!E357-korona_megyei!E356</f>
        <v>667</v>
      </c>
      <c r="F22" s="9">
        <f>korona_megyei!F357-korona_megyei!F356</f>
        <v>2271</v>
      </c>
      <c r="G22" s="9">
        <f>korona_megyei!G357-korona_megyei!G356</f>
        <v>421</v>
      </c>
      <c r="H22" s="9">
        <f>korona_megyei!H357-korona_megyei!H356</f>
        <v>569</v>
      </c>
      <c r="I22" s="9">
        <f>korona_megyei!I357-korona_megyei!I356</f>
        <v>653</v>
      </c>
      <c r="J22" s="9">
        <f>korona_megyei!J357-korona_megyei!J356</f>
        <v>366</v>
      </c>
      <c r="K22" s="9">
        <f>korona_megyei!K357-korona_megyei!K356</f>
        <v>245</v>
      </c>
      <c r="L22" s="9">
        <f>korona_megyei!L357-korona_megyei!L356</f>
        <v>182</v>
      </c>
      <c r="M22" s="9">
        <f>korona_megyei!M357-korona_megyei!M356</f>
        <v>338</v>
      </c>
      <c r="N22" s="9">
        <f>korona_megyei!N357-korona_megyei!N356</f>
        <v>258</v>
      </c>
      <c r="O22" s="9">
        <f>korona_megyei!O357-korona_megyei!O356</f>
        <v>1739</v>
      </c>
      <c r="P22" s="9">
        <f>korona_megyei!P357-korona_megyei!P356</f>
        <v>415</v>
      </c>
      <c r="Q22" s="9">
        <f>korona_megyei!Q357-korona_megyei!Q356</f>
        <v>487</v>
      </c>
      <c r="R22" s="9">
        <f>korona_megyei!R357-korona_megyei!R356</f>
        <v>223</v>
      </c>
      <c r="S22" s="9">
        <f>korona_megyei!S357-korona_megyei!S356</f>
        <v>272</v>
      </c>
      <c r="T22" s="9">
        <f>korona_megyei!T357-korona_megyei!T356</f>
        <v>306</v>
      </c>
      <c r="U22" s="9">
        <f>korona_megyei!U357-korona_megyei!U356</f>
        <v>92</v>
      </c>
      <c r="V22" s="9">
        <f>SUM(B22:U22)</f>
        <v>10625</v>
      </c>
    </row>
    <row r="23" spans="1:22" x14ac:dyDescent="0.25">
      <c r="A23" s="2">
        <f>korona_megyei!A358</f>
        <v>44277</v>
      </c>
      <c r="B23" s="9">
        <f>korona_megyei!B358-korona_megyei!B357</f>
        <v>475</v>
      </c>
      <c r="C23" s="9">
        <f>korona_megyei!C358-korona_megyei!C357</f>
        <v>242</v>
      </c>
      <c r="D23" s="9">
        <f>korona_megyei!D358-korona_megyei!D357</f>
        <v>176</v>
      </c>
      <c r="E23" s="9">
        <f>korona_megyei!E358-korona_megyei!E357</f>
        <v>460</v>
      </c>
      <c r="F23" s="9">
        <f>korona_megyei!F358-korona_megyei!F357</f>
        <v>1626</v>
      </c>
      <c r="G23" s="9">
        <f>korona_megyei!G358-korona_megyei!G357</f>
        <v>294</v>
      </c>
      <c r="H23" s="9">
        <f>korona_megyei!H358-korona_megyei!H357</f>
        <v>704</v>
      </c>
      <c r="I23" s="9">
        <f>korona_megyei!I358-korona_megyei!I357</f>
        <v>422</v>
      </c>
      <c r="J23" s="9">
        <f>korona_megyei!J358-korona_megyei!J357</f>
        <v>456</v>
      </c>
      <c r="K23" s="9">
        <f>korona_megyei!K358-korona_megyei!K357</f>
        <v>145</v>
      </c>
      <c r="L23" s="9">
        <f>korona_megyei!L358-korona_megyei!L357</f>
        <v>142</v>
      </c>
      <c r="M23" s="9">
        <f>korona_megyei!M358-korona_megyei!M357</f>
        <v>605</v>
      </c>
      <c r="N23" s="9">
        <f>korona_megyei!N358-korona_megyei!N357</f>
        <v>134</v>
      </c>
      <c r="O23" s="9">
        <f>korona_megyei!O358-korona_megyei!O357</f>
        <v>1583</v>
      </c>
      <c r="P23" s="9">
        <f>korona_megyei!P358-korona_megyei!P357</f>
        <v>333</v>
      </c>
      <c r="Q23" s="9">
        <f>korona_megyei!Q358-korona_megyei!Q357</f>
        <v>471</v>
      </c>
      <c r="R23" s="9">
        <f>korona_megyei!R358-korona_megyei!R357</f>
        <v>196</v>
      </c>
      <c r="S23" s="9">
        <f>korona_megyei!S358-korona_megyei!S357</f>
        <v>144</v>
      </c>
      <c r="T23" s="9">
        <f>korona_megyei!T358-korona_megyei!T357</f>
        <v>326</v>
      </c>
      <c r="U23" s="9">
        <f>korona_megyei!U358-korona_megyei!U357</f>
        <v>112</v>
      </c>
      <c r="V23" s="9">
        <f>SUM(B23:U23)</f>
        <v>9046</v>
      </c>
    </row>
  </sheetData>
  <conditionalFormatting sqref="B2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23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B2:U23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A6" workbookViewId="0">
      <selection activeCell="B2" sqref="B2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17" workbookViewId="0">
      <selection activeCell="P38" sqref="P38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"/>
  <sheetViews>
    <sheetView showGridLines="0" topLeftCell="A8" zoomScale="90" zoomScaleNormal="90" workbookViewId="0">
      <selection activeCell="V9" sqref="V9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6954</v>
      </c>
      <c r="C4" s="9">
        <f>SUM(március[Baranya])</f>
        <v>3840</v>
      </c>
      <c r="D4" s="9">
        <f>SUM(március[Békés])</f>
        <v>2483</v>
      </c>
      <c r="E4" s="9">
        <f>SUM(március[Borsod-Abaúj-Zemplén])</f>
        <v>7854</v>
      </c>
      <c r="F4" s="9">
        <f>SUM(március[Budapest])</f>
        <v>30128</v>
      </c>
      <c r="G4" s="9">
        <f>SUM(március[Csongrád-Csanád])</f>
        <v>5752</v>
      </c>
      <c r="H4" s="9">
        <f>SUM(március[Fejér])</f>
        <v>8173</v>
      </c>
      <c r="I4" s="9">
        <f>SUM(március[Győr-Moson-Sopron])</f>
        <v>9335</v>
      </c>
      <c r="J4" s="9">
        <f>SUM(március[Hajdú-Bihar])</f>
        <v>7396</v>
      </c>
      <c r="K4" s="9">
        <f>SUM(március[Heves])</f>
        <v>3094</v>
      </c>
      <c r="L4" s="9">
        <f>SUM(március[Jász-Nagykun-Szolnok])</f>
        <v>2350</v>
      </c>
      <c r="M4" s="9">
        <f>SUM(március[Komárom-Esztergom])</f>
        <v>7231</v>
      </c>
      <c r="N4" s="9">
        <f>SUM(március[Nógrád])</f>
        <v>4163</v>
      </c>
      <c r="O4" s="9">
        <f>SUM(március[Pest])</f>
        <v>25569</v>
      </c>
      <c r="P4" s="9">
        <f>SUM(március[Somogy])</f>
        <v>7561</v>
      </c>
      <c r="Q4" s="9">
        <f>SUM(március[Szabolcs-Szatmár-Bereg])</f>
        <v>7691</v>
      </c>
      <c r="R4" s="9">
        <f>SUM(március[Tolna])</f>
        <v>2982</v>
      </c>
      <c r="S4" s="9">
        <f>SUM(március[Vas])</f>
        <v>3456</v>
      </c>
      <c r="T4" s="9">
        <f>SUM(március[Veszprém])</f>
        <v>4318</v>
      </c>
      <c r="U4" s="9">
        <f>SUM(március[Zala])</f>
        <v>1713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7" x14ac:dyDescent="0.25">
      <c r="A14" t="s">
        <v>55</v>
      </c>
      <c r="B14" s="8">
        <f>SUBTOTAL(109,Táblázat4[ Bács-Kiskun ])</f>
        <v>12360</v>
      </c>
      <c r="C14" s="8">
        <f>SUBTOTAL(109,Táblázat4[[ Baranya ]])</f>
        <v>8168</v>
      </c>
      <c r="D14" s="8">
        <f>SUBTOTAL(109,Táblázat4[[ Békés ]])</f>
        <v>4892</v>
      </c>
      <c r="E14" s="8">
        <f>SUBTOTAL(109,Táblázat4[ Borsod-Abaúj-Zemplén ])</f>
        <v>14145</v>
      </c>
      <c r="F14" s="8">
        <f>SUBTOTAL(109,Táblázat4[[ Budapest ]])</f>
        <v>48692</v>
      </c>
      <c r="G14" s="8">
        <f>SUBTOTAL(109,Táblázat4[ Csongrád-Csanád ])</f>
        <v>9999</v>
      </c>
      <c r="H14" s="8">
        <f>SUBTOTAL(109,Táblázat4[[ Fejér ]])</f>
        <v>13277</v>
      </c>
      <c r="I14" s="8">
        <f>SUBTOTAL(109,Táblázat4[ Győr-Moson-Sopron ])</f>
        <v>14700</v>
      </c>
      <c r="J14" s="8">
        <f>SUBTOTAL(109,Táblázat4[ Hajdú-Bihar ])</f>
        <v>12698</v>
      </c>
      <c r="K14" s="8">
        <f>SUBTOTAL(109,Táblázat4[[ Heves ]])</f>
        <v>5607</v>
      </c>
      <c r="L14" s="8">
        <f>SUBTOTAL(109,Táblázat4[ Jász-Nagykun-Szolnok ])</f>
        <v>4972</v>
      </c>
      <c r="M14" s="8">
        <f>SUBTOTAL(109,Táblázat4[ Komárom-Esztergom ])</f>
        <v>11918</v>
      </c>
      <c r="N14" s="8">
        <f>SUBTOTAL(109,Táblázat4[[ Nógrád ]])</f>
        <v>7129</v>
      </c>
      <c r="O14" s="8">
        <f>SUBTOTAL(109,Táblázat4[[ Pest ]])</f>
        <v>40177</v>
      </c>
      <c r="P14" s="8">
        <f>SUBTOTAL(109,Táblázat4[[ Somogy ]])</f>
        <v>12653</v>
      </c>
      <c r="Q14" s="8">
        <f>SUBTOTAL(109,Táblázat4[ Szabolcs-Szatmár-Bereg ])</f>
        <v>12765</v>
      </c>
      <c r="R14" s="8">
        <f>SUBTOTAL(109,Táblázat4[[ Tolna ]])</f>
        <v>6288</v>
      </c>
      <c r="S14" s="8">
        <f>SUBTOTAL(109,Táblázat4[[ Vas ]])</f>
        <v>5832</v>
      </c>
      <c r="T14" s="8">
        <f>SUBTOTAL(109,Táblázat4[[ Veszprém ]])</f>
        <v>7877</v>
      </c>
      <c r="U14" s="8">
        <f>SUBTOTAL(109,Táblázat4[[ Zala ]])</f>
        <v>3959</v>
      </c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G F x 2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B h c d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X H Z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G F x 2 U k S g B l m l A A A A 9 Q A A A B I A A A A A A A A A A A A A A A A A A A A A A E N v b m Z p Z y 9 Q Y W N r Y W d l L n h t b F B L A Q I t A B Q A A g A I A B h c d l I P y u m r p A A A A O k A A A A T A A A A A A A A A A A A A A A A A P E A A A B b Q 2 9 u d G V u d F 9 U e X B l c 1 0 u e G 1 s U E s B A i 0 A F A A C A A g A G F x 2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c A A A A A A A A d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G a W x s V G F y Z 2 V 0 I i B W Y W x 1 Z T 0 i c 2 t v c m 9 u Y V 9 t Z W d 5 Z W k i I C 8 + P E V u d H J 5 I F R 5 c G U 9 I l F 1 Z X J 5 S U Q i I F Z h b H V l P S J z Z T Y 3 Z T Q z Y z g t Z W M 2 N y 0 0 O T Z l L W J j N m E t N j Z j M W M x N j V i M T M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S 0 w M y 0 y M l Q x M D o z M j o 0 O C 4 w M j E x O D c 4 W i I g L z 4 8 R W 5 0 c n k g V H l w Z T 0 i R m l s b E N v b H V t b l R 5 c G V z I i B W Y W x 1 Z T 0 i c 0 N R T U R B d 0 1 E Q X d N R E F 3 T U R B d 0 1 E Q X d N R E F 3 T U Q i I C 8 + P E V u d H J 5 I F R 5 c G U 9 I k Z p b G x F c n J v c k N v d W 5 0 I i B W Y W x 1 Z T 0 i b D A i I C 8 + P E V u d H J 5 I F R 5 c G U 9 I k Z p b G x D b 2 x 1 b W 5 O Y W 1 l c y I g V m F s d W U 9 I n N b J n F 1 b 3 Q 7 R M O h d H V t J n F 1 b 3 Q 7 L C Z x d W 9 0 O 0 L D o W N z L U t p c 2 t 1 b i Z x d W 9 0 O y w m c X V v d D t C Y X J h b n l h J n F 1 b 3 Q 7 L C Z x d W 9 0 O 0 L D q W v D q X M m c X V v d D s s J n F 1 b 3 Q 7 Q m 9 y c 2 9 k L U F i Y c O 6 a i 1 a Z W 1 w b M O p b i Z x d W 9 0 O y w m c X V v d D t C d W R h c G V z d C Z x d W 9 0 O y w m c X V v d D t D c 2 9 u Z 3 L D o W Q t Q 3 N h b s O h Z C Z x d W 9 0 O y w m c X V v d D t G Z W r D q X I m c X V v d D s s J n F 1 b 3 Q 7 R 3 n F k X I t T W 9 z b 2 4 t U 2 9 w c m 9 u J n F 1 b 3 Q 7 L C Z x d W 9 0 O 0 h h a m T D u i 1 C a W h h c i Z x d W 9 0 O y w m c X V v d D t I Z X Z l c y Z x d W 9 0 O y w m c X V v d D t K w 6 F z e i 1 O Y W d 5 a 3 V u L V N 6 b 2 x u b 2 s m c X V v d D s s J n F 1 b 3 Q 7 S 2 9 t w 6 F y b 2 0 t R X N 6 d G V y Z 2 9 t J n F 1 b 3 Q 7 L C Z x d W 9 0 O 0 7 D s 2 d y w 6 F k J n F 1 b 3 Q 7 L C Z x d W 9 0 O 1 B l c 3 Q m c X V v d D s s J n F 1 b 3 Q 7 U 2 9 t b 2 d 5 J n F 1 b 3 Q 7 L C Z x d W 9 0 O 1 N 6 Y W J v b G N z L V N 6 Y X R t w 6 F y L U J l c m V n J n F 1 b 3 Q 7 L C Z x d W 9 0 O 1 R v b G 5 h J n F 1 b 3 Q 7 L C Z x d W 9 0 O 1 Z h c y Z x d W 9 0 O y w m c X V v d D t W Z X N 6 c H L D q W 0 m c X V v d D s s J n F 1 b 3 Q 7 W m F s Y S Z x d W 9 0 O 1 0 i I C 8 + P E V u d H J 5 I F R 5 c G U 9 I k Z p b G x F c n J v c k N v Z G U i I F Z h b H V l P S J z V W 5 r b m 9 3 b i I g L z 4 8 R W 5 0 c n k g V H l w Z T 0 i U m V j b 3 Z l c n l U Y X J n Z X R T a G V l d C I g V m F s d W U 9 I n N r b 3 J v b m F f b W V n e W V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1 b n Q i I F Z h b H V l P S J s M z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t v c m 9 u Y V 9 t Z W d 5 Z W k v Q X V 0 b 1 J l b W 9 2 Z W R D b 2 x 1 b W 5 z M S 5 7 R M O h d H V t L D B 9 J n F 1 b 3 Q 7 L C Z x d W 9 0 O 1 N l Y 3 R p b 2 4 x L 2 t v c m 9 u Y V 9 t Z W d 5 Z W k v Q X V 0 b 1 J l b W 9 2 Z W R D b 2 x 1 b W 5 z M S 5 7 Q s O h Y 3 M t S 2 l z a 3 V u L D F 9 J n F 1 b 3 Q 7 L C Z x d W 9 0 O 1 N l Y 3 R p b 2 4 x L 2 t v c m 9 u Y V 9 t Z W d 5 Z W k v Q X V 0 b 1 J l b W 9 2 Z W R D b 2 x 1 b W 5 z M S 5 7 Q m F y Y W 5 5 Y S w y f S Z x d W 9 0 O y w m c X V v d D t T Z W N 0 a W 9 u M S 9 r b 3 J v b m F f b W V n e W V p L 0 F 1 d G 9 S Z W 1 v d m V k Q 2 9 s d W 1 u c z E u e 0 L D q W v D q X M s M 3 0 m c X V v d D s s J n F 1 b 3 Q 7 U 2 V j d G l v b j E v a 2 9 y b 2 5 h X 2 1 l Z 3 l l a S 9 B d X R v U m V t b 3 Z l Z E N v b H V t b n M x L n t C b 3 J z b 2 Q t Q W J h w 7 p q L V p l b X B s w 6 l u L D R 9 J n F 1 b 3 Q 7 L C Z x d W 9 0 O 1 N l Y 3 R p b 2 4 x L 2 t v c m 9 u Y V 9 t Z W d 5 Z W k v Q X V 0 b 1 J l b W 9 2 Z W R D b 2 x 1 b W 5 z M S 5 7 Q n V k Y X B l c 3 Q s N X 0 m c X V v d D s s J n F 1 b 3 Q 7 U 2 V j d G l v b j E v a 2 9 y b 2 5 h X 2 1 l Z 3 l l a S 9 B d X R v U m V t b 3 Z l Z E N v b H V t b n M x L n t D c 2 9 u Z 3 L D o W Q t Q 3 N h b s O h Z C w 2 f S Z x d W 9 0 O y w m c X V v d D t T Z W N 0 a W 9 u M S 9 r b 3 J v b m F f b W V n e W V p L 0 F 1 d G 9 S Z W 1 v d m V k Q 2 9 s d W 1 u c z E u e 0 Z l a s O p c i w 3 f S Z x d W 9 0 O y w m c X V v d D t T Z W N 0 a W 9 u M S 9 r b 3 J v b m F f b W V n e W V p L 0 F 1 d G 9 S Z W 1 v d m V k Q 2 9 s d W 1 u c z E u e 0 d 5 x Z F y L U 1 v c 2 9 u L V N v c H J v b i w 4 f S Z x d W 9 0 O y w m c X V v d D t T Z W N 0 a W 9 u M S 9 r b 3 J v b m F f b W V n e W V p L 0 F 1 d G 9 S Z W 1 v d m V k Q 2 9 s d W 1 u c z E u e 0 h h a m T D u i 1 C a W h h c i w 5 f S Z x d W 9 0 O y w m c X V v d D t T Z W N 0 a W 9 u M S 9 r b 3 J v b m F f b W V n e W V p L 0 F 1 d G 9 S Z W 1 v d m V k Q 2 9 s d W 1 u c z E u e 0 h l d m V z L D E w f S Z x d W 9 0 O y w m c X V v d D t T Z W N 0 a W 9 u M S 9 r b 3 J v b m F f b W V n e W V p L 0 F 1 d G 9 S Z W 1 v d m V k Q 2 9 s d W 1 u c z E u e 0 r D o X N 6 L U 5 h Z 3 l r d W 4 t U 3 p v b G 5 v a y w x M X 0 m c X V v d D s s J n F 1 b 3 Q 7 U 2 V j d G l v b j E v a 2 9 y b 2 5 h X 2 1 l Z 3 l l a S 9 B d X R v U m V t b 3 Z l Z E N v b H V t b n M x L n t L b 2 3 D o X J v b S 1 F c 3 p 0 Z X J n b 2 0 s M T J 9 J n F 1 b 3 Q 7 L C Z x d W 9 0 O 1 N l Y 3 R p b 2 4 x L 2 t v c m 9 u Y V 9 t Z W d 5 Z W k v Q X V 0 b 1 J l b W 9 2 Z W R D b 2 x 1 b W 5 z M S 5 7 T s O z Z 3 L D o W Q s M T N 9 J n F 1 b 3 Q 7 L C Z x d W 9 0 O 1 N l Y 3 R p b 2 4 x L 2 t v c m 9 u Y V 9 t Z W d 5 Z W k v Q X V 0 b 1 J l b W 9 2 Z W R D b 2 x 1 b W 5 z M S 5 7 U G V z d C w x N H 0 m c X V v d D s s J n F 1 b 3 Q 7 U 2 V j d G l v b j E v a 2 9 y b 2 5 h X 2 1 l Z 3 l l a S 9 B d X R v U m V t b 3 Z l Z E N v b H V t b n M x L n t T b 2 1 v Z 3 k s M T V 9 J n F 1 b 3 Q 7 L C Z x d W 9 0 O 1 N l Y 3 R p b 2 4 x L 2 t v c m 9 u Y V 9 t Z W d 5 Z W k v Q X V 0 b 1 J l b W 9 2 Z W R D b 2 x 1 b W 5 z M S 5 7 U 3 p h Y m 9 s Y 3 M t U 3 p h d G 3 D o X I t Q m V y Z W c s M T Z 9 J n F 1 b 3 Q 7 L C Z x d W 9 0 O 1 N l Y 3 R p b 2 4 x L 2 t v c m 9 u Y V 9 t Z W d 5 Z W k v Q X V 0 b 1 J l b W 9 2 Z W R D b 2 x 1 b W 5 z M S 5 7 V G 9 s b m E s M T d 9 J n F 1 b 3 Q 7 L C Z x d W 9 0 O 1 N l Y 3 R p b 2 4 x L 2 t v c m 9 u Y V 9 t Z W d 5 Z W k v Q X V 0 b 1 J l b W 9 2 Z W R D b 2 x 1 b W 5 z M S 5 7 V m F z L D E 4 f S Z x d W 9 0 O y w m c X V v d D t T Z W N 0 a W 9 u M S 9 r b 3 J v b m F f b W V n e W V p L 0 F 1 d G 9 S Z W 1 v d m V k Q 2 9 s d W 1 u c z E u e 1 Z l c 3 p w c s O p b S w x O X 0 m c X V v d D s s J n F 1 b 3 Q 7 U 2 V j d G l v b j E v a 2 9 y b 2 5 h X 2 1 l Z 3 l l a S 9 B d X R v U m V t b 3 Z l Z E N v b H V t b n M x L n t a Y W x h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y b 2 5 h X 2 1 l Z 3 l l a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m 9 u Y V 9 t Z W d 5 Z W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L q N X A 8 I p E g 6 I i r 0 I 8 l l 8 A A A A A A g A A A A A A E G Y A A A A B A A A g A A A A I A N n i X M 0 6 2 + u X Q x 6 M W m 0 X B S A 8 U u L o s M 4 U Q 3 G l T t g 5 w Y A A A A A D o A A A A A C A A A g A A A A K i R z G 8 x O j O q I K R 3 L m + c B d U 1 J 7 f Q 7 s 5 2 9 8 K L A O H X 7 0 q J Q A A A A h Y Y F Q Y j 7 u l Z k P z F R d y C P q + x b K n 8 C x 9 P 8 t n f u 5 t 0 h X r t G 4 I W t 5 o q 6 P o 2 0 r 3 K w G l x c / h P Z w C O 0 g 3 n i 1 3 l a 9 E N V V P h D w c m y b B H w y B K m Y Y q p j p B A A A A A u N Z 8 Q k o j c K W J H 0 c O p F 5 Q v h 6 h E m Y h G Q S H D d i z 8 9 T w k d C w M l J / k 1 D x 2 l b A N O Y Y Q 0 0 w 7 W y A r + P h X v 5 t g y F q + r n w q Q =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2021-03-22T10:38:06Z</dcterms:modified>
</cp:coreProperties>
</file>