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aub-my.sharepoint.com/personal/mo10_aub_edu_lb/Documents/3-Research/PhD/paper 3/energy transition strategy/Code/"/>
    </mc:Choice>
  </mc:AlternateContent>
  <xr:revisionPtr revIDLastSave="21" documentId="13_ncr:1_{138D8B10-47BF-4F2B-8818-4AA7AB0B68EB}" xr6:coauthVersionLast="47" xr6:coauthVersionMax="47" xr10:uidLastSave="{25E74FAD-3C36-47CB-83C3-D63E5F4EB89B}"/>
  <bookViews>
    <workbookView xWindow="-30828" yWindow="-108" windowWidth="30936" windowHeight="16896" activeTab="1" xr2:uid="{7E33FD48-2875-46F1-A910-1474AE9A7CD9}"/>
  </bookViews>
  <sheets>
    <sheet name="Param" sheetId="2" r:id="rId1"/>
    <sheet name="Elec" sheetId="1" r:id="rId2"/>
    <sheet name="Budget" sheetId="3" r:id="rId3"/>
    <sheet name="PVProd" sheetId="4" r:id="rId4"/>
    <sheet name="WindProd" sheetId="5" r:id="rId5"/>
    <sheet name="Up" sheetId="7" r:id="rId6"/>
    <sheet name="GP" sheetId="6" r:id="rId7"/>
    <sheet name="ElecDemand" sheetId="8" r:id="rId8"/>
    <sheet name="Weights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0" i="3" l="1"/>
  <c r="I10" i="3"/>
  <c r="H10" i="3"/>
  <c r="F10" i="3"/>
  <c r="E10" i="3"/>
  <c r="O9" i="3"/>
  <c r="O10" i="3" s="1"/>
  <c r="N9" i="3"/>
  <c r="N10" i="3" s="1"/>
  <c r="M9" i="3"/>
  <c r="M10" i="3" s="1"/>
  <c r="L9" i="3"/>
  <c r="L10" i="3" s="1"/>
  <c r="K9" i="3"/>
  <c r="K10" i="3" s="1"/>
  <c r="J9" i="3"/>
  <c r="I9" i="3"/>
  <c r="H9" i="3"/>
  <c r="G9" i="3"/>
  <c r="G10" i="3" s="1"/>
  <c r="F9" i="3"/>
  <c r="E9" i="3"/>
  <c r="A4" i="8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3" i="8"/>
  <c r="A3" i="5" l="1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3" i="4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N3" i="1"/>
  <c r="N2" i="1"/>
  <c r="K3" i="1"/>
  <c r="K2" i="1"/>
  <c r="H3" i="1"/>
</calcChain>
</file>

<file path=xl/sharedStrings.xml><?xml version="1.0" encoding="utf-8"?>
<sst xmlns="http://schemas.openxmlformats.org/spreadsheetml/2006/main" count="94" uniqueCount="73">
  <si>
    <t>Index</t>
  </si>
  <si>
    <t>Name</t>
  </si>
  <si>
    <t>CCGT</t>
  </si>
  <si>
    <t>OCGT</t>
  </si>
  <si>
    <t>Hydro</t>
  </si>
  <si>
    <t>PV</t>
  </si>
  <si>
    <t>Unsat Demand</t>
  </si>
  <si>
    <t>Fuel</t>
  </si>
  <si>
    <t>NG</t>
  </si>
  <si>
    <t>NA</t>
  </si>
  <si>
    <t>InstCap2018</t>
  </si>
  <si>
    <t>ProdCap2018</t>
  </si>
  <si>
    <t>UnitCapex</t>
  </si>
  <si>
    <t>NewCap</t>
  </si>
  <si>
    <t>FixedOpex</t>
  </si>
  <si>
    <t>VarOpex</t>
  </si>
  <si>
    <t>HeatRate</t>
  </si>
  <si>
    <t>RedInProdCap</t>
  </si>
  <si>
    <t>LeadTime</t>
  </si>
  <si>
    <t>Emissions</t>
  </si>
  <si>
    <t>Life</t>
  </si>
  <si>
    <t>Y</t>
  </si>
  <si>
    <t>T</t>
  </si>
  <si>
    <t>D</t>
  </si>
  <si>
    <t>H</t>
  </si>
  <si>
    <t>MinCap</t>
  </si>
  <si>
    <t>i_up</t>
  </si>
  <si>
    <t>i_s</t>
  </si>
  <si>
    <t>i_e</t>
  </si>
  <si>
    <t>Budget</t>
  </si>
  <si>
    <t>Year</t>
  </si>
  <si>
    <t>Hour</t>
  </si>
  <si>
    <t>Mean</t>
  </si>
  <si>
    <t>rho</t>
  </si>
  <si>
    <t>CG</t>
  </si>
  <si>
    <t>TR</t>
  </si>
  <si>
    <t>UnitOpex</t>
  </si>
  <si>
    <t>DepTime</t>
  </si>
  <si>
    <t>Day1</t>
  </si>
  <si>
    <t>Day2</t>
  </si>
  <si>
    <t>Day3</t>
  </si>
  <si>
    <t>Day4</t>
  </si>
  <si>
    <t>ElecDemandGrowth</t>
  </si>
  <si>
    <t>w</t>
  </si>
  <si>
    <t>day1</t>
  </si>
  <si>
    <t>day2</t>
  </si>
  <si>
    <t>day3</t>
  </si>
  <si>
    <t>day4</t>
  </si>
  <si>
    <t>Disp</t>
  </si>
  <si>
    <t>Wind</t>
  </si>
  <si>
    <t>MinDisp</t>
  </si>
  <si>
    <t>Alpha</t>
  </si>
  <si>
    <t>HFO</t>
  </si>
  <si>
    <t>DO</t>
  </si>
  <si>
    <t>Second, the electricity sector’s bleeding of financial resources, averaging 3.8 percent of Lebanon’s GDP annually over the last decade alone,</t>
  </si>
  <si>
    <t>Source: From dysfunctional to functional corruption: the politics of decentralized electricity provision in Lebanon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</si>
  <si>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</si>
  <si>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</si>
  <si>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</si>
  <si>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</si>
  <si>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</si>
  <si>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</si>
  <si>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</si>
  <si>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</si>
  <si>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</si>
  <si>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</si>
  <si>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</si>
  <si>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Lebanon GDP (current US$)</t>
  </si>
  <si>
    <t>Lebanon GDP (current MM US$)</t>
  </si>
  <si>
    <t>In 2018, EDL covered 63% of Lebanon’s electricity demand, which translates into long hours of power outages, especially in peak demand periods</t>
  </si>
  <si>
    <t>Source: World Bank</t>
  </si>
  <si>
    <t>Therefore, the base case is to use a budget of 3,000 per year to satisfy full demand</t>
  </si>
  <si>
    <t>THIS IS THE 2018 electric demand with a peak of 3280 MW.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</si>
</sst>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0" fontId="0" fillId="0" borderId="0" xfId="0" applyNumberFormat="1"/>
    <xf numFmtId="0" fontId="0" fillId="2" borderId="0" xfId="0" applyFill="1"/>
    <xf numFmtId="9" fontId="0" fillId="0" borderId="0" xfId="0" applyNumberFormat="1"/>
    <xf numFmtId="0" fontId="0" fillId="3" borderId="0" xfId="0" applyFill="1"/>
    <xf numFmtId="2" fontId="0" fillId="0" borderId="0" xfId="0" applyNumberFormat="1"/>
    <xf numFmtId="1" fontId="0" fillId="0" borderId="0" xfId="0" applyNumberFormat="1"/>
    <xf numFmtId="9" fontId="0" fillId="4" borderId="0" xfId="0" applyNumberForma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618EA-ECD2-46A8-8019-256A9AEB14C9}">
  <dimension ref="A1:H2"/>
  <sheetViews>
    <sheetView workbookViewId="0">
      <selection activeCell="D2" sqref="D2"/>
    </sheetView>
  </sheetViews>
  <sheetFormatPr defaultRowHeight="15" x14ac:dyDescent="0.25"/>
  <cols>
    <col min="8" max="8" width="18.85546875" bestFit="1" customWidth="1"/>
  </cols>
  <sheetData>
    <row r="1" spans="1:8" x14ac:dyDescent="0.25">
      <c r="A1" t="s">
        <v>21</v>
      </c>
      <c r="B1" t="s">
        <v>23</v>
      </c>
      <c r="C1" t="s">
        <v>24</v>
      </c>
      <c r="D1" t="s">
        <v>22</v>
      </c>
      <c r="E1" t="s">
        <v>28</v>
      </c>
      <c r="F1" t="s">
        <v>26</v>
      </c>
      <c r="G1" t="s">
        <v>27</v>
      </c>
      <c r="H1" t="s">
        <v>42</v>
      </c>
    </row>
    <row r="2" spans="1:8" x14ac:dyDescent="0.25">
      <c r="A2">
        <v>20</v>
      </c>
      <c r="B2">
        <v>4</v>
      </c>
      <c r="C2">
        <v>24</v>
      </c>
      <c r="D2">
        <v>8</v>
      </c>
      <c r="E2" s="3">
        <v>0.11</v>
      </c>
      <c r="F2" s="3">
        <v>0.15</v>
      </c>
      <c r="G2" s="3">
        <v>0.11</v>
      </c>
      <c r="H2" s="1">
        <v>2.76E-2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71BD9-2DF7-448F-BC12-56EDCE167079}">
  <dimension ref="A1:Q9"/>
  <sheetViews>
    <sheetView tabSelected="1" workbookViewId="0">
      <selection activeCell="E19" sqref="E19"/>
    </sheetView>
  </sheetViews>
  <sheetFormatPr defaultRowHeight="15" x14ac:dyDescent="0.25"/>
  <cols>
    <col min="1" max="1" width="11.140625" bestFit="1" customWidth="1"/>
    <col min="2" max="2" width="14" bestFit="1" customWidth="1"/>
    <col min="6" max="6" width="11.5703125" bestFit="1" customWidth="1"/>
    <col min="7" max="7" width="12.42578125" bestFit="1" customWidth="1"/>
    <col min="8" max="8" width="10.140625" bestFit="1" customWidth="1"/>
    <col min="9" max="9" width="10.5703125" bestFit="1" customWidth="1"/>
    <col min="12" max="12" width="13.7109375" bestFit="1" customWidth="1"/>
  </cols>
  <sheetData>
    <row r="1" spans="1:17" x14ac:dyDescent="0.25">
      <c r="A1" t="s">
        <v>0</v>
      </c>
      <c r="B1" t="s">
        <v>1</v>
      </c>
      <c r="C1" t="s">
        <v>7</v>
      </c>
      <c r="D1" t="s">
        <v>48</v>
      </c>
      <c r="E1" t="s">
        <v>13</v>
      </c>
      <c r="F1" t="s">
        <v>10</v>
      </c>
      <c r="G1" t="s">
        <v>11</v>
      </c>
      <c r="H1" t="s">
        <v>12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25</v>
      </c>
      <c r="Q1" t="s">
        <v>50</v>
      </c>
    </row>
    <row r="2" spans="1:17" x14ac:dyDescent="0.25">
      <c r="A2">
        <v>0</v>
      </c>
      <c r="B2" t="s">
        <v>2</v>
      </c>
      <c r="C2" t="s">
        <v>8</v>
      </c>
      <c r="D2" t="b">
        <v>1</v>
      </c>
      <c r="E2" t="b">
        <v>1</v>
      </c>
      <c r="F2">
        <v>933</v>
      </c>
      <c r="G2">
        <v>850</v>
      </c>
      <c r="H2">
        <v>1000</v>
      </c>
      <c r="I2">
        <v>16.5</v>
      </c>
      <c r="J2">
        <v>3.85</v>
      </c>
      <c r="K2">
        <f>(6150+6900)/2</f>
        <v>6525</v>
      </c>
      <c r="L2" s="1">
        <v>3.0000000000000001E-3</v>
      </c>
      <c r="M2">
        <v>2</v>
      </c>
      <c r="N2">
        <f>(0.3625+0.366)/2</f>
        <v>0.36424999999999996</v>
      </c>
      <c r="O2">
        <v>20</v>
      </c>
      <c r="P2">
        <v>150</v>
      </c>
      <c r="Q2" s="7">
        <v>0.2</v>
      </c>
    </row>
    <row r="3" spans="1:17" x14ac:dyDescent="0.25">
      <c r="A3">
        <v>1</v>
      </c>
      <c r="B3" t="s">
        <v>3</v>
      </c>
      <c r="C3" t="s">
        <v>8</v>
      </c>
      <c r="D3" t="b">
        <v>1</v>
      </c>
      <c r="E3" t="b">
        <v>1</v>
      </c>
      <c r="F3">
        <v>276</v>
      </c>
      <c r="G3">
        <v>220</v>
      </c>
      <c r="H3">
        <f>(700+925)/2</f>
        <v>812.5</v>
      </c>
      <c r="I3">
        <v>15</v>
      </c>
      <c r="J3">
        <v>4.5999999999999996</v>
      </c>
      <c r="K3">
        <f>(8000+9800)/2</f>
        <v>8900</v>
      </c>
      <c r="L3" s="1">
        <v>3.0000000000000001E-3</v>
      </c>
      <c r="M3">
        <v>1</v>
      </c>
      <c r="N3">
        <f>(0.4246+0.5203)/2</f>
        <v>0.47244999999999998</v>
      </c>
      <c r="O3">
        <v>20</v>
      </c>
      <c r="P3">
        <v>100</v>
      </c>
      <c r="Q3" s="7">
        <v>0</v>
      </c>
    </row>
    <row r="4" spans="1:17" x14ac:dyDescent="0.25">
      <c r="A4">
        <v>2</v>
      </c>
      <c r="B4" t="s">
        <v>5</v>
      </c>
      <c r="C4" t="s">
        <v>9</v>
      </c>
      <c r="D4" t="b">
        <v>0</v>
      </c>
      <c r="E4" t="b">
        <v>1</v>
      </c>
      <c r="F4">
        <v>0</v>
      </c>
      <c r="G4">
        <v>0</v>
      </c>
      <c r="H4">
        <v>840</v>
      </c>
      <c r="I4">
        <v>9.5</v>
      </c>
      <c r="J4">
        <v>0</v>
      </c>
      <c r="K4">
        <v>0</v>
      </c>
      <c r="L4" s="1">
        <v>5.0000000000000001E-3</v>
      </c>
      <c r="M4">
        <v>1</v>
      </c>
      <c r="N4">
        <v>0</v>
      </c>
      <c r="O4">
        <v>30</v>
      </c>
      <c r="P4">
        <v>30</v>
      </c>
      <c r="Q4" s="7">
        <v>0</v>
      </c>
    </row>
    <row r="5" spans="1:17" x14ac:dyDescent="0.25">
      <c r="A5">
        <v>3</v>
      </c>
      <c r="B5" t="s">
        <v>49</v>
      </c>
      <c r="C5" t="s">
        <v>9</v>
      </c>
      <c r="D5" t="b">
        <v>0</v>
      </c>
      <c r="E5" t="b">
        <v>1</v>
      </c>
      <c r="F5">
        <v>0</v>
      </c>
      <c r="G5">
        <v>0</v>
      </c>
      <c r="H5">
        <v>1300</v>
      </c>
      <c r="I5">
        <v>44.5</v>
      </c>
      <c r="J5">
        <v>0</v>
      </c>
      <c r="K5">
        <v>0</v>
      </c>
      <c r="L5" s="1">
        <v>5.0000000000000001E-3</v>
      </c>
      <c r="M5">
        <v>1</v>
      </c>
      <c r="N5">
        <v>0</v>
      </c>
      <c r="O5">
        <v>20</v>
      </c>
      <c r="P5">
        <v>30</v>
      </c>
      <c r="Q5" s="7">
        <v>0</v>
      </c>
    </row>
    <row r="6" spans="1:17" x14ac:dyDescent="0.25">
      <c r="A6">
        <v>4</v>
      </c>
      <c r="B6" t="s">
        <v>52</v>
      </c>
      <c r="C6" t="s">
        <v>9</v>
      </c>
      <c r="D6" t="b">
        <v>1</v>
      </c>
      <c r="E6" t="b">
        <v>0</v>
      </c>
      <c r="F6">
        <v>985</v>
      </c>
      <c r="G6">
        <v>666</v>
      </c>
      <c r="H6" s="2">
        <v>1</v>
      </c>
      <c r="I6">
        <v>0</v>
      </c>
      <c r="J6" s="4">
        <v>208.4</v>
      </c>
      <c r="K6" s="2">
        <v>0</v>
      </c>
      <c r="L6" s="1">
        <v>3.0000000000000001E-3</v>
      </c>
      <c r="M6" s="2">
        <v>1</v>
      </c>
      <c r="N6">
        <v>0.57499999999999996</v>
      </c>
      <c r="O6" s="2">
        <v>1</v>
      </c>
      <c r="P6" s="2">
        <v>0</v>
      </c>
      <c r="Q6" s="7">
        <v>0</v>
      </c>
    </row>
    <row r="7" spans="1:17" x14ac:dyDescent="0.25">
      <c r="A7">
        <v>5</v>
      </c>
      <c r="B7" t="s">
        <v>53</v>
      </c>
      <c r="C7" t="s">
        <v>9</v>
      </c>
      <c r="D7" t="b">
        <v>1</v>
      </c>
      <c r="E7" t="b">
        <v>0</v>
      </c>
      <c r="F7">
        <v>136</v>
      </c>
      <c r="G7">
        <v>113</v>
      </c>
      <c r="H7" s="2">
        <v>1</v>
      </c>
      <c r="I7">
        <v>0</v>
      </c>
      <c r="J7" s="4">
        <v>163.80000000000001</v>
      </c>
      <c r="K7" s="2">
        <v>0</v>
      </c>
      <c r="L7" s="1">
        <v>3.0000000000000001E-3</v>
      </c>
      <c r="M7" s="2">
        <v>1</v>
      </c>
      <c r="N7">
        <v>0.81299999999999994</v>
      </c>
      <c r="O7" s="2">
        <v>1</v>
      </c>
      <c r="P7" s="2">
        <v>0</v>
      </c>
      <c r="Q7" s="7">
        <v>0</v>
      </c>
    </row>
    <row r="8" spans="1:17" x14ac:dyDescent="0.25">
      <c r="A8">
        <v>6</v>
      </c>
      <c r="B8" t="s">
        <v>4</v>
      </c>
      <c r="C8" t="s">
        <v>9</v>
      </c>
      <c r="D8" t="b">
        <v>1</v>
      </c>
      <c r="E8" t="b">
        <v>0</v>
      </c>
      <c r="F8">
        <v>282</v>
      </c>
      <c r="G8">
        <v>88</v>
      </c>
      <c r="H8" s="2">
        <v>1</v>
      </c>
      <c r="I8">
        <v>0</v>
      </c>
      <c r="J8" s="4">
        <v>33.799999999999997</v>
      </c>
      <c r="K8" s="2">
        <v>0</v>
      </c>
      <c r="L8" s="1">
        <v>3.0000000000000001E-3</v>
      </c>
      <c r="M8" s="2">
        <v>1</v>
      </c>
      <c r="N8">
        <v>0</v>
      </c>
      <c r="O8" s="2">
        <v>1</v>
      </c>
      <c r="P8" s="2">
        <v>0</v>
      </c>
      <c r="Q8" s="7">
        <v>0.5</v>
      </c>
    </row>
    <row r="9" spans="1:17" x14ac:dyDescent="0.25">
      <c r="A9">
        <v>7</v>
      </c>
      <c r="B9" t="s">
        <v>6</v>
      </c>
      <c r="C9" t="s">
        <v>9</v>
      </c>
      <c r="D9" t="b">
        <v>1</v>
      </c>
      <c r="E9" t="b">
        <v>0</v>
      </c>
      <c r="F9">
        <v>10000</v>
      </c>
      <c r="G9">
        <v>10000</v>
      </c>
      <c r="H9" s="2">
        <v>1</v>
      </c>
      <c r="I9">
        <v>0</v>
      </c>
      <c r="J9" s="4">
        <v>700</v>
      </c>
      <c r="K9" s="2">
        <v>0</v>
      </c>
      <c r="L9" s="1">
        <v>0</v>
      </c>
      <c r="M9" s="2">
        <v>1</v>
      </c>
      <c r="N9">
        <v>0.81299999999999994</v>
      </c>
      <c r="O9" s="2">
        <v>1</v>
      </c>
      <c r="P9" s="2">
        <v>0</v>
      </c>
      <c r="Q9" s="7">
        <v>0</v>
      </c>
    </row>
  </sheetData>
  <sortState xmlns:xlrd2="http://schemas.microsoft.com/office/spreadsheetml/2017/richdata2" ref="A2:O9">
    <sortCondition descending="1" ref="E2:E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836CE-E497-427A-ABC2-E31B20FEE28E}">
  <dimension ref="A1:O21"/>
  <sheetViews>
    <sheetView workbookViewId="0">
      <selection activeCell="D13" sqref="D13"/>
    </sheetView>
  </sheetViews>
  <sheetFormatPr defaultRowHeight="15" x14ac:dyDescent="0.25"/>
  <cols>
    <col min="4" max="4" width="31.42578125" customWidth="1"/>
  </cols>
  <sheetData>
    <row r="1" spans="1:15" x14ac:dyDescent="0.25">
      <c r="A1" t="s">
        <v>30</v>
      </c>
      <c r="B1" t="s">
        <v>29</v>
      </c>
      <c r="D1" t="s">
        <v>55</v>
      </c>
    </row>
    <row r="2" spans="1:15" x14ac:dyDescent="0.25">
      <c r="A2">
        <v>1</v>
      </c>
      <c r="B2">
        <v>3000</v>
      </c>
      <c r="D2" t="s">
        <v>54</v>
      </c>
    </row>
    <row r="3" spans="1:15" x14ac:dyDescent="0.25">
      <c r="A3">
        <v>2</v>
      </c>
      <c r="B3">
        <v>3000</v>
      </c>
      <c r="D3" t="s">
        <v>69</v>
      </c>
    </row>
    <row r="4" spans="1:15" x14ac:dyDescent="0.25">
      <c r="A4">
        <v>3</v>
      </c>
      <c r="B4">
        <v>3000</v>
      </c>
    </row>
    <row r="5" spans="1:15" x14ac:dyDescent="0.25">
      <c r="A5">
        <v>4</v>
      </c>
      <c r="B5">
        <v>3000</v>
      </c>
    </row>
    <row r="6" spans="1:15" x14ac:dyDescent="0.25">
      <c r="A6">
        <v>5</v>
      </c>
      <c r="B6">
        <v>3000</v>
      </c>
      <c r="D6" t="s">
        <v>70</v>
      </c>
    </row>
    <row r="7" spans="1:15" x14ac:dyDescent="0.25">
      <c r="A7">
        <v>6</v>
      </c>
      <c r="B7">
        <v>3000</v>
      </c>
      <c r="D7" t="s">
        <v>30</v>
      </c>
      <c r="E7" t="s">
        <v>56</v>
      </c>
      <c r="F7" t="s">
        <v>57</v>
      </c>
      <c r="G7" t="s">
        <v>58</v>
      </c>
      <c r="H7" t="s">
        <v>59</v>
      </c>
      <c r="I7" t="s">
        <v>60</v>
      </c>
      <c r="J7" t="s">
        <v>61</v>
      </c>
      <c r="K7" t="s">
        <v>62</v>
      </c>
      <c r="L7" t="s">
        <v>63</v>
      </c>
      <c r="M7" s="8" t="s">
        <v>64</v>
      </c>
      <c r="N7" s="8" t="s">
        <v>65</v>
      </c>
      <c r="O7" t="s">
        <v>66</v>
      </c>
    </row>
    <row r="8" spans="1:15" x14ac:dyDescent="0.25">
      <c r="A8">
        <v>7</v>
      </c>
      <c r="B8">
        <v>3000</v>
      </c>
      <c r="D8" t="s">
        <v>67</v>
      </c>
      <c r="E8">
        <v>38443907042.300232</v>
      </c>
      <c r="F8">
        <v>39927125961.20723</v>
      </c>
      <c r="G8">
        <v>44035991893.02182</v>
      </c>
      <c r="H8">
        <v>46909335550.610947</v>
      </c>
      <c r="I8">
        <v>48133414840.407494</v>
      </c>
      <c r="J8">
        <v>50065946086.170013</v>
      </c>
      <c r="K8">
        <v>51389318290.864212</v>
      </c>
      <c r="L8">
        <v>53324800958.611877</v>
      </c>
      <c r="M8">
        <v>55276157552.245972</v>
      </c>
      <c r="N8">
        <v>51953744507.409073</v>
      </c>
      <c r="O8">
        <v>31735217784.544468</v>
      </c>
    </row>
    <row r="9" spans="1:15" x14ac:dyDescent="0.25">
      <c r="A9">
        <v>8</v>
      </c>
      <c r="B9">
        <v>3000</v>
      </c>
      <c r="D9" t="s">
        <v>68</v>
      </c>
      <c r="E9">
        <f>E8/10^6</f>
        <v>38443.907042300234</v>
      </c>
      <c r="F9">
        <f t="shared" ref="F9:O9" si="0">F8/10^6</f>
        <v>39927.125961207232</v>
      </c>
      <c r="G9">
        <f t="shared" si="0"/>
        <v>44035.991893021819</v>
      </c>
      <c r="H9">
        <f t="shared" si="0"/>
        <v>46909.335550610944</v>
      </c>
      <c r="I9">
        <f t="shared" si="0"/>
        <v>48133.414840407495</v>
      </c>
      <c r="J9">
        <f t="shared" si="0"/>
        <v>50065.946086170014</v>
      </c>
      <c r="K9">
        <f t="shared" si="0"/>
        <v>51389.318290864212</v>
      </c>
      <c r="L9">
        <f t="shared" si="0"/>
        <v>53324.800958611879</v>
      </c>
      <c r="M9">
        <f t="shared" si="0"/>
        <v>55276.157552245975</v>
      </c>
      <c r="N9">
        <f t="shared" si="0"/>
        <v>51953.744507409072</v>
      </c>
      <c r="O9">
        <f t="shared" si="0"/>
        <v>31735.217784544468</v>
      </c>
    </row>
    <row r="10" spans="1:15" x14ac:dyDescent="0.25">
      <c r="A10">
        <v>9</v>
      </c>
      <c r="B10">
        <v>3000</v>
      </c>
      <c r="D10" s="1">
        <v>3.7999999999999999E-2</v>
      </c>
      <c r="E10">
        <f t="shared" ref="E10:O10" si="1">$D$10*E9</f>
        <v>1460.8684676074088</v>
      </c>
      <c r="F10">
        <f t="shared" si="1"/>
        <v>1517.2307865258747</v>
      </c>
      <c r="G10">
        <f t="shared" si="1"/>
        <v>1673.3676919348291</v>
      </c>
      <c r="H10">
        <f t="shared" si="1"/>
        <v>1782.5547509232158</v>
      </c>
      <c r="I10">
        <f t="shared" si="1"/>
        <v>1829.0697639354848</v>
      </c>
      <c r="J10">
        <f t="shared" si="1"/>
        <v>1902.5059512744604</v>
      </c>
      <c r="K10">
        <f t="shared" si="1"/>
        <v>1952.79409505284</v>
      </c>
      <c r="L10">
        <f t="shared" si="1"/>
        <v>2026.3424364272514</v>
      </c>
      <c r="M10" s="8">
        <f t="shared" si="1"/>
        <v>2100.493986985347</v>
      </c>
      <c r="N10" s="8">
        <f t="shared" si="1"/>
        <v>1974.2422912815448</v>
      </c>
      <c r="O10">
        <f t="shared" si="1"/>
        <v>1205.9382758126897</v>
      </c>
    </row>
    <row r="11" spans="1:15" x14ac:dyDescent="0.25">
      <c r="A11">
        <v>10</v>
      </c>
      <c r="B11">
        <v>3000</v>
      </c>
    </row>
    <row r="12" spans="1:15" x14ac:dyDescent="0.25">
      <c r="A12">
        <v>11</v>
      </c>
      <c r="B12">
        <v>3000</v>
      </c>
    </row>
    <row r="13" spans="1:15" x14ac:dyDescent="0.25">
      <c r="A13">
        <v>12</v>
      </c>
      <c r="B13">
        <v>3000</v>
      </c>
      <c r="D13" t="s">
        <v>71</v>
      </c>
    </row>
    <row r="14" spans="1:15" x14ac:dyDescent="0.25">
      <c r="A14">
        <v>13</v>
      </c>
      <c r="B14">
        <v>3000</v>
      </c>
    </row>
    <row r="15" spans="1:15" x14ac:dyDescent="0.25">
      <c r="A15">
        <v>14</v>
      </c>
      <c r="B15">
        <v>3000</v>
      </c>
    </row>
    <row r="16" spans="1:15" x14ac:dyDescent="0.25">
      <c r="A16">
        <v>15</v>
      </c>
      <c r="B16">
        <v>3000</v>
      </c>
    </row>
    <row r="17" spans="1:2" x14ac:dyDescent="0.25">
      <c r="A17">
        <v>16</v>
      </c>
      <c r="B17">
        <v>3000</v>
      </c>
    </row>
    <row r="18" spans="1:2" x14ac:dyDescent="0.25">
      <c r="A18">
        <v>17</v>
      </c>
      <c r="B18">
        <v>3000</v>
      </c>
    </row>
    <row r="19" spans="1:2" x14ac:dyDescent="0.25">
      <c r="A19">
        <v>18</v>
      </c>
      <c r="B19">
        <v>3000</v>
      </c>
    </row>
    <row r="20" spans="1:2" x14ac:dyDescent="0.25">
      <c r="A20">
        <v>19</v>
      </c>
      <c r="B20">
        <v>3000</v>
      </c>
    </row>
    <row r="21" spans="1:2" x14ac:dyDescent="0.25">
      <c r="A21">
        <v>20</v>
      </c>
      <c r="B21">
        <v>3000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31B7A-6017-41F8-AF3C-395E7455AA8C}">
  <dimension ref="A1:K25"/>
  <sheetViews>
    <sheetView workbookViewId="0">
      <selection activeCell="D4" sqref="D4"/>
    </sheetView>
  </sheetViews>
  <sheetFormatPr defaultRowHeight="15" x14ac:dyDescent="0.25"/>
  <sheetData>
    <row r="1" spans="1:11" x14ac:dyDescent="0.25">
      <c r="A1" t="s">
        <v>31</v>
      </c>
      <c r="B1" t="s">
        <v>38</v>
      </c>
      <c r="C1" t="s">
        <v>39</v>
      </c>
      <c r="D1" t="s">
        <v>40</v>
      </c>
      <c r="E1" t="s">
        <v>41</v>
      </c>
    </row>
    <row r="2" spans="1:11" x14ac:dyDescent="0.25">
      <c r="A2">
        <v>1</v>
      </c>
      <c r="B2" s="5">
        <v>0</v>
      </c>
      <c r="C2" s="5">
        <v>0</v>
      </c>
      <c r="D2" s="5">
        <v>0</v>
      </c>
      <c r="E2" s="5">
        <v>0</v>
      </c>
      <c r="H2" s="5"/>
      <c r="I2" s="5"/>
      <c r="J2" s="5"/>
      <c r="K2" s="5"/>
    </row>
    <row r="3" spans="1:11" x14ac:dyDescent="0.25">
      <c r="A3">
        <f>A2+1</f>
        <v>2</v>
      </c>
      <c r="B3" s="5">
        <v>0</v>
      </c>
      <c r="C3" s="5">
        <v>0</v>
      </c>
      <c r="D3" s="5">
        <v>0</v>
      </c>
      <c r="E3" s="5">
        <v>0</v>
      </c>
      <c r="H3" s="5"/>
      <c r="I3" s="5"/>
      <c r="J3" s="5"/>
      <c r="K3" s="5"/>
    </row>
    <row r="4" spans="1:11" x14ac:dyDescent="0.25">
      <c r="A4">
        <f t="shared" ref="A4:A25" si="0">A3+1</f>
        <v>3</v>
      </c>
      <c r="B4" s="5">
        <v>0</v>
      </c>
      <c r="C4" s="5">
        <v>0</v>
      </c>
      <c r="D4" s="5">
        <v>0</v>
      </c>
      <c r="E4" s="5">
        <v>0</v>
      </c>
      <c r="H4" s="5"/>
      <c r="I4" s="5"/>
      <c r="J4" s="5"/>
      <c r="K4" s="5"/>
    </row>
    <row r="5" spans="1:11" x14ac:dyDescent="0.25">
      <c r="A5">
        <f t="shared" si="0"/>
        <v>4</v>
      </c>
      <c r="B5" s="5">
        <v>0</v>
      </c>
      <c r="C5" s="5">
        <v>0</v>
      </c>
      <c r="D5" s="5">
        <v>0</v>
      </c>
      <c r="E5" s="5">
        <v>0</v>
      </c>
      <c r="H5" s="5"/>
      <c r="I5" s="5"/>
      <c r="J5" s="5"/>
      <c r="K5" s="5"/>
    </row>
    <row r="6" spans="1:11" x14ac:dyDescent="0.25">
      <c r="A6">
        <f t="shared" si="0"/>
        <v>5</v>
      </c>
      <c r="B6" s="5">
        <v>0</v>
      </c>
      <c r="C6" s="5">
        <v>0</v>
      </c>
      <c r="D6" s="5">
        <v>0</v>
      </c>
      <c r="E6" s="5">
        <v>0</v>
      </c>
      <c r="H6" s="5"/>
      <c r="I6" s="5"/>
      <c r="J6" s="5"/>
      <c r="K6" s="5"/>
    </row>
    <row r="7" spans="1:11" x14ac:dyDescent="0.25">
      <c r="A7">
        <f t="shared" si="0"/>
        <v>6</v>
      </c>
      <c r="B7" s="5">
        <v>2.6126803710350602E-4</v>
      </c>
      <c r="C7" s="5">
        <v>4.1821997518520603E-4</v>
      </c>
      <c r="D7" s="5">
        <v>5.00577312770767E-5</v>
      </c>
      <c r="E7" s="5">
        <v>5.9032106843742099E-5</v>
      </c>
      <c r="H7" s="5"/>
      <c r="I7" s="5"/>
      <c r="J7" s="5"/>
      <c r="K7" s="5"/>
    </row>
    <row r="8" spans="1:11" x14ac:dyDescent="0.25">
      <c r="A8">
        <f t="shared" si="0"/>
        <v>7</v>
      </c>
      <c r="B8" s="5">
        <v>2.6067714389339799E-2</v>
      </c>
      <c r="C8" s="5">
        <v>2.3611148969161298E-2</v>
      </c>
      <c r="D8" s="5">
        <v>1.8659155845016501E-2</v>
      </c>
      <c r="E8" s="5">
        <v>2.85023372924188E-2</v>
      </c>
      <c r="H8" s="5"/>
      <c r="I8" s="5"/>
      <c r="J8" s="5"/>
      <c r="K8" s="5"/>
    </row>
    <row r="9" spans="1:11" x14ac:dyDescent="0.25">
      <c r="A9">
        <f t="shared" si="0"/>
        <v>8</v>
      </c>
      <c r="B9" s="5">
        <v>0.17009552236154701</v>
      </c>
      <c r="C9" s="5">
        <v>0.203136643846895</v>
      </c>
      <c r="D9" s="5">
        <v>0.124598366843071</v>
      </c>
      <c r="E9" s="5">
        <v>0.205351693399145</v>
      </c>
      <c r="H9" s="5"/>
      <c r="I9" s="5"/>
      <c r="J9" s="5"/>
      <c r="K9" s="5"/>
    </row>
    <row r="10" spans="1:11" x14ac:dyDescent="0.25">
      <c r="A10">
        <f t="shared" si="0"/>
        <v>9</v>
      </c>
      <c r="B10" s="5">
        <v>0.37683385507480499</v>
      </c>
      <c r="C10" s="5">
        <v>0.43709421710691798</v>
      </c>
      <c r="D10" s="5">
        <v>0.28727333846509501</v>
      </c>
      <c r="E10" s="5">
        <v>0.43154010856397301</v>
      </c>
      <c r="H10" s="5"/>
      <c r="I10" s="5"/>
      <c r="J10" s="5"/>
      <c r="K10" s="5"/>
    </row>
    <row r="11" spans="1:11" x14ac:dyDescent="0.25">
      <c r="A11">
        <f t="shared" si="0"/>
        <v>10</v>
      </c>
      <c r="B11" s="5">
        <v>0.57167275915460103</v>
      </c>
      <c r="C11" s="5">
        <v>0.627704002165413</v>
      </c>
      <c r="D11" s="5">
        <v>0.45024063517359603</v>
      </c>
      <c r="E11" s="5">
        <v>0.61623472530671097</v>
      </c>
      <c r="H11" s="5"/>
      <c r="I11" s="5"/>
      <c r="J11" s="5"/>
      <c r="K11" s="5"/>
    </row>
    <row r="12" spans="1:11" x14ac:dyDescent="0.25">
      <c r="A12">
        <f t="shared" si="0"/>
        <v>11</v>
      </c>
      <c r="B12" s="5">
        <v>0.70137633013052503</v>
      </c>
      <c r="C12" s="5">
        <v>0.76041637058596001</v>
      </c>
      <c r="D12" s="5">
        <v>0.55955768233623304</v>
      </c>
      <c r="E12" s="5">
        <v>0.72927144400698096</v>
      </c>
      <c r="H12" s="5"/>
      <c r="I12" s="5"/>
      <c r="J12" s="5"/>
      <c r="K12" s="5"/>
    </row>
    <row r="13" spans="1:11" x14ac:dyDescent="0.25">
      <c r="A13">
        <f t="shared" si="0"/>
        <v>12</v>
      </c>
      <c r="B13" s="5">
        <v>0.76125824877567605</v>
      </c>
      <c r="C13" s="5">
        <v>0.83496641094191604</v>
      </c>
      <c r="D13" s="5">
        <v>0.62820134628159296</v>
      </c>
      <c r="E13" s="5">
        <v>0.77593937708733496</v>
      </c>
      <c r="H13" s="5"/>
      <c r="I13" s="5"/>
      <c r="J13" s="5"/>
      <c r="K13" s="5"/>
    </row>
    <row r="14" spans="1:11" x14ac:dyDescent="0.25">
      <c r="A14">
        <f t="shared" si="0"/>
        <v>13</v>
      </c>
      <c r="B14" s="5">
        <v>0.76131827919828299</v>
      </c>
      <c r="C14" s="5">
        <v>0.85582599571896201</v>
      </c>
      <c r="D14" s="5">
        <v>0.638265525262527</v>
      </c>
      <c r="E14" s="5">
        <v>0.76295465994746803</v>
      </c>
      <c r="H14" s="5"/>
      <c r="I14" s="5"/>
      <c r="J14" s="5"/>
      <c r="K14" s="5"/>
    </row>
    <row r="15" spans="1:11" x14ac:dyDescent="0.25">
      <c r="A15">
        <f t="shared" si="0"/>
        <v>14</v>
      </c>
      <c r="B15" s="5">
        <v>0.70776621265025297</v>
      </c>
      <c r="C15" s="5">
        <v>0.82632662084577102</v>
      </c>
      <c r="D15" s="5">
        <v>0.58209196723469803</v>
      </c>
      <c r="E15" s="5">
        <v>0.68882867098512601</v>
      </c>
      <c r="H15" s="5"/>
      <c r="I15" s="5"/>
      <c r="J15" s="5"/>
      <c r="K15" s="5"/>
    </row>
    <row r="16" spans="1:11" x14ac:dyDescent="0.25">
      <c r="A16">
        <f t="shared" si="0"/>
        <v>15</v>
      </c>
      <c r="B16" s="5">
        <v>0.60588428489192303</v>
      </c>
      <c r="C16" s="5">
        <v>0.74544971119462</v>
      </c>
      <c r="D16" s="5">
        <v>0.46307667899082</v>
      </c>
      <c r="E16" s="5">
        <v>0.56015262946965705</v>
      </c>
      <c r="H16" s="5"/>
      <c r="I16" s="5"/>
      <c r="J16" s="5"/>
      <c r="K16" s="5"/>
    </row>
    <row r="17" spans="1:11" x14ac:dyDescent="0.25">
      <c r="A17">
        <f t="shared" si="0"/>
        <v>16</v>
      </c>
      <c r="B17" s="5">
        <v>0.44781780008073802</v>
      </c>
      <c r="C17" s="5">
        <v>0.61120084039474898</v>
      </c>
      <c r="D17" s="5">
        <v>0.29586589719426798</v>
      </c>
      <c r="E17" s="5">
        <v>0.38203399738253202</v>
      </c>
      <c r="H17" s="5"/>
      <c r="I17" s="5"/>
      <c r="J17" s="5"/>
      <c r="K17" s="5"/>
    </row>
    <row r="18" spans="1:11" x14ac:dyDescent="0.25">
      <c r="A18">
        <f t="shared" si="0"/>
        <v>17</v>
      </c>
      <c r="B18" s="5">
        <v>0.26267717466686602</v>
      </c>
      <c r="C18" s="5">
        <v>0.42499641164858099</v>
      </c>
      <c r="D18" s="5">
        <v>0.12325049065763199</v>
      </c>
      <c r="E18" s="5">
        <v>0.176689683592231</v>
      </c>
      <c r="H18" s="5"/>
      <c r="I18" s="5"/>
      <c r="J18" s="5"/>
      <c r="K18" s="5"/>
    </row>
    <row r="19" spans="1:11" x14ac:dyDescent="0.25">
      <c r="A19">
        <f t="shared" si="0"/>
        <v>18</v>
      </c>
      <c r="B19" s="5">
        <v>0.12659153273166601</v>
      </c>
      <c r="C19" s="5">
        <v>0.21496969304227501</v>
      </c>
      <c r="D19" s="5">
        <v>4.3624491528216097E-2</v>
      </c>
      <c r="E19" s="5">
        <v>6.9346699026525294E-2</v>
      </c>
      <c r="H19" s="5"/>
      <c r="I19" s="5"/>
      <c r="J19" s="5"/>
      <c r="K19" s="5"/>
    </row>
    <row r="20" spans="1:11" x14ac:dyDescent="0.25">
      <c r="A20">
        <f t="shared" si="0"/>
        <v>19</v>
      </c>
      <c r="B20" s="5">
        <v>2.2918637075918801E-2</v>
      </c>
      <c r="C20" s="5">
        <v>3.7285432022512E-2</v>
      </c>
      <c r="D20" s="5">
        <v>6.5228468046716103E-3</v>
      </c>
      <c r="E20" s="5">
        <v>1.0589058828222401E-2</v>
      </c>
      <c r="H20" s="5"/>
      <c r="I20" s="5"/>
      <c r="J20" s="5"/>
      <c r="K20" s="5"/>
    </row>
    <row r="21" spans="1:11" x14ac:dyDescent="0.25">
      <c r="A21">
        <f t="shared" si="0"/>
        <v>20</v>
      </c>
      <c r="B21" s="5">
        <v>1.2040941691327401E-3</v>
      </c>
      <c r="C21" s="5">
        <v>1.78616795097143E-3</v>
      </c>
      <c r="D21" s="5">
        <v>9.8806630137738595E-5</v>
      </c>
      <c r="E21" s="5">
        <v>2.0295561164438699E-4</v>
      </c>
      <c r="H21" s="5"/>
      <c r="I21" s="5"/>
      <c r="J21" s="5"/>
      <c r="K21" s="5"/>
    </row>
    <row r="22" spans="1:11" x14ac:dyDescent="0.25">
      <c r="A22">
        <f t="shared" si="0"/>
        <v>21</v>
      </c>
      <c r="B22" s="5">
        <v>0</v>
      </c>
      <c r="C22" s="5">
        <v>0</v>
      </c>
      <c r="D22" s="5">
        <v>0</v>
      </c>
      <c r="E22" s="5">
        <v>0</v>
      </c>
      <c r="H22" s="5"/>
      <c r="I22" s="5"/>
      <c r="J22" s="5"/>
      <c r="K22" s="5"/>
    </row>
    <row r="23" spans="1:11" x14ac:dyDescent="0.25">
      <c r="A23">
        <f t="shared" si="0"/>
        <v>22</v>
      </c>
      <c r="B23" s="5">
        <v>0</v>
      </c>
      <c r="C23" s="5">
        <v>0</v>
      </c>
      <c r="D23" s="5">
        <v>0</v>
      </c>
      <c r="E23" s="5">
        <v>0</v>
      </c>
      <c r="H23" s="5"/>
      <c r="I23" s="5"/>
      <c r="J23" s="5"/>
      <c r="K23" s="5"/>
    </row>
    <row r="24" spans="1:11" x14ac:dyDescent="0.25">
      <c r="A24">
        <f t="shared" si="0"/>
        <v>23</v>
      </c>
      <c r="B24" s="5">
        <v>0</v>
      </c>
      <c r="C24" s="5">
        <v>0</v>
      </c>
      <c r="D24" s="5">
        <v>0</v>
      </c>
      <c r="E24" s="5">
        <v>0</v>
      </c>
      <c r="H24" s="5"/>
      <c r="I24" s="5"/>
      <c r="J24" s="5"/>
      <c r="K24" s="5"/>
    </row>
    <row r="25" spans="1:11" x14ac:dyDescent="0.25">
      <c r="A25">
        <f t="shared" si="0"/>
        <v>24</v>
      </c>
      <c r="B25" s="5">
        <v>0</v>
      </c>
      <c r="C25" s="5">
        <v>0</v>
      </c>
      <c r="D25" s="5">
        <v>0</v>
      </c>
      <c r="E25" s="5">
        <v>0</v>
      </c>
      <c r="H25" s="5"/>
      <c r="I25" s="5"/>
      <c r="J25" s="5"/>
      <c r="K25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BD722-AFE7-4E10-8DEE-64B3478DE077}">
  <dimension ref="A1:K25"/>
  <sheetViews>
    <sheetView workbookViewId="0">
      <selection activeCell="G2" sqref="G2:J25"/>
    </sheetView>
  </sheetViews>
  <sheetFormatPr defaultRowHeight="15" x14ac:dyDescent="0.25"/>
  <sheetData>
    <row r="1" spans="1:11" x14ac:dyDescent="0.25">
      <c r="A1" t="s">
        <v>31</v>
      </c>
      <c r="B1" t="s">
        <v>38</v>
      </c>
      <c r="C1" t="s">
        <v>39</v>
      </c>
      <c r="D1" t="s">
        <v>40</v>
      </c>
      <c r="E1" t="s">
        <v>41</v>
      </c>
    </row>
    <row r="2" spans="1:11" x14ac:dyDescent="0.25">
      <c r="A2">
        <v>1</v>
      </c>
      <c r="B2" s="5">
        <v>0.32340124793553898</v>
      </c>
      <c r="C2" s="5">
        <v>5.5576003705480402E-2</v>
      </c>
      <c r="D2" s="5">
        <v>0.64064356990694005</v>
      </c>
      <c r="E2" s="5">
        <v>9.0447248924531307E-2</v>
      </c>
      <c r="H2" s="5"/>
      <c r="I2" s="5"/>
      <c r="J2" s="5"/>
      <c r="K2" s="5"/>
    </row>
    <row r="3" spans="1:11" x14ac:dyDescent="0.25">
      <c r="A3">
        <f>A2+1</f>
        <v>2</v>
      </c>
      <c r="B3" s="5">
        <v>0.32698783432918699</v>
      </c>
      <c r="C3" s="5">
        <v>5.5927528080594098E-2</v>
      </c>
      <c r="D3" s="5">
        <v>0.65546585940127799</v>
      </c>
      <c r="E3" s="5">
        <v>8.5735434701789695E-2</v>
      </c>
      <c r="H3" s="5"/>
      <c r="I3" s="5"/>
      <c r="J3" s="5"/>
      <c r="K3" s="5"/>
    </row>
    <row r="4" spans="1:11" x14ac:dyDescent="0.25">
      <c r="A4">
        <f t="shared" ref="A4:A25" si="0">A3+1</f>
        <v>3</v>
      </c>
      <c r="B4" s="5">
        <v>0.32959935297830201</v>
      </c>
      <c r="C4" s="5">
        <v>5.4860548212601903E-2</v>
      </c>
      <c r="D4" s="5">
        <v>0.670916021975557</v>
      </c>
      <c r="E4" s="5">
        <v>7.9224533963566796E-2</v>
      </c>
      <c r="H4" s="5"/>
      <c r="I4" s="5"/>
      <c r="J4" s="5"/>
      <c r="K4" s="5"/>
    </row>
    <row r="5" spans="1:11" x14ac:dyDescent="0.25">
      <c r="A5">
        <f t="shared" si="0"/>
        <v>4</v>
      </c>
      <c r="B5" s="5">
        <v>0.33140587383832698</v>
      </c>
      <c r="C5" s="5">
        <v>5.2724520686175502E-2</v>
      </c>
      <c r="D5" s="5">
        <v>0.67385357102814203</v>
      </c>
      <c r="E5" s="5">
        <v>7.2590817356205803E-2</v>
      </c>
      <c r="H5" s="5"/>
      <c r="I5" s="5"/>
      <c r="J5" s="5"/>
      <c r="K5" s="5"/>
    </row>
    <row r="6" spans="1:11" x14ac:dyDescent="0.25">
      <c r="A6">
        <f t="shared" si="0"/>
        <v>5</v>
      </c>
      <c r="B6" s="5">
        <v>0.3280838407087</v>
      </c>
      <c r="C6" s="5">
        <v>4.93622934277348E-2</v>
      </c>
      <c r="D6" s="5">
        <v>0.67655566767574804</v>
      </c>
      <c r="E6" s="5">
        <v>6.6936308354134499E-2</v>
      </c>
      <c r="H6" s="5"/>
      <c r="I6" s="5"/>
      <c r="J6" s="5"/>
      <c r="K6" s="5"/>
    </row>
    <row r="7" spans="1:11" x14ac:dyDescent="0.25">
      <c r="A7">
        <f t="shared" si="0"/>
        <v>6</v>
      </c>
      <c r="B7" s="5">
        <v>0.32408908642199202</v>
      </c>
      <c r="C7" s="5">
        <v>4.5830507353062697E-2</v>
      </c>
      <c r="D7" s="5">
        <v>0.68783495907612902</v>
      </c>
      <c r="E7" s="5">
        <v>6.2984624780922996E-2</v>
      </c>
      <c r="H7" s="5"/>
      <c r="I7" s="5"/>
      <c r="J7" s="5"/>
      <c r="K7" s="5"/>
    </row>
    <row r="8" spans="1:11" x14ac:dyDescent="0.25">
      <c r="A8">
        <f t="shared" si="0"/>
        <v>7</v>
      </c>
      <c r="B8" s="5">
        <v>0.31162106902194597</v>
      </c>
      <c r="C8" s="5">
        <v>3.98111693768506E-2</v>
      </c>
      <c r="D8" s="5">
        <v>0.70526964906379597</v>
      </c>
      <c r="E8" s="5">
        <v>5.9793071857241503E-2</v>
      </c>
      <c r="H8" s="5"/>
      <c r="I8" s="5"/>
      <c r="J8" s="5"/>
      <c r="K8" s="5"/>
    </row>
    <row r="9" spans="1:11" x14ac:dyDescent="0.25">
      <c r="A9">
        <f t="shared" si="0"/>
        <v>8</v>
      </c>
      <c r="B9" s="5">
        <v>0.30828013923060299</v>
      </c>
      <c r="C9" s="5">
        <v>3.2956444062132897E-2</v>
      </c>
      <c r="D9" s="5">
        <v>0.72852337706020798</v>
      </c>
      <c r="E9" s="5">
        <v>5.1106338626586603E-2</v>
      </c>
      <c r="H9" s="5"/>
      <c r="I9" s="5"/>
      <c r="J9" s="5"/>
      <c r="K9" s="5"/>
    </row>
    <row r="10" spans="1:11" x14ac:dyDescent="0.25">
      <c r="A10">
        <f t="shared" si="0"/>
        <v>9</v>
      </c>
      <c r="B10" s="5">
        <v>0.34053296144702999</v>
      </c>
      <c r="C10" s="5">
        <v>3.3111528345271299E-2</v>
      </c>
      <c r="D10" s="5">
        <v>0.77195873976903195</v>
      </c>
      <c r="E10" s="5">
        <v>4.3747344521748298E-2</v>
      </c>
      <c r="H10" s="5"/>
      <c r="I10" s="5"/>
      <c r="J10" s="5"/>
      <c r="K10" s="5"/>
    </row>
    <row r="11" spans="1:11" x14ac:dyDescent="0.25">
      <c r="A11">
        <f t="shared" si="0"/>
        <v>10</v>
      </c>
      <c r="B11" s="5">
        <v>0.38270275173187901</v>
      </c>
      <c r="C11" s="5">
        <v>3.9668491836363298E-2</v>
      </c>
      <c r="D11" s="5">
        <v>0.82456553425271795</v>
      </c>
      <c r="E11" s="5">
        <v>4.5511577885177103E-2</v>
      </c>
      <c r="H11" s="5"/>
      <c r="I11" s="5"/>
      <c r="J11" s="5"/>
      <c r="K11" s="5"/>
    </row>
    <row r="12" spans="1:11" x14ac:dyDescent="0.25">
      <c r="A12">
        <f t="shared" si="0"/>
        <v>11</v>
      </c>
      <c r="B12" s="5">
        <v>0.42090802238876401</v>
      </c>
      <c r="C12" s="5">
        <v>5.20235397263899E-2</v>
      </c>
      <c r="D12" s="5">
        <v>0.85962551855589098</v>
      </c>
      <c r="E12" s="5">
        <v>5.18399144936003E-2</v>
      </c>
      <c r="H12" s="5"/>
      <c r="I12" s="5"/>
      <c r="J12" s="5"/>
      <c r="K12" s="5"/>
    </row>
    <row r="13" spans="1:11" x14ac:dyDescent="0.25">
      <c r="A13">
        <f t="shared" si="0"/>
        <v>12</v>
      </c>
      <c r="B13" s="5">
        <v>0.45344429453092799</v>
      </c>
      <c r="C13" s="5">
        <v>7.0885924136904199E-2</v>
      </c>
      <c r="D13" s="5">
        <v>0.87523264940015599</v>
      </c>
      <c r="E13" s="5">
        <v>6.2053547718944099E-2</v>
      </c>
      <c r="H13" s="5"/>
      <c r="I13" s="5"/>
      <c r="J13" s="5"/>
      <c r="K13" s="5"/>
    </row>
    <row r="14" spans="1:11" x14ac:dyDescent="0.25">
      <c r="A14">
        <f t="shared" si="0"/>
        <v>13</v>
      </c>
      <c r="B14" s="5">
        <v>0.47722763296636</v>
      </c>
      <c r="C14" s="5">
        <v>9.1656879125241897E-2</v>
      </c>
      <c r="D14" s="5">
        <v>0.88068169077250802</v>
      </c>
      <c r="E14" s="5">
        <v>7.2159302140315407E-2</v>
      </c>
      <c r="H14" s="5"/>
      <c r="I14" s="5"/>
      <c r="J14" s="5"/>
      <c r="K14" s="5"/>
    </row>
    <row r="15" spans="1:11" x14ac:dyDescent="0.25">
      <c r="A15">
        <f t="shared" si="0"/>
        <v>14</v>
      </c>
      <c r="B15" s="5">
        <v>0.47794192677921499</v>
      </c>
      <c r="C15" s="5">
        <v>0.10881126863079101</v>
      </c>
      <c r="D15" s="5">
        <v>0.87454871622379204</v>
      </c>
      <c r="E15" s="5">
        <v>7.8276860162515199E-2</v>
      </c>
      <c r="H15" s="5"/>
      <c r="I15" s="5"/>
      <c r="J15" s="5"/>
      <c r="K15" s="5"/>
    </row>
    <row r="16" spans="1:11" x14ac:dyDescent="0.25">
      <c r="A16">
        <f t="shared" si="0"/>
        <v>15</v>
      </c>
      <c r="B16" s="5">
        <v>0.45629391111766099</v>
      </c>
      <c r="C16" s="5">
        <v>0.121149774197283</v>
      </c>
      <c r="D16" s="5">
        <v>0.85410920506783194</v>
      </c>
      <c r="E16" s="5">
        <v>7.8779741356418201E-2</v>
      </c>
      <c r="H16" s="5"/>
      <c r="I16" s="5"/>
      <c r="J16" s="5"/>
      <c r="K16" s="5"/>
    </row>
    <row r="17" spans="1:11" x14ac:dyDescent="0.25">
      <c r="A17">
        <f t="shared" si="0"/>
        <v>16</v>
      </c>
      <c r="B17" s="5">
        <v>0.41424883880013702</v>
      </c>
      <c r="C17" s="5">
        <v>0.12499379662867401</v>
      </c>
      <c r="D17" s="5">
        <v>0.81279291400381204</v>
      </c>
      <c r="E17" s="5">
        <v>7.3732673004408097E-2</v>
      </c>
      <c r="H17" s="5"/>
      <c r="I17" s="5"/>
      <c r="J17" s="5"/>
      <c r="K17" s="5"/>
    </row>
    <row r="18" spans="1:11" x14ac:dyDescent="0.25">
      <c r="A18">
        <f t="shared" si="0"/>
        <v>17</v>
      </c>
      <c r="B18" s="5">
        <v>0.36114166071421799</v>
      </c>
      <c r="C18" s="5">
        <v>0.121730823311442</v>
      </c>
      <c r="D18" s="5">
        <v>0.74885076802331996</v>
      </c>
      <c r="E18" s="5">
        <v>6.7945390089755101E-2</v>
      </c>
      <c r="H18" s="5"/>
      <c r="I18" s="5"/>
      <c r="J18" s="5"/>
      <c r="K18" s="5"/>
    </row>
    <row r="19" spans="1:11" x14ac:dyDescent="0.25">
      <c r="A19">
        <f t="shared" si="0"/>
        <v>18</v>
      </c>
      <c r="B19" s="5">
        <v>0.31930823100791</v>
      </c>
      <c r="C19" s="5">
        <v>0.114942267290863</v>
      </c>
      <c r="D19" s="5">
        <v>0.70528086108307997</v>
      </c>
      <c r="E19" s="5">
        <v>6.3293324127675299E-2</v>
      </c>
      <c r="H19" s="5"/>
      <c r="I19" s="5"/>
      <c r="J19" s="5"/>
      <c r="K19" s="5"/>
    </row>
    <row r="20" spans="1:11" x14ac:dyDescent="0.25">
      <c r="A20">
        <f t="shared" si="0"/>
        <v>19</v>
      </c>
      <c r="B20" s="5">
        <v>0.27914526619727298</v>
      </c>
      <c r="C20" s="5">
        <v>0.102181932474235</v>
      </c>
      <c r="D20" s="5">
        <v>0.67522143738087204</v>
      </c>
      <c r="E20" s="5">
        <v>6.2820317064103195E-2</v>
      </c>
      <c r="H20" s="5"/>
      <c r="I20" s="5"/>
      <c r="J20" s="5"/>
      <c r="K20" s="5"/>
    </row>
    <row r="21" spans="1:11" x14ac:dyDescent="0.25">
      <c r="A21">
        <f t="shared" si="0"/>
        <v>20</v>
      </c>
      <c r="B21" s="5">
        <v>0.239908237810708</v>
      </c>
      <c r="C21" s="5">
        <v>7.4944996774246903E-2</v>
      </c>
      <c r="D21" s="5">
        <v>0.64989348581679496</v>
      </c>
      <c r="E21" s="5">
        <v>6.8244131393063803E-2</v>
      </c>
      <c r="H21" s="5"/>
      <c r="I21" s="5"/>
      <c r="J21" s="5"/>
      <c r="K21" s="5"/>
    </row>
    <row r="22" spans="1:11" x14ac:dyDescent="0.25">
      <c r="A22">
        <f t="shared" si="0"/>
        <v>21</v>
      </c>
      <c r="B22" s="5">
        <v>0.22518773833414499</v>
      </c>
      <c r="C22" s="5">
        <v>5.1889133347669897E-2</v>
      </c>
      <c r="D22" s="5">
        <v>0.63521695257315802</v>
      </c>
      <c r="E22" s="5">
        <v>8.1171331456795295E-2</v>
      </c>
      <c r="H22" s="5"/>
      <c r="I22" s="5"/>
      <c r="J22" s="5"/>
      <c r="K22" s="5"/>
    </row>
    <row r="23" spans="1:11" x14ac:dyDescent="0.25">
      <c r="A23">
        <f t="shared" si="0"/>
        <v>22</v>
      </c>
      <c r="B23" s="5">
        <v>0.22704339051463099</v>
      </c>
      <c r="C23" s="5">
        <v>4.7482671916097299E-2</v>
      </c>
      <c r="D23" s="5">
        <v>0.62251373472362304</v>
      </c>
      <c r="E23" s="5">
        <v>0.10073888682351601</v>
      </c>
      <c r="H23" s="5"/>
      <c r="I23" s="5"/>
      <c r="J23" s="5"/>
      <c r="K23" s="5"/>
    </row>
    <row r="24" spans="1:11" x14ac:dyDescent="0.25">
      <c r="A24">
        <f t="shared" si="0"/>
        <v>23</v>
      </c>
      <c r="B24" s="5">
        <v>0.23104570346602499</v>
      </c>
      <c r="C24" s="5">
        <v>5.0803543365701101E-2</v>
      </c>
      <c r="D24" s="5">
        <v>0.61112232313039505</v>
      </c>
      <c r="E24" s="5">
        <v>0.117438525678474</v>
      </c>
      <c r="H24" s="5"/>
      <c r="I24" s="5"/>
      <c r="J24" s="5"/>
      <c r="K24" s="5"/>
    </row>
    <row r="25" spans="1:11" x14ac:dyDescent="0.25">
      <c r="A25">
        <f t="shared" si="0"/>
        <v>24</v>
      </c>
      <c r="B25" s="5">
        <v>0.235951276847432</v>
      </c>
      <c r="C25" s="5">
        <v>5.4293973631536201E-2</v>
      </c>
      <c r="D25" s="5">
        <v>0.59816122883731304</v>
      </c>
      <c r="E25" s="5">
        <v>0.12731026607891999</v>
      </c>
      <c r="H25" s="5"/>
      <c r="I25" s="5"/>
      <c r="J25" s="5"/>
      <c r="K25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D468A-6EA1-475D-9589-B00511D34E42}">
  <dimension ref="A1:I9"/>
  <sheetViews>
    <sheetView workbookViewId="0">
      <selection activeCell="I3" sqref="I3"/>
    </sheetView>
  </sheetViews>
  <sheetFormatPr defaultRowHeight="15" x14ac:dyDescent="0.25"/>
  <cols>
    <col min="4" max="4" width="10.140625" bestFit="1" customWidth="1"/>
  </cols>
  <sheetData>
    <row r="1" spans="1:9" x14ac:dyDescent="0.25">
      <c r="A1" t="s">
        <v>33</v>
      </c>
      <c r="B1" t="s">
        <v>34</v>
      </c>
      <c r="C1" t="s">
        <v>35</v>
      </c>
      <c r="D1" t="s">
        <v>12</v>
      </c>
      <c r="E1" t="s">
        <v>36</v>
      </c>
      <c r="F1" t="s">
        <v>18</v>
      </c>
      <c r="G1" t="s">
        <v>37</v>
      </c>
      <c r="H1" t="s">
        <v>19</v>
      </c>
      <c r="I1" t="s">
        <v>51</v>
      </c>
    </row>
    <row r="2" spans="1:9" x14ac:dyDescent="0.25">
      <c r="A2" s="3">
        <v>0.04</v>
      </c>
      <c r="B2" s="3">
        <v>0.65</v>
      </c>
      <c r="C2" s="3">
        <v>0.2</v>
      </c>
      <c r="D2" s="5">
        <v>1.1000000000000001</v>
      </c>
      <c r="E2" s="5">
        <v>0.6</v>
      </c>
      <c r="F2" s="6">
        <v>4</v>
      </c>
      <c r="G2">
        <v>5</v>
      </c>
      <c r="H2">
        <v>2992</v>
      </c>
      <c r="I2" s="3">
        <v>0.05</v>
      </c>
    </row>
    <row r="8" spans="1:9" x14ac:dyDescent="0.25">
      <c r="D8" s="5"/>
      <c r="E8" s="5"/>
    </row>
    <row r="9" spans="1:9" x14ac:dyDescent="0.25">
      <c r="D9" s="5"/>
      <c r="E9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3DFD4-44DE-4A2F-BD2C-34C7D3B72F3F}">
  <dimension ref="A1:E21"/>
  <sheetViews>
    <sheetView workbookViewId="0">
      <selection activeCell="E1" sqref="E1"/>
    </sheetView>
  </sheetViews>
  <sheetFormatPr defaultRowHeight="15" x14ac:dyDescent="0.25"/>
  <sheetData>
    <row r="1" spans="1:5" x14ac:dyDescent="0.25">
      <c r="A1" t="s">
        <v>30</v>
      </c>
      <c r="B1" t="s">
        <v>32</v>
      </c>
    </row>
    <row r="2" spans="1:5" x14ac:dyDescent="0.25">
      <c r="A2">
        <v>1</v>
      </c>
      <c r="B2">
        <v>5.27</v>
      </c>
      <c r="E2" s="5"/>
    </row>
    <row r="3" spans="1:5" x14ac:dyDescent="0.25">
      <c r="A3">
        <v>2</v>
      </c>
      <c r="B3">
        <v>5.41</v>
      </c>
      <c r="E3" s="5"/>
    </row>
    <row r="4" spans="1:5" x14ac:dyDescent="0.25">
      <c r="A4">
        <v>3</v>
      </c>
      <c r="B4">
        <v>5.54</v>
      </c>
      <c r="E4" s="5"/>
    </row>
    <row r="5" spans="1:5" x14ac:dyDescent="0.25">
      <c r="A5">
        <v>4</v>
      </c>
      <c r="B5">
        <v>5.68</v>
      </c>
      <c r="E5" s="5"/>
    </row>
    <row r="6" spans="1:5" x14ac:dyDescent="0.25">
      <c r="A6">
        <v>5</v>
      </c>
      <c r="B6">
        <v>5.81</v>
      </c>
      <c r="E6" s="5"/>
    </row>
    <row r="7" spans="1:5" x14ac:dyDescent="0.25">
      <c r="A7">
        <v>6</v>
      </c>
      <c r="B7">
        <v>5.95</v>
      </c>
      <c r="E7" s="5"/>
    </row>
    <row r="8" spans="1:5" x14ac:dyDescent="0.25">
      <c r="A8">
        <v>7</v>
      </c>
      <c r="B8">
        <v>6.08</v>
      </c>
      <c r="E8" s="5"/>
    </row>
    <row r="9" spans="1:5" x14ac:dyDescent="0.25">
      <c r="A9">
        <v>8</v>
      </c>
      <c r="B9">
        <v>6.22</v>
      </c>
      <c r="E9" s="5"/>
    </row>
    <row r="10" spans="1:5" x14ac:dyDescent="0.25">
      <c r="A10">
        <v>9</v>
      </c>
      <c r="B10">
        <v>6.35</v>
      </c>
      <c r="E10" s="5"/>
    </row>
    <row r="11" spans="1:5" x14ac:dyDescent="0.25">
      <c r="A11">
        <v>10</v>
      </c>
      <c r="B11">
        <v>6.48</v>
      </c>
      <c r="E11" s="5"/>
    </row>
    <row r="12" spans="1:5" x14ac:dyDescent="0.25">
      <c r="A12">
        <v>11</v>
      </c>
      <c r="B12">
        <v>6.62</v>
      </c>
      <c r="E12" s="5"/>
    </row>
    <row r="13" spans="1:5" x14ac:dyDescent="0.25">
      <c r="A13">
        <v>12</v>
      </c>
      <c r="B13">
        <v>6.75</v>
      </c>
      <c r="E13" s="5"/>
    </row>
    <row r="14" spans="1:5" x14ac:dyDescent="0.25">
      <c r="A14">
        <v>13</v>
      </c>
      <c r="B14">
        <v>6.89</v>
      </c>
      <c r="E14" s="5"/>
    </row>
    <row r="15" spans="1:5" x14ac:dyDescent="0.25">
      <c r="A15">
        <v>14</v>
      </c>
      <c r="B15">
        <v>7.02</v>
      </c>
      <c r="E15" s="5"/>
    </row>
    <row r="16" spans="1:5" x14ac:dyDescent="0.25">
      <c r="A16">
        <v>15</v>
      </c>
      <c r="B16">
        <v>7.16</v>
      </c>
      <c r="E16" s="5"/>
    </row>
    <row r="17" spans="1:5" x14ac:dyDescent="0.25">
      <c r="A17">
        <v>16</v>
      </c>
      <c r="B17">
        <v>7.29</v>
      </c>
      <c r="E17" s="5"/>
    </row>
    <row r="18" spans="1:5" x14ac:dyDescent="0.25">
      <c r="A18">
        <v>17</v>
      </c>
      <c r="B18">
        <v>7.43</v>
      </c>
      <c r="E18" s="5"/>
    </row>
    <row r="19" spans="1:5" x14ac:dyDescent="0.25">
      <c r="A19">
        <v>18</v>
      </c>
      <c r="B19">
        <v>7.56</v>
      </c>
      <c r="E19" s="5"/>
    </row>
    <row r="20" spans="1:5" x14ac:dyDescent="0.25">
      <c r="A20">
        <v>19</v>
      </c>
      <c r="B20">
        <v>7.7</v>
      </c>
      <c r="E20" s="5"/>
    </row>
    <row r="21" spans="1:5" x14ac:dyDescent="0.25">
      <c r="A21">
        <v>20</v>
      </c>
      <c r="B21">
        <v>7.83</v>
      </c>
      <c r="E21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23DAF-8CEE-48B0-9641-95EB17F868A5}">
  <dimension ref="A1:N25"/>
  <sheetViews>
    <sheetView workbookViewId="0">
      <selection activeCell="B4" sqref="B4"/>
    </sheetView>
  </sheetViews>
  <sheetFormatPr defaultRowHeight="15" x14ac:dyDescent="0.25"/>
  <sheetData>
    <row r="1" spans="1:14" x14ac:dyDescent="0.25">
      <c r="A1" t="s">
        <v>31</v>
      </c>
      <c r="B1" t="s">
        <v>38</v>
      </c>
      <c r="C1" t="s">
        <v>39</v>
      </c>
      <c r="D1" t="s">
        <v>40</v>
      </c>
      <c r="E1" t="s">
        <v>41</v>
      </c>
    </row>
    <row r="2" spans="1:14" x14ac:dyDescent="0.25">
      <c r="A2">
        <v>1</v>
      </c>
      <c r="B2" s="6">
        <v>2165.0767611774463</v>
      </c>
      <c r="C2" s="6">
        <v>2533.5177833705734</v>
      </c>
      <c r="D2" s="6">
        <v>2026.7596184066911</v>
      </c>
      <c r="E2" s="6">
        <v>1965.8296557159108</v>
      </c>
      <c r="N2" t="s">
        <v>72</v>
      </c>
    </row>
    <row r="3" spans="1:14" x14ac:dyDescent="0.25">
      <c r="A3">
        <f>A2+1</f>
        <v>2</v>
      </c>
      <c r="B3" s="6">
        <v>2048.773902007661</v>
      </c>
      <c r="C3" s="6">
        <v>2457.7373751333612</v>
      </c>
      <c r="D3" s="6">
        <v>1893.6736934217965</v>
      </c>
      <c r="E3" s="6">
        <v>1842.7488339101869</v>
      </c>
    </row>
    <row r="4" spans="1:14" x14ac:dyDescent="0.25">
      <c r="A4">
        <f t="shared" ref="A4:A25" si="0">A3+1</f>
        <v>3</v>
      </c>
      <c r="B4" s="6">
        <v>1936.0916638725398</v>
      </c>
      <c r="C4" s="6">
        <v>2359.2381536877765</v>
      </c>
      <c r="D4" s="6">
        <v>1773.2654544679908</v>
      </c>
      <c r="E4" s="6">
        <v>1729.2970256644644</v>
      </c>
    </row>
    <row r="5" spans="1:14" x14ac:dyDescent="0.25">
      <c r="A5">
        <f t="shared" si="0"/>
        <v>4</v>
      </c>
      <c r="B5" s="6">
        <v>1878.51324165348</v>
      </c>
      <c r="C5" s="6">
        <v>2299.5663467385734</v>
      </c>
      <c r="D5" s="6">
        <v>1713.2065202332678</v>
      </c>
      <c r="E5" s="6">
        <v>1673.6770622604531</v>
      </c>
    </row>
    <row r="6" spans="1:14" x14ac:dyDescent="0.25">
      <c r="A6">
        <f t="shared" si="0"/>
        <v>5</v>
      </c>
      <c r="B6" s="6">
        <v>1894.2798182395497</v>
      </c>
      <c r="C6" s="6">
        <v>2304.6034230518071</v>
      </c>
      <c r="D6" s="6">
        <v>1733.6675498754919</v>
      </c>
      <c r="E6" s="6">
        <v>1701.8075616552424</v>
      </c>
    </row>
    <row r="7" spans="1:14" x14ac:dyDescent="0.25">
      <c r="A7">
        <f t="shared" si="0"/>
        <v>6</v>
      </c>
      <c r="B7" s="6">
        <v>1922.2851752158158</v>
      </c>
      <c r="C7" s="6">
        <v>2286.195219058699</v>
      </c>
      <c r="D7" s="6">
        <v>1791.4983635822225</v>
      </c>
      <c r="E7" s="6">
        <v>1751.6202225983443</v>
      </c>
    </row>
    <row r="8" spans="1:14" x14ac:dyDescent="0.25">
      <c r="A8">
        <f t="shared" si="0"/>
        <v>7</v>
      </c>
      <c r="B8" s="6">
        <v>2083.3317981405567</v>
      </c>
      <c r="C8" s="6">
        <v>2334.2256894855591</v>
      </c>
      <c r="D8" s="6">
        <v>1999.6836113899492</v>
      </c>
      <c r="E8" s="6">
        <v>1961.2481197212164</v>
      </c>
    </row>
    <row r="9" spans="1:14" x14ac:dyDescent="0.25">
      <c r="A9">
        <f t="shared" si="0"/>
        <v>8</v>
      </c>
      <c r="B9" s="6">
        <v>2258.906385036069</v>
      </c>
      <c r="C9" s="6">
        <v>2482.9244899294381</v>
      </c>
      <c r="D9" s="6">
        <v>2181.2927301159957</v>
      </c>
      <c r="E9" s="6">
        <v>2145.5846542416311</v>
      </c>
    </row>
    <row r="10" spans="1:14" x14ac:dyDescent="0.25">
      <c r="A10">
        <f t="shared" si="0"/>
        <v>9</v>
      </c>
      <c r="B10" s="6">
        <v>2526.375934782387</v>
      </c>
      <c r="C10" s="6">
        <v>2761.7156117063291</v>
      </c>
      <c r="D10" s="6">
        <v>2429.4258372807863</v>
      </c>
      <c r="E10" s="6">
        <v>2403.0192546499502</v>
      </c>
    </row>
    <row r="11" spans="1:14" x14ac:dyDescent="0.25">
      <c r="A11">
        <f t="shared" si="0"/>
        <v>10</v>
      </c>
      <c r="B11" s="6">
        <v>2642.1380212205586</v>
      </c>
      <c r="C11" s="6">
        <v>2869.3813480591389</v>
      </c>
      <c r="D11" s="6">
        <v>2547.68285954578</v>
      </c>
      <c r="E11" s="6">
        <v>2515.9386845714143</v>
      </c>
    </row>
    <row r="12" spans="1:14" x14ac:dyDescent="0.25">
      <c r="A12">
        <f t="shared" si="0"/>
        <v>11</v>
      </c>
      <c r="B12" s="6">
        <v>2762.0495429837147</v>
      </c>
      <c r="C12" s="6">
        <v>3003.2522055159357</v>
      </c>
      <c r="D12" s="6">
        <v>2655.9775738105877</v>
      </c>
      <c r="E12" s="6">
        <v>2621.295595055833</v>
      </c>
    </row>
    <row r="13" spans="1:14" x14ac:dyDescent="0.25">
      <c r="A13">
        <f t="shared" si="0"/>
        <v>12</v>
      </c>
      <c r="B13" s="6">
        <v>2785.8497307441344</v>
      </c>
      <c r="C13" s="6">
        <v>3025.3890463828006</v>
      </c>
      <c r="D13" s="6">
        <v>2682.0113466817425</v>
      </c>
      <c r="E13" s="6">
        <v>2640.5941840827663</v>
      </c>
    </row>
    <row r="14" spans="1:14" x14ac:dyDescent="0.25">
      <c r="A14">
        <f t="shared" si="0"/>
        <v>13</v>
      </c>
      <c r="B14" s="6">
        <v>2793.6166600256383</v>
      </c>
      <c r="C14" s="6">
        <v>3041.6769267846935</v>
      </c>
      <c r="D14" s="6">
        <v>2691.0468546894485</v>
      </c>
      <c r="E14" s="6">
        <v>2644.6347770591501</v>
      </c>
    </row>
    <row r="15" spans="1:14" x14ac:dyDescent="0.25">
      <c r="A15">
        <f t="shared" si="0"/>
        <v>14</v>
      </c>
      <c r="B15" s="6">
        <v>2796.0223106408816</v>
      </c>
      <c r="C15" s="6">
        <v>3046.254990334985</v>
      </c>
      <c r="D15" s="6">
        <v>2695.7014055182485</v>
      </c>
      <c r="E15" s="6">
        <v>2645.8529298787694</v>
      </c>
    </row>
    <row r="16" spans="1:14" x14ac:dyDescent="0.25">
      <c r="A16">
        <f t="shared" si="0"/>
        <v>15</v>
      </c>
      <c r="B16" s="6">
        <v>2811.0111258936658</v>
      </c>
      <c r="C16" s="6">
        <v>3061.7520883385764</v>
      </c>
      <c r="D16" s="6">
        <v>2718.3272342555429</v>
      </c>
      <c r="E16" s="6">
        <v>2663.5655835350944</v>
      </c>
    </row>
    <row r="17" spans="1:5" x14ac:dyDescent="0.25">
      <c r="A17">
        <f t="shared" si="0"/>
        <v>16</v>
      </c>
      <c r="B17" s="6">
        <v>2824.8517542944273</v>
      </c>
      <c r="C17" s="6">
        <v>3064.8804672014076</v>
      </c>
      <c r="D17" s="6">
        <v>2734.4999998454136</v>
      </c>
      <c r="E17" s="6">
        <v>2678.3516145290564</v>
      </c>
    </row>
    <row r="18" spans="1:5" x14ac:dyDescent="0.25">
      <c r="A18">
        <f t="shared" si="0"/>
        <v>17</v>
      </c>
      <c r="B18" s="6">
        <v>2832.6403317623963</v>
      </c>
      <c r="C18" s="6">
        <v>3063.9864187077546</v>
      </c>
      <c r="D18" s="6">
        <v>2747.7676498286187</v>
      </c>
      <c r="E18" s="6">
        <v>2690.6118782300659</v>
      </c>
    </row>
    <row r="19" spans="1:5" x14ac:dyDescent="0.25">
      <c r="A19">
        <f t="shared" si="0"/>
        <v>18</v>
      </c>
      <c r="B19" s="6">
        <v>2846.7578496553192</v>
      </c>
      <c r="C19" s="6">
        <v>3057.7690706037597</v>
      </c>
      <c r="D19" s="6">
        <v>2778.3550454945407</v>
      </c>
      <c r="E19" s="6">
        <v>2716.3810862902919</v>
      </c>
    </row>
    <row r="20" spans="1:5" x14ac:dyDescent="0.25">
      <c r="A20">
        <f t="shared" si="0"/>
        <v>19</v>
      </c>
      <c r="B20" s="6">
        <v>2924.2428608701834</v>
      </c>
      <c r="C20" s="6">
        <v>3119.1062302055202</v>
      </c>
      <c r="D20" s="6">
        <v>2882.8391332724364</v>
      </c>
      <c r="E20" s="6">
        <v>2815.6956220154916</v>
      </c>
    </row>
    <row r="21" spans="1:5" x14ac:dyDescent="0.25">
      <c r="A21">
        <f t="shared" si="0"/>
        <v>20</v>
      </c>
      <c r="B21" s="6">
        <v>2939.2109045746902</v>
      </c>
      <c r="C21" s="6">
        <v>3138.8036663275443</v>
      </c>
      <c r="D21" s="6">
        <v>2885.4025906700158</v>
      </c>
      <c r="E21" s="6">
        <v>2825.0383765242555</v>
      </c>
    </row>
    <row r="22" spans="1:5" x14ac:dyDescent="0.25">
      <c r="A22">
        <f t="shared" si="0"/>
        <v>21</v>
      </c>
      <c r="B22" s="6">
        <v>2928.52148460116</v>
      </c>
      <c r="C22" s="6">
        <v>3137.9097691236093</v>
      </c>
      <c r="D22" s="6">
        <v>2856.5687502507526</v>
      </c>
      <c r="E22" s="6">
        <v>2798.3311615559664</v>
      </c>
    </row>
    <row r="23" spans="1:5" x14ac:dyDescent="0.25">
      <c r="A23">
        <f t="shared" si="0"/>
        <v>22</v>
      </c>
      <c r="B23" s="6">
        <v>2868.6250007533054</v>
      </c>
      <c r="C23" s="6">
        <v>3105.1502269912858</v>
      </c>
      <c r="D23" s="6">
        <v>2783.3646578718053</v>
      </c>
      <c r="E23" s="6">
        <v>2721.5683207200345</v>
      </c>
    </row>
    <row r="24" spans="1:5" x14ac:dyDescent="0.25">
      <c r="A24">
        <f t="shared" si="0"/>
        <v>23</v>
      </c>
      <c r="B24" s="6">
        <v>2666.06457966057</v>
      </c>
      <c r="C24" s="6">
        <v>2962.0540309237613</v>
      </c>
      <c r="D24" s="6">
        <v>2573.6280077959523</v>
      </c>
      <c r="E24" s="6">
        <v>2497.0167474236578</v>
      </c>
    </row>
    <row r="25" spans="1:5" x14ac:dyDescent="0.25">
      <c r="A25">
        <f t="shared" si="0"/>
        <v>24</v>
      </c>
      <c r="B25" s="6">
        <v>2521.6317730746564</v>
      </c>
      <c r="C25" s="6">
        <v>2882.4790579893547</v>
      </c>
      <c r="D25" s="6">
        <v>2408.4800111531799</v>
      </c>
      <c r="E25" s="6">
        <v>2332.9500616481087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34683-92AC-41B4-ACC1-6D91176F8D96}">
  <dimension ref="A1:B5"/>
  <sheetViews>
    <sheetView workbookViewId="0">
      <selection activeCell="B22" sqref="B22"/>
    </sheetView>
  </sheetViews>
  <sheetFormatPr defaultRowHeight="15" x14ac:dyDescent="0.25"/>
  <sheetData>
    <row r="1" spans="1:2" x14ac:dyDescent="0.25">
      <c r="B1" t="s">
        <v>43</v>
      </c>
    </row>
    <row r="2" spans="1:2" x14ac:dyDescent="0.25">
      <c r="A2" t="s">
        <v>44</v>
      </c>
      <c r="B2" s="5">
        <v>0.18375774260151412</v>
      </c>
    </row>
    <row r="3" spans="1:2" x14ac:dyDescent="0.25">
      <c r="A3" t="s">
        <v>45</v>
      </c>
      <c r="B3" s="5">
        <v>0.33585684790089471</v>
      </c>
    </row>
    <row r="4" spans="1:2" x14ac:dyDescent="0.25">
      <c r="A4" t="s">
        <v>46</v>
      </c>
      <c r="B4" s="5">
        <v>6.1940812112869927E-2</v>
      </c>
    </row>
    <row r="5" spans="1:2" x14ac:dyDescent="0.25">
      <c r="A5" t="s">
        <v>47</v>
      </c>
      <c r="B5" s="5">
        <v>0.41844459738472128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Param</vt:lpstr>
      <vt:lpstr>Elec</vt:lpstr>
      <vt:lpstr>Budget</vt:lpstr>
      <vt:lpstr>PVProd</vt:lpstr>
      <vt:lpstr>WindProd</vt:lpstr>
      <vt:lpstr>Up</vt:lpstr>
      <vt:lpstr>GP</vt:lpstr>
      <vt:lpstr>ElecDemand</vt:lpstr>
      <vt:lpstr>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Majd Olleik</dc:creator>
  <cp:lastModifiedBy>Majd Olleik</cp:lastModifiedBy>
  <dcterms:created xsi:type="dcterms:W3CDTF">2022-03-13T15:51:58Z</dcterms:created>
  <dcterms:modified xsi:type="dcterms:W3CDTF">2023-09-15T10:24:17Z</dcterms:modified>
</cp:coreProperties>
</file>