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"/>
    </mc:Choice>
  </mc:AlternateContent>
  <xr:revisionPtr revIDLastSave="309" documentId="13_ncr:1_{ECE52EE8-DEBE-4AF0-869F-4259B8EF61D8}" xr6:coauthVersionLast="47" xr6:coauthVersionMax="47" xr10:uidLastSave="{DB9500D9-7867-41D8-9936-D6CC8C77EF33}"/>
  <bookViews>
    <workbookView xWindow="-120" yWindow="-120" windowWidth="29040" windowHeight="15840" activeTab="3" xr2:uid="{9FF20C15-5076-4AC1-B6E2-62F41108EF29}"/>
  </bookViews>
  <sheets>
    <sheet name="Sheet1" sheetId="1" r:id="rId1"/>
    <sheet name="Emissions" sheetId="3" r:id="rId2"/>
    <sheet name="Dispatching" sheetId="2" r:id="rId3"/>
    <sheet name="Budget" sheetId="5" r:id="rId4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8</definedName>
    <definedName name="_AtRisk_SimSetting_MultipleCPUManualCount" hidden="1">8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elta_em_18">Emissions!$B$88</definedName>
    <definedName name="i_s">Emissions!$B$33</definedName>
    <definedName name="i_state">Emissions!$B$33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7" i="5" l="1"/>
  <c r="U47" i="5"/>
  <c r="T47" i="5"/>
  <c r="S47" i="5"/>
  <c r="R47" i="5"/>
  <c r="Q47" i="5"/>
  <c r="P47" i="5"/>
  <c r="O47" i="5"/>
  <c r="N47" i="5"/>
  <c r="V46" i="5"/>
  <c r="U46" i="5"/>
  <c r="T46" i="5"/>
  <c r="S46" i="5"/>
  <c r="R46" i="5"/>
  <c r="Q46" i="5"/>
  <c r="P46" i="5"/>
  <c r="O46" i="5"/>
  <c r="N46" i="5"/>
  <c r="V45" i="5"/>
  <c r="U45" i="5"/>
  <c r="T45" i="5"/>
  <c r="S45" i="5"/>
  <c r="R45" i="5"/>
  <c r="Q45" i="5"/>
  <c r="P45" i="5"/>
  <c r="O45" i="5"/>
  <c r="N45" i="5"/>
  <c r="V44" i="5"/>
  <c r="U44" i="5"/>
  <c r="T44" i="5"/>
  <c r="S44" i="5"/>
  <c r="R44" i="5"/>
  <c r="Q44" i="5"/>
  <c r="P44" i="5"/>
  <c r="O44" i="5"/>
  <c r="N44" i="5"/>
  <c r="V43" i="5"/>
  <c r="U43" i="5"/>
  <c r="T43" i="5"/>
  <c r="S43" i="5"/>
  <c r="R43" i="5"/>
  <c r="Q43" i="5"/>
  <c r="P43" i="5"/>
  <c r="O43" i="5"/>
  <c r="N43" i="5"/>
  <c r="V42" i="5"/>
  <c r="U42" i="5"/>
  <c r="T42" i="5"/>
  <c r="S42" i="5"/>
  <c r="R42" i="5"/>
  <c r="Q42" i="5"/>
  <c r="P42" i="5"/>
  <c r="O42" i="5"/>
  <c r="N42" i="5"/>
  <c r="V41" i="5"/>
  <c r="U41" i="5"/>
  <c r="T41" i="5"/>
  <c r="S41" i="5"/>
  <c r="R41" i="5"/>
  <c r="Q41" i="5"/>
  <c r="P41" i="5"/>
  <c r="O41" i="5"/>
  <c r="N41" i="5"/>
  <c r="V40" i="5"/>
  <c r="U40" i="5"/>
  <c r="T40" i="5"/>
  <c r="S40" i="5"/>
  <c r="R40" i="5"/>
  <c r="Q40" i="5"/>
  <c r="P40" i="5"/>
  <c r="O40" i="5"/>
  <c r="N40" i="5"/>
  <c r="V39" i="5"/>
  <c r="U39" i="5"/>
  <c r="T39" i="5"/>
  <c r="S39" i="5"/>
  <c r="R39" i="5"/>
  <c r="Q39" i="5"/>
  <c r="P39" i="5"/>
  <c r="O39" i="5"/>
  <c r="N39" i="5"/>
  <c r="V38" i="5"/>
  <c r="U38" i="5"/>
  <c r="T38" i="5"/>
  <c r="S38" i="5"/>
  <c r="R38" i="5"/>
  <c r="Q38" i="5"/>
  <c r="P38" i="5"/>
  <c r="O38" i="5"/>
  <c r="N38" i="5"/>
  <c r="V37" i="5"/>
  <c r="U37" i="5"/>
  <c r="T37" i="5"/>
  <c r="S37" i="5"/>
  <c r="R37" i="5"/>
  <c r="Q37" i="5"/>
  <c r="P37" i="5"/>
  <c r="O37" i="5"/>
  <c r="N37" i="5"/>
  <c r="V36" i="5"/>
  <c r="U36" i="5"/>
  <c r="T36" i="5"/>
  <c r="S36" i="5"/>
  <c r="R36" i="5"/>
  <c r="Q36" i="5"/>
  <c r="P36" i="5"/>
  <c r="O36" i="5"/>
  <c r="N36" i="5"/>
  <c r="V35" i="5"/>
  <c r="U35" i="5"/>
  <c r="T35" i="5"/>
  <c r="S35" i="5"/>
  <c r="R35" i="5"/>
  <c r="Q35" i="5"/>
  <c r="P35" i="5"/>
  <c r="O35" i="5"/>
  <c r="N35" i="5"/>
  <c r="V34" i="5"/>
  <c r="U34" i="5"/>
  <c r="T34" i="5"/>
  <c r="S34" i="5"/>
  <c r="R34" i="5"/>
  <c r="Q34" i="5"/>
  <c r="P34" i="5"/>
  <c r="O34" i="5"/>
  <c r="N34" i="5"/>
  <c r="V33" i="5"/>
  <c r="U33" i="5"/>
  <c r="T33" i="5"/>
  <c r="S33" i="5"/>
  <c r="R33" i="5"/>
  <c r="Q33" i="5"/>
  <c r="P33" i="5"/>
  <c r="O33" i="5"/>
  <c r="N33" i="5"/>
  <c r="V32" i="5"/>
  <c r="U32" i="5"/>
  <c r="T32" i="5"/>
  <c r="S32" i="5"/>
  <c r="R32" i="5"/>
  <c r="Q32" i="5"/>
  <c r="P32" i="5"/>
  <c r="O32" i="5"/>
  <c r="N32" i="5"/>
  <c r="V31" i="5"/>
  <c r="U31" i="5"/>
  <c r="T31" i="5"/>
  <c r="S31" i="5"/>
  <c r="R31" i="5"/>
  <c r="Q31" i="5"/>
  <c r="P31" i="5"/>
  <c r="O31" i="5"/>
  <c r="N31" i="5"/>
  <c r="V30" i="5"/>
  <c r="U30" i="5"/>
  <c r="T30" i="5"/>
  <c r="S30" i="5"/>
  <c r="R30" i="5"/>
  <c r="Q30" i="5"/>
  <c r="P30" i="5"/>
  <c r="O30" i="5"/>
  <c r="N30" i="5"/>
  <c r="V29" i="5"/>
  <c r="U29" i="5"/>
  <c r="T29" i="5"/>
  <c r="S29" i="5"/>
  <c r="R29" i="5"/>
  <c r="Q29" i="5"/>
  <c r="P29" i="5"/>
  <c r="O29" i="5"/>
  <c r="N29" i="5"/>
  <c r="V28" i="5"/>
  <c r="U28" i="5"/>
  <c r="T28" i="5"/>
  <c r="S28" i="5"/>
  <c r="R28" i="5"/>
  <c r="Q28" i="5"/>
  <c r="P28" i="5"/>
  <c r="O28" i="5"/>
  <c r="N28" i="5"/>
  <c r="D8" i="5"/>
  <c r="D7" i="5"/>
  <c r="D6" i="5"/>
  <c r="F21" i="5"/>
  <c r="E21" i="5"/>
  <c r="D21" i="5"/>
  <c r="C21" i="5"/>
  <c r="F18" i="5"/>
  <c r="E18" i="5"/>
  <c r="D18" i="5"/>
  <c r="C18" i="5"/>
  <c r="F15" i="5"/>
  <c r="E15" i="5"/>
  <c r="D15" i="5"/>
  <c r="C15" i="5"/>
  <c r="L25" i="5"/>
  <c r="K25" i="5"/>
  <c r="J25" i="5"/>
  <c r="I25" i="5"/>
  <c r="H25" i="5"/>
  <c r="G25" i="5"/>
  <c r="F25" i="5"/>
  <c r="E25" i="5"/>
  <c r="D25" i="5"/>
  <c r="D32" i="3"/>
  <c r="B41" i="3" s="1"/>
  <c r="E109" i="3"/>
  <c r="C32" i="3"/>
  <c r="B40" i="3" s="1"/>
  <c r="B44" i="3" s="1"/>
  <c r="H3" i="3" s="1"/>
  <c r="E108" i="3"/>
  <c r="G108" i="3" s="1"/>
  <c r="B32" i="3"/>
  <c r="E107" i="3" s="1"/>
  <c r="G107" i="3" s="1"/>
  <c r="G29" i="3"/>
  <c r="D100" i="3"/>
  <c r="F29" i="3"/>
  <c r="C100" i="3"/>
  <c r="E29" i="3"/>
  <c r="B100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I29" i="3" s="1"/>
  <c r="C101" i="3" s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29" i="3" s="1"/>
  <c r="B101" i="3" s="1"/>
  <c r="H10" i="3"/>
  <c r="J9" i="3"/>
  <c r="J29" i="3" s="1"/>
  <c r="D101" i="3" s="1"/>
  <c r="I9" i="3"/>
  <c r="H9" i="3"/>
  <c r="C77" i="3"/>
  <c r="C99" i="3"/>
  <c r="D77" i="3"/>
  <c r="D99" i="3"/>
  <c r="B77" i="3"/>
  <c r="B99" i="3" s="1"/>
  <c r="D29" i="3"/>
  <c r="C29" i="3"/>
  <c r="B29" i="3"/>
  <c r="C54" i="3"/>
  <c r="B109" i="3" s="1"/>
  <c r="B85" i="3"/>
  <c r="B93" i="3" s="1"/>
  <c r="I2" i="3" s="1"/>
  <c r="C53" i="3"/>
  <c r="B84" i="3" s="1"/>
  <c r="C52" i="3"/>
  <c r="B107" i="3" s="1"/>
  <c r="F107" i="3" s="1"/>
  <c r="H107" i="3" s="1"/>
  <c r="C6" i="3"/>
  <c r="D109" i="3" s="1"/>
  <c r="C5" i="3"/>
  <c r="C4" i="3"/>
  <c r="D107" i="3"/>
  <c r="D80" i="3"/>
  <c r="C109" i="3"/>
  <c r="C80" i="3"/>
  <c r="C108" i="3" s="1"/>
  <c r="B80" i="3"/>
  <c r="B89" i="3" s="1"/>
  <c r="C107" i="3"/>
  <c r="G109" i="3"/>
  <c r="B36" i="3"/>
  <c r="D108" i="3"/>
  <c r="B37" i="3"/>
  <c r="B45" i="3" l="1"/>
  <c r="I3" i="3" s="1"/>
  <c r="F109" i="3"/>
  <c r="H109" i="3" s="1"/>
  <c r="B88" i="3"/>
  <c r="B92" i="3" s="1"/>
  <c r="H2" i="3" s="1"/>
  <c r="B108" i="3"/>
  <c r="F108" i="3" s="1"/>
  <c r="H108" i="3" s="1"/>
</calcChain>
</file>

<file path=xl/sharedStrings.xml><?xml version="1.0" encoding="utf-8"?>
<sst xmlns="http://schemas.openxmlformats.org/spreadsheetml/2006/main" count="224" uniqueCount="77">
  <si>
    <t>Budget Base (b=3000)</t>
  </si>
  <si>
    <t>Minimum RE Generation Target Starting 2030</t>
  </si>
  <si>
    <t>NPV of Net Total Costs</t>
  </si>
  <si>
    <t>No Upstream</t>
  </si>
  <si>
    <t>CCGT</t>
  </si>
  <si>
    <t>OCGT</t>
  </si>
  <si>
    <t>PV</t>
  </si>
  <si>
    <t>Wind</t>
  </si>
  <si>
    <t>UPSTREAM</t>
  </si>
  <si>
    <t>NO UPSTREAM</t>
  </si>
  <si>
    <t>Elec NPV</t>
  </si>
  <si>
    <t>Up NPV</t>
  </si>
  <si>
    <t>WITH UPSTREAM</t>
  </si>
  <si>
    <t>Yearly Budget</t>
  </si>
  <si>
    <t>NPV (0 RE)</t>
  </si>
  <si>
    <t>NPV (18% RE)</t>
  </si>
  <si>
    <t>NPV (30% RE)</t>
  </si>
  <si>
    <t>Emissions (0 RE)</t>
  </si>
  <si>
    <t>Emissions (18% RE)</t>
  </si>
  <si>
    <t>Emissions (30% RE)</t>
  </si>
  <si>
    <t>0 RE</t>
  </si>
  <si>
    <t>18% RE</t>
  </si>
  <si>
    <t>30% RE</t>
  </si>
  <si>
    <t>NPV (Emissions)</t>
  </si>
  <si>
    <t>i_state</t>
  </si>
  <si>
    <t>Delta NPV (economics)</t>
  </si>
  <si>
    <t>0% - 18%</t>
  </si>
  <si>
    <t>0% - 30%</t>
  </si>
  <si>
    <t>Delta NPV (emissions)</t>
  </si>
  <si>
    <t>Price of CO2 - b=3000</t>
  </si>
  <si>
    <t>WITHOUT UPSTREAM</t>
  </si>
  <si>
    <t>TOTAL</t>
  </si>
  <si>
    <t>Upstream</t>
  </si>
  <si>
    <t>Electricity</t>
  </si>
  <si>
    <t>Total</t>
  </si>
  <si>
    <t>Hydro</t>
  </si>
  <si>
    <t>Unsat</t>
  </si>
  <si>
    <t>50% RE</t>
  </si>
  <si>
    <t>Without Upstream</t>
  </si>
  <si>
    <t>With Upstream</t>
  </si>
  <si>
    <t>Total Emissions</t>
  </si>
  <si>
    <t>Without Upstream - Upstream</t>
  </si>
  <si>
    <t>With Upstream - Upstream</t>
  </si>
  <si>
    <t>With Upstream - Electricity</t>
  </si>
  <si>
    <t>Upstream Added Value</t>
  </si>
  <si>
    <t>NPV</t>
  </si>
  <si>
    <t>NPV(Emissions)</t>
  </si>
  <si>
    <t>Delta NPV</t>
  </si>
  <si>
    <t>Delta NPV Emissions</t>
  </si>
  <si>
    <t>Val/unit emission</t>
  </si>
  <si>
    <t>Demand</t>
  </si>
  <si>
    <t>b=3000</t>
  </si>
  <si>
    <t>b=5000</t>
  </si>
  <si>
    <t>All Budgets</t>
  </si>
  <si>
    <t>2030 added capacity, 0 RE</t>
  </si>
  <si>
    <t>Gas Price</t>
  </si>
  <si>
    <t>Plateau Gas Prod</t>
  </si>
  <si>
    <t>New Installed Cap by 2030</t>
  </si>
  <si>
    <t>New Installed Cap by 2042</t>
  </si>
  <si>
    <t>Levelized Cost of Carbon</t>
  </si>
  <si>
    <t>b=1000</t>
  </si>
  <si>
    <t>Years</t>
  </si>
  <si>
    <t>B = 1000</t>
  </si>
  <si>
    <t>B = 3000</t>
  </si>
  <si>
    <t>B = 5000</t>
  </si>
  <si>
    <t>RE = 0%</t>
  </si>
  <si>
    <t>RE = 18%</t>
  </si>
  <si>
    <t>RE = 30%</t>
  </si>
  <si>
    <t>UNSATISFIED DEMAND (GWh)</t>
  </si>
  <si>
    <t>TOTAL DEMAND OVER ALL HORIZON (GWh)</t>
  </si>
  <si>
    <t>% unsatisfied demand</t>
  </si>
  <si>
    <t>DEMAND</t>
  </si>
  <si>
    <t>Yearly % unsat</t>
  </si>
  <si>
    <t>B=1000</t>
  </si>
  <si>
    <t>B=3000</t>
  </si>
  <si>
    <t>B=5000</t>
  </si>
  <si>
    <t xml:space="preserve">Figure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</si>
</sst>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9" fontId="1" fillId="0" borderId="0" xfId="0" applyNumberFormat="1" applyFont="1"/>
    <xf numFmtId="2" fontId="1" fillId="0" borderId="0" xfId="0" applyNumberFormat="1" applyFont="1"/>
    <xf numFmtId="8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5" xfId="0" applyBorder="1"/>
    <xf numFmtId="0" fontId="0" fillId="0" borderId="7" xfId="0" applyBorder="1"/>
    <xf numFmtId="0" fontId="1" fillId="0" borderId="2" xfId="0" applyFont="1" applyBorder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38" fontId="0" fillId="0" borderId="0" xfId="0" applyNumberFormat="1"/>
    <xf numFmtId="0" fontId="0" fillId="3" borderId="0" xfId="0" applyFill="1"/>
    <xf numFmtId="0" fontId="1" fillId="3" borderId="0" xfId="0" applyFont="1" applyFill="1"/>
    <xf numFmtId="9" fontId="0" fillId="3" borderId="3" xfId="0" applyNumberFormat="1" applyFill="1" applyBorder="1"/>
    <xf numFmtId="9" fontId="0" fillId="3" borderId="4" xfId="0" applyNumberFormat="1" applyFill="1" applyBorder="1"/>
    <xf numFmtId="1" fontId="0" fillId="3" borderId="0" xfId="0" applyNumberFormat="1" applyFill="1"/>
    <xf numFmtId="1" fontId="0" fillId="3" borderId="6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8" fontId="0" fillId="3" borderId="0" xfId="0" applyNumberFormat="1" applyFill="1"/>
    <xf numFmtId="3" fontId="0" fillId="3" borderId="0" xfId="0" applyNumberFormat="1" applyFill="1"/>
    <xf numFmtId="164" fontId="1" fillId="3" borderId="0" xfId="0" applyNumberFormat="1" applyFont="1" applyFill="1"/>
    <xf numFmtId="165" fontId="1" fillId="3" borderId="0" xfId="0" applyNumberFormat="1" applyFont="1" applyFill="1"/>
    <xf numFmtId="10" fontId="0" fillId="0" borderId="0" xfId="0" applyNumberFormat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NPV of</a:t>
            </a:r>
            <a:r>
              <a:rPr lang="en-US" sz="2000" b="1" baseline="0"/>
              <a:t> Net Total Costs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Without Upstream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xVal>
          <c:yVal>
            <c:numRef>
              <c:f>Sheet1!$C$4:$C$10</c:f>
              <c:numCache>
                <c:formatCode>#,##0</c:formatCode>
                <c:ptCount val="7"/>
                <c:pt idx="0">
                  <c:v>20125</c:v>
                </c:pt>
                <c:pt idx="1">
                  <c:v>20125</c:v>
                </c:pt>
                <c:pt idx="2">
                  <c:v>20127</c:v>
                </c:pt>
                <c:pt idx="3">
                  <c:v>20133</c:v>
                </c:pt>
                <c:pt idx="4">
                  <c:v>20204</c:v>
                </c:pt>
                <c:pt idx="5">
                  <c:v>21202</c:v>
                </c:pt>
                <c:pt idx="6">
                  <c:v>23564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A-49C5-9CA5-CC45B4F0186D}"/>
            </c:ext>
          </c:extLst>
        </c:ser>
        <c:ser>
          <c:idx val="2"/>
          <c:order val="1"/>
          <c:tx>
            <c:v>With Upstream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Sheet1!$B$4:$B$10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xVal>
          <c:yVal>
            <c:numRef>
              <c:f>Sheet1!$C$14:$C$20</c:f>
              <c:numCache>
                <c:formatCode>#,##0</c:formatCode>
                <c:ptCount val="7"/>
                <c:pt idx="0">
                  <c:v>17660</c:v>
                </c:pt>
                <c:pt idx="1">
                  <c:v>17681</c:v>
                </c:pt>
                <c:pt idx="2">
                  <c:v>17805</c:v>
                </c:pt>
                <c:pt idx="3">
                  <c:v>17852</c:v>
                </c:pt>
                <c:pt idx="4">
                  <c:v>18174</c:v>
                </c:pt>
                <c:pt idx="5">
                  <c:v>19358</c:v>
                </c:pt>
                <c:pt idx="6">
                  <c:v>22059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EA-49C5-9CA5-CC45B4F0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84896"/>
        <c:axId val="765985224"/>
      </c:scatterChart>
      <c:valAx>
        <c:axId val="765984896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Minimum RE Generation Target Starting</a:t>
                </a:r>
                <a:r>
                  <a:rPr lang="en-US" sz="1400" baseline="0"/>
                  <a:t> 2030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85224"/>
        <c:crosses val="autoZero"/>
        <c:crossBetween val="midCat"/>
      </c:valAx>
      <c:valAx>
        <c:axId val="765985224"/>
        <c:scaling>
          <c:orientation val="minMax"/>
          <c:min val="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Million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8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Hourly Dispatch - 30% RE Target Starting</a:t>
            </a:r>
            <a:r>
              <a:rPr lang="en-US" sz="1800" b="1" baseline="0"/>
              <a:t> 2030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Dispatching!$B$3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Dispatching!$B$58:$B$81</c:f>
              <c:numCache>
                <c:formatCode>General</c:formatCode>
                <c:ptCount val="24"/>
                <c:pt idx="0">
                  <c:v>1615</c:v>
                </c:pt>
                <c:pt idx="1">
                  <c:v>1615</c:v>
                </c:pt>
                <c:pt idx="2">
                  <c:v>1615</c:v>
                </c:pt>
                <c:pt idx="3">
                  <c:v>1615</c:v>
                </c:pt>
                <c:pt idx="4">
                  <c:v>1615</c:v>
                </c:pt>
                <c:pt idx="5">
                  <c:v>1615</c:v>
                </c:pt>
                <c:pt idx="6">
                  <c:v>1615</c:v>
                </c:pt>
                <c:pt idx="7">
                  <c:v>323</c:v>
                </c:pt>
                <c:pt idx="8">
                  <c:v>323</c:v>
                </c:pt>
                <c:pt idx="9">
                  <c:v>1335</c:v>
                </c:pt>
                <c:pt idx="10">
                  <c:v>978</c:v>
                </c:pt>
                <c:pt idx="11">
                  <c:v>704</c:v>
                </c:pt>
                <c:pt idx="12">
                  <c:v>641</c:v>
                </c:pt>
                <c:pt idx="13">
                  <c:v>768</c:v>
                </c:pt>
                <c:pt idx="14">
                  <c:v>1120</c:v>
                </c:pt>
                <c:pt idx="15">
                  <c:v>1615</c:v>
                </c:pt>
                <c:pt idx="16">
                  <c:v>1615</c:v>
                </c:pt>
                <c:pt idx="17">
                  <c:v>1615</c:v>
                </c:pt>
                <c:pt idx="18">
                  <c:v>1615</c:v>
                </c:pt>
                <c:pt idx="19">
                  <c:v>1615</c:v>
                </c:pt>
                <c:pt idx="20">
                  <c:v>1615</c:v>
                </c:pt>
                <c:pt idx="21">
                  <c:v>1615</c:v>
                </c:pt>
                <c:pt idx="22">
                  <c:v>1615</c:v>
                </c:pt>
                <c:pt idx="23">
                  <c:v>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D-48F9-AC29-D70C375BC324}"/>
            </c:ext>
          </c:extLst>
        </c:ser>
        <c:ser>
          <c:idx val="1"/>
          <c:order val="1"/>
          <c:tx>
            <c:strRef>
              <c:f>Dispatching!$C$3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Dispatching!$C$58:$C$81</c:f>
              <c:numCache>
                <c:formatCode>General</c:formatCode>
                <c:ptCount val="24"/>
                <c:pt idx="0">
                  <c:v>1820</c:v>
                </c:pt>
                <c:pt idx="1">
                  <c:v>1715</c:v>
                </c:pt>
                <c:pt idx="2">
                  <c:v>1578</c:v>
                </c:pt>
                <c:pt idx="3">
                  <c:v>1496</c:v>
                </c:pt>
                <c:pt idx="4">
                  <c:v>1503</c:v>
                </c:pt>
                <c:pt idx="5">
                  <c:v>1475</c:v>
                </c:pt>
                <c:pt idx="6">
                  <c:v>1447</c:v>
                </c:pt>
                <c:pt idx="7">
                  <c:v>2211</c:v>
                </c:pt>
                <c:pt idx="8">
                  <c:v>1642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</c:v>
                </c:pt>
                <c:pt idx="16">
                  <c:v>818</c:v>
                </c:pt>
                <c:pt idx="17">
                  <c:v>1668</c:v>
                </c:pt>
                <c:pt idx="18">
                  <c:v>2479</c:v>
                </c:pt>
                <c:pt idx="19">
                  <c:v>2601</c:v>
                </c:pt>
                <c:pt idx="20">
                  <c:v>2601</c:v>
                </c:pt>
                <c:pt idx="21">
                  <c:v>2601</c:v>
                </c:pt>
                <c:pt idx="22">
                  <c:v>2414</c:v>
                </c:pt>
                <c:pt idx="23">
                  <c:v>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D-48F9-AC29-D70C375BC324}"/>
            </c:ext>
          </c:extLst>
        </c:ser>
        <c:ser>
          <c:idx val="2"/>
          <c:order val="2"/>
          <c:tx>
            <c:strRef>
              <c:f>Dispatching!$D$3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Dispatching!$D$58:$D$81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97</c:v>
                </c:pt>
                <c:pt idx="7">
                  <c:v>830</c:v>
                </c:pt>
                <c:pt idx="8">
                  <c:v>1786</c:v>
                </c:pt>
                <c:pt idx="9">
                  <c:v>2565</c:v>
                </c:pt>
                <c:pt idx="10">
                  <c:v>3108</c:v>
                </c:pt>
                <c:pt idx="11">
                  <c:v>3413</c:v>
                </c:pt>
                <c:pt idx="12">
                  <c:v>3498</c:v>
                </c:pt>
                <c:pt idx="13">
                  <c:v>3377</c:v>
                </c:pt>
                <c:pt idx="14">
                  <c:v>3047</c:v>
                </c:pt>
                <c:pt idx="15">
                  <c:v>2498</c:v>
                </c:pt>
                <c:pt idx="16">
                  <c:v>1737</c:v>
                </c:pt>
                <c:pt idx="17">
                  <c:v>879</c:v>
                </c:pt>
                <c:pt idx="18">
                  <c:v>152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D-48F9-AC29-D70C375BC324}"/>
            </c:ext>
          </c:extLst>
        </c:ser>
        <c:ser>
          <c:idx val="3"/>
          <c:order val="3"/>
          <c:tx>
            <c:strRef>
              <c:f>Dispatching!$E$3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Dispatching!$E$58:$E$81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1D-48F9-AC29-D70C375BC324}"/>
            </c:ext>
          </c:extLst>
        </c:ser>
        <c:ser>
          <c:idx val="4"/>
          <c:order val="4"/>
          <c:tx>
            <c:strRef>
              <c:f>Dispatching!$F$3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Dispatching!$F$58:$F$81</c:f>
              <c:numCache>
                <c:formatCode>General</c:formatCode>
                <c:ptCount val="2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1D-48F9-AC29-D70C375BC324}"/>
            </c:ext>
          </c:extLst>
        </c:ser>
        <c:ser>
          <c:idx val="5"/>
          <c:order val="5"/>
          <c:tx>
            <c:strRef>
              <c:f>Dispatching!$G$3</c:f>
              <c:strCache>
                <c:ptCount val="1"/>
                <c:pt idx="0">
                  <c:v>Unsat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Dispatching!$G$58:$G$81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51</c:v>
                </c:pt>
                <c:pt idx="20">
                  <c:v>57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1D-48F9-AC29-D70C375B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952080"/>
        <c:axId val="599948800"/>
      </c:barChart>
      <c:lineChart>
        <c:grouping val="standard"/>
        <c:varyColors val="0"/>
        <c:ser>
          <c:idx val="6"/>
          <c:order val="6"/>
          <c:tx>
            <c:strRef>
              <c:f>Dispatching!$H$3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Dispatching!$H$58:$H$81</c:f>
              <c:numCache>
                <c:formatCode>General</c:formatCode>
                <c:ptCount val="24"/>
                <c:pt idx="0">
                  <c:v>3512</c:v>
                </c:pt>
                <c:pt idx="1">
                  <c:v>3407</c:v>
                </c:pt>
                <c:pt idx="2">
                  <c:v>3271</c:v>
                </c:pt>
                <c:pt idx="3">
                  <c:v>3188</c:v>
                </c:pt>
                <c:pt idx="4">
                  <c:v>3195</c:v>
                </c:pt>
                <c:pt idx="5">
                  <c:v>3170</c:v>
                </c:pt>
                <c:pt idx="6">
                  <c:v>3237</c:v>
                </c:pt>
                <c:pt idx="7">
                  <c:v>3442</c:v>
                </c:pt>
                <c:pt idx="8">
                  <c:v>3829</c:v>
                </c:pt>
                <c:pt idx="9">
                  <c:v>3978</c:v>
                </c:pt>
                <c:pt idx="10">
                  <c:v>4164</c:v>
                </c:pt>
                <c:pt idx="11">
                  <c:v>4195</c:v>
                </c:pt>
                <c:pt idx="12">
                  <c:v>4217</c:v>
                </c:pt>
                <c:pt idx="13">
                  <c:v>4223</c:v>
                </c:pt>
                <c:pt idx="14">
                  <c:v>4245</c:v>
                </c:pt>
                <c:pt idx="15">
                  <c:v>4249</c:v>
                </c:pt>
                <c:pt idx="16">
                  <c:v>4248</c:v>
                </c:pt>
                <c:pt idx="17">
                  <c:v>4240</c:v>
                </c:pt>
                <c:pt idx="18">
                  <c:v>4324</c:v>
                </c:pt>
                <c:pt idx="19">
                  <c:v>4351</c:v>
                </c:pt>
                <c:pt idx="20">
                  <c:v>4350</c:v>
                </c:pt>
                <c:pt idx="21">
                  <c:v>4305</c:v>
                </c:pt>
                <c:pt idx="22">
                  <c:v>4107</c:v>
                </c:pt>
                <c:pt idx="23">
                  <c:v>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1D-48F9-AC29-D70C375B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52080"/>
        <c:axId val="599948800"/>
      </c:lineChart>
      <c:catAx>
        <c:axId val="59995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48800"/>
        <c:crosses val="autoZero"/>
        <c:auto val="1"/>
        <c:lblAlgn val="ctr"/>
        <c:lblOffset val="100"/>
        <c:noMultiLvlLbl val="0"/>
      </c:catAx>
      <c:valAx>
        <c:axId val="599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Dispatch - 50% RE Target Starting</a:t>
            </a:r>
            <a:r>
              <a:rPr lang="en-US" baseline="0"/>
              <a:t>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Dispatching!$B$3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Dispatching!$B$85:$B$108</c:f>
              <c:numCache>
                <c:formatCode>General</c:formatCode>
                <c:ptCount val="24"/>
                <c:pt idx="0">
                  <c:v>163</c:v>
                </c:pt>
                <c:pt idx="1">
                  <c:v>163</c:v>
                </c:pt>
                <c:pt idx="2">
                  <c:v>163</c:v>
                </c:pt>
                <c:pt idx="3">
                  <c:v>163</c:v>
                </c:pt>
                <c:pt idx="4">
                  <c:v>163</c:v>
                </c:pt>
                <c:pt idx="5">
                  <c:v>163</c:v>
                </c:pt>
                <c:pt idx="6">
                  <c:v>163</c:v>
                </c:pt>
                <c:pt idx="7">
                  <c:v>163</c:v>
                </c:pt>
                <c:pt idx="8">
                  <c:v>163</c:v>
                </c:pt>
                <c:pt idx="9">
                  <c:v>163</c:v>
                </c:pt>
                <c:pt idx="10">
                  <c:v>163</c:v>
                </c:pt>
                <c:pt idx="11">
                  <c:v>163</c:v>
                </c:pt>
                <c:pt idx="12">
                  <c:v>163</c:v>
                </c:pt>
                <c:pt idx="13">
                  <c:v>163</c:v>
                </c:pt>
                <c:pt idx="14">
                  <c:v>163</c:v>
                </c:pt>
                <c:pt idx="15">
                  <c:v>163</c:v>
                </c:pt>
                <c:pt idx="16">
                  <c:v>163</c:v>
                </c:pt>
                <c:pt idx="17">
                  <c:v>163</c:v>
                </c:pt>
                <c:pt idx="18">
                  <c:v>466</c:v>
                </c:pt>
                <c:pt idx="19">
                  <c:v>816</c:v>
                </c:pt>
                <c:pt idx="20">
                  <c:v>816</c:v>
                </c:pt>
                <c:pt idx="21">
                  <c:v>816</c:v>
                </c:pt>
                <c:pt idx="22">
                  <c:v>663</c:v>
                </c:pt>
                <c:pt idx="23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F-4E64-87E5-D27E94BCC49B}"/>
            </c:ext>
          </c:extLst>
        </c:ser>
        <c:ser>
          <c:idx val="1"/>
          <c:order val="1"/>
          <c:tx>
            <c:strRef>
              <c:f>Dispatching!$C$3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Dispatching!$C$85:$C$108</c:f>
              <c:numCache>
                <c:formatCode>General</c:formatCode>
                <c:ptCount val="24"/>
                <c:pt idx="0">
                  <c:v>3055</c:v>
                </c:pt>
                <c:pt idx="1">
                  <c:v>2948</c:v>
                </c:pt>
                <c:pt idx="2">
                  <c:v>2816</c:v>
                </c:pt>
                <c:pt idx="3">
                  <c:v>2741</c:v>
                </c:pt>
                <c:pt idx="4">
                  <c:v>2762</c:v>
                </c:pt>
                <c:pt idx="5">
                  <c:v>2747</c:v>
                </c:pt>
                <c:pt idx="6">
                  <c:v>2704</c:v>
                </c:pt>
                <c:pt idx="7">
                  <c:v>1903</c:v>
                </c:pt>
                <c:pt idx="8">
                  <c:v>941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1084</c:v>
                </c:pt>
                <c:pt idx="17">
                  <c:v>2312</c:v>
                </c:pt>
                <c:pt idx="18">
                  <c:v>3167</c:v>
                </c:pt>
                <c:pt idx="19">
                  <c:v>3155</c:v>
                </c:pt>
                <c:pt idx="20">
                  <c:v>3167</c:v>
                </c:pt>
                <c:pt idx="21">
                  <c:v>3167</c:v>
                </c:pt>
                <c:pt idx="22">
                  <c:v>3167</c:v>
                </c:pt>
                <c:pt idx="23">
                  <c:v>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F-4E64-87E5-D27E94BCC49B}"/>
            </c:ext>
          </c:extLst>
        </c:ser>
        <c:ser>
          <c:idx val="2"/>
          <c:order val="2"/>
          <c:tx>
            <c:strRef>
              <c:f>Dispatching!$D$3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Dispatching!$D$85:$D$108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136</c:v>
                </c:pt>
                <c:pt idx="7">
                  <c:v>1170</c:v>
                </c:pt>
                <c:pt idx="8">
                  <c:v>2518</c:v>
                </c:pt>
                <c:pt idx="9">
                  <c:v>3616</c:v>
                </c:pt>
                <c:pt idx="10">
                  <c:v>3962</c:v>
                </c:pt>
                <c:pt idx="11">
                  <c:v>3992</c:v>
                </c:pt>
                <c:pt idx="12">
                  <c:v>4015</c:v>
                </c:pt>
                <c:pt idx="13">
                  <c:v>4021</c:v>
                </c:pt>
                <c:pt idx="14">
                  <c:v>4043</c:v>
                </c:pt>
                <c:pt idx="15">
                  <c:v>3521</c:v>
                </c:pt>
                <c:pt idx="16">
                  <c:v>2448</c:v>
                </c:pt>
                <c:pt idx="17">
                  <c:v>1238</c:v>
                </c:pt>
                <c:pt idx="18">
                  <c:v>215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F-4E64-87E5-D27E94BCC49B}"/>
            </c:ext>
          </c:extLst>
        </c:ser>
        <c:ser>
          <c:idx val="3"/>
          <c:order val="3"/>
          <c:tx>
            <c:strRef>
              <c:f>Dispatching!$E$3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Dispatching!$E$85:$E$108</c:f>
              <c:numCache>
                <c:formatCode>General</c:formatCode>
                <c:ptCount val="24"/>
                <c:pt idx="0">
                  <c:v>217</c:v>
                </c:pt>
                <c:pt idx="1">
                  <c:v>218</c:v>
                </c:pt>
                <c:pt idx="2">
                  <c:v>214</c:v>
                </c:pt>
                <c:pt idx="3">
                  <c:v>206</c:v>
                </c:pt>
                <c:pt idx="4">
                  <c:v>192</c:v>
                </c:pt>
                <c:pt idx="5">
                  <c:v>179</c:v>
                </c:pt>
                <c:pt idx="6">
                  <c:v>155</c:v>
                </c:pt>
                <c:pt idx="7">
                  <c:v>128</c:v>
                </c:pt>
                <c:pt idx="8">
                  <c:v>129</c:v>
                </c:pt>
                <c:pt idx="9">
                  <c:v>155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487</c:v>
                </c:pt>
                <c:pt idx="16">
                  <c:v>475</c:v>
                </c:pt>
                <c:pt idx="17">
                  <c:v>448</c:v>
                </c:pt>
                <c:pt idx="18">
                  <c:v>398</c:v>
                </c:pt>
                <c:pt idx="19">
                  <c:v>292</c:v>
                </c:pt>
                <c:pt idx="20">
                  <c:v>202</c:v>
                </c:pt>
                <c:pt idx="21">
                  <c:v>185</c:v>
                </c:pt>
                <c:pt idx="22">
                  <c:v>198</c:v>
                </c:pt>
                <c:pt idx="2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F-4E64-87E5-D27E94BCC49B}"/>
            </c:ext>
          </c:extLst>
        </c:ser>
        <c:ser>
          <c:idx val="4"/>
          <c:order val="4"/>
          <c:tx>
            <c:strRef>
              <c:f>Dispatching!$F$3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Dispatching!$F$85:$F$108</c:f>
              <c:numCache>
                <c:formatCode>General</c:formatCode>
                <c:ptCount val="2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44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F-4E64-87E5-D27E94BCC49B}"/>
            </c:ext>
          </c:extLst>
        </c:ser>
        <c:ser>
          <c:idx val="5"/>
          <c:order val="5"/>
          <c:tx>
            <c:strRef>
              <c:f>Dispatching!$G$3</c:f>
              <c:strCache>
                <c:ptCount val="1"/>
                <c:pt idx="0">
                  <c:v>Unsat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Dispatching!$G$85:$G$108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</c:v>
                </c:pt>
                <c:pt idx="21">
                  <c:v>58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1F-4E64-87E5-D27E94BC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952080"/>
        <c:axId val="599948800"/>
      </c:barChart>
      <c:lineChart>
        <c:grouping val="standard"/>
        <c:varyColors val="0"/>
        <c:ser>
          <c:idx val="6"/>
          <c:order val="6"/>
          <c:tx>
            <c:strRef>
              <c:f>Dispatching!$H$3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Dispatching!$H$85:$H$108</c:f>
              <c:numCache>
                <c:formatCode>General</c:formatCode>
                <c:ptCount val="24"/>
                <c:pt idx="0">
                  <c:v>3513</c:v>
                </c:pt>
                <c:pt idx="1">
                  <c:v>3407</c:v>
                </c:pt>
                <c:pt idx="2">
                  <c:v>3271</c:v>
                </c:pt>
                <c:pt idx="3">
                  <c:v>3188</c:v>
                </c:pt>
                <c:pt idx="4">
                  <c:v>3195</c:v>
                </c:pt>
                <c:pt idx="5">
                  <c:v>3169</c:v>
                </c:pt>
                <c:pt idx="6">
                  <c:v>3236</c:v>
                </c:pt>
                <c:pt idx="7">
                  <c:v>3442</c:v>
                </c:pt>
                <c:pt idx="8">
                  <c:v>3829</c:v>
                </c:pt>
                <c:pt idx="9">
                  <c:v>3978</c:v>
                </c:pt>
                <c:pt idx="10">
                  <c:v>4164</c:v>
                </c:pt>
                <c:pt idx="11">
                  <c:v>4194</c:v>
                </c:pt>
                <c:pt idx="12">
                  <c:v>4217</c:v>
                </c:pt>
                <c:pt idx="13">
                  <c:v>4223</c:v>
                </c:pt>
                <c:pt idx="14">
                  <c:v>4245</c:v>
                </c:pt>
                <c:pt idx="15">
                  <c:v>4249</c:v>
                </c:pt>
                <c:pt idx="16">
                  <c:v>4248</c:v>
                </c:pt>
                <c:pt idx="17">
                  <c:v>4239</c:v>
                </c:pt>
                <c:pt idx="18">
                  <c:v>4324</c:v>
                </c:pt>
                <c:pt idx="19">
                  <c:v>4351</c:v>
                </c:pt>
                <c:pt idx="20">
                  <c:v>4350</c:v>
                </c:pt>
                <c:pt idx="21">
                  <c:v>4304</c:v>
                </c:pt>
                <c:pt idx="22">
                  <c:v>4106</c:v>
                </c:pt>
                <c:pt idx="23">
                  <c:v>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1F-4E64-87E5-D27E94BC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52080"/>
        <c:axId val="599948800"/>
      </c:lineChart>
      <c:catAx>
        <c:axId val="5999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48800"/>
        <c:crosses val="autoZero"/>
        <c:auto val="1"/>
        <c:lblAlgn val="ctr"/>
        <c:lblOffset val="100"/>
        <c:noMultiLvlLbl val="0"/>
      </c:catAx>
      <c:valAx>
        <c:axId val="599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of Net Total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Budget!$C$5</c:f>
              <c:strCache>
                <c:ptCount val="1"/>
                <c:pt idx="0">
                  <c:v>b=1000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Budget!$B$6:$B$8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0.18</c:v>
                </c:pt>
                <c:pt idx="2">
                  <c:v>0.3</c:v>
                </c:pt>
              </c:numCache>
            </c:numRef>
          </c:cat>
          <c:val>
            <c:numRef>
              <c:f>Budget!$C$6:$C$8</c:f>
              <c:numCache>
                <c:formatCode>General</c:formatCode>
                <c:ptCount val="3"/>
                <c:pt idx="0">
                  <c:v>53315</c:v>
                </c:pt>
                <c:pt idx="1">
                  <c:v>56002</c:v>
                </c:pt>
                <c:pt idx="2">
                  <c:v>62374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5-4772-8A15-9B64088C6649}"/>
            </c:ext>
          </c:extLst>
        </c:ser>
        <c:ser>
          <c:idx val="2"/>
          <c:order val="1"/>
          <c:tx>
            <c:strRef>
              <c:f>Budget!$D$5</c:f>
              <c:strCache>
                <c:ptCount val="1"/>
                <c:pt idx="0">
                  <c:v>b=3000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Budget!$B$6:$B$8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0.18</c:v>
                </c:pt>
                <c:pt idx="2">
                  <c:v>0.3</c:v>
                </c:pt>
              </c:numCache>
            </c:numRef>
          </c:cat>
          <c:val>
            <c:numRef>
              <c:f>Budget!$D$6:$D$8</c:f>
              <c:numCache>
                <c:formatCode>#,##0</c:formatCode>
                <c:ptCount val="3"/>
                <c:pt idx="0">
                  <c:v>17660</c:v>
                </c:pt>
                <c:pt idx="1">
                  <c:v>17805</c:v>
                </c:pt>
                <c:pt idx="2">
                  <c:v>18174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5-4772-8A15-9B64088C6649}"/>
            </c:ext>
          </c:extLst>
        </c:ser>
        <c:ser>
          <c:idx val="3"/>
          <c:order val="2"/>
          <c:tx>
            <c:strRef>
              <c:f>Budget!$E$5</c:f>
              <c:strCache>
                <c:ptCount val="1"/>
                <c:pt idx="0">
                  <c:v>b=5000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Budget!$B$6:$B$8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0.18</c:v>
                </c:pt>
                <c:pt idx="2">
                  <c:v>0.3</c:v>
                </c:pt>
              </c:numCache>
            </c:numRef>
          </c:cat>
          <c:val>
            <c:numRef>
              <c:f>Budget!$E$6:$E$8</c:f>
              <c:numCache>
                <c:formatCode>General</c:formatCode>
                <c:ptCount val="3"/>
                <c:pt idx="0">
                  <c:v>17155</c:v>
                </c:pt>
                <c:pt idx="1">
                  <c:v>17315</c:v>
                </c:pt>
                <c:pt idx="2">
                  <c:v>17691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65-4772-8A15-9B64088C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76208"/>
        <c:axId val="810871288"/>
      </c:lineChart>
      <c:catAx>
        <c:axId val="8108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1288"/>
        <c:crosses val="autoZero"/>
        <c:auto val="1"/>
        <c:lblAlgn val="ctr"/>
        <c:lblOffset val="100"/>
        <c:noMultiLvlLbl val="0"/>
      </c:catAx>
      <c:valAx>
        <c:axId val="810871288"/>
        <c:scaling>
          <c:orientation val="minMax"/>
          <c:min val="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Added Generation Capacity by 2030</a:t>
            </a:r>
            <a:br>
              <a:rPr lang="en-US" sz="2000" b="1"/>
            </a:br>
            <a:r>
              <a:rPr lang="en-US" sz="2000" b="1"/>
              <a:t>Budget and RE Sensitivities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Budget!$C$13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Budget!$A$14:$B$22</c:f>
              <c:multiLvlStrCache>
                <c:ptCount val="9"/>
                <c:lvl>
                  <c:pt idx="0">
                    <c:v>B=1000</c:v>
                  </c:pt>
                  <c:pt idx="1">
                    <c:v>B=3000</c:v>
                  </c:pt>
                  <c:pt idx="2">
                    <c:v>B=5000</c:v>
                  </c:pt>
                  <c:pt idx="3">
                    <c:v>B=1000</c:v>
                  </c:pt>
                  <c:pt idx="4">
                    <c:v>B=3000</c:v>
                  </c:pt>
                  <c:pt idx="5">
                    <c:v>B=5000</c:v>
                  </c:pt>
                  <c:pt idx="6">
                    <c:v>B=1000</c:v>
                  </c:pt>
                  <c:pt idx="7">
                    <c:v>B=3000</c:v>
                  </c:pt>
                  <c:pt idx="8">
                    <c:v>B=5000</c:v>
                  </c:pt>
                </c:lvl>
                <c:lvl>
                  <c:pt idx="0">
                    <c:v>RE = 0%</c:v>
                  </c:pt>
                  <c:pt idx="3">
                    <c:v>RE = 18%</c:v>
                  </c:pt>
                  <c:pt idx="6">
                    <c:v>RE = 30%</c:v>
                  </c:pt>
                </c:lvl>
              </c:multiLvlStrCache>
            </c:multiLvlStrRef>
          </c:cat>
          <c:val>
            <c:numRef>
              <c:f>Budget!$C$14:$C$22</c:f>
              <c:numCache>
                <c:formatCode>#,##0</c:formatCode>
                <c:ptCount val="9"/>
                <c:pt idx="0">
                  <c:v>1946</c:v>
                </c:pt>
                <c:pt idx="1">
                  <c:v>1174</c:v>
                </c:pt>
                <c:pt idx="2">
                  <c:v>1757</c:v>
                </c:pt>
                <c:pt idx="3">
                  <c:v>1631</c:v>
                </c:pt>
                <c:pt idx="4">
                  <c:v>1166</c:v>
                </c:pt>
                <c:pt idx="5">
                  <c:v>1710</c:v>
                </c:pt>
                <c:pt idx="6">
                  <c:v>1333</c:v>
                </c:pt>
                <c:pt idx="7">
                  <c:v>1127</c:v>
                </c:pt>
                <c:pt idx="8">
                  <c:v>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7-478B-8456-5BE6DF6052D9}"/>
            </c:ext>
          </c:extLst>
        </c:ser>
        <c:ser>
          <c:idx val="1"/>
          <c:order val="1"/>
          <c:tx>
            <c:strRef>
              <c:f>Budget!$D$13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Budget!$A$14:$B$22</c:f>
              <c:multiLvlStrCache>
                <c:ptCount val="9"/>
                <c:lvl>
                  <c:pt idx="0">
                    <c:v>B=1000</c:v>
                  </c:pt>
                  <c:pt idx="1">
                    <c:v>B=3000</c:v>
                  </c:pt>
                  <c:pt idx="2">
                    <c:v>B=5000</c:v>
                  </c:pt>
                  <c:pt idx="3">
                    <c:v>B=1000</c:v>
                  </c:pt>
                  <c:pt idx="4">
                    <c:v>B=3000</c:v>
                  </c:pt>
                  <c:pt idx="5">
                    <c:v>B=5000</c:v>
                  </c:pt>
                  <c:pt idx="6">
                    <c:v>B=1000</c:v>
                  </c:pt>
                  <c:pt idx="7">
                    <c:v>B=3000</c:v>
                  </c:pt>
                  <c:pt idx="8">
                    <c:v>B=5000</c:v>
                  </c:pt>
                </c:lvl>
                <c:lvl>
                  <c:pt idx="0">
                    <c:v>RE = 0%</c:v>
                  </c:pt>
                  <c:pt idx="3">
                    <c:v>RE = 18%</c:v>
                  </c:pt>
                  <c:pt idx="6">
                    <c:v>RE = 30%</c:v>
                  </c:pt>
                </c:lvl>
              </c:multiLvlStrCache>
            </c:multiLvlStrRef>
          </c:cat>
          <c:val>
            <c:numRef>
              <c:f>Budget!$D$14:$D$22</c:f>
              <c:numCache>
                <c:formatCode>#,##0</c:formatCode>
                <c:ptCount val="9"/>
                <c:pt idx="0">
                  <c:v>0</c:v>
                </c:pt>
                <c:pt idx="1">
                  <c:v>2404</c:v>
                </c:pt>
                <c:pt idx="2">
                  <c:v>1814</c:v>
                </c:pt>
                <c:pt idx="3">
                  <c:v>0</c:v>
                </c:pt>
                <c:pt idx="4">
                  <c:v>2404</c:v>
                </c:pt>
                <c:pt idx="5">
                  <c:v>1859</c:v>
                </c:pt>
                <c:pt idx="6">
                  <c:v>0</c:v>
                </c:pt>
                <c:pt idx="7">
                  <c:v>2440</c:v>
                </c:pt>
                <c:pt idx="8">
                  <c:v>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7-478B-8456-5BE6DF6052D9}"/>
            </c:ext>
          </c:extLst>
        </c:ser>
        <c:ser>
          <c:idx val="2"/>
          <c:order val="2"/>
          <c:tx>
            <c:strRef>
              <c:f>Budget!$E$13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Budget!$A$14:$B$22</c:f>
              <c:multiLvlStrCache>
                <c:ptCount val="9"/>
                <c:lvl>
                  <c:pt idx="0">
                    <c:v>B=1000</c:v>
                  </c:pt>
                  <c:pt idx="1">
                    <c:v>B=3000</c:v>
                  </c:pt>
                  <c:pt idx="2">
                    <c:v>B=5000</c:v>
                  </c:pt>
                  <c:pt idx="3">
                    <c:v>B=1000</c:v>
                  </c:pt>
                  <c:pt idx="4">
                    <c:v>B=3000</c:v>
                  </c:pt>
                  <c:pt idx="5">
                    <c:v>B=5000</c:v>
                  </c:pt>
                  <c:pt idx="6">
                    <c:v>B=1000</c:v>
                  </c:pt>
                  <c:pt idx="7">
                    <c:v>B=3000</c:v>
                  </c:pt>
                  <c:pt idx="8">
                    <c:v>B=5000</c:v>
                  </c:pt>
                </c:lvl>
                <c:lvl>
                  <c:pt idx="0">
                    <c:v>RE = 0%</c:v>
                  </c:pt>
                  <c:pt idx="3">
                    <c:v>RE = 18%</c:v>
                  </c:pt>
                  <c:pt idx="6">
                    <c:v>RE = 30%</c:v>
                  </c:pt>
                </c:lvl>
              </c:multiLvlStrCache>
            </c:multiLvlStrRef>
          </c:cat>
          <c:val>
            <c:numRef>
              <c:f>Budget!$E$14:$E$22</c:f>
              <c:numCache>
                <c:formatCode>#,##0</c:formatCode>
                <c:ptCount val="9"/>
                <c:pt idx="0">
                  <c:v>93</c:v>
                </c:pt>
                <c:pt idx="1">
                  <c:v>0</c:v>
                </c:pt>
                <c:pt idx="2">
                  <c:v>0</c:v>
                </c:pt>
                <c:pt idx="3">
                  <c:v>1632</c:v>
                </c:pt>
                <c:pt idx="4">
                  <c:v>1603</c:v>
                </c:pt>
                <c:pt idx="5">
                  <c:v>1599</c:v>
                </c:pt>
                <c:pt idx="6">
                  <c:v>3506</c:v>
                </c:pt>
                <c:pt idx="7">
                  <c:v>3462</c:v>
                </c:pt>
                <c:pt idx="8">
                  <c:v>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7-478B-8456-5BE6DF6052D9}"/>
            </c:ext>
          </c:extLst>
        </c:ser>
        <c:ser>
          <c:idx val="3"/>
          <c:order val="3"/>
          <c:tx>
            <c:strRef>
              <c:f>Budget!$F$13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Budget!$A$14:$B$22</c:f>
              <c:multiLvlStrCache>
                <c:ptCount val="9"/>
                <c:lvl>
                  <c:pt idx="0">
                    <c:v>B=1000</c:v>
                  </c:pt>
                  <c:pt idx="1">
                    <c:v>B=3000</c:v>
                  </c:pt>
                  <c:pt idx="2">
                    <c:v>B=5000</c:v>
                  </c:pt>
                  <c:pt idx="3">
                    <c:v>B=1000</c:v>
                  </c:pt>
                  <c:pt idx="4">
                    <c:v>B=3000</c:v>
                  </c:pt>
                  <c:pt idx="5">
                    <c:v>B=5000</c:v>
                  </c:pt>
                  <c:pt idx="6">
                    <c:v>B=1000</c:v>
                  </c:pt>
                  <c:pt idx="7">
                    <c:v>B=3000</c:v>
                  </c:pt>
                  <c:pt idx="8">
                    <c:v>B=5000</c:v>
                  </c:pt>
                </c:lvl>
                <c:lvl>
                  <c:pt idx="0">
                    <c:v>RE = 0%</c:v>
                  </c:pt>
                  <c:pt idx="3">
                    <c:v>RE = 18%</c:v>
                  </c:pt>
                  <c:pt idx="6">
                    <c:v>RE = 30%</c:v>
                  </c:pt>
                </c:lvl>
              </c:multiLvlStrCache>
            </c:multiLvlStrRef>
          </c:cat>
          <c:val>
            <c:numRef>
              <c:f>Budget!$F$14:$F$22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47-478B-8456-5BE6DF605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9241984"/>
        <c:axId val="869242640"/>
      </c:barChart>
      <c:catAx>
        <c:axId val="8692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42640"/>
        <c:crosses val="autoZero"/>
        <c:auto val="1"/>
        <c:lblAlgn val="ctr"/>
        <c:lblOffset val="100"/>
        <c:noMultiLvlLbl val="0"/>
      </c:catAx>
      <c:valAx>
        <c:axId val="8692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Budget!$N$26:$N$27</c:f>
              <c:strCache>
                <c:ptCount val="2"/>
                <c:pt idx="0">
                  <c:v>B = 1000</c:v>
                </c:pt>
                <c:pt idx="1">
                  <c:v>RE =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Budget!$N$28:$N$47</c:f>
              <c:numCache>
                <c:formatCode>0%</c:formatCode>
                <c:ptCount val="20"/>
                <c:pt idx="0">
                  <c:v>0.54158856607310213</c:v>
                </c:pt>
                <c:pt idx="1">
                  <c:v>0.561048831464944</c:v>
                </c:pt>
                <c:pt idx="2">
                  <c:v>0.25356852303823679</c:v>
                </c:pt>
                <c:pt idx="3">
                  <c:v>0.28505110119476035</c:v>
                </c:pt>
                <c:pt idx="4">
                  <c:v>0.11868739931358128</c:v>
                </c:pt>
                <c:pt idx="5">
                  <c:v>0.13672766929080191</c:v>
                </c:pt>
                <c:pt idx="6">
                  <c:v>0.12281109047492704</c:v>
                </c:pt>
                <c:pt idx="7">
                  <c:v>0.14655951458817454</c:v>
                </c:pt>
                <c:pt idx="8">
                  <c:v>0.13159134449294935</c:v>
                </c:pt>
                <c:pt idx="9">
                  <c:v>0.15125767902442006</c:v>
                </c:pt>
                <c:pt idx="10">
                  <c:v>0.1717379019065465</c:v>
                </c:pt>
                <c:pt idx="11">
                  <c:v>0.19282757822223509</c:v>
                </c:pt>
                <c:pt idx="12">
                  <c:v>0.2134407390716539</c:v>
                </c:pt>
                <c:pt idx="13">
                  <c:v>0.23212915250520777</c:v>
                </c:pt>
                <c:pt idx="14">
                  <c:v>0.25388103494265135</c:v>
                </c:pt>
                <c:pt idx="15">
                  <c:v>0.27883192731992212</c:v>
                </c:pt>
                <c:pt idx="16">
                  <c:v>0.30154840991184417</c:v>
                </c:pt>
                <c:pt idx="17">
                  <c:v>0.32180432645034412</c:v>
                </c:pt>
                <c:pt idx="18">
                  <c:v>0.34149842120371254</c:v>
                </c:pt>
                <c:pt idx="19">
                  <c:v>0.36056147865356858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8-49C3-A2E7-7D1DD9DD6744}"/>
            </c:ext>
          </c:extLst>
        </c:ser>
        <c:ser>
          <c:idx val="1"/>
          <c:order val="1"/>
          <c:tx>
            <c:strRef>
              <c:f>Budget!$O$26:$O$27</c:f>
              <c:strCache>
                <c:ptCount val="2"/>
                <c:pt idx="0">
                  <c:v>B = 1000</c:v>
                </c:pt>
                <c:pt idx="1">
                  <c:v>RE = 18%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Budget!$O$28:$O$47</c:f>
              <c:numCache>
                <c:formatCode>0%</c:formatCode>
                <c:ptCount val="20"/>
                <c:pt idx="0">
                  <c:v>0.54158856607310213</c:v>
                </c:pt>
                <c:pt idx="1">
                  <c:v>0.51996959908797269</c:v>
                </c:pt>
                <c:pt idx="2">
                  <c:v>0.43206863397677686</c:v>
                </c:pt>
                <c:pt idx="3">
                  <c:v>0.45498056715128832</c:v>
                </c:pt>
                <c:pt idx="4">
                  <c:v>0.12555158646774534</c:v>
                </c:pt>
                <c:pt idx="5">
                  <c:v>0.13594383669018165</c:v>
                </c:pt>
                <c:pt idx="6">
                  <c:v>0.14715441761740514</c:v>
                </c:pt>
                <c:pt idx="7">
                  <c:v>0.15866253550219467</c:v>
                </c:pt>
                <c:pt idx="8">
                  <c:v>0.17311014101315914</c:v>
                </c:pt>
                <c:pt idx="9">
                  <c:v>0.1491793758977964</c:v>
                </c:pt>
                <c:pt idx="10">
                  <c:v>0.16210106778501532</c:v>
                </c:pt>
                <c:pt idx="11">
                  <c:v>0.17537410634171757</c:v>
                </c:pt>
                <c:pt idx="12">
                  <c:v>0.18952794051374494</c:v>
                </c:pt>
                <c:pt idx="13">
                  <c:v>0.20397982677338011</c:v>
                </c:pt>
                <c:pt idx="14">
                  <c:v>0.21856495065350759</c:v>
                </c:pt>
                <c:pt idx="15">
                  <c:v>0.23330304996755355</c:v>
                </c:pt>
                <c:pt idx="16">
                  <c:v>0.24847811260703731</c:v>
                </c:pt>
                <c:pt idx="17">
                  <c:v>0.26873156342182891</c:v>
                </c:pt>
                <c:pt idx="18">
                  <c:v>0.26370682231365422</c:v>
                </c:pt>
                <c:pt idx="19">
                  <c:v>0.28353275292145819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8-49C3-A2E7-7D1DD9DD6744}"/>
            </c:ext>
          </c:extLst>
        </c:ser>
        <c:ser>
          <c:idx val="2"/>
          <c:order val="2"/>
          <c:tx>
            <c:strRef>
              <c:f>Budget!$P$26:$P$27</c:f>
              <c:strCache>
                <c:ptCount val="2"/>
                <c:pt idx="0">
                  <c:v>B = 1000</c:v>
                </c:pt>
                <c:pt idx="1">
                  <c:v>RE =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Budget!$P$28:$P$47</c:f>
              <c:numCache>
                <c:formatCode>0%</c:formatCode>
                <c:ptCount val="20"/>
                <c:pt idx="0">
                  <c:v>0.54158856607310213</c:v>
                </c:pt>
                <c:pt idx="1">
                  <c:v>0.50047501425042751</c:v>
                </c:pt>
                <c:pt idx="2">
                  <c:v>0.53283780785444868</c:v>
                </c:pt>
                <c:pt idx="3">
                  <c:v>0.52436303440333953</c:v>
                </c:pt>
                <c:pt idx="4">
                  <c:v>0.23653428591440778</c:v>
                </c:pt>
                <c:pt idx="5">
                  <c:v>0.24165899873905192</c:v>
                </c:pt>
                <c:pt idx="6">
                  <c:v>0.24857389227911914</c:v>
                </c:pt>
                <c:pt idx="7">
                  <c:v>0.25577717531629229</c:v>
                </c:pt>
                <c:pt idx="8">
                  <c:v>0.26701422694010868</c:v>
                </c:pt>
                <c:pt idx="9">
                  <c:v>0.17864237904581437</c:v>
                </c:pt>
                <c:pt idx="10">
                  <c:v>0.19139823324707772</c:v>
                </c:pt>
                <c:pt idx="11">
                  <c:v>0.15453413991721901</c:v>
                </c:pt>
                <c:pt idx="12">
                  <c:v>0.16685443893645788</c:v>
                </c:pt>
                <c:pt idx="13">
                  <c:v>0.17953075320688522</c:v>
                </c:pt>
                <c:pt idx="14">
                  <c:v>0.19202453987730062</c:v>
                </c:pt>
                <c:pt idx="15">
                  <c:v>0.20420506164828034</c:v>
                </c:pt>
                <c:pt idx="16">
                  <c:v>0.21622167773876583</c:v>
                </c:pt>
                <c:pt idx="17">
                  <c:v>0.22851524090462144</c:v>
                </c:pt>
                <c:pt idx="18">
                  <c:v>0.24093388192517462</c:v>
                </c:pt>
                <c:pt idx="19">
                  <c:v>0.25345686484473207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8-49C3-A2E7-7D1DD9DD6744}"/>
            </c:ext>
          </c:extLst>
        </c:ser>
        <c:ser>
          <c:idx val="3"/>
          <c:order val="3"/>
          <c:tx>
            <c:strRef>
              <c:f>Budget!$Q$26:$Q$27</c:f>
              <c:strCache>
                <c:ptCount val="2"/>
                <c:pt idx="0">
                  <c:v>B = 3000</c:v>
                </c:pt>
                <c:pt idx="1">
                  <c:v>RE = 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Budget!$Q$28:$Q$47</c:f>
              <c:numCache>
                <c:formatCode>0%</c:formatCode>
                <c:ptCount val="20"/>
                <c:pt idx="0">
                  <c:v>0.28084973445798189</c:v>
                </c:pt>
                <c:pt idx="1">
                  <c:v>5.7381721451643551E-3</c:v>
                </c:pt>
                <c:pt idx="2">
                  <c:v>5.0661933288957918E-3</c:v>
                </c:pt>
                <c:pt idx="3">
                  <c:v>0</c:v>
                </c:pt>
                <c:pt idx="4">
                  <c:v>2.101281781886951E-4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3.4546653685499828E-4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8-49C3-A2E7-7D1DD9DD6744}"/>
            </c:ext>
          </c:extLst>
        </c:ser>
        <c:ser>
          <c:idx val="4"/>
          <c:order val="4"/>
          <c:tx>
            <c:strRef>
              <c:f>Budget!$R$26:$R$27</c:f>
              <c:strCache>
                <c:ptCount val="2"/>
                <c:pt idx="0">
                  <c:v>B = 3000</c:v>
                </c:pt>
                <c:pt idx="1">
                  <c:v>RE = 18%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Budget!$R$28:$R$47</c:f>
              <c:numCache>
                <c:formatCode>0%</c:formatCode>
                <c:ptCount val="20"/>
                <c:pt idx="0">
                  <c:v>0.28084973445798189</c:v>
                </c:pt>
                <c:pt idx="1">
                  <c:v>5.7381721451643551E-3</c:v>
                </c:pt>
                <c:pt idx="2">
                  <c:v>5.0661933288957918E-3</c:v>
                </c:pt>
                <c:pt idx="3">
                  <c:v>0</c:v>
                </c:pt>
                <c:pt idx="4">
                  <c:v>2.101281781886951E-4</c:v>
                </c:pt>
                <c:pt idx="5">
                  <c:v>0</c:v>
                </c:pt>
                <c:pt idx="6">
                  <c:v>0</c:v>
                </c:pt>
                <c:pt idx="7">
                  <c:v>3.5502194681125745E-4</c:v>
                </c:pt>
                <c:pt idx="8">
                  <c:v>1.2562419521999936E-4</c:v>
                </c:pt>
                <c:pt idx="9">
                  <c:v>3.056328127387756E-5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2.3278551142976861E-5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78-49C3-A2E7-7D1DD9DD6744}"/>
            </c:ext>
          </c:extLst>
        </c:ser>
        <c:ser>
          <c:idx val="5"/>
          <c:order val="5"/>
          <c:tx>
            <c:strRef>
              <c:f>Budget!$S$26:$S$27</c:f>
              <c:strCache>
                <c:ptCount val="2"/>
                <c:pt idx="0">
                  <c:v>B = 3000</c:v>
                </c:pt>
                <c:pt idx="1">
                  <c:v>RE = 30%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Budget!$S$28:$S$47</c:f>
              <c:numCache>
                <c:formatCode>0%</c:formatCode>
                <c:ptCount val="20"/>
                <c:pt idx="0">
                  <c:v>0.28084973445798189</c:v>
                </c:pt>
                <c:pt idx="1">
                  <c:v>5.7381721451643551E-3</c:v>
                </c:pt>
                <c:pt idx="2">
                  <c:v>3.9937874417572666E-3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4.5184611412341856E-4</c:v>
                </c:pt>
                <c:pt idx="8">
                  <c:v>2.8265443924499858E-4</c:v>
                </c:pt>
                <c:pt idx="9">
                  <c:v>6.1126562547755121E-5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2.7409275298761101E-5</c:v>
                </c:pt>
                <c:pt idx="14">
                  <c:v>0</c:v>
                </c:pt>
                <c:pt idx="15">
                  <c:v>0</c:v>
                </c:pt>
                <c:pt idx="16">
                  <c:v>2.5259541791911895E-5</c:v>
                </c:pt>
                <c:pt idx="17">
                  <c:v>2.4582104228121928E-5</c:v>
                </c:pt>
                <c:pt idx="18">
                  <c:v>2.3921155870251649E-5</c:v>
                </c:pt>
                <c:pt idx="19">
                  <c:v>2.3278551142976861E-5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78-49C3-A2E7-7D1DD9DD6744}"/>
            </c:ext>
          </c:extLst>
        </c:ser>
        <c:ser>
          <c:idx val="6"/>
          <c:order val="6"/>
          <c:tx>
            <c:strRef>
              <c:f>Budget!$T$26:$T$27</c:f>
              <c:strCache>
                <c:ptCount val="2"/>
                <c:pt idx="0">
                  <c:v>B = 5000</c:v>
                </c:pt>
                <c:pt idx="1">
                  <c:v>RE = 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Budget!$T$28:$T$47</c:f>
              <c:numCache>
                <c:formatCode>0%</c:formatCode>
                <c:ptCount val="20"/>
                <c:pt idx="0">
                  <c:v>0.28084973445798189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3.5021363031449183E-4</c:v>
                </c:pt>
                <c:pt idx="5">
                  <c:v>1.3631871315134786E-4</c:v>
                </c:pt>
                <c:pt idx="6">
                  <c:v>0</c:v>
                </c:pt>
                <c:pt idx="7">
                  <c:v>0</c:v>
                </c:pt>
                <c:pt idx="8">
                  <c:v>3.4546653685499828E-4</c:v>
                </c:pt>
                <c:pt idx="9">
                  <c:v>6.1126562547755121E-5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78-49C3-A2E7-7D1DD9DD6744}"/>
            </c:ext>
          </c:extLst>
        </c:ser>
        <c:ser>
          <c:idx val="7"/>
          <c:order val="7"/>
          <c:tx>
            <c:strRef>
              <c:f>Budget!$U$26:$U$27</c:f>
              <c:strCache>
                <c:ptCount val="2"/>
                <c:pt idx="0">
                  <c:v>B = 5000</c:v>
                </c:pt>
                <c:pt idx="1">
                  <c:v>RE = 18%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Budget!$U$28:$U$47</c:f>
              <c:numCache>
                <c:formatCode>0%</c:formatCode>
                <c:ptCount val="20"/>
                <c:pt idx="0">
                  <c:v>0.28084973445798189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2.101281781886951E-4</c:v>
                </c:pt>
                <c:pt idx="5">
                  <c:v>0</c:v>
                </c:pt>
                <c:pt idx="6">
                  <c:v>0</c:v>
                </c:pt>
                <c:pt idx="7">
                  <c:v>3.5502194681125745E-4</c:v>
                </c:pt>
                <c:pt idx="8">
                  <c:v>1.5703024402499922E-4</c:v>
                </c:pt>
                <c:pt idx="9">
                  <c:v>6.1126562547755121E-5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2.3921155870251649E-5</c:v>
                </c:pt>
                <c:pt idx="19">
                  <c:v>2.3278551142976861E-5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78-49C3-A2E7-7D1DD9DD6744}"/>
            </c:ext>
          </c:extLst>
        </c:ser>
        <c:ser>
          <c:idx val="8"/>
          <c:order val="8"/>
          <c:tx>
            <c:strRef>
              <c:f>Budget!$V$26:$V$27</c:f>
              <c:strCache>
                <c:ptCount val="2"/>
                <c:pt idx="0">
                  <c:v>B = 5000</c:v>
                </c:pt>
                <c:pt idx="1">
                  <c:v>RE = 30%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Budget!$V$28:$V$47</c:f>
              <c:numCache>
                <c:formatCode>0%</c:formatCode>
                <c:ptCount val="20"/>
                <c:pt idx="0">
                  <c:v>0.28084973445798189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3.2274722437387036E-4</c:v>
                </c:pt>
                <c:pt idx="8">
                  <c:v>3.4546653685499828E-4</c:v>
                </c:pt>
                <c:pt idx="9">
                  <c:v>9.1689843821632694E-5</c:v>
                </c:pt>
                <c:pt idx="10">
                  <c:v>2.9743315189911066E-5</c:v>
                </c:pt>
                <c:pt idx="11">
                  <c:v>0</c:v>
                </c:pt>
                <c:pt idx="12">
                  <c:v>0</c:v>
                </c:pt>
                <c:pt idx="13">
                  <c:v>2.7409275298761101E-5</c:v>
                </c:pt>
                <c:pt idx="14">
                  <c:v>2.6673779674579886E-5</c:v>
                </c:pt>
                <c:pt idx="15">
                  <c:v>2.5957170668397145E-5</c:v>
                </c:pt>
                <c:pt idx="16">
                  <c:v>2.5259541791911895E-5</c:v>
                </c:pt>
                <c:pt idx="17">
                  <c:v>2.4582104228121928E-5</c:v>
                </c:pt>
                <c:pt idx="18">
                  <c:v>2.3921155870251649E-5</c:v>
                </c:pt>
                <c:pt idx="19">
                  <c:v>2.3278551142976861E-5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78-49C3-A2E7-7D1DD9DD6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171344"/>
        <c:axId val="1087167384"/>
      </c:lineChart>
      <c:catAx>
        <c:axId val="10871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67384"/>
        <c:crosses val="autoZero"/>
        <c:auto val="1"/>
        <c:lblAlgn val="ctr"/>
        <c:lblOffset val="100"/>
        <c:noMultiLvlLbl val="0"/>
      </c:catAx>
      <c:valAx>
        <c:axId val="1087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unsatisfied</a:t>
            </a:r>
            <a:r>
              <a:rPr lang="en-US" baseline="0"/>
              <a:t>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Budget!$Z$28:$AH$29</c:f>
              <c:multiLvlStrCache>
                <c:ptCount val="9"/>
                <c:lvl>
                  <c:pt idx="0">
                    <c:v>B = 1000</c:v>
                  </c:pt>
                  <c:pt idx="1">
                    <c:v>B = 3000</c:v>
                  </c:pt>
                  <c:pt idx="2">
                    <c:v>B = 5000</c:v>
                  </c:pt>
                  <c:pt idx="3">
                    <c:v>B = 1000</c:v>
                  </c:pt>
                  <c:pt idx="4">
                    <c:v>B = 3000</c:v>
                  </c:pt>
                  <c:pt idx="5">
                    <c:v>B = 5000</c:v>
                  </c:pt>
                  <c:pt idx="6">
                    <c:v>B = 1000</c:v>
                  </c:pt>
                  <c:pt idx="7">
                    <c:v>B = 3000</c:v>
                  </c:pt>
                  <c:pt idx="8">
                    <c:v>B = 5000</c:v>
                  </c:pt>
                </c:lvl>
                <c:lvl>
                  <c:pt idx="0">
                    <c:v>RE = 0%</c:v>
                  </c:pt>
                  <c:pt idx="3">
                    <c:v>RE = 18%</c:v>
                  </c:pt>
                  <c:pt idx="6">
                    <c:v>RE = 30%</c:v>
                  </c:pt>
                </c:lvl>
              </c:multiLvlStrCache>
            </c:multiLvlStrRef>
          </c:cat>
          <c:val>
            <c:numRef>
              <c:f>Budget!$Z$30:$AH$30</c:f>
              <c:numCache>
                <c:formatCode>0%</c:formatCode>
                <c:ptCount val="9"/>
                <c:pt idx="0">
                  <c:v>0.25572329254237186</c:v>
                </c:pt>
                <c:pt idx="1">
                  <c:v>1.1163659214299968E-2</c:v>
                </c:pt>
                <c:pt idx="2">
                  <c:v>1.0749693993334862E-2</c:v>
                </c:pt>
                <c:pt idx="3">
                  <c:v>0.24723849459611588</c:v>
                </c:pt>
                <c:pt idx="4">
                  <c:v>1.1172593715471876E-2</c:v>
                </c:pt>
                <c:pt idx="5">
                  <c:v>1.074820490980621E-2</c:v>
                </c:pt>
                <c:pt idx="6">
                  <c:v>0.2647009771366115</c:v>
                </c:pt>
                <c:pt idx="7">
                  <c:v>1.1139833877841544E-2</c:v>
                </c:pt>
                <c:pt idx="8">
                  <c:v>1.075713941097812E-2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5-42DF-BC10-AE8AA10C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747464"/>
        <c:axId val="922860648"/>
      </c:barChart>
      <c:catAx>
        <c:axId val="10057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60648"/>
        <c:crosses val="autoZero"/>
        <c:auto val="1"/>
        <c:lblAlgn val="ctr"/>
        <c:lblOffset val="100"/>
        <c:noMultiLvlLbl val="0"/>
      </c:catAx>
      <c:valAx>
        <c:axId val="9228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4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% of Unsatisfied Demand</a:t>
            </a:r>
          </a:p>
          <a:p>
            <a:pPr>
              <a:defRPr sz="2000" b="1"/>
            </a:pPr>
            <a:r>
              <a:rPr lang="en-US" sz="2000" b="1"/>
              <a:t>Budget and</a:t>
            </a:r>
            <a:r>
              <a:rPr lang="en-US" sz="2000" b="1" baseline="0"/>
              <a:t> RE Sensitivities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Budget!$Z$15:$AA$23</c:f>
              <c:multiLvlStrCache>
                <c:ptCount val="9"/>
                <c:lvl>
                  <c:pt idx="0">
                    <c:v>B=1000</c:v>
                  </c:pt>
                  <c:pt idx="1">
                    <c:v>B=3000</c:v>
                  </c:pt>
                  <c:pt idx="2">
                    <c:v>B=5000</c:v>
                  </c:pt>
                  <c:pt idx="3">
                    <c:v>B=1000</c:v>
                  </c:pt>
                  <c:pt idx="4">
                    <c:v>B=3000</c:v>
                  </c:pt>
                  <c:pt idx="5">
                    <c:v>B=5000</c:v>
                  </c:pt>
                  <c:pt idx="6">
                    <c:v>B=1000</c:v>
                  </c:pt>
                  <c:pt idx="7">
                    <c:v>B=3000</c:v>
                  </c:pt>
                  <c:pt idx="8">
                    <c:v>B=5000</c:v>
                  </c:pt>
                </c:lvl>
                <c:lvl>
                  <c:pt idx="0">
                    <c:v>RE = 0%</c:v>
                  </c:pt>
                  <c:pt idx="3">
                    <c:v>RE = 18%</c:v>
                  </c:pt>
                  <c:pt idx="6">
                    <c:v>RE = 30%</c:v>
                  </c:pt>
                </c:lvl>
              </c:multiLvlStrCache>
            </c:multiLvlStrRef>
          </c:cat>
          <c:val>
            <c:numRef>
              <c:f>Budget!$AB$15:$AB$23</c:f>
              <c:numCache>
                <c:formatCode>0%</c:formatCode>
                <c:ptCount val="9"/>
                <c:pt idx="0">
                  <c:v>0.25572329254237186</c:v>
                </c:pt>
                <c:pt idx="1">
                  <c:v>1.1163659214299968E-2</c:v>
                </c:pt>
                <c:pt idx="2">
                  <c:v>1.0749693993334862E-2</c:v>
                </c:pt>
                <c:pt idx="3">
                  <c:v>0.24723849459611588</c:v>
                </c:pt>
                <c:pt idx="4">
                  <c:v>1.1172593715471876E-2</c:v>
                </c:pt>
                <c:pt idx="5">
                  <c:v>1.074820490980621E-2</c:v>
                </c:pt>
                <c:pt idx="6">
                  <c:v>0.2647009771366115</c:v>
                </c:pt>
                <c:pt idx="7">
                  <c:v>1.1139833877841544E-2</c:v>
                </c:pt>
                <c:pt idx="8">
                  <c:v>1.075713941097812E-2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7-476F-B5BC-EDA508D5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9241984"/>
        <c:axId val="869242640"/>
      </c:barChart>
      <c:catAx>
        <c:axId val="8692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42640"/>
        <c:crosses val="autoZero"/>
        <c:auto val="1"/>
        <c:lblAlgn val="ctr"/>
        <c:lblOffset val="100"/>
        <c:noMultiLvlLbl val="0"/>
      </c:catAx>
      <c:valAx>
        <c:axId val="8692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4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Optimal Added Generation Capacity by 2030 (With Upstream)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Sheet1!$H$3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Sheet1!$B$14:$B$20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Sheet1!$H$14:$H$20</c:f>
              <c:numCache>
                <c:formatCode>#,##0</c:formatCode>
                <c:ptCount val="7"/>
                <c:pt idx="0">
                  <c:v>1174</c:v>
                </c:pt>
                <c:pt idx="1">
                  <c:v>1174</c:v>
                </c:pt>
                <c:pt idx="2">
                  <c:v>1166</c:v>
                </c:pt>
                <c:pt idx="3">
                  <c:v>1138</c:v>
                </c:pt>
                <c:pt idx="4">
                  <c:v>1127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2B-470C-9FD4-44B2F5CC3A16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Sheet1!$B$14:$B$20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Sheet1!$I$14:$I$20</c:f>
              <c:numCache>
                <c:formatCode>#,##0</c:formatCode>
                <c:ptCount val="7"/>
                <c:pt idx="0">
                  <c:v>2404</c:v>
                </c:pt>
                <c:pt idx="1">
                  <c:v>2404</c:v>
                </c:pt>
                <c:pt idx="2">
                  <c:v>2404</c:v>
                </c:pt>
                <c:pt idx="3">
                  <c:v>2428</c:v>
                </c:pt>
                <c:pt idx="4">
                  <c:v>2440</c:v>
                </c:pt>
                <c:pt idx="5">
                  <c:v>3397</c:v>
                </c:pt>
                <c:pt idx="6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B-470C-9FD4-44B2F5CC3A16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Sheet1!$B$14:$B$20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Sheet1!$J$14:$J$20</c:f>
              <c:numCache>
                <c:formatCode>#,##0</c:formatCode>
                <c:ptCount val="7"/>
                <c:pt idx="0">
                  <c:v>0</c:v>
                </c:pt>
                <c:pt idx="1">
                  <c:v>378</c:v>
                </c:pt>
                <c:pt idx="2">
                  <c:v>1603</c:v>
                </c:pt>
                <c:pt idx="3">
                  <c:v>1910</c:v>
                </c:pt>
                <c:pt idx="4">
                  <c:v>3462</c:v>
                </c:pt>
                <c:pt idx="5">
                  <c:v>5608</c:v>
                </c:pt>
                <c:pt idx="6">
                  <c:v>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B-470C-9FD4-44B2F5CC3A16}"/>
            </c:ext>
          </c:extLst>
        </c:ser>
        <c:ser>
          <c:idx val="0"/>
          <c:order val="3"/>
          <c:tx>
            <c:strRef>
              <c:f>Sheet1!$K$3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Sheet1!$B$14:$B$20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Sheet1!$K$14:$K$20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424</c:v>
                </c:pt>
                <c:pt idx="6">
                  <c:v>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B-470C-9FD4-44B2F5CC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984896"/>
        <c:axId val="765985224"/>
      </c:barChart>
      <c:catAx>
        <c:axId val="7659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Minimum RE Generation Target Starting</a:t>
                </a:r>
                <a:r>
                  <a:rPr lang="en-US" sz="1400" baseline="0"/>
                  <a:t> 2030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85224"/>
        <c:crosses val="autoZero"/>
        <c:auto val="1"/>
        <c:lblAlgn val="ctr"/>
        <c:lblOffset val="100"/>
        <c:tickMarkSkip val="1"/>
        <c:noMultiLvlLbl val="0"/>
      </c:catAx>
      <c:valAx>
        <c:axId val="765985224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Optimal Added Generation Capacity by 2042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Sheet1!$L$3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Sheet1!$B$14:$B$20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Sheet1!$L$14:$L$20</c:f>
              <c:numCache>
                <c:formatCode>#,##0</c:formatCode>
                <c:ptCount val="7"/>
                <c:pt idx="0">
                  <c:v>2786</c:v>
                </c:pt>
                <c:pt idx="1">
                  <c:v>2786</c:v>
                </c:pt>
                <c:pt idx="2">
                  <c:v>2784</c:v>
                </c:pt>
                <c:pt idx="3">
                  <c:v>2759</c:v>
                </c:pt>
                <c:pt idx="4">
                  <c:v>2563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7-4F70-9692-39D76FB93CD3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Sheet1!$B$14:$B$20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Sheet1!$M$14:$M$20</c:f>
              <c:numCache>
                <c:formatCode>#,##0</c:formatCode>
                <c:ptCount val="7"/>
                <c:pt idx="0">
                  <c:v>2404</c:v>
                </c:pt>
                <c:pt idx="1">
                  <c:v>2404</c:v>
                </c:pt>
                <c:pt idx="2">
                  <c:v>2404</c:v>
                </c:pt>
                <c:pt idx="3">
                  <c:v>2428</c:v>
                </c:pt>
                <c:pt idx="4">
                  <c:v>2622</c:v>
                </c:pt>
                <c:pt idx="5">
                  <c:v>5146</c:v>
                </c:pt>
                <c:pt idx="6">
                  <c:v>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7-4F70-9692-39D76FB93CD3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Sheet1!$B$14:$B$20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Sheet1!$N$14:$N$20</c:f>
              <c:numCache>
                <c:formatCode>#,##0</c:formatCode>
                <c:ptCount val="7"/>
                <c:pt idx="0">
                  <c:v>2074</c:v>
                </c:pt>
                <c:pt idx="1">
                  <c:v>2086</c:v>
                </c:pt>
                <c:pt idx="2">
                  <c:v>2760</c:v>
                </c:pt>
                <c:pt idx="3">
                  <c:v>3192</c:v>
                </c:pt>
                <c:pt idx="4">
                  <c:v>5396</c:v>
                </c:pt>
                <c:pt idx="5">
                  <c:v>8745</c:v>
                </c:pt>
                <c:pt idx="6">
                  <c:v>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7-4F70-9692-39D76FB93CD3}"/>
            </c:ext>
          </c:extLst>
        </c:ser>
        <c:ser>
          <c:idx val="0"/>
          <c:order val="3"/>
          <c:tx>
            <c:strRef>
              <c:f>Sheet1!$O$3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Sheet1!$B$14:$B$20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Sheet1!$O$14:$O$20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424</c:v>
                </c:pt>
                <c:pt idx="6">
                  <c:v>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7-4F70-9692-39D76FB93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984896"/>
        <c:axId val="765985224"/>
      </c:barChart>
      <c:catAx>
        <c:axId val="7659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Minimum RE Generation Target Starting</a:t>
                </a:r>
                <a:r>
                  <a:rPr lang="en-US" sz="1400" baseline="0"/>
                  <a:t> 2030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85224"/>
        <c:crosses val="autoZero"/>
        <c:auto val="1"/>
        <c:lblAlgn val="ctr"/>
        <c:lblOffset val="100"/>
        <c:tickMarkSkip val="1"/>
        <c:noMultiLvlLbl val="0"/>
      </c:catAx>
      <c:valAx>
        <c:axId val="76598522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Optimal Added Generation Capacity by 2030 (Without Upstream)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Sheet1!$H$3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Sheet1!$H$4:$H$10</c:f>
              <c:numCache>
                <c:formatCode>#,##0</c:formatCode>
                <c:ptCount val="7"/>
                <c:pt idx="0">
                  <c:v>1414</c:v>
                </c:pt>
                <c:pt idx="1">
                  <c:v>1269</c:v>
                </c:pt>
                <c:pt idx="2">
                  <c:v>1283</c:v>
                </c:pt>
                <c:pt idx="3">
                  <c:v>1271</c:v>
                </c:pt>
                <c:pt idx="4">
                  <c:v>1221</c:v>
                </c:pt>
                <c:pt idx="5">
                  <c:v>318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9-4933-90C1-B4EB69D26DEB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Sheet1!$I$4:$I$10</c:f>
              <c:numCache>
                <c:formatCode>#,##0</c:formatCode>
                <c:ptCount val="7"/>
                <c:pt idx="0">
                  <c:v>2303</c:v>
                </c:pt>
                <c:pt idx="1">
                  <c:v>2303</c:v>
                </c:pt>
                <c:pt idx="2">
                  <c:v>2303</c:v>
                </c:pt>
                <c:pt idx="3">
                  <c:v>2303</c:v>
                </c:pt>
                <c:pt idx="4">
                  <c:v>2356</c:v>
                </c:pt>
                <c:pt idx="5">
                  <c:v>3064</c:v>
                </c:pt>
                <c:pt idx="6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9-4933-90C1-B4EB69D26DEB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Sheet1!$J$4:$J$10</c:f>
              <c:numCache>
                <c:formatCode>#,##0</c:formatCode>
                <c:ptCount val="7"/>
                <c:pt idx="0">
                  <c:v>1820</c:v>
                </c:pt>
                <c:pt idx="1">
                  <c:v>1797</c:v>
                </c:pt>
                <c:pt idx="2">
                  <c:v>1858</c:v>
                </c:pt>
                <c:pt idx="3">
                  <c:v>1941</c:v>
                </c:pt>
                <c:pt idx="4">
                  <c:v>3467</c:v>
                </c:pt>
                <c:pt idx="5">
                  <c:v>5479</c:v>
                </c:pt>
                <c:pt idx="6">
                  <c:v>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9-4933-90C1-B4EB69D26DEB}"/>
            </c:ext>
          </c:extLst>
        </c:ser>
        <c:ser>
          <c:idx val="0"/>
          <c:order val="3"/>
          <c:tx>
            <c:strRef>
              <c:f>Sheet1!$K$3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Sheet1!$K$4:$K$10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623</c:v>
                </c:pt>
                <c:pt idx="6">
                  <c:v>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9-4933-90C1-B4EB69D2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984896"/>
        <c:axId val="765985224"/>
      </c:barChart>
      <c:catAx>
        <c:axId val="7659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Minimum RE Generation Target Starting</a:t>
                </a:r>
                <a:r>
                  <a:rPr lang="en-US" sz="1400" baseline="0"/>
                  <a:t> 2030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85224"/>
        <c:crosses val="autoZero"/>
        <c:auto val="1"/>
        <c:lblAlgn val="ctr"/>
        <c:lblOffset val="100"/>
        <c:tickMarkSkip val="1"/>
        <c:noMultiLvlLbl val="0"/>
      </c:catAx>
      <c:valAx>
        <c:axId val="765985224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Total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Emissions!$A$99</c:f>
              <c:strCache>
                <c:ptCount val="1"/>
                <c:pt idx="0">
                  <c:v>Without Upstream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Emissions!$B$97:$D$97</c:f>
              <c:numCache>
                <c:formatCode>0%</c:formatCode>
                <c:ptCount val="3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</c:numCache>
            </c:numRef>
          </c:cat>
          <c:val>
            <c:numRef>
              <c:f>Emissions!$B$99:$D$99</c:f>
              <c:numCache>
                <c:formatCode>#,##0</c:formatCode>
                <c:ptCount val="3"/>
                <c:pt idx="0">
                  <c:v>226933</c:v>
                </c:pt>
                <c:pt idx="1">
                  <c:v>224425</c:v>
                </c:pt>
                <c:pt idx="2">
                  <c:v>203570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4-4E7B-AF43-5C368EC43306}"/>
            </c:ext>
          </c:extLst>
        </c:ser>
        <c:ser>
          <c:idx val="1"/>
          <c:order val="1"/>
          <c:tx>
            <c:strRef>
              <c:f>Emissions!$A$98</c:f>
              <c:strCache>
                <c:ptCount val="1"/>
                <c:pt idx="0">
                  <c:v>Without Upstream - Upstream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Emissions!$B$97:$D$97</c:f>
              <c:numCache>
                <c:formatCode>0%</c:formatCode>
                <c:ptCount val="3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</c:numCache>
            </c:numRef>
          </c:cat>
          <c:val>
            <c:numRef>
              <c:f>Emissions!$B$98:$D$98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4-4E7B-AF43-5C368EC4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100"/>
        <c:axId val="721897344"/>
        <c:axId val="721896032"/>
      </c:barChart>
      <c:barChart>
        <c:barDir val="col"/>
        <c:grouping val="stacked"/>
        <c:varyColors val="0"/>
        <c:ser>
          <c:idx val="0"/>
          <c:order val="2"/>
          <c:tx>
            <c:strRef>
              <c:f>Emissions!$A$101</c:f>
              <c:strCache>
                <c:ptCount val="1"/>
                <c:pt idx="0">
                  <c:v>With Upstream - Electricity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Emissions!$B$97:$D$97</c:f>
              <c:numCache>
                <c:formatCode>0%</c:formatCode>
                <c:ptCount val="3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</c:numCache>
            </c:numRef>
          </c:cat>
          <c:val>
            <c:numRef>
              <c:f>Emissions!$B$101:$D$101</c:f>
              <c:numCache>
                <c:formatCode>#,##0</c:formatCode>
                <c:ptCount val="3"/>
                <c:pt idx="0">
                  <c:v>247098</c:v>
                </c:pt>
                <c:pt idx="1">
                  <c:v>233285</c:v>
                </c:pt>
                <c:pt idx="2">
                  <c:v>206152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2-4957-AA2A-302D1E3B9C9D}"/>
            </c:ext>
          </c:extLst>
        </c:ser>
        <c:ser>
          <c:idx val="3"/>
          <c:order val="3"/>
          <c:tx>
            <c:strRef>
              <c:f>Emissions!$A$100</c:f>
              <c:strCache>
                <c:ptCount val="1"/>
                <c:pt idx="0">
                  <c:v>With Upstream - Upstream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Emissions!$B$97:$D$97</c:f>
              <c:numCache>
                <c:formatCode>0%</c:formatCode>
                <c:ptCount val="3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</c:numCache>
            </c:numRef>
          </c:cat>
          <c:val>
            <c:numRef>
              <c:f>Emissions!$B$100:$D$100</c:f>
              <c:numCache>
                <c:formatCode>#,##0</c:formatCode>
                <c:ptCount val="3"/>
                <c:pt idx="0">
                  <c:v>10227</c:v>
                </c:pt>
                <c:pt idx="1">
                  <c:v>9368</c:v>
                </c:pt>
                <c:pt idx="2">
                  <c:v>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2-4957-AA2A-302D1E3B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9"/>
        <c:overlap val="100"/>
        <c:axId val="1087816032"/>
        <c:axId val="1087821072"/>
      </c:barChart>
      <c:catAx>
        <c:axId val="72189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Minimum RE Generation Target</a:t>
                </a:r>
                <a:r>
                  <a:rPr lang="en-US" sz="1400" baseline="0"/>
                  <a:t> Starting 2030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6032"/>
        <c:crosses val="autoZero"/>
        <c:auto val="1"/>
        <c:lblAlgn val="ctr"/>
        <c:lblOffset val="100"/>
        <c:noMultiLvlLbl val="0"/>
      </c:catAx>
      <c:valAx>
        <c:axId val="721896032"/>
        <c:scaling>
          <c:orientation val="minMax"/>
          <c:max val="2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Thousand Tonnes 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7344"/>
        <c:crosses val="autoZero"/>
        <c:crossBetween val="between"/>
      </c:valAx>
      <c:valAx>
        <c:axId val="1087821072"/>
        <c:scaling>
          <c:orientation val="minMax"/>
          <c:max val="260000"/>
          <c:min val="0"/>
        </c:scaling>
        <c:delete val="1"/>
        <c:axPos val="r"/>
        <c:numFmt formatCode="#,##0" sourceLinked="1"/>
        <c:majorTickMark val="out"/>
        <c:minorTickMark val="none"/>
        <c:tickLblPos val="nextTo"/>
        <c:crossAx val="1087816032"/>
        <c:crosses val="max"/>
        <c:crossBetween val="between"/>
      </c:valAx>
      <c:catAx>
        <c:axId val="108781603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08782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11711063280456985"/>
          <c:y val="0.83607943669902474"/>
          <c:w val="0.86530982539582024"/>
          <c:h val="0.14438215687083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Levelized Cost of Conserved Carbon (LCCC)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Emissions!$G$2</c:f>
              <c:strCache>
                <c:ptCount val="1"/>
                <c:pt idx="0">
                  <c:v>Without Upstream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Emissions!$H$1:$I$1</c:f>
              <c:numCache>
                <c:formatCode>0%</c:formatCode>
                <c:ptCount val="2"/>
                <c:pt idx="0">
                  <c:v>0.18</c:v>
                </c:pt>
                <c:pt idx="1">
                  <c:v>0.3</c:v>
                </c:pt>
              </c:numCache>
            </c:numRef>
          </c:cat>
          <c:val>
            <c:numRef>
              <c:f>Emissions!$H$2:$I$2</c:f>
              <c:numCache>
                <c:formatCode>0</c:formatCode>
                <c:ptCount val="2"/>
                <c:pt idx="0">
                  <c:v>4.9294565930954217</c:v>
                </c:pt>
                <c:pt idx="1">
                  <c:v>14.67788482356104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E-4E43-B8A1-10DBBC4BDB9B}"/>
            </c:ext>
          </c:extLst>
        </c:ser>
        <c:ser>
          <c:idx val="2"/>
          <c:order val="1"/>
          <c:tx>
            <c:strRef>
              <c:f>Emissions!$G$3</c:f>
              <c:strCache>
                <c:ptCount val="1"/>
                <c:pt idx="0">
                  <c:v>With Upstream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Emissions!$H$1:$I$1</c:f>
              <c:numCache>
                <c:formatCode>0%</c:formatCode>
                <c:ptCount val="2"/>
                <c:pt idx="0">
                  <c:v>0.18</c:v>
                </c:pt>
                <c:pt idx="1">
                  <c:v>0.3</c:v>
                </c:pt>
              </c:numCache>
            </c:numRef>
          </c:cat>
          <c:val>
            <c:numRef>
              <c:f>Emissions!$H$3:$I$3</c:f>
              <c:numCache>
                <c:formatCode>0</c:formatCode>
                <c:ptCount val="2"/>
                <c:pt idx="0">
                  <c:v>32.192365452688598</c:v>
                </c:pt>
                <c:pt idx="1">
                  <c:v>38.734569287528451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E-4E43-B8A1-10DBBC4B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487840"/>
        <c:axId val="708488168"/>
      </c:barChart>
      <c:catAx>
        <c:axId val="70848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Minimum RE Generation Target</a:t>
                </a:r>
                <a:r>
                  <a:rPr lang="en-US" sz="1400" baseline="0"/>
                  <a:t> Starting 2030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88168"/>
        <c:crosses val="autoZero"/>
        <c:auto val="1"/>
        <c:lblAlgn val="ctr"/>
        <c:lblOffset val="100"/>
        <c:noMultiLvlLbl val="0"/>
      </c:catAx>
      <c:valAx>
        <c:axId val="7084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USD/Tonne 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Upstream Sector Added Value per Added Tonne of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Emissions!$H$106</c:f>
              <c:strCache>
                <c:ptCount val="1"/>
                <c:pt idx="0">
                  <c:v>Val/unit emission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Emissions!$A$107:$A$109</c:f>
              <c:numCache>
                <c:formatCode>0%</c:formatCode>
                <c:ptCount val="3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</c:numCache>
            </c:numRef>
          </c:cat>
          <c:val>
            <c:numRef>
              <c:f>Emissions!$H$107:$H$109</c:f>
              <c:numCache>
                <c:formatCode>#,##0_);[Red]\(#,##0\)</c:formatCode>
                <c:ptCount val="3"/>
                <c:pt idx="0">
                  <c:v>211.35589808602296</c:v>
                </c:pt>
                <c:pt idx="1">
                  <c:v>306.96650185003881</c:v>
                </c:pt>
                <c:pt idx="2">
                  <c:v>537.71427931474159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7-43CF-94A6-0FD61499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487840"/>
        <c:axId val="708488168"/>
      </c:barChart>
      <c:catAx>
        <c:axId val="70848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Minimum RE Generation Target</a:t>
                </a:r>
                <a:r>
                  <a:rPr lang="en-US" sz="1400" baseline="0"/>
                  <a:t> Starting 2030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88168"/>
        <c:crosses val="autoZero"/>
        <c:auto val="1"/>
        <c:lblAlgn val="ctr"/>
        <c:lblOffset val="100"/>
        <c:noMultiLvlLbl val="0"/>
      </c:catAx>
      <c:valAx>
        <c:axId val="7084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USD/Tonne CO2e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Dispatch - 0% RE Target Starting</a:t>
            </a:r>
            <a:r>
              <a:rPr lang="en-US" baseline="0"/>
              <a:t>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Dispatching!$B$3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Dispatching!$B$4:$B$27</c:f>
              <c:numCache>
                <c:formatCode>General</c:formatCode>
                <c:ptCount val="24"/>
                <c:pt idx="0">
                  <c:v>1794</c:v>
                </c:pt>
                <c:pt idx="1">
                  <c:v>1794</c:v>
                </c:pt>
                <c:pt idx="2">
                  <c:v>1794</c:v>
                </c:pt>
                <c:pt idx="3">
                  <c:v>1794</c:v>
                </c:pt>
                <c:pt idx="4">
                  <c:v>1794</c:v>
                </c:pt>
                <c:pt idx="5">
                  <c:v>1794</c:v>
                </c:pt>
                <c:pt idx="6">
                  <c:v>1794</c:v>
                </c:pt>
                <c:pt idx="7">
                  <c:v>1794</c:v>
                </c:pt>
                <c:pt idx="8">
                  <c:v>1794</c:v>
                </c:pt>
                <c:pt idx="9">
                  <c:v>1794</c:v>
                </c:pt>
                <c:pt idx="10">
                  <c:v>1794</c:v>
                </c:pt>
                <c:pt idx="11">
                  <c:v>1794</c:v>
                </c:pt>
                <c:pt idx="12">
                  <c:v>1794</c:v>
                </c:pt>
                <c:pt idx="13">
                  <c:v>1794</c:v>
                </c:pt>
                <c:pt idx="14">
                  <c:v>1794</c:v>
                </c:pt>
                <c:pt idx="15">
                  <c:v>1794</c:v>
                </c:pt>
                <c:pt idx="16">
                  <c:v>1794</c:v>
                </c:pt>
                <c:pt idx="17">
                  <c:v>1794</c:v>
                </c:pt>
                <c:pt idx="18">
                  <c:v>1794</c:v>
                </c:pt>
                <c:pt idx="19">
                  <c:v>1794</c:v>
                </c:pt>
                <c:pt idx="20">
                  <c:v>1794</c:v>
                </c:pt>
                <c:pt idx="21">
                  <c:v>1794</c:v>
                </c:pt>
                <c:pt idx="22">
                  <c:v>1794</c:v>
                </c:pt>
                <c:pt idx="23">
                  <c:v>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9-47B8-949F-CB5E6FE46FE3}"/>
            </c:ext>
          </c:extLst>
        </c:ser>
        <c:ser>
          <c:idx val="1"/>
          <c:order val="1"/>
          <c:tx>
            <c:strRef>
              <c:f>Dispatching!$C$3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Dispatching!$C$4:$C$27</c:f>
              <c:numCache>
                <c:formatCode>General</c:formatCode>
                <c:ptCount val="24"/>
                <c:pt idx="0">
                  <c:v>1679</c:v>
                </c:pt>
                <c:pt idx="1">
                  <c:v>1574</c:v>
                </c:pt>
                <c:pt idx="2">
                  <c:v>1438</c:v>
                </c:pt>
                <c:pt idx="3">
                  <c:v>1355</c:v>
                </c:pt>
                <c:pt idx="4">
                  <c:v>1362</c:v>
                </c:pt>
                <c:pt idx="5">
                  <c:v>1336</c:v>
                </c:pt>
                <c:pt idx="6">
                  <c:v>1383</c:v>
                </c:pt>
                <c:pt idx="7">
                  <c:v>1442</c:v>
                </c:pt>
                <c:pt idx="8">
                  <c:v>1637</c:v>
                </c:pt>
                <c:pt idx="9">
                  <c:v>1630</c:v>
                </c:pt>
                <c:pt idx="10">
                  <c:v>1707</c:v>
                </c:pt>
                <c:pt idx="11">
                  <c:v>1676</c:v>
                </c:pt>
                <c:pt idx="12">
                  <c:v>1682</c:v>
                </c:pt>
                <c:pt idx="13">
                  <c:v>1712</c:v>
                </c:pt>
                <c:pt idx="14">
                  <c:v>1800</c:v>
                </c:pt>
                <c:pt idx="15">
                  <c:v>1914</c:v>
                </c:pt>
                <c:pt idx="16">
                  <c:v>2066</c:v>
                </c:pt>
                <c:pt idx="17">
                  <c:v>2230</c:v>
                </c:pt>
                <c:pt idx="18">
                  <c:v>2460</c:v>
                </c:pt>
                <c:pt idx="19">
                  <c:v>2517</c:v>
                </c:pt>
                <c:pt idx="20">
                  <c:v>2517</c:v>
                </c:pt>
                <c:pt idx="21">
                  <c:v>2472</c:v>
                </c:pt>
                <c:pt idx="22">
                  <c:v>2273</c:v>
                </c:pt>
                <c:pt idx="23">
                  <c:v>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9-47B8-949F-CB5E6FE46FE3}"/>
            </c:ext>
          </c:extLst>
        </c:ser>
        <c:ser>
          <c:idx val="2"/>
          <c:order val="2"/>
          <c:tx>
            <c:strRef>
              <c:f>Dispatching!$D$3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Dispatching!$D$4:$D$27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167</c:v>
                </c:pt>
                <c:pt idx="8">
                  <c:v>359</c:v>
                </c:pt>
                <c:pt idx="9">
                  <c:v>515</c:v>
                </c:pt>
                <c:pt idx="10">
                  <c:v>624</c:v>
                </c:pt>
                <c:pt idx="11">
                  <c:v>685</c:v>
                </c:pt>
                <c:pt idx="12">
                  <c:v>702</c:v>
                </c:pt>
                <c:pt idx="13">
                  <c:v>678</c:v>
                </c:pt>
                <c:pt idx="14">
                  <c:v>611</c:v>
                </c:pt>
                <c:pt idx="15">
                  <c:v>501</c:v>
                </c:pt>
                <c:pt idx="16">
                  <c:v>349</c:v>
                </c:pt>
                <c:pt idx="17">
                  <c:v>176</c:v>
                </c:pt>
                <c:pt idx="18">
                  <c:v>31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9-47B8-949F-CB5E6FE46FE3}"/>
            </c:ext>
          </c:extLst>
        </c:ser>
        <c:ser>
          <c:idx val="3"/>
          <c:order val="3"/>
          <c:tx>
            <c:strRef>
              <c:f>Dispatching!$E$3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Dispatching!$E$4:$E$27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9-47B8-949F-CB5E6FE46FE3}"/>
            </c:ext>
          </c:extLst>
        </c:ser>
        <c:ser>
          <c:idx val="4"/>
          <c:order val="4"/>
          <c:tx>
            <c:strRef>
              <c:f>Dispatching!$F$3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Dispatching!$F$4:$F$27</c:f>
              <c:numCache>
                <c:formatCode>General</c:formatCode>
                <c:ptCount val="24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09-47B8-949F-CB5E6FE46FE3}"/>
            </c:ext>
          </c:extLst>
        </c:ser>
        <c:ser>
          <c:idx val="5"/>
          <c:order val="5"/>
          <c:tx>
            <c:strRef>
              <c:f>Dispatching!$G$3</c:f>
              <c:strCache>
                <c:ptCount val="1"/>
                <c:pt idx="0">
                  <c:v>Unsat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Dispatching!$G$4:$G$27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9-47B8-949F-CB5E6FE4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952080"/>
        <c:axId val="599948800"/>
      </c:barChart>
      <c:lineChart>
        <c:grouping val="standard"/>
        <c:varyColors val="0"/>
        <c:ser>
          <c:idx val="6"/>
          <c:order val="6"/>
          <c:tx>
            <c:strRef>
              <c:f>Dispatching!$H$3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Dispatching!$H$4:$H$27</c:f>
              <c:numCache>
                <c:formatCode>General</c:formatCode>
                <c:ptCount val="24"/>
                <c:pt idx="0">
                  <c:v>3512</c:v>
                </c:pt>
                <c:pt idx="1">
                  <c:v>3407</c:v>
                </c:pt>
                <c:pt idx="2">
                  <c:v>3271</c:v>
                </c:pt>
                <c:pt idx="3">
                  <c:v>3188</c:v>
                </c:pt>
                <c:pt idx="4">
                  <c:v>3195</c:v>
                </c:pt>
                <c:pt idx="5">
                  <c:v>3169</c:v>
                </c:pt>
                <c:pt idx="6">
                  <c:v>3235</c:v>
                </c:pt>
                <c:pt idx="7">
                  <c:v>3442</c:v>
                </c:pt>
                <c:pt idx="8">
                  <c:v>3829</c:v>
                </c:pt>
                <c:pt idx="9">
                  <c:v>3978</c:v>
                </c:pt>
                <c:pt idx="10">
                  <c:v>4164</c:v>
                </c:pt>
                <c:pt idx="11">
                  <c:v>4194</c:v>
                </c:pt>
                <c:pt idx="12">
                  <c:v>4217</c:v>
                </c:pt>
                <c:pt idx="13">
                  <c:v>4223</c:v>
                </c:pt>
                <c:pt idx="14">
                  <c:v>4244</c:v>
                </c:pt>
                <c:pt idx="15">
                  <c:v>4248</c:v>
                </c:pt>
                <c:pt idx="16">
                  <c:v>4248</c:v>
                </c:pt>
                <c:pt idx="17">
                  <c:v>4239</c:v>
                </c:pt>
                <c:pt idx="18">
                  <c:v>4324</c:v>
                </c:pt>
                <c:pt idx="19">
                  <c:v>4351</c:v>
                </c:pt>
                <c:pt idx="20">
                  <c:v>4350</c:v>
                </c:pt>
                <c:pt idx="21">
                  <c:v>4305</c:v>
                </c:pt>
                <c:pt idx="22">
                  <c:v>4106</c:v>
                </c:pt>
                <c:pt idx="23">
                  <c:v>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09-47B8-949F-CB5E6FE4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52080"/>
        <c:axId val="599948800"/>
      </c:lineChart>
      <c:catAx>
        <c:axId val="5999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48800"/>
        <c:crosses val="autoZero"/>
        <c:auto val="1"/>
        <c:lblAlgn val="ctr"/>
        <c:lblOffset val="100"/>
        <c:noMultiLvlLbl val="0"/>
      </c:catAx>
      <c:valAx>
        <c:axId val="599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Hourly Dispatch - 18% RE Target Starting</a:t>
            </a:r>
            <a:r>
              <a:rPr lang="en-US" sz="1800" b="1" baseline="0"/>
              <a:t> 2030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Dispatching!$B$3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Dispatching!$B$31:$B$54</c:f>
              <c:numCache>
                <c:formatCode>General</c:formatCode>
                <c:ptCount val="24"/>
                <c:pt idx="0">
                  <c:v>1661</c:v>
                </c:pt>
                <c:pt idx="1">
                  <c:v>1661</c:v>
                </c:pt>
                <c:pt idx="2">
                  <c:v>1661</c:v>
                </c:pt>
                <c:pt idx="3">
                  <c:v>1661</c:v>
                </c:pt>
                <c:pt idx="4">
                  <c:v>1661</c:v>
                </c:pt>
                <c:pt idx="5">
                  <c:v>1661</c:v>
                </c:pt>
                <c:pt idx="6">
                  <c:v>1661</c:v>
                </c:pt>
                <c:pt idx="7">
                  <c:v>1661</c:v>
                </c:pt>
                <c:pt idx="8">
                  <c:v>1661</c:v>
                </c:pt>
                <c:pt idx="9">
                  <c:v>1661</c:v>
                </c:pt>
                <c:pt idx="10">
                  <c:v>1661</c:v>
                </c:pt>
                <c:pt idx="11">
                  <c:v>1661</c:v>
                </c:pt>
                <c:pt idx="12">
                  <c:v>1661</c:v>
                </c:pt>
                <c:pt idx="13">
                  <c:v>1661</c:v>
                </c:pt>
                <c:pt idx="14">
                  <c:v>1661</c:v>
                </c:pt>
                <c:pt idx="15">
                  <c:v>1661</c:v>
                </c:pt>
                <c:pt idx="16">
                  <c:v>1661</c:v>
                </c:pt>
                <c:pt idx="17">
                  <c:v>1661</c:v>
                </c:pt>
                <c:pt idx="18">
                  <c:v>1661</c:v>
                </c:pt>
                <c:pt idx="19">
                  <c:v>1661</c:v>
                </c:pt>
                <c:pt idx="20">
                  <c:v>1661</c:v>
                </c:pt>
                <c:pt idx="21">
                  <c:v>1661</c:v>
                </c:pt>
                <c:pt idx="22">
                  <c:v>1661</c:v>
                </c:pt>
                <c:pt idx="23">
                  <c:v>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E-407F-BCB8-D5CEDCFFFA3C}"/>
            </c:ext>
          </c:extLst>
        </c:ser>
        <c:ser>
          <c:idx val="1"/>
          <c:order val="1"/>
          <c:tx>
            <c:strRef>
              <c:f>Dispatching!$C$3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Dispatching!$C$31:$C$54</c:f>
              <c:numCache>
                <c:formatCode>General</c:formatCode>
                <c:ptCount val="24"/>
                <c:pt idx="0">
                  <c:v>1774</c:v>
                </c:pt>
                <c:pt idx="1">
                  <c:v>1669</c:v>
                </c:pt>
                <c:pt idx="2">
                  <c:v>1532</c:v>
                </c:pt>
                <c:pt idx="3">
                  <c:v>1449</c:v>
                </c:pt>
                <c:pt idx="4">
                  <c:v>1456</c:v>
                </c:pt>
                <c:pt idx="5">
                  <c:v>1430</c:v>
                </c:pt>
                <c:pt idx="6">
                  <c:v>1443</c:v>
                </c:pt>
                <c:pt idx="7">
                  <c:v>1232</c:v>
                </c:pt>
                <c:pt idx="8">
                  <c:v>1075</c:v>
                </c:pt>
                <c:pt idx="9">
                  <c:v>781</c:v>
                </c:pt>
                <c:pt idx="10">
                  <c:v>659</c:v>
                </c:pt>
                <c:pt idx="11">
                  <c:v>516</c:v>
                </c:pt>
                <c:pt idx="12">
                  <c:v>490</c:v>
                </c:pt>
                <c:pt idx="13">
                  <c:v>565</c:v>
                </c:pt>
                <c:pt idx="14">
                  <c:v>775</c:v>
                </c:pt>
                <c:pt idx="15">
                  <c:v>1091</c:v>
                </c:pt>
                <c:pt idx="16">
                  <c:v>1522</c:v>
                </c:pt>
                <c:pt idx="17">
                  <c:v>2001</c:v>
                </c:pt>
                <c:pt idx="18">
                  <c:v>2499</c:v>
                </c:pt>
                <c:pt idx="19">
                  <c:v>2566</c:v>
                </c:pt>
                <c:pt idx="20">
                  <c:v>2566</c:v>
                </c:pt>
                <c:pt idx="21">
                  <c:v>2566</c:v>
                </c:pt>
                <c:pt idx="22">
                  <c:v>2368</c:v>
                </c:pt>
                <c:pt idx="23">
                  <c:v>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E-407F-BCB8-D5CEDCFFFA3C}"/>
            </c:ext>
          </c:extLst>
        </c:ser>
        <c:ser>
          <c:idx val="2"/>
          <c:order val="2"/>
          <c:tx>
            <c:strRef>
              <c:f>Dispatching!$D$3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Dispatching!$D$31:$D$54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55</c:v>
                </c:pt>
                <c:pt idx="7">
                  <c:v>472</c:v>
                </c:pt>
                <c:pt idx="8">
                  <c:v>1015</c:v>
                </c:pt>
                <c:pt idx="9">
                  <c:v>1458</c:v>
                </c:pt>
                <c:pt idx="10">
                  <c:v>1766</c:v>
                </c:pt>
                <c:pt idx="11">
                  <c:v>1939</c:v>
                </c:pt>
                <c:pt idx="12">
                  <c:v>1988</c:v>
                </c:pt>
                <c:pt idx="13">
                  <c:v>1919</c:v>
                </c:pt>
                <c:pt idx="14">
                  <c:v>1732</c:v>
                </c:pt>
                <c:pt idx="15">
                  <c:v>1420</c:v>
                </c:pt>
                <c:pt idx="16">
                  <c:v>987</c:v>
                </c:pt>
                <c:pt idx="17">
                  <c:v>499</c:v>
                </c:pt>
                <c:pt idx="18">
                  <c:v>87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E-407F-BCB8-D5CEDCFFFA3C}"/>
            </c:ext>
          </c:extLst>
        </c:ser>
        <c:ser>
          <c:idx val="3"/>
          <c:order val="3"/>
          <c:tx>
            <c:strRef>
              <c:f>Dispatching!$E$3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Dispatching!$E$31:$E$54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EE-407F-BCB8-D5CEDCFFFA3C}"/>
            </c:ext>
          </c:extLst>
        </c:ser>
        <c:ser>
          <c:idx val="4"/>
          <c:order val="4"/>
          <c:tx>
            <c:strRef>
              <c:f>Dispatching!$F$3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Dispatching!$F$31:$F$54</c:f>
              <c:numCache>
                <c:formatCode>General</c:formatCode>
                <c:ptCount val="2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EE-407F-BCB8-D5CEDCFFFA3C}"/>
            </c:ext>
          </c:extLst>
        </c:ser>
        <c:ser>
          <c:idx val="5"/>
          <c:order val="5"/>
          <c:tx>
            <c:strRef>
              <c:f>Dispatching!$G$3</c:f>
              <c:strCache>
                <c:ptCount val="1"/>
                <c:pt idx="0">
                  <c:v>Unsat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Dispatching!$G$31:$G$54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43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EE-407F-BCB8-D5CEDCFF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952080"/>
        <c:axId val="599948800"/>
      </c:barChart>
      <c:lineChart>
        <c:grouping val="standard"/>
        <c:varyColors val="0"/>
        <c:ser>
          <c:idx val="6"/>
          <c:order val="6"/>
          <c:tx>
            <c:strRef>
              <c:f>Dispatching!$H$3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Dispatching!$H$31:$H$54</c:f>
              <c:numCache>
                <c:formatCode>General</c:formatCode>
                <c:ptCount val="24"/>
                <c:pt idx="0">
                  <c:v>3513</c:v>
                </c:pt>
                <c:pt idx="1">
                  <c:v>3407</c:v>
                </c:pt>
                <c:pt idx="2">
                  <c:v>3271</c:v>
                </c:pt>
                <c:pt idx="3">
                  <c:v>3188</c:v>
                </c:pt>
                <c:pt idx="4">
                  <c:v>3195</c:v>
                </c:pt>
                <c:pt idx="5">
                  <c:v>3170</c:v>
                </c:pt>
                <c:pt idx="6">
                  <c:v>3236</c:v>
                </c:pt>
                <c:pt idx="7">
                  <c:v>3443</c:v>
                </c:pt>
                <c:pt idx="8">
                  <c:v>3829</c:v>
                </c:pt>
                <c:pt idx="9">
                  <c:v>3978</c:v>
                </c:pt>
                <c:pt idx="10">
                  <c:v>4163</c:v>
                </c:pt>
                <c:pt idx="11">
                  <c:v>4194</c:v>
                </c:pt>
                <c:pt idx="12">
                  <c:v>4217</c:v>
                </c:pt>
                <c:pt idx="13">
                  <c:v>4223</c:v>
                </c:pt>
                <c:pt idx="14">
                  <c:v>4245</c:v>
                </c:pt>
                <c:pt idx="15">
                  <c:v>4249</c:v>
                </c:pt>
                <c:pt idx="16">
                  <c:v>4248</c:v>
                </c:pt>
                <c:pt idx="17">
                  <c:v>4239</c:v>
                </c:pt>
                <c:pt idx="18">
                  <c:v>4325</c:v>
                </c:pt>
                <c:pt idx="19">
                  <c:v>4351</c:v>
                </c:pt>
                <c:pt idx="20">
                  <c:v>4350</c:v>
                </c:pt>
                <c:pt idx="21">
                  <c:v>4305</c:v>
                </c:pt>
                <c:pt idx="22">
                  <c:v>4107</c:v>
                </c:pt>
                <c:pt idx="23">
                  <c:v>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EE-407F-BCB8-D5CEDCFF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52080"/>
        <c:axId val="599948800"/>
      </c:lineChart>
      <c:catAx>
        <c:axId val="59995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48800"/>
        <c:crosses val="autoZero"/>
        <c:auto val="1"/>
        <c:lblAlgn val="ctr"/>
        <c:lblOffset val="100"/>
        <c:noMultiLvlLbl val="0"/>
      </c:catAx>
      <c:valAx>
        <c:axId val="599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0</xdr:row>
      <xdr:rowOff>185737</xdr:rowOff>
    </xdr:from>
    <xdr:to>
      <xdr:col>27</xdr:col>
      <xdr:colOff>200025</xdr:colOff>
      <xdr:row>21</xdr:row>
      <xdr:rowOff>25717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5460F-6625-4C10-8469-7F7CDE1E0FE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161472</xdr:colOff>
      <xdr:row>22</xdr:row>
      <xdr:rowOff>47625</xdr:rowOff>
    </xdr:from>
    <xdr:to>
      <xdr:col>27</xdr:col>
      <xdr:colOff>463890</xdr:colOff>
      <xdr:row>42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35379-D430-4EE3-9770-C63F2A0CDD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185738</xdr:colOff>
      <xdr:row>16</xdr:row>
      <xdr:rowOff>150019</xdr:rowOff>
    </xdr:from>
    <xdr:to>
      <xdr:col>39</xdr:col>
      <xdr:colOff>488156</xdr:colOff>
      <xdr:row>36</xdr:row>
      <xdr:rowOff>180499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B16CA-042E-4309-AB53-CAAA1A94B7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653143</xdr:colOff>
      <xdr:row>21</xdr:row>
      <xdr:rowOff>172358</xdr:rowOff>
    </xdr:from>
    <xdr:to>
      <xdr:col>16</xdr:col>
      <xdr:colOff>447561</xdr:colOff>
      <xdr:row>42</xdr:row>
      <xdr:rowOff>21409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1D4F8F-0CC4-4F06-BA7B-A73A8D5818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84</xdr:row>
      <xdr:rowOff>138112</xdr:rowOff>
    </xdr:from>
    <xdr:to>
      <xdr:col>15</xdr:col>
      <xdr:colOff>196405</xdr:colOff>
      <xdr:row>104</xdr:row>
      <xdr:rowOff>168592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5C143-DB2E-469B-B3D4-8F511DE0C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158948</xdr:colOff>
      <xdr:row>2</xdr:row>
      <xdr:rowOff>70246</xdr:rowOff>
    </xdr:from>
    <xdr:to>
      <xdr:col>24</xdr:col>
      <xdr:colOff>441674</xdr:colOff>
      <xdr:row>22</xdr:row>
      <xdr:rowOff>91201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4F91A-23C1-46A0-A582-E01F4480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282773</xdr:colOff>
      <xdr:row>108</xdr:row>
      <xdr:rowOff>41077</xdr:rowOff>
    </xdr:from>
    <xdr:to>
      <xdr:col>15</xdr:col>
      <xdr:colOff>184761</xdr:colOff>
      <xdr:row>128</xdr:row>
      <xdr:rowOff>71557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2A914E-D6C4-47D6-AB48-0F7CEDFD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3</xdr:row>
      <xdr:rowOff>157162</xdr:rowOff>
    </xdr:from>
    <xdr:to>
      <xdr:col>16</xdr:col>
      <xdr:colOff>23812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BE14A-67AA-4CCF-BBCD-6DC76748D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30</xdr:row>
      <xdr:rowOff>76200</xdr:rowOff>
    </xdr:from>
    <xdr:to>
      <xdr:col>19</xdr:col>
      <xdr:colOff>458343</xdr:colOff>
      <xdr:row>50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6B022-FC8E-49B5-BCC5-6398B40FD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52</xdr:row>
      <xdr:rowOff>152400</xdr:rowOff>
    </xdr:from>
    <xdr:to>
      <xdr:col>19</xdr:col>
      <xdr:colOff>458343</xdr:colOff>
      <xdr:row>72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1FFF8-83CC-4515-9999-4CED722CC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352425</xdr:colOff>
      <xdr:row>84</xdr:row>
      <xdr:rowOff>47625</xdr:rowOff>
    </xdr:from>
    <xdr:to>
      <xdr:col>18</xdr:col>
      <xdr:colOff>47625</xdr:colOff>
      <xdr:row>98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10EE5E-BF33-4702-B042-8D9868D0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176212</xdr:rowOff>
    </xdr:from>
    <xdr:to>
      <xdr:col>14</xdr:col>
      <xdr:colOff>390525</xdr:colOff>
      <xdr:row>11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5B20E-23FD-4976-BB3C-A3A934DF3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561975</xdr:colOff>
      <xdr:row>27</xdr:row>
      <xdr:rowOff>109537</xdr:rowOff>
    </xdr:from>
    <xdr:to>
      <xdr:col>45</xdr:col>
      <xdr:colOff>220599</xdr:colOff>
      <xdr:row>47</xdr:row>
      <xdr:rowOff>149161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90115-60A9-45E8-9257-0F1E93FD3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333375</xdr:colOff>
      <xdr:row>30</xdr:row>
      <xdr:rowOff>128587</xdr:rowOff>
    </xdr:from>
    <xdr:to>
      <xdr:col>19</xdr:col>
      <xdr:colOff>561975</xdr:colOff>
      <xdr:row>45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2317FF-2AD1-1CE4-CB08-0B3BEDC7C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490537</xdr:colOff>
      <xdr:row>31</xdr:row>
      <xdr:rowOff>71437</xdr:rowOff>
    </xdr:from>
    <xdr:to>
      <xdr:col>33</xdr:col>
      <xdr:colOff>185737</xdr:colOff>
      <xdr:row>45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BF200-F835-037D-937F-52045B006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581025</xdr:colOff>
      <xdr:row>6</xdr:row>
      <xdr:rowOff>142875</xdr:rowOff>
    </xdr:from>
    <xdr:to>
      <xdr:col>45</xdr:col>
      <xdr:colOff>239649</xdr:colOff>
      <xdr:row>26</xdr:row>
      <xdr:rowOff>182499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DD762-17CC-4059-9DBA-6C829B7A4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D162-8FD9-42AD-AC29-D1B2E3079058}">
  <sheetPr>
    <tabColor rgb="FFFFC000"/>
  </sheetPr>
  <dimension ref="A1:O42"/>
  <sheetViews>
    <sheetView topLeftCell="B1" zoomScale="70" zoomScaleNormal="70" workbookViewId="0">
      <selection activeCell="J4" sqref="J4"/>
    </sheetView>
  </sheetViews>
  <sheetFormatPr defaultRowHeight="15" x14ac:dyDescent="0.25"/>
  <cols>
    <col min="1" max="1" width="4.7109375" customWidth="1"/>
    <col min="2" max="2" width="41.28515625" bestFit="1" customWidth="1"/>
    <col min="3" max="3" width="21.140625" bestFit="1" customWidth="1"/>
    <col min="4" max="4" width="14" bestFit="1" customWidth="1"/>
    <col min="5" max="5" width="8.85546875" bestFit="1" customWidth="1"/>
    <col min="6" max="6" width="8.85546875" customWidth="1"/>
    <col min="7" max="7" width="16" bestFit="1" customWidth="1"/>
  </cols>
  <sheetData>
    <row r="1" spans="1:15" x14ac:dyDescent="0.25">
      <c r="A1" s="1" t="s">
        <v>0</v>
      </c>
    </row>
    <row r="2" spans="1:15" x14ac:dyDescent="0.25">
      <c r="A2" t="s">
        <v>9</v>
      </c>
      <c r="H2" s="4" t="s">
        <v>57</v>
      </c>
      <c r="I2" s="3"/>
      <c r="J2" s="3"/>
      <c r="K2" s="3"/>
      <c r="L2" s="4" t="s">
        <v>58</v>
      </c>
      <c r="M2" s="3"/>
      <c r="N2" s="3"/>
      <c r="O2" s="3"/>
    </row>
    <row r="3" spans="1:15" x14ac:dyDescent="0.25">
      <c r="B3" t="s">
        <v>1</v>
      </c>
      <c r="C3" t="s">
        <v>2</v>
      </c>
      <c r="D3" t="s">
        <v>10</v>
      </c>
      <c r="E3" t="s">
        <v>11</v>
      </c>
      <c r="F3" t="s">
        <v>55</v>
      </c>
      <c r="G3" t="s">
        <v>56</v>
      </c>
      <c r="H3" t="s">
        <v>4</v>
      </c>
      <c r="I3" t="s">
        <v>5</v>
      </c>
      <c r="J3" t="s">
        <v>6</v>
      </c>
      <c r="K3" t="s">
        <v>7</v>
      </c>
      <c r="L3" t="s">
        <v>4</v>
      </c>
      <c r="M3" t="s">
        <v>5</v>
      </c>
      <c r="N3" t="s">
        <v>6</v>
      </c>
      <c r="O3" t="s">
        <v>7</v>
      </c>
    </row>
    <row r="4" spans="1:15" x14ac:dyDescent="0.25">
      <c r="B4">
        <v>0</v>
      </c>
      <c r="C4" s="7">
        <v>20125</v>
      </c>
      <c r="D4" s="7">
        <v>20125</v>
      </c>
      <c r="E4" s="7">
        <v>0</v>
      </c>
      <c r="F4">
        <v>1.8</v>
      </c>
      <c r="G4">
        <v>0</v>
      </c>
      <c r="H4" s="7">
        <v>1414</v>
      </c>
      <c r="I4" s="7">
        <v>2303</v>
      </c>
      <c r="J4" s="7">
        <v>1820</v>
      </c>
      <c r="K4" s="7">
        <v>0</v>
      </c>
      <c r="L4" s="7">
        <v>2887</v>
      </c>
      <c r="M4" s="7">
        <v>2303</v>
      </c>
      <c r="N4" s="7">
        <v>2048</v>
      </c>
      <c r="O4" s="7">
        <v>0</v>
      </c>
    </row>
    <row r="5" spans="1:15" x14ac:dyDescent="0.25">
      <c r="B5" s="2">
        <v>0.1</v>
      </c>
      <c r="C5" s="7">
        <v>20125</v>
      </c>
      <c r="D5" s="7">
        <v>20125</v>
      </c>
      <c r="E5" s="7">
        <v>0</v>
      </c>
      <c r="F5">
        <v>1.8</v>
      </c>
      <c r="G5">
        <v>0</v>
      </c>
      <c r="H5" s="7">
        <v>1269</v>
      </c>
      <c r="I5" s="7">
        <v>2303</v>
      </c>
      <c r="J5" s="7">
        <v>1797</v>
      </c>
      <c r="K5" s="7">
        <v>0</v>
      </c>
      <c r="L5" s="7">
        <v>2887</v>
      </c>
      <c r="M5" s="7">
        <v>2303</v>
      </c>
      <c r="N5" s="7">
        <v>2050</v>
      </c>
      <c r="O5" s="7">
        <v>0</v>
      </c>
    </row>
    <row r="6" spans="1:15" x14ac:dyDescent="0.25">
      <c r="B6" s="2">
        <v>0.18</v>
      </c>
      <c r="C6" s="7">
        <v>20127</v>
      </c>
      <c r="D6" s="7">
        <v>20127</v>
      </c>
      <c r="E6" s="7">
        <v>0</v>
      </c>
      <c r="F6">
        <v>1.8</v>
      </c>
      <c r="G6">
        <v>0</v>
      </c>
      <c r="H6" s="7">
        <v>1283</v>
      </c>
      <c r="I6" s="7">
        <v>2303</v>
      </c>
      <c r="J6" s="7">
        <v>1858</v>
      </c>
      <c r="K6" s="7">
        <v>0</v>
      </c>
      <c r="L6" s="7">
        <v>2886</v>
      </c>
      <c r="M6" s="7">
        <v>2303</v>
      </c>
      <c r="N6" s="7">
        <v>2678</v>
      </c>
      <c r="O6" s="7">
        <v>0</v>
      </c>
    </row>
    <row r="7" spans="1:15" x14ac:dyDescent="0.25">
      <c r="B7" s="2">
        <v>0.2</v>
      </c>
      <c r="C7" s="7">
        <v>20133</v>
      </c>
      <c r="D7" s="7">
        <v>20133</v>
      </c>
      <c r="E7" s="7">
        <v>0</v>
      </c>
      <c r="F7">
        <v>1.8</v>
      </c>
      <c r="G7">
        <v>0</v>
      </c>
      <c r="H7" s="7">
        <v>1271</v>
      </c>
      <c r="I7" s="7">
        <v>2303</v>
      </c>
      <c r="J7" s="7">
        <v>1941</v>
      </c>
      <c r="K7" s="7">
        <v>0</v>
      </c>
      <c r="L7" s="7">
        <v>2884</v>
      </c>
      <c r="M7" s="7">
        <v>2303</v>
      </c>
      <c r="N7" s="7">
        <v>3091</v>
      </c>
      <c r="O7" s="7">
        <v>0</v>
      </c>
    </row>
    <row r="8" spans="1:15" x14ac:dyDescent="0.25">
      <c r="B8" s="2">
        <v>0.3</v>
      </c>
      <c r="C8" s="7">
        <v>20204</v>
      </c>
      <c r="D8" s="7">
        <v>20203</v>
      </c>
      <c r="E8" s="7">
        <v>0</v>
      </c>
      <c r="F8">
        <v>1.8</v>
      </c>
      <c r="G8">
        <v>0</v>
      </c>
      <c r="H8" s="7">
        <v>1221</v>
      </c>
      <c r="I8" s="7">
        <v>2356</v>
      </c>
      <c r="J8" s="7">
        <v>3467</v>
      </c>
      <c r="K8" s="7">
        <v>0</v>
      </c>
      <c r="L8" s="7">
        <v>2646</v>
      </c>
      <c r="M8" s="7">
        <v>2356</v>
      </c>
      <c r="N8" s="7">
        <v>5208</v>
      </c>
      <c r="O8" s="7">
        <v>0</v>
      </c>
    </row>
    <row r="9" spans="1:15" x14ac:dyDescent="0.25">
      <c r="B9" s="2">
        <v>0.4</v>
      </c>
      <c r="C9" s="7">
        <v>21202</v>
      </c>
      <c r="D9" s="7">
        <v>21202</v>
      </c>
      <c r="E9" s="7">
        <v>0</v>
      </c>
      <c r="F9">
        <v>1.8</v>
      </c>
      <c r="G9">
        <v>0</v>
      </c>
      <c r="H9" s="7">
        <v>318</v>
      </c>
      <c r="I9" s="7">
        <v>3064</v>
      </c>
      <c r="J9" s="7">
        <v>5479</v>
      </c>
      <c r="K9" s="7">
        <v>623</v>
      </c>
      <c r="L9" s="7">
        <v>318</v>
      </c>
      <c r="M9" s="7">
        <v>4632</v>
      </c>
      <c r="N9" s="7">
        <v>8292</v>
      </c>
      <c r="O9" s="7">
        <v>623</v>
      </c>
    </row>
    <row r="10" spans="1:15" x14ac:dyDescent="0.25">
      <c r="B10" s="2">
        <v>0.5</v>
      </c>
      <c r="C10" s="7">
        <v>23564</v>
      </c>
      <c r="D10" s="7">
        <v>23564</v>
      </c>
      <c r="E10" s="7">
        <v>0</v>
      </c>
      <c r="F10">
        <v>1.8</v>
      </c>
      <c r="G10">
        <v>0</v>
      </c>
      <c r="H10" s="7">
        <v>0</v>
      </c>
      <c r="I10" s="7">
        <v>3200</v>
      </c>
      <c r="J10" s="7">
        <v>5252</v>
      </c>
      <c r="K10" s="7">
        <v>4063</v>
      </c>
      <c r="L10" s="7">
        <v>0</v>
      </c>
      <c r="M10" s="7">
        <v>4691</v>
      </c>
      <c r="N10" s="7">
        <v>7626</v>
      </c>
      <c r="O10" s="7">
        <v>5541</v>
      </c>
    </row>
    <row r="12" spans="1:15" x14ac:dyDescent="0.25">
      <c r="A12" t="s">
        <v>8</v>
      </c>
      <c r="H12" s="4" t="s">
        <v>57</v>
      </c>
      <c r="I12" s="3"/>
      <c r="J12" s="3"/>
      <c r="K12" s="3"/>
      <c r="L12" s="4" t="s">
        <v>58</v>
      </c>
      <c r="M12" s="3"/>
      <c r="N12" s="3"/>
      <c r="O12" s="3"/>
    </row>
    <row r="13" spans="1:15" x14ac:dyDescent="0.25">
      <c r="B13" t="s">
        <v>1</v>
      </c>
      <c r="C13" t="s">
        <v>2</v>
      </c>
      <c r="D13" t="s">
        <v>10</v>
      </c>
      <c r="E13" t="s">
        <v>11</v>
      </c>
      <c r="F13" t="s">
        <v>55</v>
      </c>
      <c r="G13" t="s">
        <v>56</v>
      </c>
      <c r="H13" t="s">
        <v>4</v>
      </c>
      <c r="I13" t="s">
        <v>5</v>
      </c>
      <c r="J13" t="s">
        <v>6</v>
      </c>
      <c r="K13" t="s">
        <v>7</v>
      </c>
      <c r="L13" t="s">
        <v>4</v>
      </c>
      <c r="M13" t="s">
        <v>5</v>
      </c>
      <c r="N13" t="s">
        <v>6</v>
      </c>
      <c r="O13" t="s">
        <v>7</v>
      </c>
    </row>
    <row r="14" spans="1:15" x14ac:dyDescent="0.25">
      <c r="B14">
        <v>0</v>
      </c>
      <c r="C14" s="7">
        <v>17660</v>
      </c>
      <c r="D14" s="7">
        <v>24506</v>
      </c>
      <c r="E14" s="7">
        <v>-6846</v>
      </c>
      <c r="F14">
        <v>10.70000000000001</v>
      </c>
      <c r="G14">
        <v>211</v>
      </c>
      <c r="H14" s="7">
        <v>1174</v>
      </c>
      <c r="I14" s="7">
        <v>2404</v>
      </c>
      <c r="J14" s="7">
        <v>0</v>
      </c>
      <c r="K14" s="7">
        <v>0</v>
      </c>
      <c r="L14" s="7">
        <v>2786</v>
      </c>
      <c r="M14" s="7">
        <v>2404</v>
      </c>
      <c r="N14" s="7">
        <v>2074</v>
      </c>
      <c r="O14" s="7">
        <v>0</v>
      </c>
    </row>
    <row r="15" spans="1:15" x14ac:dyDescent="0.25">
      <c r="B15" s="2">
        <v>0.1</v>
      </c>
      <c r="C15" s="7">
        <v>17681</v>
      </c>
      <c r="D15" s="7">
        <v>24895</v>
      </c>
      <c r="E15" s="7">
        <v>-7215</v>
      </c>
      <c r="F15">
        <v>11.20000000000001</v>
      </c>
      <c r="G15">
        <v>205</v>
      </c>
      <c r="H15" s="7">
        <v>1174</v>
      </c>
      <c r="I15" s="7">
        <v>2404</v>
      </c>
      <c r="J15" s="7">
        <v>378</v>
      </c>
      <c r="K15" s="7">
        <v>0</v>
      </c>
      <c r="L15" s="7">
        <v>2786</v>
      </c>
      <c r="M15" s="7">
        <v>2404</v>
      </c>
      <c r="N15" s="7">
        <v>2086</v>
      </c>
      <c r="O15" s="7">
        <v>0</v>
      </c>
    </row>
    <row r="16" spans="1:15" x14ac:dyDescent="0.25">
      <c r="B16" s="2">
        <v>0.18</v>
      </c>
      <c r="C16" s="7">
        <v>17805</v>
      </c>
      <c r="D16" s="7">
        <v>24029</v>
      </c>
      <c r="E16" s="7">
        <v>-6224</v>
      </c>
      <c r="F16">
        <v>10.60000000000001</v>
      </c>
      <c r="G16">
        <v>194</v>
      </c>
      <c r="H16" s="7">
        <v>1166</v>
      </c>
      <c r="I16" s="7">
        <v>2404</v>
      </c>
      <c r="J16" s="7">
        <v>1603</v>
      </c>
      <c r="K16" s="7">
        <v>0</v>
      </c>
      <c r="L16" s="7">
        <v>2784</v>
      </c>
      <c r="M16" s="7">
        <v>2404</v>
      </c>
      <c r="N16" s="7">
        <v>2760</v>
      </c>
      <c r="O16" s="7">
        <v>0</v>
      </c>
    </row>
    <row r="17" spans="1:15" x14ac:dyDescent="0.25">
      <c r="B17" s="2">
        <v>0.2</v>
      </c>
      <c r="C17" s="7">
        <v>17852</v>
      </c>
      <c r="D17" s="7">
        <v>24117</v>
      </c>
      <c r="E17" s="7">
        <v>-6264</v>
      </c>
      <c r="F17">
        <v>10.80000000000001</v>
      </c>
      <c r="G17">
        <v>189</v>
      </c>
      <c r="H17" s="7">
        <v>1138</v>
      </c>
      <c r="I17" s="7">
        <v>2428</v>
      </c>
      <c r="J17" s="7">
        <v>1910</v>
      </c>
      <c r="K17" s="7">
        <v>0</v>
      </c>
      <c r="L17" s="7">
        <v>2759</v>
      </c>
      <c r="M17" s="7">
        <v>2428</v>
      </c>
      <c r="N17" s="7">
        <v>3192</v>
      </c>
      <c r="O17" s="7">
        <v>0</v>
      </c>
    </row>
    <row r="18" spans="1:15" x14ac:dyDescent="0.25">
      <c r="B18" s="2">
        <v>0.3</v>
      </c>
      <c r="C18" s="7">
        <v>18174</v>
      </c>
      <c r="D18" s="7">
        <v>24017</v>
      </c>
      <c r="E18" s="7">
        <v>-5842</v>
      </c>
      <c r="F18">
        <v>11.10000000000001</v>
      </c>
      <c r="G18">
        <v>171</v>
      </c>
      <c r="H18" s="7">
        <v>1127</v>
      </c>
      <c r="I18" s="7">
        <v>2440</v>
      </c>
      <c r="J18" s="7">
        <v>3462</v>
      </c>
      <c r="K18" s="7">
        <v>0</v>
      </c>
      <c r="L18" s="7">
        <v>2563</v>
      </c>
      <c r="M18" s="7">
        <v>2622</v>
      </c>
      <c r="N18" s="7">
        <v>5396</v>
      </c>
      <c r="O18" s="7">
        <v>0</v>
      </c>
    </row>
    <row r="19" spans="1:15" x14ac:dyDescent="0.25">
      <c r="B19" s="2">
        <v>0.4</v>
      </c>
      <c r="C19" s="7">
        <v>19358</v>
      </c>
      <c r="D19" s="7">
        <v>23509</v>
      </c>
      <c r="E19" s="7">
        <v>-4151</v>
      </c>
      <c r="F19">
        <v>9.4000000000000057</v>
      </c>
      <c r="G19">
        <v>161</v>
      </c>
      <c r="H19" s="7">
        <v>0</v>
      </c>
      <c r="I19" s="7">
        <v>3397</v>
      </c>
      <c r="J19" s="7">
        <v>5608</v>
      </c>
      <c r="K19" s="7">
        <v>424</v>
      </c>
      <c r="L19" s="7">
        <v>0</v>
      </c>
      <c r="M19" s="7">
        <v>5146</v>
      </c>
      <c r="N19" s="7">
        <v>8745</v>
      </c>
      <c r="O19" s="7">
        <v>424</v>
      </c>
    </row>
    <row r="20" spans="1:15" x14ac:dyDescent="0.25">
      <c r="B20" s="2">
        <v>0.5</v>
      </c>
      <c r="C20" s="7">
        <v>22059</v>
      </c>
      <c r="D20" s="7">
        <v>22497</v>
      </c>
      <c r="E20" s="7">
        <v>-438</v>
      </c>
      <c r="F20">
        <v>4.900000000000003</v>
      </c>
      <c r="G20">
        <v>131</v>
      </c>
      <c r="H20" s="7">
        <v>0</v>
      </c>
      <c r="I20" s="7">
        <v>3200</v>
      </c>
      <c r="J20" s="7">
        <v>5254</v>
      </c>
      <c r="K20" s="7">
        <v>4058</v>
      </c>
      <c r="L20" s="7">
        <v>0</v>
      </c>
      <c r="M20" s="7">
        <v>4864</v>
      </c>
      <c r="N20" s="7">
        <v>7915</v>
      </c>
      <c r="O20" s="7">
        <v>5701</v>
      </c>
    </row>
    <row r="23" spans="1:15" x14ac:dyDescent="0.25">
      <c r="A23" s="1"/>
    </row>
    <row r="24" spans="1:15" x14ac:dyDescent="0.25">
      <c r="H24" s="4"/>
      <c r="I24" s="3"/>
      <c r="J24" s="3"/>
      <c r="K24" s="3"/>
      <c r="L24" s="4"/>
      <c r="M24" s="3"/>
      <c r="N24" s="3"/>
      <c r="O24" s="3"/>
    </row>
    <row r="26" spans="1:15" x14ac:dyDescent="0.25">
      <c r="C26" s="7"/>
      <c r="D26" s="7"/>
      <c r="E26" s="7"/>
      <c r="G26" s="7"/>
    </row>
    <row r="27" spans="1:15" x14ac:dyDescent="0.25">
      <c r="B27" s="2"/>
      <c r="C27" s="7"/>
      <c r="D27" s="7"/>
      <c r="E27" s="7"/>
      <c r="G27" s="7"/>
    </row>
    <row r="28" spans="1:15" x14ac:dyDescent="0.25">
      <c r="B28" s="2"/>
      <c r="C28" s="7"/>
      <c r="D28" s="7"/>
      <c r="E28" s="7"/>
      <c r="G28" s="7"/>
    </row>
    <row r="29" spans="1:15" x14ac:dyDescent="0.25">
      <c r="B29" s="2"/>
      <c r="C29" s="7"/>
      <c r="D29" s="7"/>
      <c r="E29" s="7"/>
      <c r="G29" s="7"/>
    </row>
    <row r="30" spans="1:15" x14ac:dyDescent="0.25">
      <c r="B30" s="2"/>
      <c r="C30" s="7"/>
      <c r="D30" s="7"/>
      <c r="E30" s="7"/>
      <c r="G30" s="7"/>
    </row>
    <row r="31" spans="1:15" x14ac:dyDescent="0.25">
      <c r="B31" s="2"/>
      <c r="C31" s="7"/>
      <c r="D31" s="7"/>
      <c r="E31" s="7"/>
      <c r="G31" s="7"/>
    </row>
    <row r="32" spans="1:15" x14ac:dyDescent="0.25">
      <c r="B32" s="2"/>
      <c r="C32" s="7"/>
      <c r="D32" s="7"/>
      <c r="E32" s="7"/>
      <c r="G32" s="7"/>
    </row>
    <row r="34" spans="2:15" x14ac:dyDescent="0.25">
      <c r="H34" s="4"/>
      <c r="I34" s="3"/>
      <c r="J34" s="3"/>
      <c r="K34" s="3"/>
      <c r="L34" s="4"/>
      <c r="M34" s="3"/>
      <c r="N34" s="3"/>
      <c r="O34" s="3"/>
    </row>
    <row r="36" spans="2:15" x14ac:dyDescent="0.25">
      <c r="C36" s="7"/>
      <c r="D36" s="7"/>
      <c r="E36" s="7"/>
      <c r="G36" s="7"/>
      <c r="H36" s="7"/>
      <c r="I36" s="7"/>
      <c r="J36" s="7"/>
      <c r="K36" s="7"/>
      <c r="L36" s="7"/>
      <c r="M36" s="7"/>
      <c r="N36" s="7"/>
      <c r="O36" s="7"/>
    </row>
    <row r="37" spans="2:15" x14ac:dyDescent="0.25">
      <c r="B37" s="2"/>
      <c r="C37" s="7"/>
      <c r="D37" s="7"/>
      <c r="E37" s="7"/>
      <c r="G37" s="7"/>
      <c r="H37" s="7"/>
      <c r="I37" s="7"/>
      <c r="J37" s="7"/>
      <c r="K37" s="7"/>
      <c r="L37" s="7"/>
      <c r="M37" s="7"/>
      <c r="N37" s="7"/>
      <c r="O37" s="7"/>
    </row>
    <row r="38" spans="2:15" x14ac:dyDescent="0.25">
      <c r="B38" s="2"/>
      <c r="C38" s="7"/>
      <c r="D38" s="7"/>
      <c r="E38" s="7"/>
      <c r="G38" s="7"/>
      <c r="H38" s="7"/>
      <c r="I38" s="7"/>
      <c r="J38" s="7"/>
      <c r="K38" s="7"/>
      <c r="L38" s="7"/>
      <c r="M38" s="7"/>
      <c r="N38" s="7"/>
      <c r="O38" s="7"/>
    </row>
    <row r="39" spans="2:15" x14ac:dyDescent="0.25">
      <c r="B39" s="2"/>
      <c r="C39" s="7"/>
      <c r="D39" s="7"/>
      <c r="E39" s="7"/>
      <c r="G39" s="7"/>
      <c r="H39" s="7"/>
      <c r="I39" s="7"/>
      <c r="J39" s="7"/>
      <c r="K39" s="7"/>
      <c r="L39" s="7"/>
      <c r="M39" s="7"/>
      <c r="N39" s="7"/>
      <c r="O39" s="7"/>
    </row>
    <row r="40" spans="2:15" x14ac:dyDescent="0.25">
      <c r="B40" s="2"/>
      <c r="C40" s="7"/>
      <c r="D40" s="7"/>
      <c r="E40" s="7"/>
      <c r="G40" s="7"/>
      <c r="H40" s="7"/>
      <c r="I40" s="7"/>
      <c r="J40" s="7"/>
      <c r="K40" s="7"/>
      <c r="L40" s="7"/>
      <c r="M40" s="7"/>
      <c r="N40" s="7"/>
      <c r="O40" s="7"/>
    </row>
    <row r="41" spans="2:15" x14ac:dyDescent="0.25">
      <c r="B41" s="2"/>
      <c r="C41" s="7"/>
      <c r="D41" s="7"/>
      <c r="E41" s="7"/>
      <c r="G41" s="7"/>
      <c r="H41" s="7"/>
      <c r="I41" s="7"/>
      <c r="J41" s="7"/>
      <c r="K41" s="7"/>
      <c r="L41" s="7"/>
      <c r="M41" s="7"/>
      <c r="N41" s="7"/>
      <c r="O41" s="7"/>
    </row>
    <row r="42" spans="2:15" x14ac:dyDescent="0.25">
      <c r="B42" s="2"/>
      <c r="C42" s="7"/>
      <c r="D42" s="7"/>
      <c r="E42" s="7"/>
      <c r="G42" s="7"/>
      <c r="H42" s="7"/>
      <c r="I42" s="7"/>
      <c r="J42" s="7"/>
      <c r="K42" s="7"/>
      <c r="L42" s="7"/>
      <c r="M42" s="7"/>
      <c r="N42" s="7"/>
      <c r="O42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CEB3-A9AF-4ED8-93E7-7DBE00413DED}">
  <sheetPr>
    <tabColor theme="9"/>
  </sheetPr>
  <dimension ref="A1:J109"/>
  <sheetViews>
    <sheetView topLeftCell="B81" zoomScale="64" zoomScaleNormal="64" workbookViewId="0">
      <selection activeCell="G119" sqref="G119"/>
    </sheetView>
  </sheetViews>
  <sheetFormatPr defaultRowHeight="15" x14ac:dyDescent="0.25"/>
  <cols>
    <col min="1" max="1" width="26.140625" bestFit="1" customWidth="1"/>
    <col min="2" max="2" width="17.7109375" bestFit="1" customWidth="1"/>
    <col min="3" max="3" width="20.28515625" bestFit="1" customWidth="1"/>
    <col min="4" max="4" width="20.7109375" bestFit="1" customWidth="1"/>
    <col min="5" max="5" width="17.7109375" bestFit="1" customWidth="1"/>
    <col min="6" max="6" width="20.28515625" bestFit="1" customWidth="1"/>
    <col min="7" max="7" width="31.85546875" bestFit="1" customWidth="1"/>
    <col min="8" max="8" width="17.7109375" bestFit="1" customWidth="1"/>
    <col min="9" max="9" width="20.28515625" bestFit="1" customWidth="1"/>
    <col min="10" max="10" width="20.7109375" bestFit="1" customWidth="1"/>
  </cols>
  <sheetData>
    <row r="1" spans="1:10" ht="18.75" x14ac:dyDescent="0.3">
      <c r="A1" s="5" t="s">
        <v>12</v>
      </c>
      <c r="G1" s="14" t="s">
        <v>59</v>
      </c>
      <c r="H1" s="20">
        <v>0.18</v>
      </c>
      <c r="I1" s="21">
        <v>0.3</v>
      </c>
    </row>
    <row r="2" spans="1:10" x14ac:dyDescent="0.25">
      <c r="G2" s="12" t="s">
        <v>38</v>
      </c>
      <c r="H2" s="22">
        <f>B92</f>
        <v>4.9294565930954217</v>
      </c>
      <c r="I2" s="23">
        <f>B93</f>
        <v>14.67788482356104</v>
      </c>
    </row>
    <row r="3" spans="1:10" ht="15.75" thickBot="1" x14ac:dyDescent="0.3">
      <c r="B3" s="1" t="s">
        <v>13</v>
      </c>
      <c r="C3" s="1">
        <v>3000</v>
      </c>
      <c r="G3" s="13" t="s">
        <v>39</v>
      </c>
      <c r="H3" s="24">
        <f>B44</f>
        <v>32.192365452688598</v>
      </c>
      <c r="I3" s="25">
        <f>B45</f>
        <v>38.734569287528451</v>
      </c>
    </row>
    <row r="4" spans="1:10" x14ac:dyDescent="0.25">
      <c r="B4" s="18" t="s">
        <v>14</v>
      </c>
      <c r="C4" s="18">
        <f>Sheet1!C14</f>
        <v>17660</v>
      </c>
    </row>
    <row r="5" spans="1:10" x14ac:dyDescent="0.25">
      <c r="B5" s="18" t="s">
        <v>15</v>
      </c>
      <c r="C5" s="18">
        <f>Sheet1!C16</f>
        <v>17805</v>
      </c>
    </row>
    <row r="6" spans="1:10" x14ac:dyDescent="0.25">
      <c r="B6" s="18" t="s">
        <v>16</v>
      </c>
      <c r="C6" s="18">
        <f>Sheet1!C18</f>
        <v>18174</v>
      </c>
    </row>
    <row r="7" spans="1:10" x14ac:dyDescent="0.25">
      <c r="B7" s="4" t="s">
        <v>34</v>
      </c>
      <c r="C7" s="4"/>
      <c r="D7" s="4"/>
      <c r="E7" s="4" t="s">
        <v>32</v>
      </c>
      <c r="F7" s="4"/>
      <c r="G7" s="4"/>
      <c r="H7" s="4" t="s">
        <v>33</v>
      </c>
      <c r="I7" s="3"/>
      <c r="J7" s="3"/>
    </row>
    <row r="8" spans="1:10" x14ac:dyDescent="0.25">
      <c r="B8" t="s">
        <v>17</v>
      </c>
      <c r="C8" t="s">
        <v>18</v>
      </c>
      <c r="D8" t="s">
        <v>19</v>
      </c>
      <c r="E8" t="s">
        <v>17</v>
      </c>
      <c r="F8" t="s">
        <v>18</v>
      </c>
      <c r="G8" t="s">
        <v>19</v>
      </c>
      <c r="H8" t="s">
        <v>17</v>
      </c>
      <c r="I8" t="s">
        <v>18</v>
      </c>
      <c r="J8" t="s">
        <v>19</v>
      </c>
    </row>
    <row r="9" spans="1:10" x14ac:dyDescent="0.25">
      <c r="A9" s="6">
        <v>0</v>
      </c>
      <c r="B9">
        <v>13478</v>
      </c>
      <c r="C9">
        <v>13478</v>
      </c>
      <c r="D9">
        <v>13478</v>
      </c>
      <c r="E9">
        <v>0</v>
      </c>
      <c r="F9">
        <v>0</v>
      </c>
      <c r="G9">
        <v>0</v>
      </c>
      <c r="H9" s="18">
        <f>B9-E9</f>
        <v>13478</v>
      </c>
      <c r="I9" s="18">
        <f>C9-F9</f>
        <v>13478</v>
      </c>
      <c r="J9" s="18">
        <f>D9-G9</f>
        <v>13478</v>
      </c>
    </row>
    <row r="10" spans="1:10" x14ac:dyDescent="0.25">
      <c r="A10" s="6">
        <v>1</v>
      </c>
      <c r="B10">
        <v>10869</v>
      </c>
      <c r="C10">
        <v>10869</v>
      </c>
      <c r="D10">
        <v>10869</v>
      </c>
      <c r="E10">
        <v>0</v>
      </c>
      <c r="F10">
        <v>0</v>
      </c>
      <c r="G10">
        <v>0</v>
      </c>
      <c r="H10" s="18">
        <f t="shared" ref="H10:H28" si="0">B10-E10</f>
        <v>10869</v>
      </c>
      <c r="I10" s="18">
        <f t="shared" ref="I10:I28" si="1">C10-F10</f>
        <v>10869</v>
      </c>
      <c r="J10" s="18">
        <f t="shared" ref="J10:J28" si="2">D10-G10</f>
        <v>10869</v>
      </c>
    </row>
    <row r="11" spans="1:10" x14ac:dyDescent="0.25">
      <c r="A11" s="6">
        <v>2</v>
      </c>
      <c r="B11">
        <v>10858</v>
      </c>
      <c r="C11">
        <v>10858</v>
      </c>
      <c r="D11">
        <v>10183</v>
      </c>
      <c r="E11">
        <v>0</v>
      </c>
      <c r="F11">
        <v>0</v>
      </c>
      <c r="G11">
        <v>0</v>
      </c>
      <c r="H11" s="18">
        <f t="shared" si="0"/>
        <v>10858</v>
      </c>
      <c r="I11" s="18">
        <f t="shared" si="1"/>
        <v>10858</v>
      </c>
      <c r="J11" s="18">
        <f t="shared" si="2"/>
        <v>10183</v>
      </c>
    </row>
    <row r="12" spans="1:10" x14ac:dyDescent="0.25">
      <c r="A12" s="6">
        <v>3</v>
      </c>
      <c r="B12">
        <v>10710</v>
      </c>
      <c r="C12">
        <v>10710</v>
      </c>
      <c r="D12">
        <v>9832</v>
      </c>
      <c r="E12">
        <v>0</v>
      </c>
      <c r="F12">
        <v>0</v>
      </c>
      <c r="G12">
        <v>0</v>
      </c>
      <c r="H12" s="18">
        <f t="shared" si="0"/>
        <v>10710</v>
      </c>
      <c r="I12" s="18">
        <f t="shared" si="1"/>
        <v>10710</v>
      </c>
      <c r="J12" s="18">
        <f t="shared" si="2"/>
        <v>9832</v>
      </c>
    </row>
    <row r="13" spans="1:10" x14ac:dyDescent="0.25">
      <c r="A13" s="6">
        <v>4</v>
      </c>
      <c r="B13">
        <v>11846</v>
      </c>
      <c r="C13">
        <v>11846</v>
      </c>
      <c r="D13">
        <v>10605</v>
      </c>
      <c r="E13">
        <v>600</v>
      </c>
      <c r="F13">
        <v>600</v>
      </c>
      <c r="G13">
        <v>536</v>
      </c>
      <c r="H13" s="18">
        <f t="shared" si="0"/>
        <v>11246</v>
      </c>
      <c r="I13" s="18">
        <f t="shared" si="1"/>
        <v>11246</v>
      </c>
      <c r="J13" s="18">
        <f t="shared" si="2"/>
        <v>10069</v>
      </c>
    </row>
    <row r="14" spans="1:10" x14ac:dyDescent="0.25">
      <c r="A14" s="6">
        <v>5</v>
      </c>
      <c r="B14">
        <v>12099</v>
      </c>
      <c r="C14">
        <v>12019</v>
      </c>
      <c r="D14">
        <v>10628</v>
      </c>
      <c r="E14">
        <v>612</v>
      </c>
      <c r="F14">
        <v>608</v>
      </c>
      <c r="G14">
        <v>536</v>
      </c>
      <c r="H14" s="18">
        <f t="shared" si="0"/>
        <v>11487</v>
      </c>
      <c r="I14" s="18">
        <f t="shared" si="1"/>
        <v>11411</v>
      </c>
      <c r="J14" s="18">
        <f t="shared" si="2"/>
        <v>10092</v>
      </c>
    </row>
    <row r="15" spans="1:10" x14ac:dyDescent="0.25">
      <c r="A15" s="6">
        <v>6</v>
      </c>
      <c r="B15">
        <v>12366</v>
      </c>
      <c r="C15">
        <v>11384</v>
      </c>
      <c r="D15">
        <v>9882</v>
      </c>
      <c r="E15">
        <v>625</v>
      </c>
      <c r="F15">
        <v>573</v>
      </c>
      <c r="G15">
        <v>497</v>
      </c>
      <c r="H15" s="18">
        <f t="shared" si="0"/>
        <v>11741</v>
      </c>
      <c r="I15" s="18">
        <f t="shared" si="1"/>
        <v>10811</v>
      </c>
      <c r="J15" s="18">
        <f t="shared" si="2"/>
        <v>9385</v>
      </c>
    </row>
    <row r="16" spans="1:10" x14ac:dyDescent="0.25">
      <c r="A16" s="6">
        <v>7</v>
      </c>
      <c r="B16">
        <v>12596</v>
      </c>
      <c r="C16">
        <v>10986</v>
      </c>
      <c r="D16">
        <v>9605</v>
      </c>
      <c r="E16">
        <v>635</v>
      </c>
      <c r="F16">
        <v>552</v>
      </c>
      <c r="G16">
        <v>485</v>
      </c>
      <c r="H16" s="18">
        <f t="shared" si="0"/>
        <v>11961</v>
      </c>
      <c r="I16" s="18">
        <f t="shared" si="1"/>
        <v>10434</v>
      </c>
      <c r="J16" s="18">
        <f t="shared" si="2"/>
        <v>9120</v>
      </c>
    </row>
    <row r="17" spans="1:10" x14ac:dyDescent="0.25">
      <c r="A17" s="6">
        <v>8</v>
      </c>
      <c r="B17">
        <v>12987</v>
      </c>
      <c r="C17">
        <v>11175</v>
      </c>
      <c r="D17">
        <v>9641</v>
      </c>
      <c r="E17">
        <v>655</v>
      </c>
      <c r="F17">
        <v>561</v>
      </c>
      <c r="G17">
        <v>485</v>
      </c>
      <c r="H17" s="18">
        <f t="shared" si="0"/>
        <v>12332</v>
      </c>
      <c r="I17" s="18">
        <f t="shared" si="1"/>
        <v>10614</v>
      </c>
      <c r="J17" s="18">
        <f t="shared" si="2"/>
        <v>9156</v>
      </c>
    </row>
    <row r="18" spans="1:10" x14ac:dyDescent="0.25">
      <c r="A18" s="6">
        <v>9</v>
      </c>
      <c r="B18">
        <v>13131</v>
      </c>
      <c r="C18">
        <v>11391</v>
      </c>
      <c r="D18">
        <v>9735</v>
      </c>
      <c r="E18">
        <v>661</v>
      </c>
      <c r="F18">
        <v>571</v>
      </c>
      <c r="G18">
        <v>488</v>
      </c>
      <c r="H18" s="18">
        <f t="shared" si="0"/>
        <v>12470</v>
      </c>
      <c r="I18" s="18">
        <f t="shared" si="1"/>
        <v>10820</v>
      </c>
      <c r="J18" s="18">
        <f t="shared" si="2"/>
        <v>9247</v>
      </c>
    </row>
    <row r="19" spans="1:10" x14ac:dyDescent="0.25">
      <c r="A19" s="6">
        <v>10</v>
      </c>
      <c r="B19">
        <v>13169</v>
      </c>
      <c r="C19">
        <v>11621</v>
      </c>
      <c r="D19">
        <v>9939</v>
      </c>
      <c r="E19">
        <v>662</v>
      </c>
      <c r="F19">
        <v>582</v>
      </c>
      <c r="G19">
        <v>498</v>
      </c>
      <c r="H19" s="18">
        <f t="shared" si="0"/>
        <v>12507</v>
      </c>
      <c r="I19" s="18">
        <f t="shared" si="1"/>
        <v>11039</v>
      </c>
      <c r="J19" s="18">
        <f t="shared" si="2"/>
        <v>9441</v>
      </c>
    </row>
    <row r="20" spans="1:10" x14ac:dyDescent="0.25">
      <c r="A20" s="6">
        <v>11</v>
      </c>
      <c r="B20">
        <v>13191</v>
      </c>
      <c r="C20">
        <v>11864</v>
      </c>
      <c r="D20">
        <v>10153</v>
      </c>
      <c r="E20">
        <v>662</v>
      </c>
      <c r="F20">
        <v>594</v>
      </c>
      <c r="G20">
        <v>508</v>
      </c>
      <c r="H20" s="18">
        <f t="shared" si="0"/>
        <v>12529</v>
      </c>
      <c r="I20" s="18">
        <f t="shared" si="1"/>
        <v>11270</v>
      </c>
      <c r="J20" s="18">
        <f t="shared" si="2"/>
        <v>9645</v>
      </c>
    </row>
    <row r="21" spans="1:10" x14ac:dyDescent="0.25">
      <c r="A21" s="6">
        <v>12</v>
      </c>
      <c r="B21">
        <v>13236</v>
      </c>
      <c r="C21">
        <v>12120</v>
      </c>
      <c r="D21">
        <v>10378</v>
      </c>
      <c r="E21">
        <v>663</v>
      </c>
      <c r="F21">
        <v>606</v>
      </c>
      <c r="G21">
        <v>519</v>
      </c>
      <c r="H21" s="18">
        <f t="shared" si="0"/>
        <v>12573</v>
      </c>
      <c r="I21" s="18">
        <f t="shared" si="1"/>
        <v>11514</v>
      </c>
      <c r="J21" s="18">
        <f t="shared" si="2"/>
        <v>9859</v>
      </c>
    </row>
    <row r="22" spans="1:10" x14ac:dyDescent="0.25">
      <c r="A22" s="6">
        <v>13</v>
      </c>
      <c r="B22">
        <v>13306</v>
      </c>
      <c r="C22">
        <v>12332</v>
      </c>
      <c r="D22">
        <v>10615</v>
      </c>
      <c r="E22">
        <v>663</v>
      </c>
      <c r="F22">
        <v>611</v>
      </c>
      <c r="G22">
        <v>530</v>
      </c>
      <c r="H22" s="18">
        <f t="shared" si="0"/>
        <v>12643</v>
      </c>
      <c r="I22" s="18">
        <f t="shared" si="1"/>
        <v>11721</v>
      </c>
      <c r="J22" s="18">
        <f t="shared" si="2"/>
        <v>10085</v>
      </c>
    </row>
    <row r="23" spans="1:10" x14ac:dyDescent="0.25">
      <c r="A23" s="6">
        <v>14</v>
      </c>
      <c r="B23">
        <v>13411</v>
      </c>
      <c r="C23">
        <v>12640</v>
      </c>
      <c r="D23">
        <v>10847</v>
      </c>
      <c r="E23">
        <v>663</v>
      </c>
      <c r="F23">
        <v>611</v>
      </c>
      <c r="G23">
        <v>536</v>
      </c>
      <c r="H23" s="18">
        <f t="shared" si="0"/>
        <v>12748</v>
      </c>
      <c r="I23" s="18">
        <f t="shared" si="1"/>
        <v>12029</v>
      </c>
      <c r="J23" s="18">
        <f t="shared" si="2"/>
        <v>10311</v>
      </c>
    </row>
    <row r="24" spans="1:10" x14ac:dyDescent="0.25">
      <c r="A24" s="6">
        <v>15</v>
      </c>
      <c r="B24">
        <v>13556</v>
      </c>
      <c r="C24">
        <v>12911</v>
      </c>
      <c r="D24">
        <v>11083</v>
      </c>
      <c r="E24">
        <v>663</v>
      </c>
      <c r="F24">
        <v>611</v>
      </c>
      <c r="G24">
        <v>536</v>
      </c>
      <c r="H24" s="18">
        <f t="shared" si="0"/>
        <v>12893</v>
      </c>
      <c r="I24" s="18">
        <f t="shared" si="1"/>
        <v>12300</v>
      </c>
      <c r="J24" s="18">
        <f t="shared" si="2"/>
        <v>10547</v>
      </c>
    </row>
    <row r="25" spans="1:10" x14ac:dyDescent="0.25">
      <c r="A25" s="6">
        <v>16</v>
      </c>
      <c r="B25">
        <v>13753</v>
      </c>
      <c r="C25">
        <v>13195</v>
      </c>
      <c r="D25">
        <v>11291</v>
      </c>
      <c r="E25">
        <v>663</v>
      </c>
      <c r="F25">
        <v>611</v>
      </c>
      <c r="G25">
        <v>496</v>
      </c>
      <c r="H25" s="18">
        <f t="shared" si="0"/>
        <v>13090</v>
      </c>
      <c r="I25" s="18">
        <f t="shared" si="1"/>
        <v>12584</v>
      </c>
      <c r="J25" s="18">
        <f t="shared" si="2"/>
        <v>10795</v>
      </c>
    </row>
    <row r="26" spans="1:10" x14ac:dyDescent="0.25">
      <c r="A26" s="6">
        <v>17</v>
      </c>
      <c r="B26">
        <v>13942</v>
      </c>
      <c r="C26">
        <v>13453</v>
      </c>
      <c r="D26">
        <v>11533</v>
      </c>
      <c r="E26">
        <v>600</v>
      </c>
      <c r="F26">
        <v>573</v>
      </c>
      <c r="G26">
        <v>485</v>
      </c>
      <c r="H26" s="18">
        <f t="shared" si="0"/>
        <v>13342</v>
      </c>
      <c r="I26" s="18">
        <f t="shared" si="1"/>
        <v>12880</v>
      </c>
      <c r="J26" s="18">
        <f t="shared" si="2"/>
        <v>11048</v>
      </c>
    </row>
    <row r="27" spans="1:10" x14ac:dyDescent="0.25">
      <c r="A27" s="6">
        <v>18</v>
      </c>
      <c r="B27">
        <v>14204</v>
      </c>
      <c r="C27">
        <v>13740</v>
      </c>
      <c r="D27">
        <v>11796</v>
      </c>
      <c r="E27">
        <v>600</v>
      </c>
      <c r="F27">
        <v>552</v>
      </c>
      <c r="G27">
        <v>485</v>
      </c>
      <c r="H27" s="18">
        <f t="shared" si="0"/>
        <v>13604</v>
      </c>
      <c r="I27" s="18">
        <f t="shared" si="1"/>
        <v>13188</v>
      </c>
      <c r="J27" s="18">
        <f t="shared" si="2"/>
        <v>11311</v>
      </c>
    </row>
    <row r="28" spans="1:10" x14ac:dyDescent="0.25">
      <c r="A28" s="6">
        <v>19</v>
      </c>
      <c r="B28">
        <v>14617</v>
      </c>
      <c r="C28">
        <v>14061</v>
      </c>
      <c r="D28">
        <v>12164</v>
      </c>
      <c r="E28">
        <v>600</v>
      </c>
      <c r="F28">
        <v>552</v>
      </c>
      <c r="G28">
        <v>485</v>
      </c>
      <c r="H28" s="18">
        <f t="shared" si="0"/>
        <v>14017</v>
      </c>
      <c r="I28" s="18">
        <f t="shared" si="1"/>
        <v>13509</v>
      </c>
      <c r="J28" s="18">
        <f t="shared" si="2"/>
        <v>11679</v>
      </c>
    </row>
    <row r="29" spans="1:10" x14ac:dyDescent="0.25">
      <c r="A29" s="11" t="s">
        <v>31</v>
      </c>
      <c r="B29" s="19">
        <f t="shared" ref="B29:J29" si="3">SUM(B9:B28)</f>
        <v>257325</v>
      </c>
      <c r="C29" s="19">
        <f t="shared" si="3"/>
        <v>242653</v>
      </c>
      <c r="D29" s="19">
        <f t="shared" si="3"/>
        <v>214257</v>
      </c>
      <c r="E29" s="19">
        <f t="shared" si="3"/>
        <v>10227</v>
      </c>
      <c r="F29" s="19">
        <f t="shared" si="3"/>
        <v>9368</v>
      </c>
      <c r="G29" s="19">
        <f t="shared" si="3"/>
        <v>8105</v>
      </c>
      <c r="H29" s="19">
        <f t="shared" si="3"/>
        <v>247098</v>
      </c>
      <c r="I29" s="19">
        <f t="shared" si="3"/>
        <v>233285</v>
      </c>
      <c r="J29" s="19">
        <f t="shared" si="3"/>
        <v>206152</v>
      </c>
    </row>
    <row r="31" spans="1:10" x14ac:dyDescent="0.25">
      <c r="B31" t="s">
        <v>20</v>
      </c>
      <c r="C31" t="s">
        <v>21</v>
      </c>
      <c r="D31" t="s">
        <v>22</v>
      </c>
    </row>
    <row r="32" spans="1:10" x14ac:dyDescent="0.25">
      <c r="A32" t="s">
        <v>23</v>
      </c>
      <c r="B32" s="26">
        <f>NPV(i_state,B9:B28)</f>
        <v>98612.035126859599</v>
      </c>
      <c r="C32" s="26">
        <f>NPV(i_state,C9:C28)</f>
        <v>94107.861607423794</v>
      </c>
      <c r="D32" s="26">
        <f>NPV(i_state,D9:D28)</f>
        <v>85342.234804967418</v>
      </c>
    </row>
    <row r="33" spans="1:2" x14ac:dyDescent="0.25">
      <c r="A33" t="s">
        <v>24</v>
      </c>
      <c r="B33" s="2">
        <v>0.11</v>
      </c>
    </row>
    <row r="35" spans="1:2" x14ac:dyDescent="0.25">
      <c r="A35" t="s">
        <v>25</v>
      </c>
    </row>
    <row r="36" spans="1:2" x14ac:dyDescent="0.25">
      <c r="A36" t="s">
        <v>26</v>
      </c>
      <c r="B36" s="18">
        <f>C5-C4</f>
        <v>145</v>
      </c>
    </row>
    <row r="37" spans="1:2" x14ac:dyDescent="0.25">
      <c r="A37" t="s">
        <v>27</v>
      </c>
      <c r="B37" s="18">
        <f>C6-C4</f>
        <v>514</v>
      </c>
    </row>
    <row r="39" spans="1:2" x14ac:dyDescent="0.25">
      <c r="A39" t="s">
        <v>28</v>
      </c>
    </row>
    <row r="40" spans="1:2" x14ac:dyDescent="0.25">
      <c r="A40" t="s">
        <v>26</v>
      </c>
      <c r="B40" s="27">
        <f>B32-C32</f>
        <v>4504.1735194358043</v>
      </c>
    </row>
    <row r="41" spans="1:2" x14ac:dyDescent="0.25">
      <c r="A41" t="s">
        <v>27</v>
      </c>
      <c r="B41" s="27">
        <f>B32-D32</f>
        <v>13269.80032189218</v>
      </c>
    </row>
    <row r="43" spans="1:2" x14ac:dyDescent="0.25">
      <c r="A43" s="1" t="s">
        <v>29</v>
      </c>
      <c r="B43" s="1"/>
    </row>
    <row r="44" spans="1:2" x14ac:dyDescent="0.25">
      <c r="A44" s="8">
        <v>0.18</v>
      </c>
      <c r="B44" s="9">
        <f>B36*10^6/(B40*10^3)</f>
        <v>32.192365452688598</v>
      </c>
    </row>
    <row r="45" spans="1:2" x14ac:dyDescent="0.25">
      <c r="A45" s="8">
        <v>0.3</v>
      </c>
      <c r="B45" s="9">
        <f>B37*10^6/(B41*10^3)</f>
        <v>38.734569287528451</v>
      </c>
    </row>
    <row r="49" spans="1:4" ht="18.75" x14ac:dyDescent="0.3">
      <c r="A49" s="5" t="s">
        <v>30</v>
      </c>
    </row>
    <row r="51" spans="1:4" x14ac:dyDescent="0.25">
      <c r="B51" s="1" t="s">
        <v>13</v>
      </c>
      <c r="C51" s="1">
        <v>3000</v>
      </c>
    </row>
    <row r="52" spans="1:4" x14ac:dyDescent="0.25">
      <c r="B52" t="s">
        <v>14</v>
      </c>
      <c r="C52" s="18">
        <f>Sheet1!C4</f>
        <v>20125</v>
      </c>
    </row>
    <row r="53" spans="1:4" x14ac:dyDescent="0.25">
      <c r="B53" t="s">
        <v>15</v>
      </c>
      <c r="C53" s="18">
        <f>Sheet1!C6</f>
        <v>20127</v>
      </c>
    </row>
    <row r="54" spans="1:4" x14ac:dyDescent="0.25">
      <c r="B54" t="s">
        <v>16</v>
      </c>
      <c r="C54" s="18">
        <f>Sheet1!C8</f>
        <v>20204</v>
      </c>
    </row>
    <row r="56" spans="1:4" x14ac:dyDescent="0.25">
      <c r="B56" t="s">
        <v>17</v>
      </c>
      <c r="C56" t="s">
        <v>18</v>
      </c>
      <c r="D56" t="s">
        <v>19</v>
      </c>
    </row>
    <row r="57" spans="1:4" x14ac:dyDescent="0.25">
      <c r="A57" s="6">
        <v>0</v>
      </c>
      <c r="B57">
        <v>13478</v>
      </c>
      <c r="C57">
        <v>13478</v>
      </c>
      <c r="D57">
        <v>13478</v>
      </c>
    </row>
    <row r="58" spans="1:4" x14ac:dyDescent="0.25">
      <c r="A58" s="6">
        <v>1</v>
      </c>
      <c r="B58">
        <v>10869</v>
      </c>
      <c r="C58">
        <v>10869</v>
      </c>
      <c r="D58">
        <v>10869</v>
      </c>
    </row>
    <row r="59" spans="1:4" x14ac:dyDescent="0.25">
      <c r="A59" s="6">
        <v>2</v>
      </c>
      <c r="B59">
        <v>10174</v>
      </c>
      <c r="C59">
        <v>10174</v>
      </c>
      <c r="D59">
        <v>10175</v>
      </c>
    </row>
    <row r="60" spans="1:4" x14ac:dyDescent="0.25">
      <c r="A60" s="6">
        <v>3</v>
      </c>
      <c r="B60">
        <v>9127</v>
      </c>
      <c r="C60">
        <v>9155</v>
      </c>
      <c r="D60">
        <v>9149</v>
      </c>
    </row>
    <row r="61" spans="1:4" x14ac:dyDescent="0.25">
      <c r="A61" s="6">
        <v>4</v>
      </c>
      <c r="B61">
        <v>9368</v>
      </c>
      <c r="C61">
        <v>9367</v>
      </c>
      <c r="D61">
        <v>9360</v>
      </c>
    </row>
    <row r="62" spans="1:4" x14ac:dyDescent="0.25">
      <c r="A62" s="6">
        <v>5</v>
      </c>
      <c r="B62">
        <v>9620</v>
      </c>
      <c r="C62">
        <v>9619</v>
      </c>
      <c r="D62">
        <v>9583</v>
      </c>
    </row>
    <row r="63" spans="1:4" x14ac:dyDescent="0.25">
      <c r="A63" s="6">
        <v>6</v>
      </c>
      <c r="B63">
        <v>9782</v>
      </c>
      <c r="C63">
        <v>9775</v>
      </c>
      <c r="D63">
        <v>9745</v>
      </c>
    </row>
    <row r="64" spans="1:4" x14ac:dyDescent="0.25">
      <c r="A64" s="6">
        <v>7</v>
      </c>
      <c r="B64">
        <v>10033</v>
      </c>
      <c r="C64">
        <v>10011</v>
      </c>
      <c r="D64">
        <v>8818</v>
      </c>
    </row>
    <row r="65" spans="1:4" x14ac:dyDescent="0.25">
      <c r="A65" s="6">
        <v>8</v>
      </c>
      <c r="B65">
        <v>10321</v>
      </c>
      <c r="C65">
        <v>10298</v>
      </c>
      <c r="D65">
        <v>8996</v>
      </c>
    </row>
    <row r="66" spans="1:4" x14ac:dyDescent="0.25">
      <c r="A66" s="6">
        <v>9</v>
      </c>
      <c r="B66">
        <v>10495</v>
      </c>
      <c r="C66">
        <v>10525</v>
      </c>
      <c r="D66">
        <v>9182</v>
      </c>
    </row>
    <row r="67" spans="1:4" x14ac:dyDescent="0.25">
      <c r="A67" s="6">
        <v>10</v>
      </c>
      <c r="B67">
        <v>10931</v>
      </c>
      <c r="C67">
        <v>10810</v>
      </c>
      <c r="D67">
        <v>9379</v>
      </c>
    </row>
    <row r="68" spans="1:4" x14ac:dyDescent="0.25">
      <c r="A68" s="6">
        <v>11</v>
      </c>
      <c r="B68">
        <v>11129</v>
      </c>
      <c r="C68">
        <v>11133</v>
      </c>
      <c r="D68">
        <v>9584</v>
      </c>
    </row>
    <row r="69" spans="1:4" x14ac:dyDescent="0.25">
      <c r="A69" s="6">
        <v>12</v>
      </c>
      <c r="B69">
        <v>11464</v>
      </c>
      <c r="C69">
        <v>11420</v>
      </c>
      <c r="D69">
        <v>9802</v>
      </c>
    </row>
    <row r="70" spans="1:4" x14ac:dyDescent="0.25">
      <c r="A70" s="6">
        <v>13</v>
      </c>
      <c r="B70">
        <v>11754</v>
      </c>
      <c r="C70">
        <v>11678</v>
      </c>
      <c r="D70">
        <v>10028</v>
      </c>
    </row>
    <row r="71" spans="1:4" x14ac:dyDescent="0.25">
      <c r="A71" s="6">
        <v>14</v>
      </c>
      <c r="B71">
        <v>12109</v>
      </c>
      <c r="C71">
        <v>11951</v>
      </c>
      <c r="D71">
        <v>10261</v>
      </c>
    </row>
    <row r="72" spans="1:4" x14ac:dyDescent="0.25">
      <c r="A72" s="6">
        <v>15</v>
      </c>
      <c r="B72">
        <v>12475</v>
      </c>
      <c r="C72">
        <v>12233</v>
      </c>
      <c r="D72">
        <v>10498</v>
      </c>
    </row>
    <row r="73" spans="1:4" x14ac:dyDescent="0.25">
      <c r="A73" s="6">
        <v>16</v>
      </c>
      <c r="B73">
        <v>12854</v>
      </c>
      <c r="C73">
        <v>12521</v>
      </c>
      <c r="D73">
        <v>10750</v>
      </c>
    </row>
    <row r="74" spans="1:4" x14ac:dyDescent="0.25">
      <c r="A74" s="6">
        <v>17</v>
      </c>
      <c r="B74">
        <v>13244</v>
      </c>
      <c r="C74">
        <v>12821</v>
      </c>
      <c r="D74">
        <v>11006</v>
      </c>
    </row>
    <row r="75" spans="1:4" x14ac:dyDescent="0.25">
      <c r="A75" s="6">
        <v>18</v>
      </c>
      <c r="B75">
        <v>13645</v>
      </c>
      <c r="C75">
        <v>13134</v>
      </c>
      <c r="D75">
        <v>11271</v>
      </c>
    </row>
    <row r="76" spans="1:4" x14ac:dyDescent="0.25">
      <c r="A76" s="6">
        <v>19</v>
      </c>
      <c r="B76">
        <v>14061</v>
      </c>
      <c r="C76">
        <v>13453</v>
      </c>
      <c r="D76">
        <v>11636</v>
      </c>
    </row>
    <row r="77" spans="1:4" x14ac:dyDescent="0.25">
      <c r="A77" s="11" t="s">
        <v>31</v>
      </c>
      <c r="B77" s="19">
        <f>SUM(B57:B76)</f>
        <v>226933</v>
      </c>
      <c r="C77" s="19">
        <f>SUM(C57:C76)</f>
        <v>224425</v>
      </c>
      <c r="D77" s="19">
        <f>SUM(D57:D76)</f>
        <v>203570</v>
      </c>
    </row>
    <row r="79" spans="1:4" x14ac:dyDescent="0.25">
      <c r="B79">
        <v>0</v>
      </c>
      <c r="C79" s="2">
        <v>0.18</v>
      </c>
      <c r="D79" s="2">
        <v>0.3</v>
      </c>
    </row>
    <row r="80" spans="1:4" x14ac:dyDescent="0.25">
      <c r="A80" t="s">
        <v>23</v>
      </c>
      <c r="B80" s="26">
        <f>NPV(i_state,B57:B76)</f>
        <v>86949.242546561072</v>
      </c>
      <c r="C80" s="26">
        <f>NPV(i_state,C57:C76)</f>
        <v>86543.518312615823</v>
      </c>
      <c r="D80" s="26">
        <f>NPV(i_state,D57:D76)</f>
        <v>81566.995652704223</v>
      </c>
    </row>
    <row r="81" spans="1:2" x14ac:dyDescent="0.25">
      <c r="A81" t="s">
        <v>24</v>
      </c>
      <c r="B81" s="2">
        <v>0.11</v>
      </c>
    </row>
    <row r="83" spans="1:2" x14ac:dyDescent="0.25">
      <c r="A83" t="s">
        <v>25</v>
      </c>
    </row>
    <row r="84" spans="1:2" x14ac:dyDescent="0.25">
      <c r="A84" t="s">
        <v>26</v>
      </c>
      <c r="B84" s="18">
        <f>C53-C52</f>
        <v>2</v>
      </c>
    </row>
    <row r="85" spans="1:2" x14ac:dyDescent="0.25">
      <c r="A85" t="s">
        <v>27</v>
      </c>
      <c r="B85" s="18">
        <f>C54-C52</f>
        <v>79</v>
      </c>
    </row>
    <row r="87" spans="1:2" x14ac:dyDescent="0.25">
      <c r="A87" t="s">
        <v>28</v>
      </c>
    </row>
    <row r="88" spans="1:2" x14ac:dyDescent="0.25">
      <c r="A88" t="s">
        <v>26</v>
      </c>
      <c r="B88" s="27">
        <f>B80-C80</f>
        <v>405.72423394524958</v>
      </c>
    </row>
    <row r="89" spans="1:2" x14ac:dyDescent="0.25">
      <c r="A89" t="s">
        <v>27</v>
      </c>
      <c r="B89" s="27">
        <f>B80-D80</f>
        <v>5382.2468938568491</v>
      </c>
    </row>
    <row r="91" spans="1:2" x14ac:dyDescent="0.25">
      <c r="A91" s="1" t="s">
        <v>29</v>
      </c>
      <c r="B91" s="1"/>
    </row>
    <row r="92" spans="1:2" x14ac:dyDescent="0.25">
      <c r="A92" s="8">
        <v>0.18</v>
      </c>
      <c r="B92" s="28">
        <f>B84*10^6/(B88*10^3)</f>
        <v>4.9294565930954217</v>
      </c>
    </row>
    <row r="93" spans="1:2" x14ac:dyDescent="0.25">
      <c r="A93" s="8">
        <v>0.3</v>
      </c>
      <c r="B93" s="29">
        <f>B85*10^6/(B89*10^3)</f>
        <v>14.67788482356104</v>
      </c>
    </row>
    <row r="97" spans="1:8" x14ac:dyDescent="0.25">
      <c r="A97" t="s">
        <v>40</v>
      </c>
      <c r="B97" s="2">
        <v>0</v>
      </c>
      <c r="C97" s="2">
        <v>0.18</v>
      </c>
      <c r="D97" s="2">
        <v>0.3</v>
      </c>
    </row>
    <row r="98" spans="1:8" x14ac:dyDescent="0.25">
      <c r="A98" t="s">
        <v>41</v>
      </c>
      <c r="B98" s="18">
        <v>0</v>
      </c>
      <c r="C98" s="18">
        <v>0</v>
      </c>
      <c r="D98" s="18">
        <v>0</v>
      </c>
    </row>
    <row r="99" spans="1:8" x14ac:dyDescent="0.25">
      <c r="A99" t="s">
        <v>38</v>
      </c>
      <c r="B99" s="27">
        <f>B77</f>
        <v>226933</v>
      </c>
      <c r="C99" s="27">
        <f>C77</f>
        <v>224425</v>
      </c>
      <c r="D99" s="27">
        <f>D77</f>
        <v>203570</v>
      </c>
    </row>
    <row r="100" spans="1:8" x14ac:dyDescent="0.25">
      <c r="A100" t="s">
        <v>42</v>
      </c>
      <c r="B100" s="27">
        <f>E29</f>
        <v>10227</v>
      </c>
      <c r="C100" s="27">
        <f>F29</f>
        <v>9368</v>
      </c>
      <c r="D100" s="27">
        <f>G29</f>
        <v>8105</v>
      </c>
    </row>
    <row r="101" spans="1:8" x14ac:dyDescent="0.25">
      <c r="A101" t="s">
        <v>43</v>
      </c>
      <c r="B101" s="27">
        <f>H29</f>
        <v>247098</v>
      </c>
      <c r="C101" s="27">
        <f>I29</f>
        <v>233285</v>
      </c>
      <c r="D101" s="27">
        <f>J29</f>
        <v>206152</v>
      </c>
    </row>
    <row r="105" spans="1:8" x14ac:dyDescent="0.25">
      <c r="B105" s="3" t="s">
        <v>3</v>
      </c>
      <c r="C105" s="3"/>
      <c r="D105" s="3" t="s">
        <v>39</v>
      </c>
      <c r="E105" s="3"/>
    </row>
    <row r="106" spans="1:8" x14ac:dyDescent="0.25">
      <c r="A106" s="1" t="s">
        <v>44</v>
      </c>
      <c r="B106" t="s">
        <v>45</v>
      </c>
      <c r="C106" t="s">
        <v>46</v>
      </c>
      <c r="D106" t="s">
        <v>45</v>
      </c>
      <c r="E106" t="s">
        <v>46</v>
      </c>
      <c r="F106" t="s">
        <v>47</v>
      </c>
      <c r="G106" t="s">
        <v>48</v>
      </c>
      <c r="H106" t="s">
        <v>49</v>
      </c>
    </row>
    <row r="107" spans="1:8" x14ac:dyDescent="0.25">
      <c r="A107" s="2">
        <v>0</v>
      </c>
      <c r="B107">
        <f>C52</f>
        <v>20125</v>
      </c>
      <c r="C107" s="10">
        <f>B80</f>
        <v>86949.242546561072</v>
      </c>
      <c r="D107">
        <f>C4</f>
        <v>17660</v>
      </c>
      <c r="E107" s="7">
        <f>B32</f>
        <v>98612.035126859599</v>
      </c>
      <c r="F107">
        <f>B107-D107</f>
        <v>2465</v>
      </c>
      <c r="G107" s="10">
        <f>E107-C107</f>
        <v>11662.792580298526</v>
      </c>
      <c r="H107" s="17">
        <f>F107*10^6/G107/10^3</f>
        <v>211.35589808602296</v>
      </c>
    </row>
    <row r="108" spans="1:8" x14ac:dyDescent="0.25">
      <c r="A108" s="2">
        <v>0.18</v>
      </c>
      <c r="B108">
        <f>C53</f>
        <v>20127</v>
      </c>
      <c r="C108" s="10">
        <f>C80</f>
        <v>86543.518312615823</v>
      </c>
      <c r="D108">
        <f>C5</f>
        <v>17805</v>
      </c>
      <c r="E108" s="7">
        <f>C32</f>
        <v>94107.861607423794</v>
      </c>
      <c r="F108">
        <f>B108-D108</f>
        <v>2322</v>
      </c>
      <c r="G108" s="10">
        <f>E108-C108</f>
        <v>7564.3432948079717</v>
      </c>
      <c r="H108" s="17">
        <f>F108*10^6/G108/10^3</f>
        <v>306.96650185003881</v>
      </c>
    </row>
    <row r="109" spans="1:8" x14ac:dyDescent="0.25">
      <c r="A109" s="2">
        <v>0.3</v>
      </c>
      <c r="B109">
        <f>C54</f>
        <v>20204</v>
      </c>
      <c r="C109" s="10">
        <f>D80</f>
        <v>81566.995652704223</v>
      </c>
      <c r="D109">
        <f>C6</f>
        <v>18174</v>
      </c>
      <c r="E109" s="7">
        <f>D32</f>
        <v>85342.234804967418</v>
      </c>
      <c r="F109">
        <f>B109-D109</f>
        <v>2030</v>
      </c>
      <c r="G109" s="10">
        <f>E109-C109</f>
        <v>3775.2391522631951</v>
      </c>
      <c r="H109" s="17">
        <f>F109*10^6/G109/10^3</f>
        <v>537.71427931474159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B24D-D7DC-471D-80DB-C684B30A4039}">
  <sheetPr>
    <tabColor theme="9"/>
  </sheetPr>
  <dimension ref="A1:H108"/>
  <sheetViews>
    <sheetView topLeftCell="E45" workbookViewId="0">
      <selection activeCell="J28" sqref="J28"/>
    </sheetView>
  </sheetViews>
  <sheetFormatPr defaultRowHeight="15" x14ac:dyDescent="0.25"/>
  <sheetData>
    <row r="1" spans="1:8" x14ac:dyDescent="0.25">
      <c r="A1" t="s">
        <v>8</v>
      </c>
    </row>
    <row r="2" spans="1:8" x14ac:dyDescent="0.25">
      <c r="A2" s="1" t="s">
        <v>20</v>
      </c>
    </row>
    <row r="3" spans="1:8" x14ac:dyDescent="0.25">
      <c r="B3" s="6" t="s">
        <v>4</v>
      </c>
      <c r="C3" s="6" t="s">
        <v>5</v>
      </c>
      <c r="D3" s="6" t="s">
        <v>6</v>
      </c>
      <c r="E3" s="6" t="s">
        <v>7</v>
      </c>
      <c r="F3" s="6" t="s">
        <v>35</v>
      </c>
      <c r="G3" s="6" t="s">
        <v>36</v>
      </c>
      <c r="H3" s="6" t="s">
        <v>50</v>
      </c>
    </row>
    <row r="4" spans="1:8" x14ac:dyDescent="0.25">
      <c r="A4" s="6">
        <v>0</v>
      </c>
      <c r="B4">
        <v>1794</v>
      </c>
      <c r="C4">
        <v>1679</v>
      </c>
      <c r="D4">
        <v>0</v>
      </c>
      <c r="E4">
        <v>0</v>
      </c>
      <c r="F4">
        <v>39</v>
      </c>
      <c r="G4">
        <v>0</v>
      </c>
      <c r="H4">
        <v>3512</v>
      </c>
    </row>
    <row r="5" spans="1:8" x14ac:dyDescent="0.25">
      <c r="A5" s="6">
        <v>1</v>
      </c>
      <c r="B5">
        <v>1794</v>
      </c>
      <c r="C5">
        <v>1574</v>
      </c>
      <c r="D5">
        <v>0</v>
      </c>
      <c r="E5">
        <v>0</v>
      </c>
      <c r="F5">
        <v>39</v>
      </c>
      <c r="G5">
        <v>0</v>
      </c>
      <c r="H5">
        <v>3407</v>
      </c>
    </row>
    <row r="6" spans="1:8" x14ac:dyDescent="0.25">
      <c r="A6" s="6">
        <v>2</v>
      </c>
      <c r="B6">
        <v>1794</v>
      </c>
      <c r="C6">
        <v>1438</v>
      </c>
      <c r="D6">
        <v>0</v>
      </c>
      <c r="E6">
        <v>0</v>
      </c>
      <c r="F6">
        <v>39</v>
      </c>
      <c r="G6">
        <v>0</v>
      </c>
      <c r="H6">
        <v>3271</v>
      </c>
    </row>
    <row r="7" spans="1:8" x14ac:dyDescent="0.25">
      <c r="A7" s="6">
        <v>3</v>
      </c>
      <c r="B7">
        <v>1794</v>
      </c>
      <c r="C7">
        <v>1355</v>
      </c>
      <c r="D7">
        <v>0</v>
      </c>
      <c r="E7">
        <v>0</v>
      </c>
      <c r="F7">
        <v>39</v>
      </c>
      <c r="G7">
        <v>0</v>
      </c>
      <c r="H7">
        <v>3188</v>
      </c>
    </row>
    <row r="8" spans="1:8" x14ac:dyDescent="0.25">
      <c r="A8" s="6">
        <v>4</v>
      </c>
      <c r="B8">
        <v>1794</v>
      </c>
      <c r="C8">
        <v>1362</v>
      </c>
      <c r="D8">
        <v>0</v>
      </c>
      <c r="E8">
        <v>0</v>
      </c>
      <c r="F8">
        <v>39</v>
      </c>
      <c r="G8">
        <v>0</v>
      </c>
      <c r="H8">
        <v>3195</v>
      </c>
    </row>
    <row r="9" spans="1:8" x14ac:dyDescent="0.25">
      <c r="A9" s="6">
        <v>5</v>
      </c>
      <c r="B9">
        <v>1794</v>
      </c>
      <c r="C9">
        <v>1336</v>
      </c>
      <c r="D9">
        <v>0</v>
      </c>
      <c r="E9">
        <v>0</v>
      </c>
      <c r="F9">
        <v>39</v>
      </c>
      <c r="G9">
        <v>0</v>
      </c>
      <c r="H9">
        <v>3169</v>
      </c>
    </row>
    <row r="10" spans="1:8" x14ac:dyDescent="0.25">
      <c r="A10" s="6">
        <v>6</v>
      </c>
      <c r="B10">
        <v>1794</v>
      </c>
      <c r="C10">
        <v>1383</v>
      </c>
      <c r="D10">
        <v>19</v>
      </c>
      <c r="E10">
        <v>0</v>
      </c>
      <c r="F10">
        <v>39</v>
      </c>
      <c r="G10">
        <v>0</v>
      </c>
      <c r="H10">
        <v>3235</v>
      </c>
    </row>
    <row r="11" spans="1:8" x14ac:dyDescent="0.25">
      <c r="A11" s="6">
        <v>7</v>
      </c>
      <c r="B11">
        <v>1794</v>
      </c>
      <c r="C11">
        <v>1442</v>
      </c>
      <c r="D11">
        <v>167</v>
      </c>
      <c r="E11">
        <v>0</v>
      </c>
      <c r="F11">
        <v>39</v>
      </c>
      <c r="G11">
        <v>0</v>
      </c>
      <c r="H11">
        <v>3442</v>
      </c>
    </row>
    <row r="12" spans="1:8" x14ac:dyDescent="0.25">
      <c r="A12" s="6">
        <v>8</v>
      </c>
      <c r="B12">
        <v>1794</v>
      </c>
      <c r="C12">
        <v>1637</v>
      </c>
      <c r="D12">
        <v>359</v>
      </c>
      <c r="E12">
        <v>0</v>
      </c>
      <c r="F12">
        <v>39</v>
      </c>
      <c r="G12">
        <v>0</v>
      </c>
      <c r="H12">
        <v>3829</v>
      </c>
    </row>
    <row r="13" spans="1:8" x14ac:dyDescent="0.25">
      <c r="A13" s="6">
        <v>9</v>
      </c>
      <c r="B13">
        <v>1794</v>
      </c>
      <c r="C13">
        <v>1630</v>
      </c>
      <c r="D13">
        <v>515</v>
      </c>
      <c r="E13">
        <v>0</v>
      </c>
      <c r="F13">
        <v>39</v>
      </c>
      <c r="G13">
        <v>0</v>
      </c>
      <c r="H13">
        <v>3978</v>
      </c>
    </row>
    <row r="14" spans="1:8" x14ac:dyDescent="0.25">
      <c r="A14" s="6">
        <v>10</v>
      </c>
      <c r="B14">
        <v>1794</v>
      </c>
      <c r="C14">
        <v>1707</v>
      </c>
      <c r="D14">
        <v>624</v>
      </c>
      <c r="E14">
        <v>0</v>
      </c>
      <c r="F14">
        <v>39</v>
      </c>
      <c r="G14">
        <v>0</v>
      </c>
      <c r="H14">
        <v>4164</v>
      </c>
    </row>
    <row r="15" spans="1:8" x14ac:dyDescent="0.25">
      <c r="A15" s="6">
        <v>11</v>
      </c>
      <c r="B15">
        <v>1794</v>
      </c>
      <c r="C15">
        <v>1676</v>
      </c>
      <c r="D15">
        <v>685</v>
      </c>
      <c r="E15">
        <v>0</v>
      </c>
      <c r="F15">
        <v>39</v>
      </c>
      <c r="G15">
        <v>0</v>
      </c>
      <c r="H15">
        <v>4194</v>
      </c>
    </row>
    <row r="16" spans="1:8" x14ac:dyDescent="0.25">
      <c r="A16" s="6">
        <v>12</v>
      </c>
      <c r="B16">
        <v>1794</v>
      </c>
      <c r="C16">
        <v>1682</v>
      </c>
      <c r="D16">
        <v>702</v>
      </c>
      <c r="E16">
        <v>0</v>
      </c>
      <c r="F16">
        <v>39</v>
      </c>
      <c r="G16">
        <v>0</v>
      </c>
      <c r="H16">
        <v>4217</v>
      </c>
    </row>
    <row r="17" spans="1:8" x14ac:dyDescent="0.25">
      <c r="A17" s="6">
        <v>13</v>
      </c>
      <c r="B17">
        <v>1794</v>
      </c>
      <c r="C17">
        <v>1712</v>
      </c>
      <c r="D17">
        <v>678</v>
      </c>
      <c r="E17">
        <v>0</v>
      </c>
      <c r="F17">
        <v>39</v>
      </c>
      <c r="G17">
        <v>0</v>
      </c>
      <c r="H17">
        <v>4223</v>
      </c>
    </row>
    <row r="18" spans="1:8" x14ac:dyDescent="0.25">
      <c r="A18" s="6">
        <v>14</v>
      </c>
      <c r="B18">
        <v>1794</v>
      </c>
      <c r="C18">
        <v>1800</v>
      </c>
      <c r="D18">
        <v>611</v>
      </c>
      <c r="E18">
        <v>0</v>
      </c>
      <c r="F18">
        <v>39</v>
      </c>
      <c r="G18">
        <v>0</v>
      </c>
      <c r="H18">
        <v>4244</v>
      </c>
    </row>
    <row r="19" spans="1:8" x14ac:dyDescent="0.25">
      <c r="A19" s="6">
        <v>15</v>
      </c>
      <c r="B19">
        <v>1794</v>
      </c>
      <c r="C19">
        <v>1914</v>
      </c>
      <c r="D19">
        <v>501</v>
      </c>
      <c r="E19">
        <v>0</v>
      </c>
      <c r="F19">
        <v>39</v>
      </c>
      <c r="G19">
        <v>0</v>
      </c>
      <c r="H19">
        <v>4248</v>
      </c>
    </row>
    <row r="20" spans="1:8" x14ac:dyDescent="0.25">
      <c r="A20" s="6">
        <v>16</v>
      </c>
      <c r="B20">
        <v>1794</v>
      </c>
      <c r="C20">
        <v>2066</v>
      </c>
      <c r="D20">
        <v>349</v>
      </c>
      <c r="E20">
        <v>0</v>
      </c>
      <c r="F20">
        <v>39</v>
      </c>
      <c r="G20">
        <v>0</v>
      </c>
      <c r="H20">
        <v>4248</v>
      </c>
    </row>
    <row r="21" spans="1:8" x14ac:dyDescent="0.25">
      <c r="A21" s="6">
        <v>17</v>
      </c>
      <c r="B21">
        <v>1794</v>
      </c>
      <c r="C21">
        <v>2230</v>
      </c>
      <c r="D21">
        <v>176</v>
      </c>
      <c r="E21">
        <v>0</v>
      </c>
      <c r="F21">
        <v>39</v>
      </c>
      <c r="G21">
        <v>0</v>
      </c>
      <c r="H21">
        <v>4239</v>
      </c>
    </row>
    <row r="22" spans="1:8" x14ac:dyDescent="0.25">
      <c r="A22" s="6">
        <v>18</v>
      </c>
      <c r="B22">
        <v>1794</v>
      </c>
      <c r="C22">
        <v>2460</v>
      </c>
      <c r="D22">
        <v>31</v>
      </c>
      <c r="E22">
        <v>0</v>
      </c>
      <c r="F22">
        <v>39</v>
      </c>
      <c r="G22">
        <v>0</v>
      </c>
      <c r="H22">
        <v>4324</v>
      </c>
    </row>
    <row r="23" spans="1:8" x14ac:dyDescent="0.25">
      <c r="A23" s="6">
        <v>19</v>
      </c>
      <c r="B23">
        <v>1794</v>
      </c>
      <c r="C23">
        <v>2517</v>
      </c>
      <c r="D23">
        <v>1</v>
      </c>
      <c r="E23">
        <v>0</v>
      </c>
      <c r="F23">
        <v>39</v>
      </c>
      <c r="G23">
        <v>0</v>
      </c>
      <c r="H23">
        <v>4351</v>
      </c>
    </row>
    <row r="24" spans="1:8" x14ac:dyDescent="0.25">
      <c r="A24" s="6">
        <v>20</v>
      </c>
      <c r="B24">
        <v>1794</v>
      </c>
      <c r="C24">
        <v>2517</v>
      </c>
      <c r="D24">
        <v>0</v>
      </c>
      <c r="E24">
        <v>0</v>
      </c>
      <c r="F24">
        <v>39</v>
      </c>
      <c r="G24">
        <v>0</v>
      </c>
      <c r="H24">
        <v>4350</v>
      </c>
    </row>
    <row r="25" spans="1:8" x14ac:dyDescent="0.25">
      <c r="A25" s="6">
        <v>21</v>
      </c>
      <c r="B25">
        <v>1794</v>
      </c>
      <c r="C25">
        <v>2472</v>
      </c>
      <c r="D25">
        <v>0</v>
      </c>
      <c r="E25">
        <v>0</v>
      </c>
      <c r="F25">
        <v>39</v>
      </c>
      <c r="G25">
        <v>0</v>
      </c>
      <c r="H25">
        <v>4305</v>
      </c>
    </row>
    <row r="26" spans="1:8" x14ac:dyDescent="0.25">
      <c r="A26" s="6">
        <v>22</v>
      </c>
      <c r="B26">
        <v>1794</v>
      </c>
      <c r="C26">
        <v>2273</v>
      </c>
      <c r="D26">
        <v>0</v>
      </c>
      <c r="E26">
        <v>0</v>
      </c>
      <c r="F26">
        <v>39</v>
      </c>
      <c r="G26">
        <v>0</v>
      </c>
      <c r="H26">
        <v>4106</v>
      </c>
    </row>
    <row r="27" spans="1:8" x14ac:dyDescent="0.25">
      <c r="A27" s="6">
        <v>23</v>
      </c>
      <c r="B27">
        <v>1794</v>
      </c>
      <c r="C27">
        <v>2163</v>
      </c>
      <c r="D27">
        <v>0</v>
      </c>
      <c r="E27">
        <v>0</v>
      </c>
      <c r="F27">
        <v>39</v>
      </c>
      <c r="G27">
        <v>0</v>
      </c>
      <c r="H27">
        <v>3996</v>
      </c>
    </row>
    <row r="29" spans="1:8" x14ac:dyDescent="0.25">
      <c r="A29" s="1" t="s">
        <v>21</v>
      </c>
    </row>
    <row r="30" spans="1:8" x14ac:dyDescent="0.25">
      <c r="B30" s="6" t="s">
        <v>4</v>
      </c>
      <c r="C30" s="6" t="s">
        <v>5</v>
      </c>
      <c r="D30" s="6" t="s">
        <v>6</v>
      </c>
      <c r="E30" s="6" t="s">
        <v>7</v>
      </c>
      <c r="F30" s="6" t="s">
        <v>35</v>
      </c>
      <c r="G30" s="6" t="s">
        <v>36</v>
      </c>
      <c r="H30" s="6" t="s">
        <v>50</v>
      </c>
    </row>
    <row r="31" spans="1:8" x14ac:dyDescent="0.25">
      <c r="A31" s="6">
        <v>0</v>
      </c>
      <c r="B31">
        <v>1661</v>
      </c>
      <c r="C31">
        <v>1774</v>
      </c>
      <c r="D31">
        <v>0</v>
      </c>
      <c r="E31">
        <v>0</v>
      </c>
      <c r="F31">
        <v>78</v>
      </c>
      <c r="G31">
        <v>0</v>
      </c>
      <c r="H31">
        <v>3513</v>
      </c>
    </row>
    <row r="32" spans="1:8" x14ac:dyDescent="0.25">
      <c r="A32" s="6">
        <v>1</v>
      </c>
      <c r="B32">
        <v>1661</v>
      </c>
      <c r="C32">
        <v>1669</v>
      </c>
      <c r="D32">
        <v>0</v>
      </c>
      <c r="E32">
        <v>0</v>
      </c>
      <c r="F32">
        <v>78</v>
      </c>
      <c r="G32">
        <v>0</v>
      </c>
      <c r="H32">
        <v>3407</v>
      </c>
    </row>
    <row r="33" spans="1:8" x14ac:dyDescent="0.25">
      <c r="A33" s="6">
        <v>2</v>
      </c>
      <c r="B33">
        <v>1661</v>
      </c>
      <c r="C33">
        <v>1532</v>
      </c>
      <c r="D33">
        <v>0</v>
      </c>
      <c r="E33">
        <v>0</v>
      </c>
      <c r="F33">
        <v>78</v>
      </c>
      <c r="G33">
        <v>0</v>
      </c>
      <c r="H33">
        <v>3271</v>
      </c>
    </row>
    <row r="34" spans="1:8" x14ac:dyDescent="0.25">
      <c r="A34" s="6">
        <v>3</v>
      </c>
      <c r="B34">
        <v>1661</v>
      </c>
      <c r="C34">
        <v>1449</v>
      </c>
      <c r="D34">
        <v>0</v>
      </c>
      <c r="E34">
        <v>0</v>
      </c>
      <c r="F34">
        <v>78</v>
      </c>
      <c r="G34">
        <v>0</v>
      </c>
      <c r="H34">
        <v>3188</v>
      </c>
    </row>
    <row r="35" spans="1:8" x14ac:dyDescent="0.25">
      <c r="A35" s="6">
        <v>4</v>
      </c>
      <c r="B35">
        <v>1661</v>
      </c>
      <c r="C35">
        <v>1456</v>
      </c>
      <c r="D35">
        <v>0</v>
      </c>
      <c r="E35">
        <v>0</v>
      </c>
      <c r="F35">
        <v>78</v>
      </c>
      <c r="G35">
        <v>0</v>
      </c>
      <c r="H35">
        <v>3195</v>
      </c>
    </row>
    <row r="36" spans="1:8" x14ac:dyDescent="0.25">
      <c r="A36" s="6">
        <v>5</v>
      </c>
      <c r="B36">
        <v>1661</v>
      </c>
      <c r="C36">
        <v>1430</v>
      </c>
      <c r="D36">
        <v>1</v>
      </c>
      <c r="E36">
        <v>0</v>
      </c>
      <c r="F36">
        <v>78</v>
      </c>
      <c r="G36">
        <v>0</v>
      </c>
      <c r="H36">
        <v>3170</v>
      </c>
    </row>
    <row r="37" spans="1:8" x14ac:dyDescent="0.25">
      <c r="A37" s="6">
        <v>6</v>
      </c>
      <c r="B37">
        <v>1661</v>
      </c>
      <c r="C37">
        <v>1443</v>
      </c>
      <c r="D37">
        <v>55</v>
      </c>
      <c r="E37">
        <v>0</v>
      </c>
      <c r="F37">
        <v>78</v>
      </c>
      <c r="G37">
        <v>0</v>
      </c>
      <c r="H37">
        <v>3236</v>
      </c>
    </row>
    <row r="38" spans="1:8" x14ac:dyDescent="0.25">
      <c r="A38" s="6">
        <v>7</v>
      </c>
      <c r="B38">
        <v>1661</v>
      </c>
      <c r="C38">
        <v>1232</v>
      </c>
      <c r="D38">
        <v>472</v>
      </c>
      <c r="E38">
        <v>0</v>
      </c>
      <c r="F38">
        <v>78</v>
      </c>
      <c r="G38">
        <v>0</v>
      </c>
      <c r="H38">
        <v>3443</v>
      </c>
    </row>
    <row r="39" spans="1:8" x14ac:dyDescent="0.25">
      <c r="A39" s="6">
        <v>8</v>
      </c>
      <c r="B39">
        <v>1661</v>
      </c>
      <c r="C39">
        <v>1075</v>
      </c>
      <c r="D39">
        <v>1015</v>
      </c>
      <c r="E39">
        <v>0</v>
      </c>
      <c r="F39">
        <v>78</v>
      </c>
      <c r="G39">
        <v>0</v>
      </c>
      <c r="H39">
        <v>3829</v>
      </c>
    </row>
    <row r="40" spans="1:8" x14ac:dyDescent="0.25">
      <c r="A40" s="6">
        <v>9</v>
      </c>
      <c r="B40">
        <v>1661</v>
      </c>
      <c r="C40">
        <v>781</v>
      </c>
      <c r="D40">
        <v>1458</v>
      </c>
      <c r="E40">
        <v>0</v>
      </c>
      <c r="F40">
        <v>78</v>
      </c>
      <c r="G40">
        <v>0</v>
      </c>
      <c r="H40">
        <v>3978</v>
      </c>
    </row>
    <row r="41" spans="1:8" x14ac:dyDescent="0.25">
      <c r="A41" s="6">
        <v>10</v>
      </c>
      <c r="B41">
        <v>1661</v>
      </c>
      <c r="C41">
        <v>659</v>
      </c>
      <c r="D41">
        <v>1766</v>
      </c>
      <c r="E41">
        <v>0</v>
      </c>
      <c r="F41">
        <v>78</v>
      </c>
      <c r="G41">
        <v>0</v>
      </c>
      <c r="H41">
        <v>4163</v>
      </c>
    </row>
    <row r="42" spans="1:8" x14ac:dyDescent="0.25">
      <c r="A42" s="6">
        <v>11</v>
      </c>
      <c r="B42">
        <v>1661</v>
      </c>
      <c r="C42">
        <v>516</v>
      </c>
      <c r="D42">
        <v>1939</v>
      </c>
      <c r="E42">
        <v>0</v>
      </c>
      <c r="F42">
        <v>78</v>
      </c>
      <c r="G42">
        <v>0</v>
      </c>
      <c r="H42">
        <v>4194</v>
      </c>
    </row>
    <row r="43" spans="1:8" x14ac:dyDescent="0.25">
      <c r="A43" s="6">
        <v>12</v>
      </c>
      <c r="B43">
        <v>1661</v>
      </c>
      <c r="C43">
        <v>490</v>
      </c>
      <c r="D43">
        <v>1988</v>
      </c>
      <c r="E43">
        <v>0</v>
      </c>
      <c r="F43">
        <v>78</v>
      </c>
      <c r="G43">
        <v>0</v>
      </c>
      <c r="H43">
        <v>4217</v>
      </c>
    </row>
    <row r="44" spans="1:8" x14ac:dyDescent="0.25">
      <c r="A44" s="6">
        <v>13</v>
      </c>
      <c r="B44">
        <v>1661</v>
      </c>
      <c r="C44">
        <v>565</v>
      </c>
      <c r="D44">
        <v>1919</v>
      </c>
      <c r="E44">
        <v>0</v>
      </c>
      <c r="F44">
        <v>78</v>
      </c>
      <c r="G44">
        <v>0</v>
      </c>
      <c r="H44">
        <v>4223</v>
      </c>
    </row>
    <row r="45" spans="1:8" x14ac:dyDescent="0.25">
      <c r="A45" s="6">
        <v>14</v>
      </c>
      <c r="B45">
        <v>1661</v>
      </c>
      <c r="C45">
        <v>775</v>
      </c>
      <c r="D45">
        <v>1732</v>
      </c>
      <c r="E45">
        <v>0</v>
      </c>
      <c r="F45">
        <v>78</v>
      </c>
      <c r="G45">
        <v>0</v>
      </c>
      <c r="H45">
        <v>4245</v>
      </c>
    </row>
    <row r="46" spans="1:8" x14ac:dyDescent="0.25">
      <c r="A46" s="6">
        <v>15</v>
      </c>
      <c r="B46">
        <v>1661</v>
      </c>
      <c r="C46">
        <v>1091</v>
      </c>
      <c r="D46">
        <v>1420</v>
      </c>
      <c r="E46">
        <v>0</v>
      </c>
      <c r="F46">
        <v>78</v>
      </c>
      <c r="G46">
        <v>0</v>
      </c>
      <c r="H46">
        <v>4249</v>
      </c>
    </row>
    <row r="47" spans="1:8" x14ac:dyDescent="0.25">
      <c r="A47" s="6">
        <v>16</v>
      </c>
      <c r="B47">
        <v>1661</v>
      </c>
      <c r="C47">
        <v>1522</v>
      </c>
      <c r="D47">
        <v>987</v>
      </c>
      <c r="E47">
        <v>0</v>
      </c>
      <c r="F47">
        <v>78</v>
      </c>
      <c r="G47">
        <v>0</v>
      </c>
      <c r="H47">
        <v>4248</v>
      </c>
    </row>
    <row r="48" spans="1:8" x14ac:dyDescent="0.25">
      <c r="A48" s="6">
        <v>17</v>
      </c>
      <c r="B48">
        <v>1661</v>
      </c>
      <c r="C48">
        <v>2001</v>
      </c>
      <c r="D48">
        <v>499</v>
      </c>
      <c r="E48">
        <v>0</v>
      </c>
      <c r="F48">
        <v>78</v>
      </c>
      <c r="G48">
        <v>0</v>
      </c>
      <c r="H48">
        <v>4239</v>
      </c>
    </row>
    <row r="49" spans="1:8" x14ac:dyDescent="0.25">
      <c r="A49" s="6">
        <v>18</v>
      </c>
      <c r="B49">
        <v>1661</v>
      </c>
      <c r="C49">
        <v>2499</v>
      </c>
      <c r="D49">
        <v>87</v>
      </c>
      <c r="E49">
        <v>0</v>
      </c>
      <c r="F49">
        <v>78</v>
      </c>
      <c r="G49">
        <v>0</v>
      </c>
      <c r="H49">
        <v>4325</v>
      </c>
    </row>
    <row r="50" spans="1:8" x14ac:dyDescent="0.25">
      <c r="A50" s="6">
        <v>19</v>
      </c>
      <c r="B50">
        <v>1661</v>
      </c>
      <c r="C50">
        <v>2566</v>
      </c>
      <c r="D50">
        <v>4</v>
      </c>
      <c r="E50">
        <v>0</v>
      </c>
      <c r="F50">
        <v>78</v>
      </c>
      <c r="G50">
        <v>43</v>
      </c>
      <c r="H50">
        <v>4351</v>
      </c>
    </row>
    <row r="51" spans="1:8" x14ac:dyDescent="0.25">
      <c r="A51" s="6">
        <v>20</v>
      </c>
      <c r="B51">
        <v>1661</v>
      </c>
      <c r="C51">
        <v>2566</v>
      </c>
      <c r="D51">
        <v>0</v>
      </c>
      <c r="E51">
        <v>0</v>
      </c>
      <c r="F51">
        <v>78</v>
      </c>
      <c r="G51">
        <v>45</v>
      </c>
      <c r="H51">
        <v>4350</v>
      </c>
    </row>
    <row r="52" spans="1:8" x14ac:dyDescent="0.25">
      <c r="A52" s="6">
        <v>21</v>
      </c>
      <c r="B52">
        <v>1661</v>
      </c>
      <c r="C52">
        <v>2566</v>
      </c>
      <c r="D52">
        <v>0</v>
      </c>
      <c r="E52">
        <v>0</v>
      </c>
      <c r="F52">
        <v>78</v>
      </c>
      <c r="G52">
        <v>0</v>
      </c>
      <c r="H52">
        <v>4305</v>
      </c>
    </row>
    <row r="53" spans="1:8" x14ac:dyDescent="0.25">
      <c r="A53" s="6">
        <v>22</v>
      </c>
      <c r="B53">
        <v>1661</v>
      </c>
      <c r="C53">
        <v>2368</v>
      </c>
      <c r="D53">
        <v>0</v>
      </c>
      <c r="E53">
        <v>0</v>
      </c>
      <c r="F53">
        <v>78</v>
      </c>
      <c r="G53">
        <v>0</v>
      </c>
      <c r="H53">
        <v>4107</v>
      </c>
    </row>
    <row r="54" spans="1:8" x14ac:dyDescent="0.25">
      <c r="A54" s="6">
        <v>23</v>
      </c>
      <c r="B54">
        <v>1661</v>
      </c>
      <c r="C54">
        <v>2258</v>
      </c>
      <c r="D54">
        <v>0</v>
      </c>
      <c r="E54">
        <v>0</v>
      </c>
      <c r="F54">
        <v>78</v>
      </c>
      <c r="G54">
        <v>0</v>
      </c>
      <c r="H54">
        <v>3996</v>
      </c>
    </row>
    <row r="56" spans="1:8" x14ac:dyDescent="0.25">
      <c r="A56" s="1" t="s">
        <v>22</v>
      </c>
    </row>
    <row r="57" spans="1:8" x14ac:dyDescent="0.25">
      <c r="B57" s="6" t="s">
        <v>4</v>
      </c>
      <c r="C57" s="6" t="s">
        <v>5</v>
      </c>
      <c r="D57" s="6" t="s">
        <v>6</v>
      </c>
      <c r="E57" s="6" t="s">
        <v>7</v>
      </c>
      <c r="F57" s="6" t="s">
        <v>35</v>
      </c>
      <c r="G57" s="6" t="s">
        <v>36</v>
      </c>
      <c r="H57" s="6" t="s">
        <v>50</v>
      </c>
    </row>
    <row r="58" spans="1:8" x14ac:dyDescent="0.25">
      <c r="A58" s="6">
        <v>0</v>
      </c>
      <c r="B58">
        <v>1615</v>
      </c>
      <c r="C58">
        <v>1820</v>
      </c>
      <c r="D58">
        <v>0</v>
      </c>
      <c r="E58">
        <v>0</v>
      </c>
      <c r="F58">
        <v>78</v>
      </c>
      <c r="G58">
        <v>0</v>
      </c>
      <c r="H58">
        <v>3512</v>
      </c>
    </row>
    <row r="59" spans="1:8" x14ac:dyDescent="0.25">
      <c r="A59" s="6">
        <v>1</v>
      </c>
      <c r="B59">
        <v>1615</v>
      </c>
      <c r="C59">
        <v>1715</v>
      </c>
      <c r="D59">
        <v>0</v>
      </c>
      <c r="E59">
        <v>0</v>
      </c>
      <c r="F59">
        <v>78</v>
      </c>
      <c r="G59">
        <v>0</v>
      </c>
      <c r="H59">
        <v>3407</v>
      </c>
    </row>
    <row r="60" spans="1:8" x14ac:dyDescent="0.25">
      <c r="A60" s="6">
        <v>2</v>
      </c>
      <c r="B60">
        <v>1615</v>
      </c>
      <c r="C60">
        <v>1578</v>
      </c>
      <c r="D60">
        <v>0</v>
      </c>
      <c r="E60">
        <v>0</v>
      </c>
      <c r="F60">
        <v>78</v>
      </c>
      <c r="G60">
        <v>0</v>
      </c>
      <c r="H60">
        <v>3271</v>
      </c>
    </row>
    <row r="61" spans="1:8" x14ac:dyDescent="0.25">
      <c r="A61" s="6">
        <v>3</v>
      </c>
      <c r="B61">
        <v>1615</v>
      </c>
      <c r="C61">
        <v>1496</v>
      </c>
      <c r="D61">
        <v>0</v>
      </c>
      <c r="E61">
        <v>0</v>
      </c>
      <c r="F61">
        <v>78</v>
      </c>
      <c r="G61">
        <v>0</v>
      </c>
      <c r="H61">
        <v>3188</v>
      </c>
    </row>
    <row r="62" spans="1:8" x14ac:dyDescent="0.25">
      <c r="A62" s="6">
        <v>4</v>
      </c>
      <c r="B62">
        <v>1615</v>
      </c>
      <c r="C62">
        <v>1503</v>
      </c>
      <c r="D62">
        <v>0</v>
      </c>
      <c r="E62">
        <v>0</v>
      </c>
      <c r="F62">
        <v>78</v>
      </c>
      <c r="G62">
        <v>0</v>
      </c>
      <c r="H62">
        <v>3195</v>
      </c>
    </row>
    <row r="63" spans="1:8" x14ac:dyDescent="0.25">
      <c r="A63" s="6">
        <v>5</v>
      </c>
      <c r="B63">
        <v>1615</v>
      </c>
      <c r="C63">
        <v>1475</v>
      </c>
      <c r="D63">
        <v>2</v>
      </c>
      <c r="E63">
        <v>0</v>
      </c>
      <c r="F63">
        <v>78</v>
      </c>
      <c r="G63">
        <v>0</v>
      </c>
      <c r="H63">
        <v>3170</v>
      </c>
    </row>
    <row r="64" spans="1:8" x14ac:dyDescent="0.25">
      <c r="A64" s="6">
        <v>6</v>
      </c>
      <c r="B64">
        <v>1615</v>
      </c>
      <c r="C64">
        <v>1447</v>
      </c>
      <c r="D64">
        <v>97</v>
      </c>
      <c r="E64">
        <v>0</v>
      </c>
      <c r="F64">
        <v>78</v>
      </c>
      <c r="G64">
        <v>0</v>
      </c>
      <c r="H64">
        <v>3237</v>
      </c>
    </row>
    <row r="65" spans="1:8" x14ac:dyDescent="0.25">
      <c r="A65" s="6">
        <v>7</v>
      </c>
      <c r="B65">
        <v>323</v>
      </c>
      <c r="C65">
        <v>2211</v>
      </c>
      <c r="D65">
        <v>830</v>
      </c>
      <c r="E65">
        <v>0</v>
      </c>
      <c r="F65">
        <v>78</v>
      </c>
      <c r="G65">
        <v>0</v>
      </c>
      <c r="H65">
        <v>3442</v>
      </c>
    </row>
    <row r="66" spans="1:8" x14ac:dyDescent="0.25">
      <c r="A66" s="6">
        <v>8</v>
      </c>
      <c r="B66">
        <v>323</v>
      </c>
      <c r="C66">
        <v>1642</v>
      </c>
      <c r="D66">
        <v>1786</v>
      </c>
      <c r="E66">
        <v>0</v>
      </c>
      <c r="F66">
        <v>78</v>
      </c>
      <c r="G66">
        <v>0</v>
      </c>
      <c r="H66">
        <v>3829</v>
      </c>
    </row>
    <row r="67" spans="1:8" x14ac:dyDescent="0.25">
      <c r="A67" s="6">
        <v>9</v>
      </c>
      <c r="B67">
        <v>1335</v>
      </c>
      <c r="C67">
        <v>0</v>
      </c>
      <c r="D67">
        <v>2565</v>
      </c>
      <c r="E67">
        <v>0</v>
      </c>
      <c r="F67">
        <v>78</v>
      </c>
      <c r="G67">
        <v>0</v>
      </c>
      <c r="H67">
        <v>3978</v>
      </c>
    </row>
    <row r="68" spans="1:8" x14ac:dyDescent="0.25">
      <c r="A68" s="6">
        <v>10</v>
      </c>
      <c r="B68">
        <v>978</v>
      </c>
      <c r="C68">
        <v>0</v>
      </c>
      <c r="D68">
        <v>3108</v>
      </c>
      <c r="E68">
        <v>0</v>
      </c>
      <c r="F68">
        <v>78</v>
      </c>
      <c r="G68">
        <v>0</v>
      </c>
      <c r="H68">
        <v>4164</v>
      </c>
    </row>
    <row r="69" spans="1:8" x14ac:dyDescent="0.25">
      <c r="A69" s="6">
        <v>11</v>
      </c>
      <c r="B69">
        <v>704</v>
      </c>
      <c r="C69">
        <v>0</v>
      </c>
      <c r="D69">
        <v>3413</v>
      </c>
      <c r="E69">
        <v>0</v>
      </c>
      <c r="F69">
        <v>78</v>
      </c>
      <c r="G69">
        <v>0</v>
      </c>
      <c r="H69">
        <v>4195</v>
      </c>
    </row>
    <row r="70" spans="1:8" x14ac:dyDescent="0.25">
      <c r="A70" s="6">
        <v>12</v>
      </c>
      <c r="B70">
        <v>641</v>
      </c>
      <c r="C70">
        <v>0</v>
      </c>
      <c r="D70">
        <v>3498</v>
      </c>
      <c r="E70">
        <v>0</v>
      </c>
      <c r="F70">
        <v>78</v>
      </c>
      <c r="G70">
        <v>0</v>
      </c>
      <c r="H70">
        <v>4217</v>
      </c>
    </row>
    <row r="71" spans="1:8" x14ac:dyDescent="0.25">
      <c r="A71" s="6">
        <v>13</v>
      </c>
      <c r="B71">
        <v>768</v>
      </c>
      <c r="C71">
        <v>0</v>
      </c>
      <c r="D71">
        <v>3377</v>
      </c>
      <c r="E71">
        <v>0</v>
      </c>
      <c r="F71">
        <v>78</v>
      </c>
      <c r="G71">
        <v>0</v>
      </c>
      <c r="H71">
        <v>4223</v>
      </c>
    </row>
    <row r="72" spans="1:8" x14ac:dyDescent="0.25">
      <c r="A72" s="6">
        <v>14</v>
      </c>
      <c r="B72">
        <v>1120</v>
      </c>
      <c r="C72">
        <v>0</v>
      </c>
      <c r="D72">
        <v>3047</v>
      </c>
      <c r="E72">
        <v>0</v>
      </c>
      <c r="F72">
        <v>78</v>
      </c>
      <c r="G72">
        <v>0</v>
      </c>
      <c r="H72">
        <v>4245</v>
      </c>
    </row>
    <row r="73" spans="1:8" x14ac:dyDescent="0.25">
      <c r="A73" s="6">
        <v>15</v>
      </c>
      <c r="B73">
        <v>1615</v>
      </c>
      <c r="C73">
        <v>59</v>
      </c>
      <c r="D73">
        <v>2498</v>
      </c>
      <c r="E73">
        <v>0</v>
      </c>
      <c r="F73">
        <v>78</v>
      </c>
      <c r="G73">
        <v>0</v>
      </c>
      <c r="H73">
        <v>4249</v>
      </c>
    </row>
    <row r="74" spans="1:8" x14ac:dyDescent="0.25">
      <c r="A74" s="6">
        <v>16</v>
      </c>
      <c r="B74">
        <v>1615</v>
      </c>
      <c r="C74">
        <v>818</v>
      </c>
      <c r="D74">
        <v>1737</v>
      </c>
      <c r="E74">
        <v>0</v>
      </c>
      <c r="F74">
        <v>78</v>
      </c>
      <c r="G74">
        <v>0</v>
      </c>
      <c r="H74">
        <v>4248</v>
      </c>
    </row>
    <row r="75" spans="1:8" x14ac:dyDescent="0.25">
      <c r="A75" s="6">
        <v>17</v>
      </c>
      <c r="B75">
        <v>1615</v>
      </c>
      <c r="C75">
        <v>1668</v>
      </c>
      <c r="D75">
        <v>879</v>
      </c>
      <c r="E75">
        <v>0</v>
      </c>
      <c r="F75">
        <v>78</v>
      </c>
      <c r="G75">
        <v>0</v>
      </c>
      <c r="H75">
        <v>4240</v>
      </c>
    </row>
    <row r="76" spans="1:8" x14ac:dyDescent="0.25">
      <c r="A76" s="6">
        <v>18</v>
      </c>
      <c r="B76">
        <v>1615</v>
      </c>
      <c r="C76">
        <v>2479</v>
      </c>
      <c r="D76">
        <v>152</v>
      </c>
      <c r="E76">
        <v>0</v>
      </c>
      <c r="F76">
        <v>78</v>
      </c>
      <c r="G76">
        <v>0</v>
      </c>
      <c r="H76">
        <v>4324</v>
      </c>
    </row>
    <row r="77" spans="1:8" x14ac:dyDescent="0.25">
      <c r="A77" s="6">
        <v>19</v>
      </c>
      <c r="B77">
        <v>1615</v>
      </c>
      <c r="C77">
        <v>2601</v>
      </c>
      <c r="D77">
        <v>7</v>
      </c>
      <c r="E77">
        <v>0</v>
      </c>
      <c r="F77">
        <v>78</v>
      </c>
      <c r="G77">
        <v>51</v>
      </c>
      <c r="H77">
        <v>4351</v>
      </c>
    </row>
    <row r="78" spans="1:8" x14ac:dyDescent="0.25">
      <c r="A78" s="6">
        <v>20</v>
      </c>
      <c r="B78">
        <v>1615</v>
      </c>
      <c r="C78">
        <v>2601</v>
      </c>
      <c r="D78">
        <v>0</v>
      </c>
      <c r="E78">
        <v>0</v>
      </c>
      <c r="F78">
        <v>78</v>
      </c>
      <c r="G78">
        <v>57</v>
      </c>
      <c r="H78">
        <v>4350</v>
      </c>
    </row>
    <row r="79" spans="1:8" x14ac:dyDescent="0.25">
      <c r="A79" s="6">
        <v>21</v>
      </c>
      <c r="B79">
        <v>1615</v>
      </c>
      <c r="C79">
        <v>2601</v>
      </c>
      <c r="D79">
        <v>0</v>
      </c>
      <c r="E79">
        <v>0</v>
      </c>
      <c r="F79">
        <v>78</v>
      </c>
      <c r="G79">
        <v>11</v>
      </c>
      <c r="H79">
        <v>4305</v>
      </c>
    </row>
    <row r="80" spans="1:8" x14ac:dyDescent="0.25">
      <c r="A80" s="6">
        <v>22</v>
      </c>
      <c r="B80">
        <v>1615</v>
      </c>
      <c r="C80">
        <v>2414</v>
      </c>
      <c r="D80">
        <v>0</v>
      </c>
      <c r="E80">
        <v>0</v>
      </c>
      <c r="F80">
        <v>78</v>
      </c>
      <c r="G80">
        <v>0</v>
      </c>
      <c r="H80">
        <v>4107</v>
      </c>
    </row>
    <row r="81" spans="1:8" x14ac:dyDescent="0.25">
      <c r="A81" s="6">
        <v>23</v>
      </c>
      <c r="B81">
        <v>1615</v>
      </c>
      <c r="C81">
        <v>2304</v>
      </c>
      <c r="D81">
        <v>0</v>
      </c>
      <c r="E81">
        <v>0</v>
      </c>
      <c r="F81">
        <v>78</v>
      </c>
      <c r="G81">
        <v>0</v>
      </c>
      <c r="H81">
        <v>3997</v>
      </c>
    </row>
    <row r="83" spans="1:8" x14ac:dyDescent="0.25">
      <c r="A83" s="1" t="s">
        <v>37</v>
      </c>
    </row>
    <row r="84" spans="1:8" x14ac:dyDescent="0.25">
      <c r="A84" s="15"/>
      <c r="B84" s="16" t="s">
        <v>4</v>
      </c>
      <c r="C84" s="16" t="s">
        <v>5</v>
      </c>
      <c r="D84" s="16" t="s">
        <v>6</v>
      </c>
      <c r="E84" s="16" t="s">
        <v>7</v>
      </c>
      <c r="F84" s="16" t="s">
        <v>35</v>
      </c>
      <c r="G84" s="16" t="s">
        <v>36</v>
      </c>
      <c r="H84" s="16" t="s">
        <v>50</v>
      </c>
    </row>
    <row r="85" spans="1:8" x14ac:dyDescent="0.25">
      <c r="A85" s="16">
        <v>0</v>
      </c>
      <c r="B85" s="15">
        <v>163</v>
      </c>
      <c r="C85" s="15">
        <v>3055</v>
      </c>
      <c r="D85" s="15">
        <v>0</v>
      </c>
      <c r="E85" s="15">
        <v>217</v>
      </c>
      <c r="F85" s="15">
        <v>78</v>
      </c>
      <c r="G85" s="15">
        <v>0</v>
      </c>
      <c r="H85" s="15">
        <v>3513</v>
      </c>
    </row>
    <row r="86" spans="1:8" x14ac:dyDescent="0.25">
      <c r="A86" s="16">
        <v>1</v>
      </c>
      <c r="B86" s="15">
        <v>163</v>
      </c>
      <c r="C86" s="15">
        <v>2948</v>
      </c>
      <c r="D86" s="15">
        <v>0</v>
      </c>
      <c r="E86" s="15">
        <v>218</v>
      </c>
      <c r="F86" s="15">
        <v>78</v>
      </c>
      <c r="G86" s="15">
        <v>0</v>
      </c>
      <c r="H86" s="15">
        <v>3407</v>
      </c>
    </row>
    <row r="87" spans="1:8" x14ac:dyDescent="0.25">
      <c r="A87" s="16">
        <v>2</v>
      </c>
      <c r="B87" s="15">
        <v>163</v>
      </c>
      <c r="C87" s="15">
        <v>2816</v>
      </c>
      <c r="D87" s="15">
        <v>0</v>
      </c>
      <c r="E87" s="15">
        <v>214</v>
      </c>
      <c r="F87" s="15">
        <v>78</v>
      </c>
      <c r="G87" s="15">
        <v>0</v>
      </c>
      <c r="H87" s="15">
        <v>3271</v>
      </c>
    </row>
    <row r="88" spans="1:8" x14ac:dyDescent="0.25">
      <c r="A88" s="16">
        <v>3</v>
      </c>
      <c r="B88" s="15">
        <v>163</v>
      </c>
      <c r="C88" s="15">
        <v>2741</v>
      </c>
      <c r="D88" s="15">
        <v>0</v>
      </c>
      <c r="E88" s="15">
        <v>206</v>
      </c>
      <c r="F88" s="15">
        <v>78</v>
      </c>
      <c r="G88" s="15">
        <v>0</v>
      </c>
      <c r="H88" s="15">
        <v>3188</v>
      </c>
    </row>
    <row r="89" spans="1:8" x14ac:dyDescent="0.25">
      <c r="A89" s="16">
        <v>4</v>
      </c>
      <c r="B89" s="15">
        <v>163</v>
      </c>
      <c r="C89" s="15">
        <v>2762</v>
      </c>
      <c r="D89" s="15">
        <v>0</v>
      </c>
      <c r="E89" s="15">
        <v>192</v>
      </c>
      <c r="F89" s="15">
        <v>78</v>
      </c>
      <c r="G89" s="15">
        <v>0</v>
      </c>
      <c r="H89" s="15">
        <v>3195</v>
      </c>
    </row>
    <row r="90" spans="1:8" x14ac:dyDescent="0.25">
      <c r="A90" s="16">
        <v>5</v>
      </c>
      <c r="B90" s="15">
        <v>163</v>
      </c>
      <c r="C90" s="15">
        <v>2747</v>
      </c>
      <c r="D90" s="15">
        <v>2</v>
      </c>
      <c r="E90" s="15">
        <v>179</v>
      </c>
      <c r="F90" s="15">
        <v>78</v>
      </c>
      <c r="G90" s="15">
        <v>0</v>
      </c>
      <c r="H90" s="15">
        <v>3169</v>
      </c>
    </row>
    <row r="91" spans="1:8" x14ac:dyDescent="0.25">
      <c r="A91" s="16">
        <v>6</v>
      </c>
      <c r="B91" s="15">
        <v>163</v>
      </c>
      <c r="C91" s="15">
        <v>2704</v>
      </c>
      <c r="D91" s="15">
        <v>136</v>
      </c>
      <c r="E91" s="15">
        <v>155</v>
      </c>
      <c r="F91" s="15">
        <v>78</v>
      </c>
      <c r="G91" s="15">
        <v>0</v>
      </c>
      <c r="H91" s="15">
        <v>3236</v>
      </c>
    </row>
    <row r="92" spans="1:8" x14ac:dyDescent="0.25">
      <c r="A92" s="16">
        <v>7</v>
      </c>
      <c r="B92" s="15">
        <v>163</v>
      </c>
      <c r="C92" s="15">
        <v>1903</v>
      </c>
      <c r="D92" s="15">
        <v>1170</v>
      </c>
      <c r="E92" s="15">
        <v>128</v>
      </c>
      <c r="F92" s="15">
        <v>78</v>
      </c>
      <c r="G92" s="15">
        <v>0</v>
      </c>
      <c r="H92" s="15">
        <v>3442</v>
      </c>
    </row>
    <row r="93" spans="1:8" x14ac:dyDescent="0.25">
      <c r="A93" s="16">
        <v>8</v>
      </c>
      <c r="B93" s="15">
        <v>163</v>
      </c>
      <c r="C93" s="15">
        <v>941</v>
      </c>
      <c r="D93" s="15">
        <v>2518</v>
      </c>
      <c r="E93" s="15">
        <v>129</v>
      </c>
      <c r="F93" s="15">
        <v>78</v>
      </c>
      <c r="G93" s="15">
        <v>0</v>
      </c>
      <c r="H93" s="15">
        <v>3829</v>
      </c>
    </row>
    <row r="94" spans="1:8" x14ac:dyDescent="0.25">
      <c r="A94" s="16">
        <v>9</v>
      </c>
      <c r="B94" s="15">
        <v>163</v>
      </c>
      <c r="C94" s="15">
        <v>0</v>
      </c>
      <c r="D94" s="15">
        <v>3616</v>
      </c>
      <c r="E94" s="15">
        <v>155</v>
      </c>
      <c r="F94" s="15">
        <v>44</v>
      </c>
      <c r="G94" s="15">
        <v>0</v>
      </c>
      <c r="H94" s="15">
        <v>3978</v>
      </c>
    </row>
    <row r="95" spans="1:8" x14ac:dyDescent="0.25">
      <c r="A95" s="16">
        <v>10</v>
      </c>
      <c r="B95" s="15">
        <v>163</v>
      </c>
      <c r="C95" s="15">
        <v>0</v>
      </c>
      <c r="D95" s="15">
        <v>3962</v>
      </c>
      <c r="E95" s="15">
        <v>0</v>
      </c>
      <c r="F95" s="15">
        <v>39</v>
      </c>
      <c r="G95" s="15">
        <v>0</v>
      </c>
      <c r="H95" s="15">
        <v>4164</v>
      </c>
    </row>
    <row r="96" spans="1:8" x14ac:dyDescent="0.25">
      <c r="A96" s="16">
        <v>11</v>
      </c>
      <c r="B96" s="15">
        <v>163</v>
      </c>
      <c r="C96" s="15">
        <v>0</v>
      </c>
      <c r="D96" s="15">
        <v>3992</v>
      </c>
      <c r="E96" s="15">
        <v>0</v>
      </c>
      <c r="F96" s="15">
        <v>39</v>
      </c>
      <c r="G96" s="15">
        <v>0</v>
      </c>
      <c r="H96" s="15">
        <v>4194</v>
      </c>
    </row>
    <row r="97" spans="1:8" x14ac:dyDescent="0.25">
      <c r="A97" s="16">
        <v>12</v>
      </c>
      <c r="B97" s="15">
        <v>163</v>
      </c>
      <c r="C97" s="15">
        <v>0</v>
      </c>
      <c r="D97" s="15">
        <v>4015</v>
      </c>
      <c r="E97" s="15">
        <v>0</v>
      </c>
      <c r="F97" s="15">
        <v>39</v>
      </c>
      <c r="G97" s="15">
        <v>0</v>
      </c>
      <c r="H97" s="15">
        <v>4217</v>
      </c>
    </row>
    <row r="98" spans="1:8" x14ac:dyDescent="0.25">
      <c r="A98" s="16">
        <v>13</v>
      </c>
      <c r="B98" s="15">
        <v>163</v>
      </c>
      <c r="C98" s="15">
        <v>0</v>
      </c>
      <c r="D98" s="15">
        <v>4021</v>
      </c>
      <c r="E98" s="15">
        <v>0</v>
      </c>
      <c r="F98" s="15">
        <v>39</v>
      </c>
      <c r="G98" s="15">
        <v>0</v>
      </c>
      <c r="H98" s="15">
        <v>4223</v>
      </c>
    </row>
    <row r="99" spans="1:8" x14ac:dyDescent="0.25">
      <c r="A99" s="16">
        <v>14</v>
      </c>
      <c r="B99" s="15">
        <v>163</v>
      </c>
      <c r="C99" s="15">
        <v>0</v>
      </c>
      <c r="D99" s="15">
        <v>4043</v>
      </c>
      <c r="E99" s="15">
        <v>0</v>
      </c>
      <c r="F99" s="15">
        <v>39</v>
      </c>
      <c r="G99" s="15">
        <v>0</v>
      </c>
      <c r="H99" s="15">
        <v>4245</v>
      </c>
    </row>
    <row r="100" spans="1:8" x14ac:dyDescent="0.25">
      <c r="A100" s="16">
        <v>15</v>
      </c>
      <c r="B100" s="15">
        <v>163</v>
      </c>
      <c r="C100" s="15">
        <v>0</v>
      </c>
      <c r="D100" s="15">
        <v>3521</v>
      </c>
      <c r="E100" s="15">
        <v>487</v>
      </c>
      <c r="F100" s="15">
        <v>78</v>
      </c>
      <c r="G100" s="15">
        <v>0</v>
      </c>
      <c r="H100" s="15">
        <v>4249</v>
      </c>
    </row>
    <row r="101" spans="1:8" x14ac:dyDescent="0.25">
      <c r="A101" s="16">
        <v>16</v>
      </c>
      <c r="B101" s="15">
        <v>163</v>
      </c>
      <c r="C101" s="15">
        <v>1084</v>
      </c>
      <c r="D101" s="15">
        <v>2448</v>
      </c>
      <c r="E101" s="15">
        <v>475</v>
      </c>
      <c r="F101" s="15">
        <v>78</v>
      </c>
      <c r="G101" s="15">
        <v>0</v>
      </c>
      <c r="H101" s="15">
        <v>4248</v>
      </c>
    </row>
    <row r="102" spans="1:8" x14ac:dyDescent="0.25">
      <c r="A102" s="16">
        <v>17</v>
      </c>
      <c r="B102" s="15">
        <v>163</v>
      </c>
      <c r="C102" s="15">
        <v>2312</v>
      </c>
      <c r="D102" s="15">
        <v>1238</v>
      </c>
      <c r="E102" s="15">
        <v>448</v>
      </c>
      <c r="F102" s="15">
        <v>78</v>
      </c>
      <c r="G102" s="15">
        <v>0</v>
      </c>
      <c r="H102" s="15">
        <v>4239</v>
      </c>
    </row>
    <row r="103" spans="1:8" x14ac:dyDescent="0.25">
      <c r="A103" s="16">
        <v>18</v>
      </c>
      <c r="B103" s="15">
        <v>466</v>
      </c>
      <c r="C103" s="15">
        <v>3167</v>
      </c>
      <c r="D103" s="15">
        <v>215</v>
      </c>
      <c r="E103" s="15">
        <v>398</v>
      </c>
      <c r="F103" s="15">
        <v>78</v>
      </c>
      <c r="G103" s="15">
        <v>0</v>
      </c>
      <c r="H103" s="15">
        <v>4324</v>
      </c>
    </row>
    <row r="104" spans="1:8" x14ac:dyDescent="0.25">
      <c r="A104" s="16">
        <v>19</v>
      </c>
      <c r="B104" s="15">
        <v>816</v>
      </c>
      <c r="C104" s="15">
        <v>3155</v>
      </c>
      <c r="D104" s="15">
        <v>10</v>
      </c>
      <c r="E104" s="15">
        <v>292</v>
      </c>
      <c r="F104" s="15">
        <v>78</v>
      </c>
      <c r="G104" s="15">
        <v>0</v>
      </c>
      <c r="H104" s="15">
        <v>4351</v>
      </c>
    </row>
    <row r="105" spans="1:8" x14ac:dyDescent="0.25">
      <c r="A105" s="16">
        <v>20</v>
      </c>
      <c r="B105" s="15">
        <v>816</v>
      </c>
      <c r="C105" s="15">
        <v>3167</v>
      </c>
      <c r="D105" s="15">
        <v>0</v>
      </c>
      <c r="E105" s="15">
        <v>202</v>
      </c>
      <c r="F105" s="15">
        <v>78</v>
      </c>
      <c r="G105" s="15">
        <v>87</v>
      </c>
      <c r="H105" s="15">
        <v>4350</v>
      </c>
    </row>
    <row r="106" spans="1:8" x14ac:dyDescent="0.25">
      <c r="A106" s="16">
        <v>21</v>
      </c>
      <c r="B106" s="15">
        <v>816</v>
      </c>
      <c r="C106" s="15">
        <v>3167</v>
      </c>
      <c r="D106" s="15">
        <v>0</v>
      </c>
      <c r="E106" s="15">
        <v>185</v>
      </c>
      <c r="F106" s="15">
        <v>78</v>
      </c>
      <c r="G106" s="15">
        <v>58</v>
      </c>
      <c r="H106" s="15">
        <v>4304</v>
      </c>
    </row>
    <row r="107" spans="1:8" x14ac:dyDescent="0.25">
      <c r="A107" s="16">
        <v>22</v>
      </c>
      <c r="B107" s="15">
        <v>663</v>
      </c>
      <c r="C107" s="15">
        <v>3167</v>
      </c>
      <c r="D107" s="15">
        <v>0</v>
      </c>
      <c r="E107" s="15">
        <v>198</v>
      </c>
      <c r="F107" s="15">
        <v>78</v>
      </c>
      <c r="G107" s="15">
        <v>0</v>
      </c>
      <c r="H107" s="15">
        <v>4106</v>
      </c>
    </row>
    <row r="108" spans="1:8" x14ac:dyDescent="0.25">
      <c r="A108" s="16">
        <v>23</v>
      </c>
      <c r="B108" s="15">
        <v>539</v>
      </c>
      <c r="C108" s="15">
        <v>3167</v>
      </c>
      <c r="D108" s="15">
        <v>0</v>
      </c>
      <c r="E108" s="15">
        <v>212</v>
      </c>
      <c r="F108" s="15">
        <v>78</v>
      </c>
      <c r="G108" s="15">
        <v>0</v>
      </c>
      <c r="H108" s="15">
        <v>3996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E7A1-AF8F-483D-9049-FBC425D6C340}">
  <dimension ref="A4:AH47"/>
  <sheetViews>
    <sheetView tabSelected="1" topLeftCell="R9" workbookViewId="0">
      <selection activeCell="AI48" sqref="AI48"/>
    </sheetView>
  </sheetViews>
  <sheetFormatPr defaultRowHeight="15" x14ac:dyDescent="0.25"/>
  <cols>
    <col min="1" max="1" width="8.85546875" customWidth="1"/>
    <col min="2" max="2" width="41.28515625" bestFit="1" customWidth="1"/>
    <col min="3" max="3" width="21.140625" bestFit="1" customWidth="1"/>
    <col min="14" max="14" width="19.42578125" bestFit="1" customWidth="1"/>
  </cols>
  <sheetData>
    <row r="4" spans="1:28" x14ac:dyDescent="0.25">
      <c r="A4" t="s">
        <v>53</v>
      </c>
      <c r="C4" s="3" t="s">
        <v>2</v>
      </c>
      <c r="D4" s="3"/>
      <c r="E4" s="3"/>
    </row>
    <row r="5" spans="1:28" x14ac:dyDescent="0.25">
      <c r="B5" t="s">
        <v>1</v>
      </c>
      <c r="C5" t="s">
        <v>60</v>
      </c>
      <c r="D5" t="s">
        <v>51</v>
      </c>
      <c r="E5" t="s">
        <v>52</v>
      </c>
    </row>
    <row r="6" spans="1:28" x14ac:dyDescent="0.25">
      <c r="B6">
        <v>0</v>
      </c>
      <c r="C6">
        <v>53315</v>
      </c>
      <c r="D6" s="31">
        <f>Sheet1!$C$14</f>
        <v>17660</v>
      </c>
      <c r="E6">
        <v>17155</v>
      </c>
    </row>
    <row r="7" spans="1:28" x14ac:dyDescent="0.25">
      <c r="B7" s="2">
        <v>0.18</v>
      </c>
      <c r="C7">
        <v>56002</v>
      </c>
      <c r="D7" s="31">
        <f>Sheet1!$C$16</f>
        <v>17805</v>
      </c>
      <c r="E7">
        <v>17315</v>
      </c>
    </row>
    <row r="8" spans="1:28" x14ac:dyDescent="0.25">
      <c r="B8" s="2">
        <v>0.3</v>
      </c>
      <c r="C8">
        <v>62374</v>
      </c>
      <c r="D8" s="31">
        <f>Sheet1!$C$18</f>
        <v>18174</v>
      </c>
      <c r="E8">
        <v>17691</v>
      </c>
    </row>
    <row r="13" spans="1:28" x14ac:dyDescent="0.25">
      <c r="A13" t="s">
        <v>54</v>
      </c>
      <c r="C13" t="s">
        <v>4</v>
      </c>
      <c r="D13" t="s">
        <v>5</v>
      </c>
      <c r="E13" t="s">
        <v>6</v>
      </c>
      <c r="F13" t="s">
        <v>7</v>
      </c>
    </row>
    <row r="14" spans="1:28" x14ac:dyDescent="0.25">
      <c r="A14" t="s">
        <v>65</v>
      </c>
      <c r="B14" t="s">
        <v>73</v>
      </c>
      <c r="C14" s="7">
        <v>1946</v>
      </c>
      <c r="D14" s="7">
        <v>0</v>
      </c>
      <c r="E14" s="7">
        <v>93</v>
      </c>
      <c r="F14" s="7">
        <v>0</v>
      </c>
    </row>
    <row r="15" spans="1:28" x14ac:dyDescent="0.25">
      <c r="B15" t="s">
        <v>74</v>
      </c>
      <c r="C15" s="31">
        <f>Sheet1!H14</f>
        <v>1174</v>
      </c>
      <c r="D15" s="31">
        <f>Sheet1!I14</f>
        <v>2404</v>
      </c>
      <c r="E15" s="31">
        <f>Sheet1!J14</f>
        <v>0</v>
      </c>
      <c r="F15" s="31">
        <f>Sheet1!K14</f>
        <v>0</v>
      </c>
      <c r="Z15" t="s">
        <v>65</v>
      </c>
      <c r="AA15" t="s">
        <v>73</v>
      </c>
      <c r="AB15" s="2">
        <v>0.25572329254237186</v>
      </c>
    </row>
    <row r="16" spans="1:28" x14ac:dyDescent="0.25">
      <c r="B16" t="s">
        <v>75</v>
      </c>
      <c r="C16" s="7">
        <v>1757</v>
      </c>
      <c r="D16" s="7">
        <v>1814</v>
      </c>
      <c r="E16" s="7">
        <v>0</v>
      </c>
      <c r="F16" s="7">
        <v>0</v>
      </c>
      <c r="AA16" t="s">
        <v>74</v>
      </c>
      <c r="AB16" s="2">
        <v>1.1163659214299968E-2</v>
      </c>
    </row>
    <row r="17" spans="1:34" x14ac:dyDescent="0.25">
      <c r="A17" t="s">
        <v>66</v>
      </c>
      <c r="B17" t="s">
        <v>73</v>
      </c>
      <c r="C17" s="7">
        <v>1631</v>
      </c>
      <c r="D17" s="7">
        <v>0</v>
      </c>
      <c r="E17" s="7">
        <v>1632</v>
      </c>
      <c r="F17" s="7">
        <v>0</v>
      </c>
      <c r="AA17" t="s">
        <v>75</v>
      </c>
      <c r="AB17" s="2">
        <v>1.0749693993334862E-2</v>
      </c>
    </row>
    <row r="18" spans="1:34" x14ac:dyDescent="0.25">
      <c r="B18" t="s">
        <v>74</v>
      </c>
      <c r="C18" s="31">
        <f>Sheet1!H16</f>
        <v>1166</v>
      </c>
      <c r="D18" s="31">
        <f>Sheet1!I16</f>
        <v>2404</v>
      </c>
      <c r="E18" s="31">
        <f>Sheet1!J16</f>
        <v>1603</v>
      </c>
      <c r="F18" s="31">
        <f>Sheet1!K16</f>
        <v>0</v>
      </c>
      <c r="Z18" t="s">
        <v>66</v>
      </c>
      <c r="AA18" t="s">
        <v>73</v>
      </c>
      <c r="AB18" s="2">
        <v>0.24723849459611588</v>
      </c>
    </row>
    <row r="19" spans="1:34" x14ac:dyDescent="0.25">
      <c r="B19" t="s">
        <v>75</v>
      </c>
      <c r="C19" s="7">
        <v>1710</v>
      </c>
      <c r="D19" s="7">
        <v>1859</v>
      </c>
      <c r="E19" s="7">
        <v>1599</v>
      </c>
      <c r="F19" s="7">
        <v>0</v>
      </c>
      <c r="AA19" t="s">
        <v>74</v>
      </c>
      <c r="AB19" s="2">
        <v>1.1172593715471876E-2</v>
      </c>
      <c r="AG19" t="s">
        <v>76</v>
      </c>
    </row>
    <row r="20" spans="1:34" x14ac:dyDescent="0.25">
      <c r="A20" t="s">
        <v>67</v>
      </c>
      <c r="B20" t="s">
        <v>73</v>
      </c>
      <c r="C20" s="7">
        <v>1333</v>
      </c>
      <c r="D20" s="7">
        <v>0</v>
      </c>
      <c r="E20" s="7">
        <v>3506</v>
      </c>
      <c r="F20" s="7">
        <v>0</v>
      </c>
      <c r="AA20" t="s">
        <v>75</v>
      </c>
      <c r="AB20" s="2">
        <v>1.074820490980621E-2</v>
      </c>
    </row>
    <row r="21" spans="1:34" x14ac:dyDescent="0.25">
      <c r="B21" t="s">
        <v>74</v>
      </c>
      <c r="C21" s="31">
        <f>Sheet1!H18</f>
        <v>1127</v>
      </c>
      <c r="D21" s="31">
        <f>Sheet1!I18</f>
        <v>2440</v>
      </c>
      <c r="E21" s="31">
        <f>Sheet1!J18</f>
        <v>3462</v>
      </c>
      <c r="F21" s="31">
        <f>Sheet1!K18</f>
        <v>0</v>
      </c>
      <c r="Z21" t="s">
        <v>67</v>
      </c>
      <c r="AA21" t="s">
        <v>73</v>
      </c>
      <c r="AB21" s="2">
        <v>0.2647009771366115</v>
      </c>
    </row>
    <row r="22" spans="1:34" x14ac:dyDescent="0.25">
      <c r="B22" t="s">
        <v>75</v>
      </c>
      <c r="C22" s="7">
        <v>1617</v>
      </c>
      <c r="D22" s="7">
        <v>1947</v>
      </c>
      <c r="E22" s="7">
        <v>3453</v>
      </c>
      <c r="F22" s="7">
        <v>0</v>
      </c>
      <c r="AA22" t="s">
        <v>74</v>
      </c>
      <c r="AB22" s="2">
        <v>1.1139833877841544E-2</v>
      </c>
    </row>
    <row r="23" spans="1:34" x14ac:dyDescent="0.25">
      <c r="AA23" t="s">
        <v>75</v>
      </c>
      <c r="AB23" s="2">
        <v>1.075713941097812E-2</v>
      </c>
    </row>
    <row r="24" spans="1:34" x14ac:dyDescent="0.25">
      <c r="B24" t="s">
        <v>69</v>
      </c>
      <c r="C24" s="7">
        <v>671554</v>
      </c>
    </row>
    <row r="25" spans="1:34" x14ac:dyDescent="0.25">
      <c r="B25" t="s">
        <v>70</v>
      </c>
      <c r="D25" s="30">
        <f>SUM(D28:D47)/$C$24</f>
        <v>0.25572329254237186</v>
      </c>
      <c r="E25" s="30">
        <f t="shared" ref="E25:L25" si="0">SUM(E28:E47)/$C$24</f>
        <v>0.24723849459611588</v>
      </c>
      <c r="F25" s="30">
        <f t="shared" si="0"/>
        <v>0.2647009771366115</v>
      </c>
      <c r="G25" s="30">
        <f t="shared" si="0"/>
        <v>1.1163659214299968E-2</v>
      </c>
      <c r="H25" s="30">
        <f t="shared" si="0"/>
        <v>1.1172593715471876E-2</v>
      </c>
      <c r="I25" s="30">
        <f t="shared" si="0"/>
        <v>1.1139833877841544E-2</v>
      </c>
      <c r="J25" s="30">
        <f t="shared" si="0"/>
        <v>1.0749693993334862E-2</v>
      </c>
      <c r="K25" s="30">
        <f t="shared" si="0"/>
        <v>1.074820490980621E-2</v>
      </c>
      <c r="L25" s="30">
        <f t="shared" si="0"/>
        <v>1.075713941097812E-2</v>
      </c>
      <c r="N25" t="s">
        <v>72</v>
      </c>
    </row>
    <row r="26" spans="1:34" x14ac:dyDescent="0.25">
      <c r="B26" t="s">
        <v>68</v>
      </c>
      <c r="D26" t="s">
        <v>62</v>
      </c>
      <c r="E26" t="s">
        <v>62</v>
      </c>
      <c r="F26" t="s">
        <v>62</v>
      </c>
      <c r="G26" t="s">
        <v>63</v>
      </c>
      <c r="H26" t="s">
        <v>63</v>
      </c>
      <c r="I26" t="s">
        <v>63</v>
      </c>
      <c r="J26" t="s">
        <v>64</v>
      </c>
      <c r="K26" t="s">
        <v>64</v>
      </c>
      <c r="L26" t="s">
        <v>64</v>
      </c>
      <c r="N26" t="s">
        <v>62</v>
      </c>
      <c r="O26" t="s">
        <v>62</v>
      </c>
      <c r="P26" t="s">
        <v>62</v>
      </c>
      <c r="Q26" t="s">
        <v>63</v>
      </c>
      <c r="R26" t="s">
        <v>63</v>
      </c>
      <c r="S26" t="s">
        <v>63</v>
      </c>
      <c r="T26" t="s">
        <v>64</v>
      </c>
      <c r="U26" t="s">
        <v>64</v>
      </c>
      <c r="V26" t="s">
        <v>64</v>
      </c>
    </row>
    <row r="27" spans="1:34" x14ac:dyDescent="0.25">
      <c r="B27" t="s">
        <v>61</v>
      </c>
      <c r="C27" t="s">
        <v>71</v>
      </c>
      <c r="D27" t="s">
        <v>65</v>
      </c>
      <c r="E27" t="s">
        <v>66</v>
      </c>
      <c r="F27" t="s">
        <v>67</v>
      </c>
      <c r="G27" t="s">
        <v>65</v>
      </c>
      <c r="H27" t="s">
        <v>66</v>
      </c>
      <c r="I27" t="s">
        <v>67</v>
      </c>
      <c r="J27" t="s">
        <v>65</v>
      </c>
      <c r="K27" t="s">
        <v>66</v>
      </c>
      <c r="L27" t="s">
        <v>67</v>
      </c>
      <c r="N27" t="s">
        <v>65</v>
      </c>
      <c r="O27" t="s">
        <v>66</v>
      </c>
      <c r="P27" t="s">
        <v>67</v>
      </c>
      <c r="Q27" t="s">
        <v>65</v>
      </c>
      <c r="R27" t="s">
        <v>66</v>
      </c>
      <c r="S27" t="s">
        <v>67</v>
      </c>
      <c r="T27" t="s">
        <v>65</v>
      </c>
      <c r="U27" t="s">
        <v>66</v>
      </c>
      <c r="V27" t="s">
        <v>67</v>
      </c>
    </row>
    <row r="28" spans="1:34" x14ac:dyDescent="0.25">
      <c r="B28" s="6">
        <v>0</v>
      </c>
      <c r="C28">
        <v>25608</v>
      </c>
      <c r="D28">
        <v>13869</v>
      </c>
      <c r="E28">
        <v>13869</v>
      </c>
      <c r="F28">
        <v>13869</v>
      </c>
      <c r="G28">
        <v>7192</v>
      </c>
      <c r="H28">
        <v>7192</v>
      </c>
      <c r="I28">
        <v>7192</v>
      </c>
      <c r="J28">
        <v>7192</v>
      </c>
      <c r="K28">
        <v>7192</v>
      </c>
      <c r="L28">
        <v>7192</v>
      </c>
      <c r="N28" s="2">
        <f>D28/$C28</f>
        <v>0.54158856607310213</v>
      </c>
      <c r="O28" s="2">
        <f t="shared" ref="O28:V28" si="1">E28/$C28</f>
        <v>0.54158856607310213</v>
      </c>
      <c r="P28" s="2">
        <f t="shared" si="1"/>
        <v>0.54158856607310213</v>
      </c>
      <c r="Q28" s="2">
        <f t="shared" si="1"/>
        <v>0.28084973445798189</v>
      </c>
      <c r="R28" s="2">
        <f t="shared" si="1"/>
        <v>0.28084973445798189</v>
      </c>
      <c r="S28" s="2">
        <f t="shared" si="1"/>
        <v>0.28084973445798189</v>
      </c>
      <c r="T28" s="2">
        <f t="shared" si="1"/>
        <v>0.28084973445798189</v>
      </c>
      <c r="U28" s="2">
        <f t="shared" si="1"/>
        <v>0.28084973445798189</v>
      </c>
      <c r="V28" s="2">
        <f t="shared" si="1"/>
        <v>0.28084973445798189</v>
      </c>
      <c r="Z28" t="s">
        <v>65</v>
      </c>
      <c r="AC28" t="s">
        <v>66</v>
      </c>
      <c r="AF28" t="s">
        <v>67</v>
      </c>
    </row>
    <row r="29" spans="1:34" x14ac:dyDescent="0.25">
      <c r="B29" s="6">
        <v>1</v>
      </c>
      <c r="C29">
        <v>26315</v>
      </c>
      <c r="D29">
        <v>14764</v>
      </c>
      <c r="E29">
        <v>13683</v>
      </c>
      <c r="F29">
        <v>13170</v>
      </c>
      <c r="G29">
        <v>151</v>
      </c>
      <c r="H29">
        <v>151</v>
      </c>
      <c r="I29">
        <v>151</v>
      </c>
      <c r="J29">
        <v>0</v>
      </c>
      <c r="K29">
        <v>0</v>
      </c>
      <c r="L29">
        <v>0</v>
      </c>
      <c r="N29" s="2">
        <f t="shared" ref="N29:N47" si="2">D29/$C29</f>
        <v>0.561048831464944</v>
      </c>
      <c r="O29" s="2">
        <f t="shared" ref="O29:O47" si="3">E29/$C29</f>
        <v>0.51996959908797269</v>
      </c>
      <c r="P29" s="2">
        <f t="shared" ref="P29:P47" si="4">F29/$C29</f>
        <v>0.50047501425042751</v>
      </c>
      <c r="Q29" s="2">
        <f t="shared" ref="Q29:Q47" si="5">G29/$C29</f>
        <v>5.7381721451643551E-3</v>
      </c>
      <c r="R29" s="2">
        <f t="shared" ref="R29:R47" si="6">H29/$C29</f>
        <v>5.7381721451643551E-3</v>
      </c>
      <c r="S29" s="2">
        <f t="shared" ref="S29:S47" si="7">I29/$C29</f>
        <v>5.7381721451643551E-3</v>
      </c>
      <c r="T29" s="2">
        <f t="shared" ref="T29:T47" si="8">J29/$C29</f>
        <v>0</v>
      </c>
      <c r="U29" s="2">
        <f t="shared" ref="U29:U47" si="9">K29/$C29</f>
        <v>0</v>
      </c>
      <c r="V29" s="2">
        <f t="shared" ref="V29:V47" si="10">L29/$C29</f>
        <v>0</v>
      </c>
      <c r="Z29" t="s">
        <v>62</v>
      </c>
      <c r="AA29" t="s">
        <v>63</v>
      </c>
      <c r="AB29" t="s">
        <v>64</v>
      </c>
      <c r="AC29" t="s">
        <v>62</v>
      </c>
      <c r="AD29" t="s">
        <v>63</v>
      </c>
      <c r="AE29" t="s">
        <v>64</v>
      </c>
      <c r="AF29" t="s">
        <v>62</v>
      </c>
      <c r="AG29" t="s">
        <v>63</v>
      </c>
      <c r="AH29" t="s">
        <v>64</v>
      </c>
    </row>
    <row r="30" spans="1:34" x14ac:dyDescent="0.25">
      <c r="B30" s="6">
        <v>2</v>
      </c>
      <c r="C30">
        <v>27042</v>
      </c>
      <c r="D30">
        <v>6857</v>
      </c>
      <c r="E30">
        <v>11684</v>
      </c>
      <c r="F30">
        <v>14409</v>
      </c>
      <c r="G30">
        <v>137</v>
      </c>
      <c r="H30">
        <v>137</v>
      </c>
      <c r="I30">
        <v>108</v>
      </c>
      <c r="J30">
        <v>0</v>
      </c>
      <c r="K30">
        <v>0</v>
      </c>
      <c r="L30">
        <v>0</v>
      </c>
      <c r="N30" s="2">
        <f t="shared" si="2"/>
        <v>0.25356852303823679</v>
      </c>
      <c r="O30" s="2">
        <f t="shared" si="3"/>
        <v>0.43206863397677686</v>
      </c>
      <c r="P30" s="2">
        <f t="shared" si="4"/>
        <v>0.53283780785444868</v>
      </c>
      <c r="Q30" s="2">
        <f t="shared" si="5"/>
        <v>5.0661933288957918E-3</v>
      </c>
      <c r="R30" s="2">
        <f t="shared" si="6"/>
        <v>5.0661933288957918E-3</v>
      </c>
      <c r="S30" s="2">
        <f t="shared" si="7"/>
        <v>3.9937874417572666E-3</v>
      </c>
      <c r="T30" s="2">
        <f t="shared" si="8"/>
        <v>0</v>
      </c>
      <c r="U30" s="2">
        <f t="shared" si="9"/>
        <v>0</v>
      </c>
      <c r="V30" s="2">
        <f t="shared" si="10"/>
        <v>0</v>
      </c>
      <c r="Z30" s="2">
        <v>0.25572329254237186</v>
      </c>
      <c r="AA30" s="2">
        <v>1.1163659214299968E-2</v>
      </c>
      <c r="AB30" s="2">
        <v>1.0749693993334862E-2</v>
      </c>
      <c r="AC30" s="2">
        <v>0.24723849459611588</v>
      </c>
      <c r="AD30" s="2">
        <v>1.1172593715471876E-2</v>
      </c>
      <c r="AE30" s="2">
        <v>1.074820490980621E-2</v>
      </c>
      <c r="AF30" s="2">
        <v>0.2647009771366115</v>
      </c>
      <c r="AG30" s="2">
        <v>1.1139833877841544E-2</v>
      </c>
      <c r="AH30" s="2">
        <v>1.075713941097812E-2</v>
      </c>
    </row>
    <row r="31" spans="1:34" x14ac:dyDescent="0.25">
      <c r="B31" s="6">
        <v>3</v>
      </c>
      <c r="C31">
        <v>27788</v>
      </c>
      <c r="D31">
        <v>7921</v>
      </c>
      <c r="E31">
        <v>12643</v>
      </c>
      <c r="F31">
        <v>14571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s="2">
        <f t="shared" si="2"/>
        <v>0.28505110119476035</v>
      </c>
      <c r="O31" s="2">
        <f t="shared" si="3"/>
        <v>0.45498056715128832</v>
      </c>
      <c r="P31" s="2">
        <f t="shared" si="4"/>
        <v>0.52436303440333953</v>
      </c>
      <c r="Q31" s="2">
        <f t="shared" si="5"/>
        <v>0</v>
      </c>
      <c r="R31" s="2">
        <f t="shared" si="6"/>
        <v>0</v>
      </c>
      <c r="S31" s="2">
        <f t="shared" si="7"/>
        <v>0</v>
      </c>
      <c r="T31" s="2">
        <f t="shared" si="8"/>
        <v>0</v>
      </c>
      <c r="U31" s="2">
        <f t="shared" si="9"/>
        <v>0</v>
      </c>
      <c r="V31" s="2">
        <f t="shared" si="10"/>
        <v>0</v>
      </c>
    </row>
    <row r="32" spans="1:34" x14ac:dyDescent="0.25">
      <c r="B32" s="6">
        <v>4</v>
      </c>
      <c r="C32">
        <v>28554</v>
      </c>
      <c r="D32">
        <v>3389</v>
      </c>
      <c r="E32">
        <v>3585</v>
      </c>
      <c r="F32">
        <v>6754</v>
      </c>
      <c r="G32">
        <v>6</v>
      </c>
      <c r="H32">
        <v>6</v>
      </c>
      <c r="I32">
        <v>0</v>
      </c>
      <c r="J32">
        <v>10</v>
      </c>
      <c r="K32">
        <v>6</v>
      </c>
      <c r="L32">
        <v>0</v>
      </c>
      <c r="N32" s="2">
        <f t="shared" si="2"/>
        <v>0.11868739931358128</v>
      </c>
      <c r="O32" s="2">
        <f t="shared" si="3"/>
        <v>0.12555158646774534</v>
      </c>
      <c r="P32" s="2">
        <f t="shared" si="4"/>
        <v>0.23653428591440778</v>
      </c>
      <c r="Q32" s="2">
        <f t="shared" si="5"/>
        <v>2.101281781886951E-4</v>
      </c>
      <c r="R32" s="2">
        <f t="shared" si="6"/>
        <v>2.101281781886951E-4</v>
      </c>
      <c r="S32" s="2">
        <f t="shared" si="7"/>
        <v>0</v>
      </c>
      <c r="T32" s="2">
        <f t="shared" si="8"/>
        <v>3.5021363031449183E-4</v>
      </c>
      <c r="U32" s="2">
        <f t="shared" si="9"/>
        <v>2.101281781886951E-4</v>
      </c>
      <c r="V32" s="2">
        <f t="shared" si="10"/>
        <v>0</v>
      </c>
    </row>
    <row r="33" spans="2:22" x14ac:dyDescent="0.25">
      <c r="B33" s="6">
        <v>5</v>
      </c>
      <c r="C33">
        <v>29343</v>
      </c>
      <c r="D33">
        <v>4012</v>
      </c>
      <c r="E33">
        <v>3989</v>
      </c>
      <c r="F33">
        <v>7091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N33" s="2">
        <f t="shared" si="2"/>
        <v>0.13672766929080191</v>
      </c>
      <c r="O33" s="2">
        <f t="shared" si="3"/>
        <v>0.13594383669018165</v>
      </c>
      <c r="P33" s="2">
        <f t="shared" si="4"/>
        <v>0.24165899873905192</v>
      </c>
      <c r="Q33" s="2">
        <f t="shared" si="5"/>
        <v>0</v>
      </c>
      <c r="R33" s="2">
        <f t="shared" si="6"/>
        <v>0</v>
      </c>
      <c r="S33" s="2">
        <f t="shared" si="7"/>
        <v>0</v>
      </c>
      <c r="T33" s="2">
        <f t="shared" si="8"/>
        <v>1.3631871315134786E-4</v>
      </c>
      <c r="U33" s="2">
        <f t="shared" si="9"/>
        <v>0</v>
      </c>
      <c r="V33" s="2">
        <f t="shared" si="10"/>
        <v>0</v>
      </c>
    </row>
    <row r="34" spans="2:22" x14ac:dyDescent="0.25">
      <c r="B34" s="6">
        <v>6</v>
      </c>
      <c r="C34">
        <v>30152</v>
      </c>
      <c r="D34">
        <v>3703</v>
      </c>
      <c r="E34">
        <v>4437</v>
      </c>
      <c r="F34">
        <v>7495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s="2">
        <f t="shared" si="2"/>
        <v>0.12281109047492704</v>
      </c>
      <c r="O34" s="2">
        <f t="shared" si="3"/>
        <v>0.14715441761740514</v>
      </c>
      <c r="P34" s="2">
        <f t="shared" si="4"/>
        <v>0.24857389227911914</v>
      </c>
      <c r="Q34" s="2">
        <f t="shared" si="5"/>
        <v>0</v>
      </c>
      <c r="R34" s="2">
        <f t="shared" si="6"/>
        <v>0</v>
      </c>
      <c r="S34" s="2">
        <f t="shared" si="7"/>
        <v>0</v>
      </c>
      <c r="T34" s="2">
        <f t="shared" si="8"/>
        <v>0</v>
      </c>
      <c r="U34" s="2">
        <f t="shared" si="9"/>
        <v>0</v>
      </c>
      <c r="V34" s="2">
        <f t="shared" si="10"/>
        <v>0</v>
      </c>
    </row>
    <row r="35" spans="2:22" x14ac:dyDescent="0.25">
      <c r="B35" s="6">
        <v>7</v>
      </c>
      <c r="C35">
        <v>30984</v>
      </c>
      <c r="D35">
        <v>4541</v>
      </c>
      <c r="E35">
        <v>4916</v>
      </c>
      <c r="F35">
        <v>7925</v>
      </c>
      <c r="G35">
        <v>0</v>
      </c>
      <c r="H35">
        <v>11</v>
      </c>
      <c r="I35">
        <v>14</v>
      </c>
      <c r="J35">
        <v>0</v>
      </c>
      <c r="K35">
        <v>11</v>
      </c>
      <c r="L35">
        <v>10</v>
      </c>
      <c r="N35" s="2">
        <f t="shared" si="2"/>
        <v>0.14655951458817454</v>
      </c>
      <c r="O35" s="2">
        <f t="shared" si="3"/>
        <v>0.15866253550219467</v>
      </c>
      <c r="P35" s="2">
        <f t="shared" si="4"/>
        <v>0.25577717531629229</v>
      </c>
      <c r="Q35" s="2">
        <f t="shared" si="5"/>
        <v>0</v>
      </c>
      <c r="R35" s="2">
        <f t="shared" si="6"/>
        <v>3.5502194681125745E-4</v>
      </c>
      <c r="S35" s="2">
        <f t="shared" si="7"/>
        <v>4.5184611412341856E-4</v>
      </c>
      <c r="T35" s="2">
        <f t="shared" si="8"/>
        <v>0</v>
      </c>
      <c r="U35" s="2">
        <f t="shared" si="9"/>
        <v>3.5502194681125745E-4</v>
      </c>
      <c r="V35" s="2">
        <f t="shared" si="10"/>
        <v>3.2274722437387036E-4</v>
      </c>
    </row>
    <row r="36" spans="2:22" x14ac:dyDescent="0.25">
      <c r="B36" s="6">
        <v>8</v>
      </c>
      <c r="C36">
        <v>31841</v>
      </c>
      <c r="D36">
        <v>4190</v>
      </c>
      <c r="E36">
        <v>5512</v>
      </c>
      <c r="F36">
        <v>8502</v>
      </c>
      <c r="G36">
        <v>11</v>
      </c>
      <c r="H36">
        <v>4</v>
      </c>
      <c r="I36">
        <v>9</v>
      </c>
      <c r="J36">
        <v>11</v>
      </c>
      <c r="K36">
        <v>5</v>
      </c>
      <c r="L36">
        <v>11</v>
      </c>
      <c r="N36" s="2">
        <f t="shared" si="2"/>
        <v>0.13159134449294935</v>
      </c>
      <c r="O36" s="2">
        <f t="shared" si="3"/>
        <v>0.17311014101315914</v>
      </c>
      <c r="P36" s="2">
        <f t="shared" si="4"/>
        <v>0.26701422694010868</v>
      </c>
      <c r="Q36" s="2">
        <f t="shared" si="5"/>
        <v>3.4546653685499828E-4</v>
      </c>
      <c r="R36" s="2">
        <f t="shared" si="6"/>
        <v>1.2562419521999936E-4</v>
      </c>
      <c r="S36" s="2">
        <f t="shared" si="7"/>
        <v>2.8265443924499858E-4</v>
      </c>
      <c r="T36" s="2">
        <f t="shared" si="8"/>
        <v>3.4546653685499828E-4</v>
      </c>
      <c r="U36" s="2">
        <f t="shared" si="9"/>
        <v>1.5703024402499922E-4</v>
      </c>
      <c r="V36" s="2">
        <f t="shared" si="10"/>
        <v>3.4546653685499828E-4</v>
      </c>
    </row>
    <row r="37" spans="2:22" x14ac:dyDescent="0.25">
      <c r="B37" s="6">
        <v>9</v>
      </c>
      <c r="C37">
        <v>32719</v>
      </c>
      <c r="D37">
        <v>4949</v>
      </c>
      <c r="E37">
        <v>4881</v>
      </c>
      <c r="F37">
        <v>5845</v>
      </c>
      <c r="G37">
        <v>0</v>
      </c>
      <c r="H37">
        <v>1</v>
      </c>
      <c r="I37">
        <v>2</v>
      </c>
      <c r="J37">
        <v>2</v>
      </c>
      <c r="K37">
        <v>2</v>
      </c>
      <c r="L37">
        <v>3</v>
      </c>
      <c r="N37" s="2">
        <f t="shared" si="2"/>
        <v>0.15125767902442006</v>
      </c>
      <c r="O37" s="2">
        <f t="shared" si="3"/>
        <v>0.1491793758977964</v>
      </c>
      <c r="P37" s="2">
        <f t="shared" si="4"/>
        <v>0.17864237904581437</v>
      </c>
      <c r="Q37" s="2">
        <f t="shared" si="5"/>
        <v>0</v>
      </c>
      <c r="R37" s="2">
        <f t="shared" si="6"/>
        <v>3.056328127387756E-5</v>
      </c>
      <c r="S37" s="2">
        <f t="shared" si="7"/>
        <v>6.1126562547755121E-5</v>
      </c>
      <c r="T37" s="2">
        <f t="shared" si="8"/>
        <v>6.1126562547755121E-5</v>
      </c>
      <c r="U37" s="2">
        <f t="shared" si="9"/>
        <v>6.1126562547755121E-5</v>
      </c>
      <c r="V37" s="2">
        <f t="shared" si="10"/>
        <v>9.1689843821632694E-5</v>
      </c>
    </row>
    <row r="38" spans="2:22" x14ac:dyDescent="0.25">
      <c r="B38" s="6">
        <v>10</v>
      </c>
      <c r="C38">
        <v>33621</v>
      </c>
      <c r="D38">
        <v>5774</v>
      </c>
      <c r="E38">
        <v>5450</v>
      </c>
      <c r="F38">
        <v>6435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N38" s="2">
        <f t="shared" si="2"/>
        <v>0.1717379019065465</v>
      </c>
      <c r="O38" s="2">
        <f t="shared" si="3"/>
        <v>0.16210106778501532</v>
      </c>
      <c r="P38" s="2">
        <f t="shared" si="4"/>
        <v>0.19139823324707772</v>
      </c>
      <c r="Q38" s="2">
        <f t="shared" si="5"/>
        <v>0</v>
      </c>
      <c r="R38" s="2">
        <f t="shared" si="6"/>
        <v>0</v>
      </c>
      <c r="S38" s="2">
        <f t="shared" si="7"/>
        <v>0</v>
      </c>
      <c r="T38" s="2">
        <f t="shared" si="8"/>
        <v>0</v>
      </c>
      <c r="U38" s="2">
        <f t="shared" si="9"/>
        <v>0</v>
      </c>
      <c r="V38" s="2">
        <f t="shared" si="10"/>
        <v>2.9743315189911066E-5</v>
      </c>
    </row>
    <row r="39" spans="2:22" x14ac:dyDescent="0.25">
      <c r="B39" s="6">
        <v>11</v>
      </c>
      <c r="C39">
        <v>34549</v>
      </c>
      <c r="D39">
        <v>6662</v>
      </c>
      <c r="E39">
        <v>6059</v>
      </c>
      <c r="F39">
        <v>5339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N39" s="2">
        <f t="shared" si="2"/>
        <v>0.19282757822223509</v>
      </c>
      <c r="O39" s="2">
        <f t="shared" si="3"/>
        <v>0.17537410634171757</v>
      </c>
      <c r="P39" s="2">
        <f t="shared" si="4"/>
        <v>0.15453413991721901</v>
      </c>
      <c r="Q39" s="2">
        <f t="shared" si="5"/>
        <v>0</v>
      </c>
      <c r="R39" s="2">
        <f t="shared" si="6"/>
        <v>0</v>
      </c>
      <c r="S39" s="2">
        <f t="shared" si="7"/>
        <v>0</v>
      </c>
      <c r="T39" s="2">
        <f t="shared" si="8"/>
        <v>0</v>
      </c>
      <c r="U39" s="2">
        <f t="shared" si="9"/>
        <v>0</v>
      </c>
      <c r="V39" s="2">
        <f t="shared" si="10"/>
        <v>0</v>
      </c>
    </row>
    <row r="40" spans="2:22" x14ac:dyDescent="0.25">
      <c r="B40" s="6">
        <v>12</v>
      </c>
      <c r="C40">
        <v>35504</v>
      </c>
      <c r="D40">
        <v>7578</v>
      </c>
      <c r="E40">
        <v>6729</v>
      </c>
      <c r="F40">
        <v>5924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 s="2">
        <f t="shared" si="2"/>
        <v>0.2134407390716539</v>
      </c>
      <c r="O40" s="2">
        <f t="shared" si="3"/>
        <v>0.18952794051374494</v>
      </c>
      <c r="P40" s="2">
        <f t="shared" si="4"/>
        <v>0.16685443893645788</v>
      </c>
      <c r="Q40" s="2">
        <f t="shared" si="5"/>
        <v>0</v>
      </c>
      <c r="R40" s="2">
        <f t="shared" si="6"/>
        <v>0</v>
      </c>
      <c r="S40" s="2">
        <f t="shared" si="7"/>
        <v>0</v>
      </c>
      <c r="T40" s="2">
        <f t="shared" si="8"/>
        <v>0</v>
      </c>
      <c r="U40" s="2">
        <f t="shared" si="9"/>
        <v>0</v>
      </c>
      <c r="V40" s="2">
        <f t="shared" si="10"/>
        <v>0</v>
      </c>
    </row>
    <row r="41" spans="2:22" x14ac:dyDescent="0.25">
      <c r="B41" s="6">
        <v>13</v>
      </c>
      <c r="C41">
        <v>36484</v>
      </c>
      <c r="D41">
        <v>8469</v>
      </c>
      <c r="E41">
        <v>7442</v>
      </c>
      <c r="F41">
        <v>6550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N41" s="2">
        <f t="shared" si="2"/>
        <v>0.23212915250520777</v>
      </c>
      <c r="O41" s="2">
        <f t="shared" si="3"/>
        <v>0.20397982677338011</v>
      </c>
      <c r="P41" s="2">
        <f t="shared" si="4"/>
        <v>0.17953075320688522</v>
      </c>
      <c r="Q41" s="2">
        <f t="shared" si="5"/>
        <v>0</v>
      </c>
      <c r="R41" s="2">
        <f t="shared" si="6"/>
        <v>0</v>
      </c>
      <c r="S41" s="2">
        <f t="shared" si="7"/>
        <v>2.7409275298761101E-5</v>
      </c>
      <c r="T41" s="2">
        <f t="shared" si="8"/>
        <v>0</v>
      </c>
      <c r="U41" s="2">
        <f t="shared" si="9"/>
        <v>0</v>
      </c>
      <c r="V41" s="2">
        <f t="shared" si="10"/>
        <v>2.7409275298761101E-5</v>
      </c>
    </row>
    <row r="42" spans="2:22" x14ac:dyDescent="0.25">
      <c r="B42" s="6">
        <v>14</v>
      </c>
      <c r="C42">
        <v>37490</v>
      </c>
      <c r="D42">
        <v>9518</v>
      </c>
      <c r="E42">
        <v>8194</v>
      </c>
      <c r="F42">
        <v>7199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N42" s="2">
        <f t="shared" si="2"/>
        <v>0.25388103494265135</v>
      </c>
      <c r="O42" s="2">
        <f t="shared" si="3"/>
        <v>0.21856495065350759</v>
      </c>
      <c r="P42" s="2">
        <f t="shared" si="4"/>
        <v>0.19202453987730062</v>
      </c>
      <c r="Q42" s="2">
        <f t="shared" si="5"/>
        <v>0</v>
      </c>
      <c r="R42" s="2">
        <f t="shared" si="6"/>
        <v>0</v>
      </c>
      <c r="S42" s="2">
        <f t="shared" si="7"/>
        <v>0</v>
      </c>
      <c r="T42" s="2">
        <f t="shared" si="8"/>
        <v>0</v>
      </c>
      <c r="U42" s="2">
        <f t="shared" si="9"/>
        <v>0</v>
      </c>
      <c r="V42" s="2">
        <f t="shared" si="10"/>
        <v>2.6673779674579886E-5</v>
      </c>
    </row>
    <row r="43" spans="2:22" x14ac:dyDescent="0.25">
      <c r="B43" s="6">
        <v>15</v>
      </c>
      <c r="C43">
        <v>38525</v>
      </c>
      <c r="D43">
        <v>10742</v>
      </c>
      <c r="E43">
        <v>8988</v>
      </c>
      <c r="F43">
        <v>7867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N43" s="2">
        <f t="shared" si="2"/>
        <v>0.27883192731992212</v>
      </c>
      <c r="O43" s="2">
        <f t="shared" si="3"/>
        <v>0.23330304996755355</v>
      </c>
      <c r="P43" s="2">
        <f t="shared" si="4"/>
        <v>0.20420506164828034</v>
      </c>
      <c r="Q43" s="2">
        <f t="shared" si="5"/>
        <v>0</v>
      </c>
      <c r="R43" s="2">
        <f t="shared" si="6"/>
        <v>0</v>
      </c>
      <c r="S43" s="2">
        <f t="shared" si="7"/>
        <v>0</v>
      </c>
      <c r="T43" s="2">
        <f t="shared" si="8"/>
        <v>0</v>
      </c>
      <c r="U43" s="2">
        <f t="shared" si="9"/>
        <v>0</v>
      </c>
      <c r="V43" s="2">
        <f t="shared" si="10"/>
        <v>2.5957170668397145E-5</v>
      </c>
    </row>
    <row r="44" spans="2:22" x14ac:dyDescent="0.25">
      <c r="B44" s="6">
        <v>16</v>
      </c>
      <c r="C44">
        <v>39589</v>
      </c>
      <c r="D44">
        <v>11938</v>
      </c>
      <c r="E44">
        <v>9837</v>
      </c>
      <c r="F44">
        <v>8560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N44" s="2">
        <f t="shared" si="2"/>
        <v>0.30154840991184417</v>
      </c>
      <c r="O44" s="2">
        <f t="shared" si="3"/>
        <v>0.24847811260703731</v>
      </c>
      <c r="P44" s="2">
        <f t="shared" si="4"/>
        <v>0.21622167773876583</v>
      </c>
      <c r="Q44" s="2">
        <f t="shared" si="5"/>
        <v>0</v>
      </c>
      <c r="R44" s="2">
        <f t="shared" si="6"/>
        <v>0</v>
      </c>
      <c r="S44" s="2">
        <f t="shared" si="7"/>
        <v>2.5259541791911895E-5</v>
      </c>
      <c r="T44" s="2">
        <f t="shared" si="8"/>
        <v>0</v>
      </c>
      <c r="U44" s="2">
        <f t="shared" si="9"/>
        <v>0</v>
      </c>
      <c r="V44" s="2">
        <f t="shared" si="10"/>
        <v>2.5259541791911895E-5</v>
      </c>
    </row>
    <row r="45" spans="2:22" x14ac:dyDescent="0.25">
      <c r="B45" s="6">
        <v>17</v>
      </c>
      <c r="C45">
        <v>40680</v>
      </c>
      <c r="D45">
        <v>13091</v>
      </c>
      <c r="E45">
        <v>10932</v>
      </c>
      <c r="F45">
        <v>9296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N45" s="2">
        <f t="shared" si="2"/>
        <v>0.32180432645034412</v>
      </c>
      <c r="O45" s="2">
        <f t="shared" si="3"/>
        <v>0.26873156342182891</v>
      </c>
      <c r="P45" s="2">
        <f t="shared" si="4"/>
        <v>0.22851524090462144</v>
      </c>
      <c r="Q45" s="2">
        <f t="shared" si="5"/>
        <v>0</v>
      </c>
      <c r="R45" s="2">
        <f t="shared" si="6"/>
        <v>0</v>
      </c>
      <c r="S45" s="2">
        <f t="shared" si="7"/>
        <v>2.4582104228121928E-5</v>
      </c>
      <c r="T45" s="2">
        <f t="shared" si="8"/>
        <v>0</v>
      </c>
      <c r="U45" s="2">
        <f t="shared" si="9"/>
        <v>0</v>
      </c>
      <c r="V45" s="2">
        <f t="shared" si="10"/>
        <v>2.4582104228121928E-5</v>
      </c>
    </row>
    <row r="46" spans="2:22" x14ac:dyDescent="0.25">
      <c r="B46" s="6">
        <v>18</v>
      </c>
      <c r="C46">
        <v>41804</v>
      </c>
      <c r="D46">
        <v>14276</v>
      </c>
      <c r="E46">
        <v>11024</v>
      </c>
      <c r="F46">
        <v>10072</v>
      </c>
      <c r="G46">
        <v>0</v>
      </c>
      <c r="H46">
        <v>0</v>
      </c>
      <c r="I46">
        <v>1</v>
      </c>
      <c r="J46">
        <v>0</v>
      </c>
      <c r="K46">
        <v>1</v>
      </c>
      <c r="L46">
        <v>1</v>
      </c>
      <c r="N46" s="2">
        <f t="shared" si="2"/>
        <v>0.34149842120371254</v>
      </c>
      <c r="O46" s="2">
        <f t="shared" si="3"/>
        <v>0.26370682231365422</v>
      </c>
      <c r="P46" s="2">
        <f t="shared" si="4"/>
        <v>0.24093388192517462</v>
      </c>
      <c r="Q46" s="2">
        <f t="shared" si="5"/>
        <v>0</v>
      </c>
      <c r="R46" s="2">
        <f t="shared" si="6"/>
        <v>0</v>
      </c>
      <c r="S46" s="2">
        <f t="shared" si="7"/>
        <v>2.3921155870251649E-5</v>
      </c>
      <c r="T46" s="2">
        <f t="shared" si="8"/>
        <v>0</v>
      </c>
      <c r="U46" s="2">
        <f t="shared" si="9"/>
        <v>2.3921155870251649E-5</v>
      </c>
      <c r="V46" s="2">
        <f t="shared" si="10"/>
        <v>2.3921155870251649E-5</v>
      </c>
    </row>
    <row r="47" spans="2:22" x14ac:dyDescent="0.25">
      <c r="B47" s="6">
        <v>19</v>
      </c>
      <c r="C47">
        <v>42958</v>
      </c>
      <c r="D47">
        <v>15489</v>
      </c>
      <c r="E47">
        <v>12180</v>
      </c>
      <c r="F47">
        <v>10888</v>
      </c>
      <c r="G47">
        <v>0</v>
      </c>
      <c r="H47">
        <v>1</v>
      </c>
      <c r="I47">
        <v>1</v>
      </c>
      <c r="J47">
        <v>0</v>
      </c>
      <c r="K47">
        <v>1</v>
      </c>
      <c r="L47">
        <v>1</v>
      </c>
      <c r="N47" s="2">
        <f t="shared" si="2"/>
        <v>0.36056147865356858</v>
      </c>
      <c r="O47" s="2">
        <f t="shared" si="3"/>
        <v>0.28353275292145819</v>
      </c>
      <c r="P47" s="2">
        <f t="shared" si="4"/>
        <v>0.25345686484473207</v>
      </c>
      <c r="Q47" s="2">
        <f t="shared" si="5"/>
        <v>0</v>
      </c>
      <c r="R47" s="2">
        <f t="shared" si="6"/>
        <v>2.3278551142976861E-5</v>
      </c>
      <c r="S47" s="2">
        <f t="shared" si="7"/>
        <v>2.3278551142976861E-5</v>
      </c>
      <c r="T47" s="2">
        <f t="shared" si="8"/>
        <v>0</v>
      </c>
      <c r="U47" s="2">
        <f t="shared" si="9"/>
        <v>2.3278551142976861E-5</v>
      </c>
      <c r="V47" s="2">
        <f t="shared" si="10"/>
        <v>2.3278551142976861E-5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Emissions</vt:lpstr>
      <vt:lpstr>Dispatching</vt:lpstr>
      <vt:lpstr>Budget</vt:lpstr>
      <vt:lpstr>delta_em_18</vt:lpstr>
      <vt:lpstr>i_s</vt:lpstr>
      <vt:lpstr>i_state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 Olleik</dc:creator>
  <cp:lastModifiedBy>Majd Olleik</cp:lastModifiedBy>
  <dcterms:created xsi:type="dcterms:W3CDTF">2022-04-14T22:52:22Z</dcterms:created>
  <dcterms:modified xsi:type="dcterms:W3CDTF">2023-12-07T15:56:32Z</dcterms:modified>
</cp:coreProperties>
</file>