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a2\Desktop\과제\기초 창의공학설계\기말\"/>
    </mc:Choice>
  </mc:AlternateContent>
  <xr:revisionPtr revIDLastSave="0" documentId="13_ncr:1_{508225F2-D822-4BB0-A5D7-9834366094BB}" xr6:coauthVersionLast="40" xr6:coauthVersionMax="40" xr10:uidLastSave="{00000000-0000-0000-0000-000000000000}"/>
  <bookViews>
    <workbookView xWindow="0" yWindow="0" windowWidth="22980" windowHeight="8952" xr2:uid="{2521CABB-8C8F-4C70-801E-114FC1560C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17" i="1"/>
  <c r="I16" i="1"/>
  <c r="H16" i="1"/>
  <c r="H15" i="1" l="1"/>
  <c r="H14" i="1"/>
  <c r="H13" i="1" l="1"/>
  <c r="H12" i="1"/>
  <c r="H11" i="1" l="1"/>
  <c r="I10" i="1"/>
  <c r="I11" i="1" s="1"/>
  <c r="I12" i="1" s="1"/>
  <c r="I13" i="1" s="1"/>
  <c r="I14" i="1" s="1"/>
  <c r="I15" i="1" s="1"/>
  <c r="D23" i="1" l="1"/>
  <c r="D24" i="1" s="1"/>
  <c r="C22" i="1"/>
  <c r="C23" i="1" s="1"/>
  <c r="C24" i="1" s="1"/>
  <c r="C25" i="1" s="1"/>
  <c r="C26" i="1" s="1"/>
  <c r="C27" i="1" s="1"/>
  <c r="I7" i="1"/>
  <c r="I8" i="1" s="1"/>
</calcChain>
</file>

<file path=xl/sharedStrings.xml><?xml version="1.0" encoding="utf-8"?>
<sst xmlns="http://schemas.openxmlformats.org/spreadsheetml/2006/main" count="55" uniqueCount="39">
  <si>
    <t>누적 예산표</t>
    <phoneticPr fontId="2" type="noConversion"/>
  </si>
  <si>
    <t>1A</t>
    <phoneticPr fontId="2" type="noConversion"/>
  </si>
  <si>
    <t>날짜</t>
    <phoneticPr fontId="2" type="noConversion"/>
  </si>
  <si>
    <t>단계</t>
    <phoneticPr fontId="2" type="noConversion"/>
  </si>
  <si>
    <t>인건비</t>
    <phoneticPr fontId="2" type="noConversion"/>
  </si>
  <si>
    <t>누적비용</t>
    <phoneticPr fontId="2" type="noConversion"/>
  </si>
  <si>
    <t>IDENTIFY</t>
    <phoneticPr fontId="2" type="noConversion"/>
  </si>
  <si>
    <t>인원</t>
    <phoneticPr fontId="2" type="noConversion"/>
  </si>
  <si>
    <t>시간</t>
    <phoneticPr fontId="2" type="noConversion"/>
  </si>
  <si>
    <t>DEFINE</t>
    <phoneticPr fontId="2" type="noConversion"/>
  </si>
  <si>
    <t>2A</t>
    <phoneticPr fontId="2" type="noConversion"/>
  </si>
  <si>
    <t>REQUIREMENT ANALYSIS</t>
    <phoneticPr fontId="2" type="noConversion"/>
  </si>
  <si>
    <t>3A</t>
    <phoneticPr fontId="2" type="noConversion"/>
  </si>
  <si>
    <t>1인당 시급</t>
    <phoneticPr fontId="2" type="noConversion"/>
  </si>
  <si>
    <t>DESIGN</t>
    <phoneticPr fontId="2" type="noConversion"/>
  </si>
  <si>
    <t>FUNCTIONAL ANALYSIS</t>
    <phoneticPr fontId="2" type="noConversion"/>
  </si>
  <si>
    <t>IMPLEMENTATION</t>
    <phoneticPr fontId="2" type="noConversion"/>
  </si>
  <si>
    <t>TEST</t>
    <phoneticPr fontId="2" type="noConversion"/>
  </si>
  <si>
    <t>5A</t>
    <phoneticPr fontId="2" type="noConversion"/>
  </si>
  <si>
    <t>8A</t>
    <phoneticPr fontId="2" type="noConversion"/>
  </si>
  <si>
    <t>6A</t>
    <phoneticPr fontId="2" type="noConversion"/>
  </si>
  <si>
    <t>총 시급</t>
    <phoneticPr fontId="2" type="noConversion"/>
  </si>
  <si>
    <t>20A</t>
    <phoneticPr fontId="2" type="noConversion"/>
  </si>
  <si>
    <t>48A</t>
    <phoneticPr fontId="2" type="noConversion"/>
  </si>
  <si>
    <t>72A</t>
    <phoneticPr fontId="2" type="noConversion"/>
  </si>
  <si>
    <t>9A</t>
    <phoneticPr fontId="2" type="noConversion"/>
  </si>
  <si>
    <t>A = 7530원</t>
    <phoneticPr fontId="2" type="noConversion"/>
  </si>
  <si>
    <t>현재 비용</t>
    <phoneticPr fontId="2" type="noConversion"/>
  </si>
  <si>
    <t>예상 비용(총 인원 6명일때)</t>
    <phoneticPr fontId="2" type="noConversion"/>
  </si>
  <si>
    <t>예상 누적 비용</t>
    <phoneticPr fontId="2" type="noConversion"/>
  </si>
  <si>
    <t>현재 누적 비용</t>
    <phoneticPr fontId="2" type="noConversion"/>
  </si>
  <si>
    <t>120A</t>
    <phoneticPr fontId="2" type="noConversion"/>
  </si>
  <si>
    <t>15A</t>
    <phoneticPr fontId="2" type="noConversion"/>
  </si>
  <si>
    <t>192A</t>
    <phoneticPr fontId="2" type="noConversion"/>
  </si>
  <si>
    <t>24A</t>
    <phoneticPr fontId="2" type="noConversion"/>
  </si>
  <si>
    <t>144A</t>
    <phoneticPr fontId="2" type="noConversion"/>
  </si>
  <si>
    <t>18A</t>
    <phoneticPr fontId="2" type="noConversion"/>
  </si>
  <si>
    <t>5A</t>
    <phoneticPr fontId="2" type="noConversion"/>
  </si>
  <si>
    <t>120A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</si>
</sst>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&quot;₩&quot;#,##0"/>
    <numFmt numFmtId="178" formatCode="&quot;₩&quot;#,##0_);\(&quot;₩&quot;#,##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3">
    <cellStyle name="쉼표 [0] 2" xfId="2" xr:uid="{087DBAE0-65F3-4AD8-8758-083336CECEB5}"/>
    <cellStyle name="쉼표 [0] 3" xfId="1" xr:uid="{C98DEC8B-032C-476E-B78B-3ACEE75288B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예산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예상 누적 비용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Sheet1!$B$22:$B$28</c:f>
              <c:strCache>
                <c:ptCount val="7"/>
                <c:pt idx="0">
                  <c:v>IDENTIFY</c:v>
                </c:pt>
                <c:pt idx="1">
                  <c:v>DEFINE</c:v>
                </c:pt>
                <c:pt idx="2">
                  <c:v>REQUIREMENT ANALYSIS</c:v>
                </c:pt>
                <c:pt idx="3">
                  <c:v>FUNCTIONAL 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</c:strCache>
            </c:strRef>
          </c:cat>
          <c:val>
            <c:numRef>
              <c:f>Sheet1!$C$22:$C$28</c:f>
              <c:numCache>
                <c:formatCode>"₩"#,##0_);\("₩"#,##0\)</c:formatCode>
                <c:ptCount val="7"/>
                <c:pt idx="0">
                  <c:v>203310</c:v>
                </c:pt>
                <c:pt idx="1">
                  <c:v>609930</c:v>
                </c:pt>
                <c:pt idx="2">
                  <c:v>1219860</c:v>
                </c:pt>
                <c:pt idx="3">
                  <c:v>2236410</c:v>
                </c:pt>
                <c:pt idx="4">
                  <c:v>3862890</c:v>
                </c:pt>
                <c:pt idx="5">
                  <c:v>5082750</c:v>
                </c:pt>
                <c:pt idx="6">
                  <c:v>5986350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C-44D3-951A-42F3F047434A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현재 누적 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Sheet1!$B$22:$B$28</c:f>
              <c:strCache>
                <c:ptCount val="7"/>
                <c:pt idx="0">
                  <c:v>IDENTIFY</c:v>
                </c:pt>
                <c:pt idx="1">
                  <c:v>DEFINE</c:v>
                </c:pt>
                <c:pt idx="2">
                  <c:v>REQUIREMENT ANALYSIS</c:v>
                </c:pt>
                <c:pt idx="3">
                  <c:v>FUNCTIONAL ANALYSIS</c:v>
                </c:pt>
                <c:pt idx="4">
                  <c:v>DESIGN</c:v>
                </c:pt>
                <c:pt idx="5">
                  <c:v>IMPLEMENTATION</c:v>
                </c:pt>
                <c:pt idx="6">
                  <c:v>TEST</c:v>
                </c:pt>
              </c:strCache>
            </c:strRef>
          </c:cat>
          <c:val>
            <c:numRef>
              <c:f>Sheet1!$D$22:$D$28</c:f>
              <c:numCache>
                <c:formatCode>"₩"#,##0_);\("₩"#,##0\)</c:formatCode>
                <c:ptCount val="7"/>
                <c:pt idx="0">
                  <c:v>173190</c:v>
                </c:pt>
                <c:pt idx="1">
                  <c:v>579810</c:v>
                </c:pt>
                <c:pt idx="2">
                  <c:v>1189740</c:v>
                </c:pt>
                <c:pt idx="3">
                  <c:v>2206290</c:v>
                </c:pt>
                <c:pt idx="4">
                  <c:v>3832770</c:v>
                </c:pt>
                <c:pt idx="5">
                  <c:v>5052630</c:v>
                </c:pt>
                <c:pt idx="6">
                  <c:v>5956230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C-44D3-951A-42F3F047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53584"/>
        <c:axId val="465356536"/>
      </c:lineChart>
      <c:catAx>
        <c:axId val="4653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356536"/>
        <c:crosses val="autoZero"/>
        <c:auto val="1"/>
        <c:lblAlgn val="ctr"/>
        <c:lblOffset val="100"/>
        <c:noMultiLvlLbl val="0"/>
      </c:catAx>
      <c:valAx>
        <c:axId val="4653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_);\(&quot;₩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3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154111</xdr:colOff>
      <xdr:row>17</xdr:row>
      <xdr:rowOff>92466</xdr:rowOff>
    </xdr:from>
    <xdr:to>
      <xdr:col>12</xdr:col>
      <xdr:colOff>248292</xdr:colOff>
      <xdr:row>32</xdr:row>
      <xdr:rowOff>85617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DB0E282-C5FA-4ED0-A1E0-E5AE9DBF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0728-AC81-45CE-83F4-4CD3D14CCC8F}">
  <dimension ref="B1:J49"/>
  <sheetViews>
    <sheetView showGridLines="0" tabSelected="1" topLeftCell="A6" zoomScale="89" workbookViewId="0">
      <selection activeCell="K11" sqref="K11"/>
    </sheetView>
  </sheetViews>
  <sheetFormatPr defaultRowHeight="17.399999999999999" x14ac:dyDescent="0.4"/>
  <cols>
    <col min="2" max="2" width="25.19921875" customWidth="1"/>
    <col min="3" max="3" width="18.3984375" customWidth="1"/>
    <col min="4" max="4" width="13.69921875" bestFit="1" customWidth="1"/>
    <col min="6" max="6" width="10.3984375" customWidth="1"/>
    <col min="8" max="8" width="10.5" customWidth="1"/>
    <col min="9" max="9" width="10.796875" customWidth="1"/>
    <col min="10" max="10" width="15.09765625" customWidth="1"/>
    <col min="12" max="12" width="13" customWidth="1"/>
  </cols>
  <sheetData>
    <row r="1" spans="2:10" ht="18" thickBot="1" x14ac:dyDescent="0.45"/>
    <row r="2" spans="2:10" ht="24.6" thickBot="1" x14ac:dyDescent="0.45">
      <c r="B2" s="32" t="s">
        <v>0</v>
      </c>
      <c r="C2" s="33"/>
      <c r="D2" s="33"/>
      <c r="E2" s="33"/>
      <c r="F2" s="33"/>
      <c r="G2" s="33"/>
      <c r="H2" s="33"/>
      <c r="I2" s="34"/>
    </row>
    <row r="3" spans="2:10" ht="18" thickBot="1" x14ac:dyDescent="0.45">
      <c r="B3" s="23" t="s">
        <v>3</v>
      </c>
      <c r="C3" s="24" t="s">
        <v>2</v>
      </c>
      <c r="D3" s="25" t="s">
        <v>7</v>
      </c>
      <c r="E3" s="25" t="s">
        <v>8</v>
      </c>
      <c r="F3" s="25" t="s">
        <v>13</v>
      </c>
      <c r="G3" s="25" t="s">
        <v>21</v>
      </c>
      <c r="H3" s="25" t="s">
        <v>4</v>
      </c>
      <c r="I3" s="26" t="s">
        <v>5</v>
      </c>
    </row>
    <row r="4" spans="2:10" ht="18" thickBot="1" x14ac:dyDescent="0.45">
      <c r="B4" s="35" t="s">
        <v>6</v>
      </c>
      <c r="C4" s="9">
        <v>43404</v>
      </c>
      <c r="D4" s="6">
        <v>5</v>
      </c>
      <c r="E4" s="6">
        <v>4</v>
      </c>
      <c r="F4" s="6" t="s">
        <v>1</v>
      </c>
      <c r="G4" s="6" t="s">
        <v>22</v>
      </c>
      <c r="H4" s="10">
        <v>150600</v>
      </c>
      <c r="I4" s="11">
        <v>150600</v>
      </c>
      <c r="J4" s="30" t="s">
        <v>26</v>
      </c>
    </row>
    <row r="5" spans="2:10" x14ac:dyDescent="0.4">
      <c r="B5" s="31"/>
      <c r="C5" s="7">
        <v>43406</v>
      </c>
      <c r="D5" s="1">
        <v>6</v>
      </c>
      <c r="E5" s="1">
        <v>0.5</v>
      </c>
      <c r="F5" s="1" t="s">
        <v>1</v>
      </c>
      <c r="G5" s="1" t="s">
        <v>12</v>
      </c>
      <c r="H5" s="2">
        <v>22590</v>
      </c>
      <c r="I5" s="3">
        <v>173190</v>
      </c>
    </row>
    <row r="6" spans="2:10" x14ac:dyDescent="0.4">
      <c r="B6" s="31" t="s">
        <v>9</v>
      </c>
      <c r="C6" s="7">
        <v>43411</v>
      </c>
      <c r="D6" s="1">
        <v>6</v>
      </c>
      <c r="E6" s="1">
        <v>4</v>
      </c>
      <c r="F6" s="1" t="s">
        <v>10</v>
      </c>
      <c r="G6" s="1" t="s">
        <v>23</v>
      </c>
      <c r="H6" s="2">
        <v>361440</v>
      </c>
      <c r="I6" s="3">
        <v>534630</v>
      </c>
    </row>
    <row r="7" spans="2:10" x14ac:dyDescent="0.4">
      <c r="B7" s="31"/>
      <c r="C7" s="7">
        <v>43413</v>
      </c>
      <c r="D7" s="1">
        <v>6</v>
      </c>
      <c r="E7" s="1">
        <v>0.5</v>
      </c>
      <c r="F7" s="1" t="s">
        <v>10</v>
      </c>
      <c r="G7" s="1" t="s">
        <v>20</v>
      </c>
      <c r="H7" s="2">
        <v>45180</v>
      </c>
      <c r="I7" s="3">
        <f>I6+H7</f>
        <v>579810</v>
      </c>
    </row>
    <row r="8" spans="2:10" x14ac:dyDescent="0.4">
      <c r="B8" s="31" t="s">
        <v>11</v>
      </c>
      <c r="C8" s="7">
        <v>43418</v>
      </c>
      <c r="D8" s="1">
        <v>6</v>
      </c>
      <c r="E8" s="1">
        <v>4</v>
      </c>
      <c r="F8" s="1" t="s">
        <v>12</v>
      </c>
      <c r="G8" s="1" t="s">
        <v>24</v>
      </c>
      <c r="H8" s="2">
        <v>542160</v>
      </c>
      <c r="I8" s="3">
        <f>I7+H8</f>
        <v>1121970</v>
      </c>
    </row>
    <row r="9" spans="2:10" x14ac:dyDescent="0.4">
      <c r="B9" s="31"/>
      <c r="C9" s="7">
        <v>43420</v>
      </c>
      <c r="D9" s="1">
        <v>6</v>
      </c>
      <c r="E9" s="1">
        <v>0.5</v>
      </c>
      <c r="F9" s="1" t="s">
        <v>12</v>
      </c>
      <c r="G9" s="1" t="s">
        <v>25</v>
      </c>
      <c r="H9" s="2">
        <v>67770</v>
      </c>
      <c r="I9" s="3">
        <v>1189740</v>
      </c>
    </row>
    <row r="10" spans="2:10" x14ac:dyDescent="0.4">
      <c r="B10" s="31" t="s">
        <v>15</v>
      </c>
      <c r="C10" s="7">
        <v>43425</v>
      </c>
      <c r="D10" s="1">
        <v>6</v>
      </c>
      <c r="E10" s="1">
        <v>4</v>
      </c>
      <c r="F10" s="1" t="s">
        <v>18</v>
      </c>
      <c r="G10" s="1" t="s">
        <v>31</v>
      </c>
      <c r="H10" s="2">
        <v>903600</v>
      </c>
      <c r="I10" s="3">
        <f>I9+H10</f>
        <v>2093340</v>
      </c>
    </row>
    <row r="11" spans="2:10" x14ac:dyDescent="0.4">
      <c r="B11" s="31"/>
      <c r="C11" s="7">
        <v>43427</v>
      </c>
      <c r="D11" s="1">
        <v>6</v>
      </c>
      <c r="E11" s="1">
        <v>0.5</v>
      </c>
      <c r="F11" s="1" t="s">
        <v>18</v>
      </c>
      <c r="G11" s="1" t="s">
        <v>32</v>
      </c>
      <c r="H11" s="2">
        <f>15*7530</f>
        <v>112950</v>
      </c>
      <c r="I11" s="3">
        <f>I10+H11</f>
        <v>2206290</v>
      </c>
    </row>
    <row r="12" spans="2:10" x14ac:dyDescent="0.4">
      <c r="B12" s="31" t="s">
        <v>14</v>
      </c>
      <c r="C12" s="7">
        <v>43432</v>
      </c>
      <c r="D12" s="1">
        <v>6</v>
      </c>
      <c r="E12" s="1">
        <v>4</v>
      </c>
      <c r="F12" s="1" t="s">
        <v>19</v>
      </c>
      <c r="G12" s="1" t="s">
        <v>33</v>
      </c>
      <c r="H12" s="2">
        <f>192*7530</f>
        <v>1445760</v>
      </c>
      <c r="I12" s="3">
        <f>I11+H12</f>
        <v>3652050</v>
      </c>
    </row>
    <row r="13" spans="2:10" x14ac:dyDescent="0.4">
      <c r="B13" s="31"/>
      <c r="C13" s="7">
        <v>43434</v>
      </c>
      <c r="D13" s="1">
        <v>6</v>
      </c>
      <c r="E13" s="1">
        <v>0.5</v>
      </c>
      <c r="F13" s="1" t="s">
        <v>19</v>
      </c>
      <c r="G13" s="1" t="s">
        <v>34</v>
      </c>
      <c r="H13" s="2">
        <f>24*7530</f>
        <v>180720</v>
      </c>
      <c r="I13" s="3">
        <f>H13+I12</f>
        <v>3832770</v>
      </c>
    </row>
    <row r="14" spans="2:10" x14ac:dyDescent="0.4">
      <c r="B14" s="31" t="s">
        <v>16</v>
      </c>
      <c r="C14" s="7">
        <v>43439</v>
      </c>
      <c r="D14" s="1">
        <v>6</v>
      </c>
      <c r="E14" s="1">
        <v>4</v>
      </c>
      <c r="F14" s="1" t="s">
        <v>20</v>
      </c>
      <c r="G14" s="1" t="s">
        <v>35</v>
      </c>
      <c r="H14" s="2">
        <f>144*7530</f>
        <v>1084320</v>
      </c>
      <c r="I14" s="18">
        <f>I13+H14</f>
        <v>4917090</v>
      </c>
    </row>
    <row r="15" spans="2:10" x14ac:dyDescent="0.4">
      <c r="B15" s="31"/>
      <c r="C15" s="7">
        <v>43441</v>
      </c>
      <c r="D15" s="1">
        <v>6</v>
      </c>
      <c r="E15" s="1">
        <v>0.5</v>
      </c>
      <c r="F15" s="1" t="s">
        <v>20</v>
      </c>
      <c r="G15" s="1" t="s">
        <v>36</v>
      </c>
      <c r="H15" s="2">
        <f>18*7530</f>
        <v>135540</v>
      </c>
      <c r="I15" s="18">
        <f>I14+H15</f>
        <v>5052630</v>
      </c>
    </row>
    <row r="16" spans="2:10" ht="18" thickBot="1" x14ac:dyDescent="0.45">
      <c r="B16" s="21" t="s">
        <v>17</v>
      </c>
      <c r="C16" s="8">
        <v>43446</v>
      </c>
      <c r="D16" s="4">
        <v>6</v>
      </c>
      <c r="E16" s="4">
        <v>4</v>
      </c>
      <c r="F16" s="4" t="s">
        <v>37</v>
      </c>
      <c r="G16" s="4" t="s">
        <v>38</v>
      </c>
      <c r="H16" s="5">
        <f>7530*120</f>
        <v>903600</v>
      </c>
      <c r="I16" s="20">
        <f>I15+H16</f>
        <v>5956230</v>
      </c>
    </row>
    <row r="17" spans="2:4" x14ac:dyDescent="0.4">
      <c r="B17" s="22" t="s">
        <v>27</v>
      </c>
      <c r="C17" s="13">
        <f>I15+H16</f>
        <v>5956230</v>
      </c>
    </row>
    <row r="18" spans="2:4" ht="18" thickBot="1" x14ac:dyDescent="0.45">
      <c r="B18" s="21" t="s">
        <v>28</v>
      </c>
      <c r="C18" s="14">
        <v>5986350</v>
      </c>
    </row>
    <row r="19" spans="2:4" x14ac:dyDescent="0.4">
      <c r="C19" s="12"/>
    </row>
    <row r="20" spans="2:4" ht="18" thickBot="1" x14ac:dyDescent="0.45"/>
    <row r="21" spans="2:4" ht="18" thickBot="1" x14ac:dyDescent="0.45">
      <c r="B21" s="23" t="s">
        <v>3</v>
      </c>
      <c r="C21" s="24" t="s">
        <v>29</v>
      </c>
      <c r="D21" s="26" t="s">
        <v>30</v>
      </c>
    </row>
    <row r="22" spans="2:4" x14ac:dyDescent="0.4">
      <c r="B22" s="27" t="s">
        <v>6</v>
      </c>
      <c r="C22" s="15">
        <f>180720+22590</f>
        <v>203310</v>
      </c>
      <c r="D22" s="16">
        <v>173190</v>
      </c>
    </row>
    <row r="23" spans="2:4" x14ac:dyDescent="0.4">
      <c r="B23" s="28" t="s">
        <v>9</v>
      </c>
      <c r="C23" s="17">
        <f>H6+H7+C22</f>
        <v>609930</v>
      </c>
      <c r="D23" s="18">
        <f>D22+H6+H7</f>
        <v>579810</v>
      </c>
    </row>
    <row r="24" spans="2:4" x14ac:dyDescent="0.4">
      <c r="B24" s="28" t="s">
        <v>11</v>
      </c>
      <c r="C24" s="17">
        <f>C23+H8+H9</f>
        <v>1219860</v>
      </c>
      <c r="D24" s="18">
        <f>D23+H8+H9</f>
        <v>1189740</v>
      </c>
    </row>
    <row r="25" spans="2:4" x14ac:dyDescent="0.4">
      <c r="B25" s="28" t="s">
        <v>15</v>
      </c>
      <c r="C25" s="17">
        <f>C24+(7530*6*4*5)+(7530*0.5*6*5)</f>
        <v>2236410</v>
      </c>
      <c r="D25" s="18">
        <v>2206290</v>
      </c>
    </row>
    <row r="26" spans="2:4" x14ac:dyDescent="0.4">
      <c r="B26" s="28" t="s">
        <v>14</v>
      </c>
      <c r="C26" s="17">
        <f>C25+(7530*6*4*8)+(7530*0.5*8*6)</f>
        <v>3862890</v>
      </c>
      <c r="D26" s="18">
        <v>3832770</v>
      </c>
    </row>
    <row r="27" spans="2:4" x14ac:dyDescent="0.4">
      <c r="B27" s="28" t="s">
        <v>16</v>
      </c>
      <c r="C27" s="17">
        <f>C26+(7530*6*4*6)+(7530*0.5*6*6)</f>
        <v>5082750</v>
      </c>
      <c r="D27" s="18">
        <v>5052630</v>
      </c>
    </row>
    <row r="28" spans="2:4" ht="18" thickBot="1" x14ac:dyDescent="0.45">
      <c r="B28" s="29" t="s">
        <v>17</v>
      </c>
      <c r="C28" s="19">
        <v>5986350</v>
      </c>
      <c r="D28" s="20">
        <f>I16</f>
        <v>5956230</v>
      </c>
    </row>
    <row r="49" spans="3:3" ht="18" thickBot="1" x14ac:dyDescent="0.45">
      <c r="C49" s="20">
        <v>5956230</v>
      </c>
    </row>
  </sheetData>
  <mergeCells count="7">
    <mergeCell ref="B12:B13"/>
    <mergeCell ref="B14:B15"/>
    <mergeCell ref="B2:I2"/>
    <mergeCell ref="B4:B5"/>
    <mergeCell ref="B6:B7"/>
    <mergeCell ref="B8:B9"/>
    <mergeCell ref="B10:B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gaga2</dc:creator>
  <cp:lastModifiedBy>gaga2</cp:lastModifiedBy>
  <dcterms:created xsi:type="dcterms:W3CDTF">2018-11-20T12:07:53Z</dcterms:created>
  <dcterms:modified xsi:type="dcterms:W3CDTF">2018-12-08T15:25:56Z</dcterms:modified>
</cp:coreProperties>
</file>