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liams/github/slr-surge-analysis/tdi/"/>
    </mc:Choice>
  </mc:AlternateContent>
  <xr:revisionPtr revIDLastSave="0" documentId="8_{AB060FAE-3C94-0A45-BFBC-62DC500AE7A1}" xr6:coauthVersionLast="45" xr6:coauthVersionMax="45" xr10:uidLastSave="{00000000-0000-0000-0000-000000000000}"/>
  <bookViews>
    <workbookView xWindow="860" yWindow="460" windowWidth="14800" windowHeight="13760" activeTab="3"/>
  </bookViews>
  <sheets>
    <sheet name="historical" sheetId="2" r:id="rId1"/>
    <sheet name="rcp 4.5 2030" sheetId="7" r:id="rId2"/>
    <sheet name="rcp 8.5 2030" sheetId="8" r:id="rId3"/>
    <sheet name="rcp4.5 2050" sheetId="3" r:id="rId4"/>
    <sheet name="rcp 8.5 2050" sheetId="4" r:id="rId5"/>
    <sheet name="rcp 4.5 2085" sheetId="5" r:id="rId6"/>
    <sheet name="rcp 8.5 2085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8" l="1"/>
  <c r="Y3" i="8" s="1"/>
  <c r="X2" i="8"/>
  <c r="X3" i="8" s="1"/>
  <c r="W2" i="8"/>
  <c r="W3" i="8" s="1"/>
  <c r="V2" i="8"/>
  <c r="V3" i="8" s="1"/>
  <c r="U2" i="8"/>
  <c r="U3" i="8" s="1"/>
  <c r="T2" i="8"/>
  <c r="T3" i="8" s="1"/>
  <c r="S2" i="8"/>
  <c r="S3" i="8" s="1"/>
  <c r="R2" i="8"/>
  <c r="R3" i="8" s="1"/>
  <c r="Q2" i="8"/>
  <c r="Q3" i="8" s="1"/>
  <c r="P2" i="8"/>
  <c r="P3" i="8" s="1"/>
  <c r="O2" i="8"/>
  <c r="O3" i="8" s="1"/>
  <c r="N2" i="8"/>
  <c r="N3" i="8" s="1"/>
  <c r="Q3" i="7"/>
  <c r="Q2" i="7"/>
  <c r="O3" i="7"/>
  <c r="P3" i="7"/>
  <c r="R3" i="7"/>
  <c r="S3" i="7"/>
  <c r="T3" i="7"/>
  <c r="U3" i="7"/>
  <c r="V3" i="7"/>
  <c r="W3" i="7"/>
  <c r="X3" i="7"/>
  <c r="Y3" i="7"/>
  <c r="N3" i="7"/>
  <c r="N3" i="3"/>
  <c r="Y2" i="7"/>
  <c r="X2" i="7"/>
  <c r="W2" i="7"/>
  <c r="V2" i="7"/>
  <c r="U2" i="7"/>
  <c r="T2" i="7"/>
  <c r="S2" i="7"/>
  <c r="R2" i="7"/>
  <c r="P2" i="7"/>
  <c r="O2" i="7"/>
  <c r="N2" i="7"/>
  <c r="P3" i="5"/>
  <c r="N3" i="2"/>
  <c r="O3" i="1"/>
  <c r="P2" i="1"/>
  <c r="P3" i="1" s="1"/>
  <c r="O2" i="1"/>
  <c r="N2" i="1"/>
  <c r="N3" i="1" s="1"/>
  <c r="Y2" i="1"/>
  <c r="Y3" i="1" s="1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R3" i="1" s="1"/>
  <c r="Q2" i="1"/>
  <c r="Q3" i="1" s="1"/>
  <c r="P2" i="5"/>
  <c r="O2" i="5"/>
  <c r="O3" i="5" s="1"/>
  <c r="N2" i="5"/>
  <c r="N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4"/>
  <c r="P3" i="4" s="1"/>
  <c r="O2" i="4"/>
  <c r="O3" i="4" s="1"/>
  <c r="N2" i="4"/>
  <c r="N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3"/>
  <c r="P3" i="3" s="1"/>
  <c r="Q3" i="3"/>
  <c r="Q2" i="3"/>
  <c r="O2" i="3"/>
  <c r="O3" i="3" s="1"/>
  <c r="N2" i="3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S3" i="2"/>
  <c r="T3" i="2"/>
  <c r="U3" i="2"/>
  <c r="V3" i="2"/>
  <c r="W3" i="2"/>
  <c r="X3" i="2"/>
  <c r="Y3" i="2"/>
  <c r="O3" i="2"/>
  <c r="P3" i="2"/>
  <c r="P2" i="2"/>
  <c r="O2" i="2"/>
  <c r="N2" i="2"/>
  <c r="Y2" i="2"/>
  <c r="X2" i="2"/>
  <c r="W2" i="2"/>
  <c r="V2" i="2"/>
  <c r="U2" i="2"/>
  <c r="T2" i="2"/>
  <c r="S2" i="2"/>
  <c r="R3" i="2"/>
  <c r="Q3" i="2"/>
  <c r="R2" i="2"/>
  <c r="Q2" i="2"/>
</calcChain>
</file>

<file path=xl/sharedStrings.xml><?xml version="1.0" encoding="utf-8"?>
<sst xmlns="http://schemas.openxmlformats.org/spreadsheetml/2006/main" count="653" uniqueCount="35">
  <si>
    <t>Year</t>
  </si>
  <si>
    <t>Month</t>
  </si>
  <si>
    <t>Day</t>
  </si>
  <si>
    <t>water_year</t>
  </si>
  <si>
    <t>water_month</t>
  </si>
  <si>
    <t>water_day</t>
  </si>
  <si>
    <t>model</t>
  </si>
  <si>
    <t>flow</t>
  </si>
  <si>
    <t>rcp</t>
  </si>
  <si>
    <t>month_name</t>
  </si>
  <si>
    <t>period</t>
  </si>
  <si>
    <t>CESM1-BGC</t>
  </si>
  <si>
    <t>Feb</t>
  </si>
  <si>
    <t>HadGEM2-ES</t>
  </si>
  <si>
    <t>Jan</t>
  </si>
  <si>
    <t>GFDL-CM3</t>
  </si>
  <si>
    <t>Dec</t>
  </si>
  <si>
    <t>CanESM2</t>
  </si>
  <si>
    <t>Mar</t>
  </si>
  <si>
    <t>HadGEM2-CC</t>
  </si>
  <si>
    <t>CNRM-CM5</t>
  </si>
  <si>
    <t>MIROC5</t>
  </si>
  <si>
    <t>CMCC-CMS</t>
  </si>
  <si>
    <t>CCSM4</t>
  </si>
  <si>
    <t>ACCESS1-0</t>
  </si>
  <si>
    <t>Apr</t>
  </si>
  <si>
    <t>total #</t>
  </si>
  <si>
    <t>% of total</t>
  </si>
  <si>
    <t xml:space="preserve">May </t>
  </si>
  <si>
    <t>June</t>
  </si>
  <si>
    <t>July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</si>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</sst>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>
      <selection activeCell="M1" sqref="M1:Y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33</v>
      </c>
      <c r="O1" t="s">
        <v>34</v>
      </c>
      <c r="P1" t="s">
        <v>16</v>
      </c>
      <c r="Q1" t="s">
        <v>14</v>
      </c>
      <c r="R1" t="s">
        <v>12</v>
      </c>
      <c r="S1" t="s">
        <v>18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">
      <c r="A2">
        <v>1988</v>
      </c>
      <c r="B2">
        <v>1</v>
      </c>
      <c r="C2">
        <v>21</v>
      </c>
      <c r="D2">
        <v>1988</v>
      </c>
      <c r="E2">
        <v>4</v>
      </c>
      <c r="F2">
        <v>113</v>
      </c>
      <c r="G2" t="s">
        <v>13</v>
      </c>
      <c r="H2">
        <v>380137.72</v>
      </c>
      <c r="I2">
        <v>4.5</v>
      </c>
      <c r="J2" t="s">
        <v>14</v>
      </c>
      <c r="K2">
        <v>1996</v>
      </c>
      <c r="M2" t="s">
        <v>26</v>
      </c>
      <c r="N2">
        <f>COUNTIF($B2:$B61,10)</f>
        <v>0</v>
      </c>
      <c r="O2">
        <f>COUNTIF($B2:$B61,11)</f>
        <v>0</v>
      </c>
      <c r="P2">
        <f>COUNTIF($B2:$B61,12)</f>
        <v>8</v>
      </c>
      <c r="Q2">
        <f>COUNTIF($B2:$B61,1)</f>
        <v>10</v>
      </c>
      <c r="R2">
        <f>COUNTIF($B2:$B61,2)</f>
        <v>30</v>
      </c>
      <c r="S2">
        <f>COUNTIF($B2:$B61,3)</f>
        <v>11</v>
      </c>
      <c r="T2">
        <f>COUNTIF($B2:$B61,4)</f>
        <v>1</v>
      </c>
      <c r="U2">
        <f>COUNTIF($B2:$B61,5)</f>
        <v>0</v>
      </c>
      <c r="V2">
        <f>COUNTIF($B2:$B61,6)</f>
        <v>0</v>
      </c>
      <c r="W2">
        <f>COUNTIF($B2:$B61,7)</f>
        <v>0</v>
      </c>
      <c r="X2">
        <f>COUNTIF($B2:$B61,8)</f>
        <v>0</v>
      </c>
      <c r="Y2">
        <f>COUNTIF($B2:$B61,9)</f>
        <v>0</v>
      </c>
    </row>
    <row r="3" spans="1:25" x14ac:dyDescent="0.2">
      <c r="A3">
        <v>2000</v>
      </c>
      <c r="B3">
        <v>1</v>
      </c>
      <c r="C3">
        <v>17</v>
      </c>
      <c r="D3">
        <v>2000</v>
      </c>
      <c r="E3">
        <v>4</v>
      </c>
      <c r="F3">
        <v>109</v>
      </c>
      <c r="G3" t="s">
        <v>11</v>
      </c>
      <c r="H3">
        <v>312796.46000000002</v>
      </c>
      <c r="I3">
        <v>4.5</v>
      </c>
      <c r="J3" t="s">
        <v>14</v>
      </c>
      <c r="K3">
        <v>1996</v>
      </c>
      <c r="M3" t="s">
        <v>27</v>
      </c>
      <c r="N3" s="1">
        <f>N2/COUNT($K2:$K61)</f>
        <v>0</v>
      </c>
      <c r="O3" s="1">
        <f>O2/COUNT($K2:$K61)</f>
        <v>0</v>
      </c>
      <c r="P3" s="1">
        <f>P2/COUNT($K2:$K61)</f>
        <v>0.13333333333333333</v>
      </c>
      <c r="Q3" s="1">
        <f>Q2/COUNT($K2:$K61)</f>
        <v>0.16666666666666666</v>
      </c>
      <c r="R3" s="1">
        <f>R2/COUNT($K2:$K61)</f>
        <v>0.5</v>
      </c>
      <c r="S3" s="1">
        <f>S2/COUNT($K2:$K61)</f>
        <v>0.18333333333333332</v>
      </c>
      <c r="T3" s="1">
        <f>T2/COUNT($K2:$K61)</f>
        <v>1.6666666666666666E-2</v>
      </c>
      <c r="U3" s="1">
        <f>U2/COUNT($K2:$K61)</f>
        <v>0</v>
      </c>
      <c r="V3" s="1">
        <f>V2/COUNT($K2:$K61)</f>
        <v>0</v>
      </c>
      <c r="W3" s="1">
        <f>W2/COUNT($K2:$K61)</f>
        <v>0</v>
      </c>
      <c r="X3" s="1">
        <f>X2/COUNT($K2:$K61)</f>
        <v>0</v>
      </c>
      <c r="Y3" s="1">
        <f>Y2/COUNT($K2:$K61)</f>
        <v>0</v>
      </c>
    </row>
    <row r="4" spans="1:25" x14ac:dyDescent="0.2">
      <c r="A4">
        <v>2005</v>
      </c>
      <c r="B4">
        <v>1</v>
      </c>
      <c r="C4">
        <v>19</v>
      </c>
      <c r="D4">
        <v>2005</v>
      </c>
      <c r="E4">
        <v>4</v>
      </c>
      <c r="F4">
        <v>111</v>
      </c>
      <c r="G4" t="s">
        <v>11</v>
      </c>
      <c r="H4">
        <v>511201.09</v>
      </c>
      <c r="I4">
        <v>4.5</v>
      </c>
      <c r="J4" t="s">
        <v>14</v>
      </c>
      <c r="K4">
        <v>1996</v>
      </c>
    </row>
    <row r="5" spans="1:25" x14ac:dyDescent="0.2">
      <c r="A5">
        <v>2010</v>
      </c>
      <c r="B5">
        <v>1</v>
      </c>
      <c r="C5">
        <v>20</v>
      </c>
      <c r="D5">
        <v>2010</v>
      </c>
      <c r="E5">
        <v>4</v>
      </c>
      <c r="F5">
        <v>112</v>
      </c>
      <c r="G5" t="s">
        <v>20</v>
      </c>
      <c r="H5">
        <v>512492.71</v>
      </c>
      <c r="I5">
        <v>4.5</v>
      </c>
      <c r="J5" t="s">
        <v>14</v>
      </c>
      <c r="K5">
        <v>1996</v>
      </c>
    </row>
    <row r="6" spans="1:25" x14ac:dyDescent="0.2">
      <c r="A6">
        <v>1984</v>
      </c>
      <c r="B6">
        <v>1</v>
      </c>
      <c r="C6">
        <v>23</v>
      </c>
      <c r="D6">
        <v>1984</v>
      </c>
      <c r="E6">
        <v>4</v>
      </c>
      <c r="F6">
        <v>115</v>
      </c>
      <c r="G6" t="s">
        <v>11</v>
      </c>
      <c r="H6">
        <v>381333.01</v>
      </c>
      <c r="I6">
        <v>8.5</v>
      </c>
      <c r="J6" t="s">
        <v>14</v>
      </c>
      <c r="K6">
        <v>1996</v>
      </c>
    </row>
    <row r="7" spans="1:25" x14ac:dyDescent="0.2">
      <c r="A7">
        <v>1988</v>
      </c>
      <c r="B7">
        <v>1</v>
      </c>
      <c r="C7">
        <v>21</v>
      </c>
      <c r="D7">
        <v>1988</v>
      </c>
      <c r="E7">
        <v>4</v>
      </c>
      <c r="F7">
        <v>113</v>
      </c>
      <c r="G7" t="s">
        <v>13</v>
      </c>
      <c r="H7">
        <v>392202.48</v>
      </c>
      <c r="I7">
        <v>8.5</v>
      </c>
      <c r="J7" t="s">
        <v>14</v>
      </c>
      <c r="K7">
        <v>1996</v>
      </c>
    </row>
    <row r="8" spans="1:25" x14ac:dyDescent="0.2">
      <c r="A8">
        <v>2000</v>
      </c>
      <c r="B8">
        <v>1</v>
      </c>
      <c r="C8">
        <v>17</v>
      </c>
      <c r="D8">
        <v>2000</v>
      </c>
      <c r="E8">
        <v>4</v>
      </c>
      <c r="F8">
        <v>109</v>
      </c>
      <c r="G8" t="s">
        <v>11</v>
      </c>
      <c r="H8">
        <v>325909.06</v>
      </c>
      <c r="I8">
        <v>8.5</v>
      </c>
      <c r="J8" t="s">
        <v>14</v>
      </c>
      <c r="K8">
        <v>1996</v>
      </c>
    </row>
    <row r="9" spans="1:25" x14ac:dyDescent="0.2">
      <c r="A9">
        <v>2005</v>
      </c>
      <c r="B9">
        <v>1</v>
      </c>
      <c r="C9">
        <v>19</v>
      </c>
      <c r="D9">
        <v>2005</v>
      </c>
      <c r="E9">
        <v>4</v>
      </c>
      <c r="F9">
        <v>111</v>
      </c>
      <c r="G9" t="s">
        <v>11</v>
      </c>
      <c r="H9">
        <v>559918.46</v>
      </c>
      <c r="I9">
        <v>8.5</v>
      </c>
      <c r="J9" t="s">
        <v>14</v>
      </c>
      <c r="K9">
        <v>1996</v>
      </c>
    </row>
    <row r="10" spans="1:25" x14ac:dyDescent="0.2">
      <c r="A10">
        <v>2007</v>
      </c>
      <c r="B10">
        <v>1</v>
      </c>
      <c r="C10">
        <v>21</v>
      </c>
      <c r="D10">
        <v>2007</v>
      </c>
      <c r="E10">
        <v>4</v>
      </c>
      <c r="F10">
        <v>113</v>
      </c>
      <c r="G10" t="s">
        <v>20</v>
      </c>
      <c r="H10">
        <v>287288.43</v>
      </c>
      <c r="I10">
        <v>8.5</v>
      </c>
      <c r="J10" t="s">
        <v>14</v>
      </c>
      <c r="K10">
        <v>1996</v>
      </c>
    </row>
    <row r="11" spans="1:25" x14ac:dyDescent="0.2">
      <c r="A11">
        <v>2009</v>
      </c>
      <c r="B11">
        <v>1</v>
      </c>
      <c r="C11">
        <v>27</v>
      </c>
      <c r="D11">
        <v>2009</v>
      </c>
      <c r="E11">
        <v>4</v>
      </c>
      <c r="F11">
        <v>119</v>
      </c>
      <c r="G11" t="s">
        <v>21</v>
      </c>
      <c r="H11">
        <v>338747.44</v>
      </c>
      <c r="I11">
        <v>8.5</v>
      </c>
      <c r="J11" t="s">
        <v>14</v>
      </c>
      <c r="K11">
        <v>1996</v>
      </c>
    </row>
    <row r="12" spans="1:25" x14ac:dyDescent="0.2">
      <c r="A12">
        <v>1984</v>
      </c>
      <c r="B12">
        <v>2</v>
      </c>
      <c r="C12">
        <v>21</v>
      </c>
      <c r="D12">
        <v>1984</v>
      </c>
      <c r="E12">
        <v>5</v>
      </c>
      <c r="F12">
        <v>144</v>
      </c>
      <c r="G12" t="s">
        <v>11</v>
      </c>
      <c r="H12">
        <v>369048.25</v>
      </c>
      <c r="I12">
        <v>4.5</v>
      </c>
      <c r="J12" t="s">
        <v>12</v>
      </c>
      <c r="K12">
        <v>1996</v>
      </c>
    </row>
    <row r="13" spans="1:25" x14ac:dyDescent="0.2">
      <c r="A13">
        <v>2004</v>
      </c>
      <c r="B13">
        <v>2</v>
      </c>
      <c r="C13">
        <v>2</v>
      </c>
      <c r="D13">
        <v>2004</v>
      </c>
      <c r="E13">
        <v>5</v>
      </c>
      <c r="F13">
        <v>125</v>
      </c>
      <c r="G13" t="s">
        <v>19</v>
      </c>
      <c r="H13">
        <v>393394.79</v>
      </c>
      <c r="I13">
        <v>4.5</v>
      </c>
      <c r="J13" t="s">
        <v>12</v>
      </c>
      <c r="K13">
        <v>1996</v>
      </c>
    </row>
    <row r="14" spans="1:25" x14ac:dyDescent="0.2">
      <c r="A14">
        <v>1981</v>
      </c>
      <c r="B14">
        <v>2</v>
      </c>
      <c r="C14">
        <v>7</v>
      </c>
      <c r="D14">
        <v>1981</v>
      </c>
      <c r="E14">
        <v>5</v>
      </c>
      <c r="F14">
        <v>130</v>
      </c>
      <c r="G14" t="s">
        <v>11</v>
      </c>
      <c r="H14">
        <v>503088.09</v>
      </c>
      <c r="I14">
        <v>4.5</v>
      </c>
      <c r="J14" t="s">
        <v>12</v>
      </c>
      <c r="K14">
        <v>1996</v>
      </c>
    </row>
    <row r="15" spans="1:25" x14ac:dyDescent="0.2">
      <c r="A15">
        <v>1983</v>
      </c>
      <c r="B15">
        <v>2</v>
      </c>
      <c r="C15">
        <v>8</v>
      </c>
      <c r="D15">
        <v>1983</v>
      </c>
      <c r="E15">
        <v>5</v>
      </c>
      <c r="F15">
        <v>131</v>
      </c>
      <c r="G15" t="s">
        <v>11</v>
      </c>
      <c r="H15">
        <v>267049.56</v>
      </c>
      <c r="I15">
        <v>4.5</v>
      </c>
      <c r="J15" t="s">
        <v>12</v>
      </c>
      <c r="K15">
        <v>1996</v>
      </c>
    </row>
    <row r="16" spans="1:25" x14ac:dyDescent="0.2">
      <c r="A16">
        <v>1985</v>
      </c>
      <c r="B16">
        <v>2</v>
      </c>
      <c r="C16">
        <v>5</v>
      </c>
      <c r="D16">
        <v>1985</v>
      </c>
      <c r="E16">
        <v>5</v>
      </c>
      <c r="F16">
        <v>128</v>
      </c>
      <c r="G16" t="s">
        <v>20</v>
      </c>
      <c r="H16">
        <v>625769.38</v>
      </c>
      <c r="I16">
        <v>4.5</v>
      </c>
      <c r="J16" t="s">
        <v>12</v>
      </c>
      <c r="K16">
        <v>1996</v>
      </c>
    </row>
    <row r="17" spans="1:11" x14ac:dyDescent="0.2">
      <c r="A17">
        <v>1986</v>
      </c>
      <c r="B17">
        <v>2</v>
      </c>
      <c r="C17">
        <v>4</v>
      </c>
      <c r="D17">
        <v>1986</v>
      </c>
      <c r="E17">
        <v>5</v>
      </c>
      <c r="F17">
        <v>127</v>
      </c>
      <c r="G17" t="s">
        <v>19</v>
      </c>
      <c r="H17">
        <v>329967.46999999997</v>
      </c>
      <c r="I17">
        <v>4.5</v>
      </c>
      <c r="J17" t="s">
        <v>12</v>
      </c>
      <c r="K17">
        <v>1996</v>
      </c>
    </row>
    <row r="18" spans="1:11" x14ac:dyDescent="0.2">
      <c r="A18">
        <v>1989</v>
      </c>
      <c r="B18">
        <v>2</v>
      </c>
      <c r="C18">
        <v>9</v>
      </c>
      <c r="D18">
        <v>1989</v>
      </c>
      <c r="E18">
        <v>5</v>
      </c>
      <c r="F18">
        <v>132</v>
      </c>
      <c r="G18" t="s">
        <v>24</v>
      </c>
      <c r="H18">
        <v>327403.13</v>
      </c>
      <c r="I18">
        <v>4.5</v>
      </c>
      <c r="J18" t="s">
        <v>12</v>
      </c>
      <c r="K18">
        <v>1996</v>
      </c>
    </row>
    <row r="19" spans="1:11" x14ac:dyDescent="0.2">
      <c r="A19">
        <v>1990</v>
      </c>
      <c r="B19">
        <v>2</v>
      </c>
      <c r="C19">
        <v>22</v>
      </c>
      <c r="D19">
        <v>1990</v>
      </c>
      <c r="E19">
        <v>5</v>
      </c>
      <c r="F19">
        <v>145</v>
      </c>
      <c r="G19" t="s">
        <v>17</v>
      </c>
      <c r="H19">
        <v>453391.42</v>
      </c>
      <c r="I19">
        <v>4.5</v>
      </c>
      <c r="J19" t="s">
        <v>12</v>
      </c>
      <c r="K19">
        <v>1996</v>
      </c>
    </row>
    <row r="20" spans="1:11" x14ac:dyDescent="0.2">
      <c r="A20">
        <v>1995</v>
      </c>
      <c r="B20">
        <v>2</v>
      </c>
      <c r="C20">
        <v>16</v>
      </c>
      <c r="D20">
        <v>1995</v>
      </c>
      <c r="E20">
        <v>5</v>
      </c>
      <c r="F20">
        <v>139</v>
      </c>
      <c r="G20" t="s">
        <v>15</v>
      </c>
      <c r="H20">
        <v>280355</v>
      </c>
      <c r="I20">
        <v>4.5</v>
      </c>
      <c r="J20" t="s">
        <v>12</v>
      </c>
      <c r="K20">
        <v>1996</v>
      </c>
    </row>
    <row r="21" spans="1:11" x14ac:dyDescent="0.2">
      <c r="A21">
        <v>1997</v>
      </c>
      <c r="B21">
        <v>2</v>
      </c>
      <c r="C21">
        <v>9</v>
      </c>
      <c r="D21">
        <v>1997</v>
      </c>
      <c r="E21">
        <v>5</v>
      </c>
      <c r="F21">
        <v>132</v>
      </c>
      <c r="G21" t="s">
        <v>20</v>
      </c>
      <c r="H21">
        <v>318097.82</v>
      </c>
      <c r="I21">
        <v>4.5</v>
      </c>
      <c r="J21" t="s">
        <v>12</v>
      </c>
      <c r="K21">
        <v>1996</v>
      </c>
    </row>
    <row r="22" spans="1:11" x14ac:dyDescent="0.2">
      <c r="A22">
        <v>1998</v>
      </c>
      <c r="B22">
        <v>2</v>
      </c>
      <c r="C22">
        <v>16</v>
      </c>
      <c r="D22">
        <v>1998</v>
      </c>
      <c r="E22">
        <v>5</v>
      </c>
      <c r="F22">
        <v>139</v>
      </c>
      <c r="G22" t="s">
        <v>24</v>
      </c>
      <c r="H22">
        <v>348598.3</v>
      </c>
      <c r="I22">
        <v>4.5</v>
      </c>
      <c r="J22" t="s">
        <v>12</v>
      </c>
      <c r="K22">
        <v>1996</v>
      </c>
    </row>
    <row r="23" spans="1:11" x14ac:dyDescent="0.2">
      <c r="A23">
        <v>1999</v>
      </c>
      <c r="B23">
        <v>2</v>
      </c>
      <c r="C23">
        <v>25</v>
      </c>
      <c r="D23">
        <v>1999</v>
      </c>
      <c r="E23">
        <v>5</v>
      </c>
      <c r="F23">
        <v>148</v>
      </c>
      <c r="G23" t="s">
        <v>15</v>
      </c>
      <c r="H23">
        <v>287853.71999999997</v>
      </c>
      <c r="I23">
        <v>4.5</v>
      </c>
      <c r="J23" t="s">
        <v>12</v>
      </c>
      <c r="K23">
        <v>1996</v>
      </c>
    </row>
    <row r="24" spans="1:11" x14ac:dyDescent="0.2">
      <c r="A24">
        <v>2001</v>
      </c>
      <c r="B24">
        <v>2</v>
      </c>
      <c r="C24">
        <v>3</v>
      </c>
      <c r="D24">
        <v>2001</v>
      </c>
      <c r="E24">
        <v>5</v>
      </c>
      <c r="F24">
        <v>126</v>
      </c>
      <c r="G24" t="s">
        <v>23</v>
      </c>
      <c r="H24">
        <v>313043.76</v>
      </c>
      <c r="I24">
        <v>4.5</v>
      </c>
      <c r="J24" t="s">
        <v>12</v>
      </c>
      <c r="K24">
        <v>1996</v>
      </c>
    </row>
    <row r="25" spans="1:11" x14ac:dyDescent="0.2">
      <c r="A25">
        <v>2002</v>
      </c>
      <c r="B25">
        <v>2</v>
      </c>
      <c r="C25">
        <v>3</v>
      </c>
      <c r="D25">
        <v>2002</v>
      </c>
      <c r="E25">
        <v>5</v>
      </c>
      <c r="F25">
        <v>126</v>
      </c>
      <c r="G25" t="s">
        <v>21</v>
      </c>
      <c r="H25">
        <v>450170.45</v>
      </c>
      <c r="I25">
        <v>4.5</v>
      </c>
      <c r="J25" t="s">
        <v>12</v>
      </c>
      <c r="K25">
        <v>1996</v>
      </c>
    </row>
    <row r="26" spans="1:11" x14ac:dyDescent="0.2">
      <c r="A26">
        <v>2007</v>
      </c>
      <c r="B26">
        <v>2</v>
      </c>
      <c r="C26">
        <v>3</v>
      </c>
      <c r="D26">
        <v>2007</v>
      </c>
      <c r="E26">
        <v>5</v>
      </c>
      <c r="F26">
        <v>126</v>
      </c>
      <c r="G26" t="s">
        <v>23</v>
      </c>
      <c r="H26">
        <v>532235.65</v>
      </c>
      <c r="I26">
        <v>4.5</v>
      </c>
      <c r="J26" t="s">
        <v>12</v>
      </c>
      <c r="K26">
        <v>1996</v>
      </c>
    </row>
    <row r="27" spans="1:11" x14ac:dyDescent="0.2">
      <c r="A27">
        <v>2009</v>
      </c>
      <c r="B27">
        <v>2</v>
      </c>
      <c r="C27">
        <v>11</v>
      </c>
      <c r="D27">
        <v>2009</v>
      </c>
      <c r="E27">
        <v>5</v>
      </c>
      <c r="F27">
        <v>134</v>
      </c>
      <c r="G27" t="s">
        <v>17</v>
      </c>
      <c r="H27">
        <v>426624.82</v>
      </c>
      <c r="I27">
        <v>4.5</v>
      </c>
      <c r="J27" t="s">
        <v>12</v>
      </c>
      <c r="K27">
        <v>1996</v>
      </c>
    </row>
    <row r="28" spans="1:11" x14ac:dyDescent="0.2">
      <c r="A28">
        <v>2004</v>
      </c>
      <c r="B28">
        <v>2</v>
      </c>
      <c r="C28">
        <v>1</v>
      </c>
      <c r="D28">
        <v>2004</v>
      </c>
      <c r="E28">
        <v>5</v>
      </c>
      <c r="F28">
        <v>124</v>
      </c>
      <c r="G28" t="s">
        <v>19</v>
      </c>
      <c r="H28">
        <v>398936.41</v>
      </c>
      <c r="I28">
        <v>8.5</v>
      </c>
      <c r="J28" t="s">
        <v>12</v>
      </c>
      <c r="K28">
        <v>1996</v>
      </c>
    </row>
    <row r="29" spans="1:11" x14ac:dyDescent="0.2">
      <c r="A29">
        <v>1981</v>
      </c>
      <c r="B29">
        <v>2</v>
      </c>
      <c r="C29">
        <v>7</v>
      </c>
      <c r="D29">
        <v>1981</v>
      </c>
      <c r="E29">
        <v>5</v>
      </c>
      <c r="F29">
        <v>130</v>
      </c>
      <c r="G29" t="s">
        <v>11</v>
      </c>
      <c r="H29">
        <v>502983.24</v>
      </c>
      <c r="I29">
        <v>8.5</v>
      </c>
      <c r="J29" t="s">
        <v>12</v>
      </c>
      <c r="K29">
        <v>1996</v>
      </c>
    </row>
    <row r="30" spans="1:11" x14ac:dyDescent="0.2">
      <c r="A30">
        <v>1983</v>
      </c>
      <c r="B30">
        <v>2</v>
      </c>
      <c r="C30">
        <v>8</v>
      </c>
      <c r="D30">
        <v>1983</v>
      </c>
      <c r="E30">
        <v>5</v>
      </c>
      <c r="F30">
        <v>131</v>
      </c>
      <c r="G30" t="s">
        <v>11</v>
      </c>
      <c r="H30">
        <v>266649.61</v>
      </c>
      <c r="I30">
        <v>8.5</v>
      </c>
      <c r="J30" t="s">
        <v>12</v>
      </c>
      <c r="K30">
        <v>1996</v>
      </c>
    </row>
    <row r="31" spans="1:11" x14ac:dyDescent="0.2">
      <c r="A31">
        <v>1985</v>
      </c>
      <c r="B31">
        <v>2</v>
      </c>
      <c r="C31">
        <v>5</v>
      </c>
      <c r="D31">
        <v>1985</v>
      </c>
      <c r="E31">
        <v>5</v>
      </c>
      <c r="F31">
        <v>128</v>
      </c>
      <c r="G31" t="s">
        <v>20</v>
      </c>
      <c r="H31">
        <v>651663.98</v>
      </c>
      <c r="I31">
        <v>8.5</v>
      </c>
      <c r="J31" t="s">
        <v>12</v>
      </c>
      <c r="K31">
        <v>1996</v>
      </c>
    </row>
    <row r="32" spans="1:11" x14ac:dyDescent="0.2">
      <c r="A32">
        <v>1986</v>
      </c>
      <c r="B32">
        <v>2</v>
      </c>
      <c r="C32">
        <v>4</v>
      </c>
      <c r="D32">
        <v>1986</v>
      </c>
      <c r="E32">
        <v>5</v>
      </c>
      <c r="F32">
        <v>127</v>
      </c>
      <c r="G32" t="s">
        <v>19</v>
      </c>
      <c r="H32">
        <v>332642.37</v>
      </c>
      <c r="I32">
        <v>8.5</v>
      </c>
      <c r="J32" t="s">
        <v>12</v>
      </c>
      <c r="K32">
        <v>1996</v>
      </c>
    </row>
    <row r="33" spans="1:11" x14ac:dyDescent="0.2">
      <c r="A33">
        <v>1989</v>
      </c>
      <c r="B33">
        <v>2</v>
      </c>
      <c r="C33">
        <v>9</v>
      </c>
      <c r="D33">
        <v>1989</v>
      </c>
      <c r="E33">
        <v>5</v>
      </c>
      <c r="F33">
        <v>132</v>
      </c>
      <c r="G33" t="s">
        <v>24</v>
      </c>
      <c r="H33">
        <v>312209.31</v>
      </c>
      <c r="I33">
        <v>8.5</v>
      </c>
      <c r="J33" t="s">
        <v>12</v>
      </c>
      <c r="K33">
        <v>1996</v>
      </c>
    </row>
    <row r="34" spans="1:11" x14ac:dyDescent="0.2">
      <c r="A34">
        <v>1990</v>
      </c>
      <c r="B34">
        <v>2</v>
      </c>
      <c r="C34">
        <v>22</v>
      </c>
      <c r="D34">
        <v>1990</v>
      </c>
      <c r="E34">
        <v>5</v>
      </c>
      <c r="F34">
        <v>145</v>
      </c>
      <c r="G34" t="s">
        <v>17</v>
      </c>
      <c r="H34">
        <v>478232.49</v>
      </c>
      <c r="I34">
        <v>8.5</v>
      </c>
      <c r="J34" t="s">
        <v>12</v>
      </c>
      <c r="K34">
        <v>1996</v>
      </c>
    </row>
    <row r="35" spans="1:11" x14ac:dyDescent="0.2">
      <c r="A35">
        <v>1995</v>
      </c>
      <c r="B35">
        <v>2</v>
      </c>
      <c r="C35">
        <v>16</v>
      </c>
      <c r="D35">
        <v>1995</v>
      </c>
      <c r="E35">
        <v>5</v>
      </c>
      <c r="F35">
        <v>139</v>
      </c>
      <c r="G35" t="s">
        <v>15</v>
      </c>
      <c r="H35">
        <v>280354.99</v>
      </c>
      <c r="I35">
        <v>8.5</v>
      </c>
      <c r="J35" t="s">
        <v>12</v>
      </c>
      <c r="K35">
        <v>1996</v>
      </c>
    </row>
    <row r="36" spans="1:11" x14ac:dyDescent="0.2">
      <c r="A36">
        <v>1997</v>
      </c>
      <c r="B36">
        <v>2</v>
      </c>
      <c r="C36">
        <v>9</v>
      </c>
      <c r="D36">
        <v>1997</v>
      </c>
      <c r="E36">
        <v>5</v>
      </c>
      <c r="F36">
        <v>132</v>
      </c>
      <c r="G36" t="s">
        <v>20</v>
      </c>
      <c r="H36">
        <v>317866.21999999997</v>
      </c>
      <c r="I36">
        <v>8.5</v>
      </c>
      <c r="J36" t="s">
        <v>12</v>
      </c>
      <c r="K36">
        <v>1996</v>
      </c>
    </row>
    <row r="37" spans="1:11" x14ac:dyDescent="0.2">
      <c r="A37">
        <v>1998</v>
      </c>
      <c r="B37">
        <v>2</v>
      </c>
      <c r="C37">
        <v>16</v>
      </c>
      <c r="D37">
        <v>1998</v>
      </c>
      <c r="E37">
        <v>5</v>
      </c>
      <c r="F37">
        <v>139</v>
      </c>
      <c r="G37" t="s">
        <v>24</v>
      </c>
      <c r="H37">
        <v>326393.62</v>
      </c>
      <c r="I37">
        <v>8.5</v>
      </c>
      <c r="J37" t="s">
        <v>12</v>
      </c>
      <c r="K37">
        <v>1996</v>
      </c>
    </row>
    <row r="38" spans="1:11" x14ac:dyDescent="0.2">
      <c r="A38">
        <v>1999</v>
      </c>
      <c r="B38">
        <v>2</v>
      </c>
      <c r="C38">
        <v>25</v>
      </c>
      <c r="D38">
        <v>1999</v>
      </c>
      <c r="E38">
        <v>5</v>
      </c>
      <c r="F38">
        <v>148</v>
      </c>
      <c r="G38" t="s">
        <v>15</v>
      </c>
      <c r="H38">
        <v>272611.84999999998</v>
      </c>
      <c r="I38">
        <v>8.5</v>
      </c>
      <c r="J38" t="s">
        <v>12</v>
      </c>
      <c r="K38">
        <v>1996</v>
      </c>
    </row>
    <row r="39" spans="1:11" x14ac:dyDescent="0.2">
      <c r="A39">
        <v>2001</v>
      </c>
      <c r="B39">
        <v>2</v>
      </c>
      <c r="C39">
        <v>3</v>
      </c>
      <c r="D39">
        <v>2001</v>
      </c>
      <c r="E39">
        <v>5</v>
      </c>
      <c r="F39">
        <v>126</v>
      </c>
      <c r="G39" t="s">
        <v>23</v>
      </c>
      <c r="H39">
        <v>300158.58</v>
      </c>
      <c r="I39">
        <v>8.5</v>
      </c>
      <c r="J39" t="s">
        <v>12</v>
      </c>
      <c r="K39">
        <v>1996</v>
      </c>
    </row>
    <row r="40" spans="1:11" x14ac:dyDescent="0.2">
      <c r="A40">
        <v>2002</v>
      </c>
      <c r="B40">
        <v>2</v>
      </c>
      <c r="C40">
        <v>3</v>
      </c>
      <c r="D40">
        <v>2002</v>
      </c>
      <c r="E40">
        <v>5</v>
      </c>
      <c r="F40">
        <v>126</v>
      </c>
      <c r="G40" t="s">
        <v>21</v>
      </c>
      <c r="H40">
        <v>464485.5</v>
      </c>
      <c r="I40">
        <v>8.5</v>
      </c>
      <c r="J40" t="s">
        <v>12</v>
      </c>
      <c r="K40">
        <v>1996</v>
      </c>
    </row>
    <row r="41" spans="1:11" x14ac:dyDescent="0.2">
      <c r="A41">
        <v>2006</v>
      </c>
      <c r="B41">
        <v>2</v>
      </c>
      <c r="C41">
        <v>25</v>
      </c>
      <c r="D41">
        <v>2006</v>
      </c>
      <c r="E41">
        <v>5</v>
      </c>
      <c r="F41">
        <v>148</v>
      </c>
      <c r="G41" t="s">
        <v>23</v>
      </c>
      <c r="H41">
        <v>478645.33</v>
      </c>
      <c r="I41">
        <v>8.5</v>
      </c>
      <c r="J41" t="s">
        <v>12</v>
      </c>
      <c r="K41">
        <v>1996</v>
      </c>
    </row>
    <row r="42" spans="1:11" x14ac:dyDescent="0.2">
      <c r="A42">
        <v>1996</v>
      </c>
      <c r="B42">
        <v>3</v>
      </c>
      <c r="C42">
        <v>17</v>
      </c>
      <c r="D42">
        <v>1996</v>
      </c>
      <c r="E42">
        <v>6</v>
      </c>
      <c r="F42">
        <v>169</v>
      </c>
      <c r="G42" t="s">
        <v>17</v>
      </c>
      <c r="H42">
        <v>290996.03999999998</v>
      </c>
      <c r="I42">
        <v>4.5</v>
      </c>
      <c r="J42" t="s">
        <v>18</v>
      </c>
      <c r="K42">
        <v>1996</v>
      </c>
    </row>
    <row r="43" spans="1:11" x14ac:dyDescent="0.2">
      <c r="A43">
        <v>1982</v>
      </c>
      <c r="B43">
        <v>3</v>
      </c>
      <c r="C43">
        <v>1</v>
      </c>
      <c r="D43">
        <v>1982</v>
      </c>
      <c r="E43">
        <v>6</v>
      </c>
      <c r="F43">
        <v>152</v>
      </c>
      <c r="G43" t="s">
        <v>11</v>
      </c>
      <c r="H43">
        <v>460222.39</v>
      </c>
      <c r="I43">
        <v>4.5</v>
      </c>
      <c r="J43" t="s">
        <v>18</v>
      </c>
      <c r="K43">
        <v>1996</v>
      </c>
    </row>
    <row r="44" spans="1:11" x14ac:dyDescent="0.2">
      <c r="A44">
        <v>1987</v>
      </c>
      <c r="B44">
        <v>3</v>
      </c>
      <c r="C44">
        <v>18</v>
      </c>
      <c r="D44">
        <v>1987</v>
      </c>
      <c r="E44">
        <v>6</v>
      </c>
      <c r="F44">
        <v>169</v>
      </c>
      <c r="G44" t="s">
        <v>21</v>
      </c>
      <c r="H44">
        <v>180229.09</v>
      </c>
      <c r="I44">
        <v>4.5</v>
      </c>
      <c r="J44" t="s">
        <v>18</v>
      </c>
      <c r="K44">
        <v>1996</v>
      </c>
    </row>
    <row r="45" spans="1:11" x14ac:dyDescent="0.2">
      <c r="A45">
        <v>1993</v>
      </c>
      <c r="B45">
        <v>3</v>
      </c>
      <c r="C45">
        <v>3</v>
      </c>
      <c r="D45">
        <v>1993</v>
      </c>
      <c r="E45">
        <v>6</v>
      </c>
      <c r="F45">
        <v>154</v>
      </c>
      <c r="G45" t="s">
        <v>22</v>
      </c>
      <c r="H45">
        <v>316944.34000000003</v>
      </c>
      <c r="I45">
        <v>4.5</v>
      </c>
      <c r="J45" t="s">
        <v>18</v>
      </c>
      <c r="K45">
        <v>1996</v>
      </c>
    </row>
    <row r="46" spans="1:11" x14ac:dyDescent="0.2">
      <c r="A46">
        <v>1994</v>
      </c>
      <c r="B46">
        <v>3</v>
      </c>
      <c r="C46">
        <v>16</v>
      </c>
      <c r="D46">
        <v>1994</v>
      </c>
      <c r="E46">
        <v>6</v>
      </c>
      <c r="F46">
        <v>167</v>
      </c>
      <c r="G46" t="s">
        <v>17</v>
      </c>
      <c r="H46">
        <v>286242.51</v>
      </c>
      <c r="I46">
        <v>4.5</v>
      </c>
      <c r="J46" t="s">
        <v>18</v>
      </c>
      <c r="K46">
        <v>1996</v>
      </c>
    </row>
    <row r="47" spans="1:11" x14ac:dyDescent="0.2">
      <c r="A47">
        <v>2006</v>
      </c>
      <c r="B47">
        <v>3</v>
      </c>
      <c r="C47">
        <v>2</v>
      </c>
      <c r="D47">
        <v>2006</v>
      </c>
      <c r="E47">
        <v>6</v>
      </c>
      <c r="F47">
        <v>153</v>
      </c>
      <c r="G47" t="s">
        <v>22</v>
      </c>
      <c r="H47">
        <v>261945</v>
      </c>
      <c r="I47">
        <v>4.5</v>
      </c>
      <c r="J47" t="s">
        <v>18</v>
      </c>
      <c r="K47">
        <v>1996</v>
      </c>
    </row>
    <row r="48" spans="1:11" x14ac:dyDescent="0.2">
      <c r="A48">
        <v>1996</v>
      </c>
      <c r="B48">
        <v>3</v>
      </c>
      <c r="C48">
        <v>17</v>
      </c>
      <c r="D48">
        <v>1996</v>
      </c>
      <c r="E48">
        <v>6</v>
      </c>
      <c r="F48">
        <v>169</v>
      </c>
      <c r="G48" t="s">
        <v>17</v>
      </c>
      <c r="H48">
        <v>290964</v>
      </c>
      <c r="I48">
        <v>8.5</v>
      </c>
      <c r="J48" t="s">
        <v>18</v>
      </c>
      <c r="K48">
        <v>1996</v>
      </c>
    </row>
    <row r="49" spans="1:11" x14ac:dyDescent="0.2">
      <c r="A49">
        <v>1982</v>
      </c>
      <c r="B49">
        <v>3</v>
      </c>
      <c r="C49">
        <v>1</v>
      </c>
      <c r="D49">
        <v>1982</v>
      </c>
      <c r="E49">
        <v>6</v>
      </c>
      <c r="F49">
        <v>152</v>
      </c>
      <c r="G49" t="s">
        <v>11</v>
      </c>
      <c r="H49">
        <v>458956.48</v>
      </c>
      <c r="I49">
        <v>8.5</v>
      </c>
      <c r="J49" t="s">
        <v>18</v>
      </c>
      <c r="K49">
        <v>1996</v>
      </c>
    </row>
    <row r="50" spans="1:11" x14ac:dyDescent="0.2">
      <c r="A50">
        <v>1993</v>
      </c>
      <c r="B50">
        <v>3</v>
      </c>
      <c r="C50">
        <v>3</v>
      </c>
      <c r="D50">
        <v>1993</v>
      </c>
      <c r="E50">
        <v>6</v>
      </c>
      <c r="F50">
        <v>154</v>
      </c>
      <c r="G50" t="s">
        <v>22</v>
      </c>
      <c r="H50">
        <v>320569.53999999998</v>
      </c>
      <c r="I50">
        <v>8.5</v>
      </c>
      <c r="J50" t="s">
        <v>18</v>
      </c>
      <c r="K50">
        <v>1996</v>
      </c>
    </row>
    <row r="51" spans="1:11" x14ac:dyDescent="0.2">
      <c r="A51">
        <v>1994</v>
      </c>
      <c r="B51">
        <v>3</v>
      </c>
      <c r="C51">
        <v>16</v>
      </c>
      <c r="D51">
        <v>1994</v>
      </c>
      <c r="E51">
        <v>6</v>
      </c>
      <c r="F51">
        <v>167</v>
      </c>
      <c r="G51" t="s">
        <v>17</v>
      </c>
      <c r="H51">
        <v>287162.78999999998</v>
      </c>
      <c r="I51">
        <v>8.5</v>
      </c>
      <c r="J51" t="s">
        <v>18</v>
      </c>
      <c r="K51">
        <v>1996</v>
      </c>
    </row>
    <row r="52" spans="1:11" x14ac:dyDescent="0.2">
      <c r="A52">
        <v>2010</v>
      </c>
      <c r="B52">
        <v>3</v>
      </c>
      <c r="C52">
        <v>14</v>
      </c>
      <c r="D52">
        <v>2010</v>
      </c>
      <c r="E52">
        <v>6</v>
      </c>
      <c r="F52">
        <v>165</v>
      </c>
      <c r="G52" t="s">
        <v>23</v>
      </c>
      <c r="H52">
        <v>372269.42</v>
      </c>
      <c r="I52">
        <v>8.5</v>
      </c>
      <c r="J52" t="s">
        <v>18</v>
      </c>
      <c r="K52">
        <v>1996</v>
      </c>
    </row>
    <row r="53" spans="1:11" x14ac:dyDescent="0.2">
      <c r="A53">
        <v>1987</v>
      </c>
      <c r="B53">
        <v>4</v>
      </c>
      <c r="C53">
        <v>3</v>
      </c>
      <c r="D53">
        <v>1987</v>
      </c>
      <c r="E53">
        <v>7</v>
      </c>
      <c r="F53">
        <v>185</v>
      </c>
      <c r="G53" t="s">
        <v>13</v>
      </c>
      <c r="H53">
        <v>165002.04999999999</v>
      </c>
      <c r="I53">
        <v>8.5</v>
      </c>
      <c r="J53" t="s">
        <v>25</v>
      </c>
      <c r="K53">
        <v>1996</v>
      </c>
    </row>
    <row r="54" spans="1:11" x14ac:dyDescent="0.2">
      <c r="A54">
        <v>1991</v>
      </c>
      <c r="B54">
        <v>12</v>
      </c>
      <c r="C54">
        <v>28</v>
      </c>
      <c r="D54">
        <v>1992</v>
      </c>
      <c r="E54">
        <v>3</v>
      </c>
      <c r="F54">
        <v>89</v>
      </c>
      <c r="G54" t="s">
        <v>15</v>
      </c>
      <c r="H54">
        <v>337661.43</v>
      </c>
      <c r="I54">
        <v>4.5</v>
      </c>
      <c r="J54" t="s">
        <v>16</v>
      </c>
      <c r="K54">
        <v>1996</v>
      </c>
    </row>
    <row r="55" spans="1:11" x14ac:dyDescent="0.2">
      <c r="A55">
        <v>2007</v>
      </c>
      <c r="B55">
        <v>12</v>
      </c>
      <c r="C55">
        <v>17</v>
      </c>
      <c r="D55">
        <v>2008</v>
      </c>
      <c r="E55">
        <v>3</v>
      </c>
      <c r="F55">
        <v>78</v>
      </c>
      <c r="G55" t="s">
        <v>19</v>
      </c>
      <c r="H55">
        <v>321218</v>
      </c>
      <c r="I55">
        <v>4.5</v>
      </c>
      <c r="J55" t="s">
        <v>16</v>
      </c>
      <c r="K55">
        <v>1996</v>
      </c>
    </row>
    <row r="56" spans="1:11" x14ac:dyDescent="0.2">
      <c r="A56">
        <v>1990</v>
      </c>
      <c r="B56">
        <v>12</v>
      </c>
      <c r="C56">
        <v>9</v>
      </c>
      <c r="D56">
        <v>1991</v>
      </c>
      <c r="E56">
        <v>3</v>
      </c>
      <c r="F56">
        <v>70</v>
      </c>
      <c r="G56" t="s">
        <v>19</v>
      </c>
      <c r="H56">
        <v>310316.90999999997</v>
      </c>
      <c r="I56">
        <v>4.5</v>
      </c>
      <c r="J56" t="s">
        <v>16</v>
      </c>
      <c r="K56">
        <v>1996</v>
      </c>
    </row>
    <row r="57" spans="1:11" x14ac:dyDescent="0.2">
      <c r="A57">
        <v>2002</v>
      </c>
      <c r="B57">
        <v>12</v>
      </c>
      <c r="C57">
        <v>5</v>
      </c>
      <c r="D57">
        <v>2003</v>
      </c>
      <c r="E57">
        <v>3</v>
      </c>
      <c r="F57">
        <v>66</v>
      </c>
      <c r="G57" t="s">
        <v>15</v>
      </c>
      <c r="H57">
        <v>474647.97</v>
      </c>
      <c r="I57">
        <v>4.5</v>
      </c>
      <c r="J57" t="s">
        <v>16</v>
      </c>
      <c r="K57">
        <v>1996</v>
      </c>
    </row>
    <row r="58" spans="1:11" x14ac:dyDescent="0.2">
      <c r="A58">
        <v>1991</v>
      </c>
      <c r="B58">
        <v>12</v>
      </c>
      <c r="C58">
        <v>28</v>
      </c>
      <c r="D58">
        <v>1992</v>
      </c>
      <c r="E58">
        <v>3</v>
      </c>
      <c r="F58">
        <v>89</v>
      </c>
      <c r="G58" t="s">
        <v>15</v>
      </c>
      <c r="H58">
        <v>346054.34</v>
      </c>
      <c r="I58">
        <v>8.5</v>
      </c>
      <c r="J58" t="s">
        <v>16</v>
      </c>
      <c r="K58">
        <v>1996</v>
      </c>
    </row>
    <row r="59" spans="1:11" x14ac:dyDescent="0.2">
      <c r="A59">
        <v>2007</v>
      </c>
      <c r="B59">
        <v>12</v>
      </c>
      <c r="C59">
        <v>15</v>
      </c>
      <c r="D59">
        <v>2008</v>
      </c>
      <c r="E59">
        <v>3</v>
      </c>
      <c r="F59">
        <v>76</v>
      </c>
      <c r="G59" t="s">
        <v>24</v>
      </c>
      <c r="H59">
        <v>309312.77</v>
      </c>
      <c r="I59">
        <v>8.5</v>
      </c>
      <c r="J59" t="s">
        <v>16</v>
      </c>
      <c r="K59">
        <v>1996</v>
      </c>
    </row>
    <row r="60" spans="1:11" x14ac:dyDescent="0.2">
      <c r="A60">
        <v>1990</v>
      </c>
      <c r="B60">
        <v>12</v>
      </c>
      <c r="C60">
        <v>9</v>
      </c>
      <c r="D60">
        <v>1991</v>
      </c>
      <c r="E60">
        <v>3</v>
      </c>
      <c r="F60">
        <v>70</v>
      </c>
      <c r="G60" t="s">
        <v>19</v>
      </c>
      <c r="H60">
        <v>288100.59999999998</v>
      </c>
      <c r="I60">
        <v>8.5</v>
      </c>
      <c r="J60" t="s">
        <v>16</v>
      </c>
      <c r="K60">
        <v>1996</v>
      </c>
    </row>
    <row r="61" spans="1:11" x14ac:dyDescent="0.2">
      <c r="A61">
        <v>2002</v>
      </c>
      <c r="B61">
        <v>12</v>
      </c>
      <c r="C61">
        <v>5</v>
      </c>
      <c r="D61">
        <v>2003</v>
      </c>
      <c r="E61">
        <v>3</v>
      </c>
      <c r="F61">
        <v>66</v>
      </c>
      <c r="G61" t="s">
        <v>15</v>
      </c>
      <c r="H61">
        <v>461963.79</v>
      </c>
      <c r="I61">
        <v>8.5</v>
      </c>
      <c r="J61" t="s">
        <v>16</v>
      </c>
      <c r="K61">
        <v>1996</v>
      </c>
    </row>
  </sheetData>
  <sortState xmlns:xlrd2="http://schemas.microsoft.com/office/spreadsheetml/2017/richdata2" ref="A2:K6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L1" workbookViewId="0">
      <selection activeCell="M1" sqref="M1:Y3"/>
    </sheetView>
  </sheetViews>
  <sheetFormatPr baseColWidth="10" defaultRowHeight="16" x14ac:dyDescent="0.2"/>
  <cols>
    <col min="10" max="10" width="12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33</v>
      </c>
      <c r="O1" t="s">
        <v>34</v>
      </c>
      <c r="P1" t="s">
        <v>16</v>
      </c>
      <c r="Q1" t="s">
        <v>14</v>
      </c>
      <c r="R1" t="s">
        <v>12</v>
      </c>
      <c r="S1" t="s">
        <v>18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">
      <c r="A2">
        <v>2016</v>
      </c>
      <c r="B2">
        <v>1</v>
      </c>
      <c r="C2">
        <v>11</v>
      </c>
      <c r="D2">
        <v>2016</v>
      </c>
      <c r="E2">
        <v>4</v>
      </c>
      <c r="F2">
        <v>103</v>
      </c>
      <c r="G2" t="s">
        <v>17</v>
      </c>
      <c r="H2">
        <v>391364.68</v>
      </c>
      <c r="I2">
        <v>4.5</v>
      </c>
      <c r="J2" t="s">
        <v>14</v>
      </c>
      <c r="M2" t="s">
        <v>26</v>
      </c>
      <c r="N2">
        <f>COUNTIF($B2:$B61,10)</f>
        <v>0</v>
      </c>
      <c r="O2">
        <f>COUNTIF($B2:$B61,11)</f>
        <v>1</v>
      </c>
      <c r="P2">
        <f>COUNTIF($B2:$B61,12)</f>
        <v>3</v>
      </c>
      <c r="Q2">
        <f>COUNTIF($B2:$B61,1)</f>
        <v>11</v>
      </c>
      <c r="R2">
        <f>COUNTIF($B2:$B61,2)</f>
        <v>8</v>
      </c>
      <c r="S2">
        <f>COUNTIF($B2:$B61,3)</f>
        <v>6</v>
      </c>
      <c r="T2">
        <f>COUNTIF($B2:$B61,4)</f>
        <v>1</v>
      </c>
      <c r="U2">
        <f>COUNTIF($B2:$B61,5)</f>
        <v>0</v>
      </c>
      <c r="V2">
        <f>COUNTIF($B2:$B61,6)</f>
        <v>0</v>
      </c>
      <c r="W2">
        <f>COUNTIF($B2:$B61,7)</f>
        <v>0</v>
      </c>
      <c r="X2">
        <f>COUNTIF($B2:$B61,8)</f>
        <v>0</v>
      </c>
      <c r="Y2">
        <f>COUNTIF($B2:$B61,9)</f>
        <v>0</v>
      </c>
    </row>
    <row r="3" spans="1:25" x14ac:dyDescent="0.2">
      <c r="A3">
        <v>2020</v>
      </c>
      <c r="B3">
        <v>3</v>
      </c>
      <c r="C3">
        <v>3</v>
      </c>
      <c r="D3">
        <v>2020</v>
      </c>
      <c r="E3">
        <v>6</v>
      </c>
      <c r="F3">
        <v>155</v>
      </c>
      <c r="G3" t="s">
        <v>11</v>
      </c>
      <c r="H3">
        <v>355279.16</v>
      </c>
      <c r="I3">
        <v>4.5</v>
      </c>
      <c r="J3" t="s">
        <v>18</v>
      </c>
      <c r="M3" t="s">
        <v>27</v>
      </c>
      <c r="N3" s="1">
        <f>N2/COUNT($I2:$I31)</f>
        <v>0</v>
      </c>
      <c r="O3" s="1">
        <f t="shared" ref="O3:Y3" si="0">O2/COUNT($I2:$I31)</f>
        <v>3.3333333333333333E-2</v>
      </c>
      <c r="P3" s="1">
        <f t="shared" si="0"/>
        <v>0.1</v>
      </c>
      <c r="Q3" s="1">
        <f>Q2/COUNT($I2:$I31)</f>
        <v>0.36666666666666664</v>
      </c>
      <c r="R3" s="1">
        <f t="shared" si="0"/>
        <v>0.26666666666666666</v>
      </c>
      <c r="S3" s="1">
        <f t="shared" si="0"/>
        <v>0.2</v>
      </c>
      <c r="T3" s="1">
        <f t="shared" si="0"/>
        <v>3.3333333333333333E-2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2">
      <c r="A4">
        <v>2024</v>
      </c>
      <c r="B4">
        <v>2</v>
      </c>
      <c r="C4">
        <v>2</v>
      </c>
      <c r="D4">
        <v>2024</v>
      </c>
      <c r="E4">
        <v>5</v>
      </c>
      <c r="F4">
        <v>125</v>
      </c>
      <c r="G4" t="s">
        <v>20</v>
      </c>
      <c r="H4">
        <v>361579.52000000002</v>
      </c>
      <c r="I4">
        <v>4.5</v>
      </c>
      <c r="J4" t="s">
        <v>12</v>
      </c>
    </row>
    <row r="5" spans="1:25" x14ac:dyDescent="0.2">
      <c r="A5">
        <v>2028</v>
      </c>
      <c r="B5">
        <v>2</v>
      </c>
      <c r="C5">
        <v>18</v>
      </c>
      <c r="D5">
        <v>2028</v>
      </c>
      <c r="E5">
        <v>5</v>
      </c>
      <c r="F5">
        <v>141</v>
      </c>
      <c r="G5" t="s">
        <v>20</v>
      </c>
      <c r="H5">
        <v>221624.29</v>
      </c>
      <c r="I5">
        <v>4.5</v>
      </c>
      <c r="J5" t="s">
        <v>12</v>
      </c>
    </row>
    <row r="6" spans="1:25" x14ac:dyDescent="0.2">
      <c r="A6">
        <v>2031</v>
      </c>
      <c r="B6">
        <v>12</v>
      </c>
      <c r="C6">
        <v>10</v>
      </c>
      <c r="D6">
        <v>2032</v>
      </c>
      <c r="E6">
        <v>3</v>
      </c>
      <c r="F6">
        <v>71</v>
      </c>
      <c r="G6" t="s">
        <v>21</v>
      </c>
      <c r="H6">
        <v>407262.41</v>
      </c>
      <c r="I6">
        <v>4.5</v>
      </c>
      <c r="J6" t="s">
        <v>16</v>
      </c>
    </row>
    <row r="7" spans="1:25" x14ac:dyDescent="0.2">
      <c r="A7">
        <v>2035</v>
      </c>
      <c r="B7">
        <v>12</v>
      </c>
      <c r="C7">
        <v>31</v>
      </c>
      <c r="D7">
        <v>2036</v>
      </c>
      <c r="E7">
        <v>3</v>
      </c>
      <c r="F7">
        <v>92</v>
      </c>
      <c r="G7" t="s">
        <v>20</v>
      </c>
      <c r="H7">
        <v>508649.83</v>
      </c>
      <c r="I7">
        <v>4.5</v>
      </c>
      <c r="J7" t="s">
        <v>16</v>
      </c>
    </row>
    <row r="8" spans="1:25" x14ac:dyDescent="0.2">
      <c r="A8">
        <v>2040</v>
      </c>
      <c r="B8">
        <v>3</v>
      </c>
      <c r="C8">
        <v>15</v>
      </c>
      <c r="D8">
        <v>2040</v>
      </c>
      <c r="E8">
        <v>6</v>
      </c>
      <c r="F8">
        <v>167</v>
      </c>
      <c r="G8" t="s">
        <v>17</v>
      </c>
      <c r="H8">
        <v>238384.29</v>
      </c>
      <c r="I8">
        <v>4.5</v>
      </c>
      <c r="J8" t="s">
        <v>18</v>
      </c>
    </row>
    <row r="9" spans="1:25" x14ac:dyDescent="0.2">
      <c r="A9">
        <v>2044</v>
      </c>
      <c r="B9">
        <v>1</v>
      </c>
      <c r="C9">
        <v>25</v>
      </c>
      <c r="D9">
        <v>2044</v>
      </c>
      <c r="E9">
        <v>4</v>
      </c>
      <c r="F9">
        <v>117</v>
      </c>
      <c r="G9" t="s">
        <v>21</v>
      </c>
      <c r="H9">
        <v>554638.81000000006</v>
      </c>
      <c r="I9">
        <v>4.5</v>
      </c>
      <c r="J9" t="s">
        <v>14</v>
      </c>
    </row>
    <row r="10" spans="1:25" x14ac:dyDescent="0.2">
      <c r="A10">
        <v>2015</v>
      </c>
      <c r="B10">
        <v>2</v>
      </c>
      <c r="C10">
        <v>15</v>
      </c>
      <c r="D10">
        <v>2015</v>
      </c>
      <c r="E10">
        <v>5</v>
      </c>
      <c r="F10">
        <v>138</v>
      </c>
      <c r="G10" t="s">
        <v>23</v>
      </c>
      <c r="H10">
        <v>506988.35</v>
      </c>
      <c r="I10">
        <v>4.5</v>
      </c>
      <c r="J10" t="s">
        <v>12</v>
      </c>
    </row>
    <row r="11" spans="1:25" x14ac:dyDescent="0.2">
      <c r="A11">
        <v>2017</v>
      </c>
      <c r="B11">
        <v>2</v>
      </c>
      <c r="C11">
        <v>11</v>
      </c>
      <c r="D11">
        <v>2017</v>
      </c>
      <c r="E11">
        <v>5</v>
      </c>
      <c r="F11">
        <v>134</v>
      </c>
      <c r="G11" t="s">
        <v>13</v>
      </c>
      <c r="H11">
        <v>417177.96</v>
      </c>
      <c r="I11">
        <v>4.5</v>
      </c>
      <c r="J11" t="s">
        <v>12</v>
      </c>
    </row>
    <row r="12" spans="1:25" x14ac:dyDescent="0.2">
      <c r="A12">
        <v>2018</v>
      </c>
      <c r="B12">
        <v>3</v>
      </c>
      <c r="C12">
        <v>4</v>
      </c>
      <c r="D12">
        <v>2018</v>
      </c>
      <c r="E12">
        <v>6</v>
      </c>
      <c r="F12">
        <v>155</v>
      </c>
      <c r="G12" t="s">
        <v>11</v>
      </c>
      <c r="H12">
        <v>350302.58</v>
      </c>
      <c r="I12">
        <v>4.5</v>
      </c>
      <c r="J12" t="s">
        <v>18</v>
      </c>
    </row>
    <row r="13" spans="1:25" x14ac:dyDescent="0.2">
      <c r="A13">
        <v>2019</v>
      </c>
      <c r="B13">
        <v>3</v>
      </c>
      <c r="C13">
        <v>25</v>
      </c>
      <c r="D13">
        <v>2019</v>
      </c>
      <c r="E13">
        <v>6</v>
      </c>
      <c r="F13">
        <v>176</v>
      </c>
      <c r="G13" t="s">
        <v>23</v>
      </c>
      <c r="H13">
        <v>357167.15</v>
      </c>
      <c r="I13">
        <v>4.5</v>
      </c>
      <c r="J13" t="s">
        <v>18</v>
      </c>
    </row>
    <row r="14" spans="1:25" x14ac:dyDescent="0.2">
      <c r="A14">
        <v>2021</v>
      </c>
      <c r="B14">
        <v>2</v>
      </c>
      <c r="C14">
        <v>9</v>
      </c>
      <c r="D14">
        <v>2021</v>
      </c>
      <c r="E14">
        <v>5</v>
      </c>
      <c r="F14">
        <v>132</v>
      </c>
      <c r="G14" t="s">
        <v>19</v>
      </c>
      <c r="H14">
        <v>602080.69999999995</v>
      </c>
      <c r="I14">
        <v>4.5</v>
      </c>
      <c r="J14" t="s">
        <v>12</v>
      </c>
    </row>
    <row r="15" spans="1:25" x14ac:dyDescent="0.2">
      <c r="A15">
        <v>2022</v>
      </c>
      <c r="B15">
        <v>3</v>
      </c>
      <c r="C15">
        <v>25</v>
      </c>
      <c r="D15">
        <v>2022</v>
      </c>
      <c r="E15">
        <v>6</v>
      </c>
      <c r="F15">
        <v>176</v>
      </c>
      <c r="G15" t="s">
        <v>17</v>
      </c>
      <c r="H15">
        <v>375510.18</v>
      </c>
      <c r="I15">
        <v>4.5</v>
      </c>
      <c r="J15" t="s">
        <v>18</v>
      </c>
    </row>
    <row r="16" spans="1:25" x14ac:dyDescent="0.2">
      <c r="A16">
        <v>2023</v>
      </c>
      <c r="B16">
        <v>1</v>
      </c>
      <c r="C16">
        <v>9</v>
      </c>
      <c r="D16">
        <v>2023</v>
      </c>
      <c r="E16">
        <v>4</v>
      </c>
      <c r="F16">
        <v>101</v>
      </c>
      <c r="G16" t="s">
        <v>22</v>
      </c>
      <c r="H16">
        <v>321887.7</v>
      </c>
      <c r="I16">
        <v>4.5</v>
      </c>
      <c r="J16" t="s">
        <v>14</v>
      </c>
    </row>
    <row r="17" spans="1:10" x14ac:dyDescent="0.2">
      <c r="A17">
        <v>2024</v>
      </c>
      <c r="B17">
        <v>11</v>
      </c>
      <c r="C17">
        <v>21</v>
      </c>
      <c r="D17">
        <v>2025</v>
      </c>
      <c r="E17">
        <v>2</v>
      </c>
      <c r="F17">
        <v>52</v>
      </c>
      <c r="G17" t="s">
        <v>22</v>
      </c>
      <c r="H17">
        <v>362934.33</v>
      </c>
      <c r="I17">
        <v>4.5</v>
      </c>
      <c r="J17" t="s">
        <v>34</v>
      </c>
    </row>
    <row r="18" spans="1:10" x14ac:dyDescent="0.2">
      <c r="A18">
        <v>2026</v>
      </c>
      <c r="B18">
        <v>1</v>
      </c>
      <c r="C18">
        <v>15</v>
      </c>
      <c r="D18">
        <v>2026</v>
      </c>
      <c r="E18">
        <v>4</v>
      </c>
      <c r="F18">
        <v>107</v>
      </c>
      <c r="G18" t="s">
        <v>17</v>
      </c>
      <c r="H18">
        <v>742132.82</v>
      </c>
      <c r="I18">
        <v>4.5</v>
      </c>
      <c r="J18" t="s">
        <v>14</v>
      </c>
    </row>
    <row r="19" spans="1:10" x14ac:dyDescent="0.2">
      <c r="A19">
        <v>2027</v>
      </c>
      <c r="B19">
        <v>1</v>
      </c>
      <c r="C19">
        <v>11</v>
      </c>
      <c r="D19">
        <v>2027</v>
      </c>
      <c r="E19">
        <v>4</v>
      </c>
      <c r="F19">
        <v>103</v>
      </c>
      <c r="G19" t="s">
        <v>11</v>
      </c>
      <c r="H19">
        <v>409932.39</v>
      </c>
      <c r="I19">
        <v>4.5</v>
      </c>
      <c r="J19" t="s">
        <v>14</v>
      </c>
    </row>
    <row r="20" spans="1:10" x14ac:dyDescent="0.2">
      <c r="A20">
        <v>2029</v>
      </c>
      <c r="B20">
        <v>1</v>
      </c>
      <c r="C20">
        <v>25</v>
      </c>
      <c r="D20">
        <v>2029</v>
      </c>
      <c r="E20">
        <v>4</v>
      </c>
      <c r="F20">
        <v>117</v>
      </c>
      <c r="G20" t="s">
        <v>17</v>
      </c>
      <c r="H20">
        <v>431117.89</v>
      </c>
      <c r="I20">
        <v>4.5</v>
      </c>
      <c r="J20" t="s">
        <v>14</v>
      </c>
    </row>
    <row r="21" spans="1:10" x14ac:dyDescent="0.2">
      <c r="A21">
        <v>2030</v>
      </c>
      <c r="B21">
        <v>1</v>
      </c>
      <c r="C21">
        <v>15</v>
      </c>
      <c r="D21">
        <v>2030</v>
      </c>
      <c r="E21">
        <v>4</v>
      </c>
      <c r="F21">
        <v>107</v>
      </c>
      <c r="G21" t="s">
        <v>20</v>
      </c>
      <c r="H21">
        <v>589889.87</v>
      </c>
      <c r="I21">
        <v>4.5</v>
      </c>
      <c r="J21" t="s">
        <v>14</v>
      </c>
    </row>
    <row r="22" spans="1:10" x14ac:dyDescent="0.2">
      <c r="A22">
        <v>2031</v>
      </c>
      <c r="B22">
        <v>2</v>
      </c>
      <c r="C22">
        <v>15</v>
      </c>
      <c r="D22">
        <v>2031</v>
      </c>
      <c r="E22">
        <v>5</v>
      </c>
      <c r="F22">
        <v>138</v>
      </c>
      <c r="G22" t="s">
        <v>11</v>
      </c>
      <c r="H22">
        <v>379152.2</v>
      </c>
      <c r="I22">
        <v>4.5</v>
      </c>
      <c r="J22" t="s">
        <v>12</v>
      </c>
    </row>
    <row r="23" spans="1:10" x14ac:dyDescent="0.2">
      <c r="A23">
        <v>2033</v>
      </c>
      <c r="B23">
        <v>2</v>
      </c>
      <c r="C23">
        <v>12</v>
      </c>
      <c r="D23">
        <v>2033</v>
      </c>
      <c r="E23">
        <v>5</v>
      </c>
      <c r="F23">
        <v>135</v>
      </c>
      <c r="G23" t="s">
        <v>20</v>
      </c>
      <c r="H23">
        <v>370561.49</v>
      </c>
      <c r="I23">
        <v>4.5</v>
      </c>
      <c r="J23" t="s">
        <v>12</v>
      </c>
    </row>
    <row r="24" spans="1:10" x14ac:dyDescent="0.2">
      <c r="A24">
        <v>2034</v>
      </c>
      <c r="B24">
        <v>2</v>
      </c>
      <c r="C24">
        <v>24</v>
      </c>
      <c r="D24">
        <v>2034</v>
      </c>
      <c r="E24">
        <v>5</v>
      </c>
      <c r="F24">
        <v>147</v>
      </c>
      <c r="G24" t="s">
        <v>17</v>
      </c>
      <c r="H24">
        <v>273001.3</v>
      </c>
      <c r="I24">
        <v>4.5</v>
      </c>
      <c r="J24" t="s">
        <v>12</v>
      </c>
    </row>
    <row r="25" spans="1:10" x14ac:dyDescent="0.2">
      <c r="A25">
        <v>2035</v>
      </c>
      <c r="B25">
        <v>1</v>
      </c>
      <c r="C25">
        <v>28</v>
      </c>
      <c r="D25">
        <v>2035</v>
      </c>
      <c r="E25">
        <v>4</v>
      </c>
      <c r="F25">
        <v>120</v>
      </c>
      <c r="G25" t="s">
        <v>20</v>
      </c>
      <c r="H25">
        <v>398419.47</v>
      </c>
      <c r="I25">
        <v>4.5</v>
      </c>
      <c r="J25" t="s">
        <v>14</v>
      </c>
    </row>
    <row r="26" spans="1:10" x14ac:dyDescent="0.2">
      <c r="A26">
        <v>2037</v>
      </c>
      <c r="B26">
        <v>1</v>
      </c>
      <c r="C26">
        <v>20</v>
      </c>
      <c r="D26">
        <v>2037</v>
      </c>
      <c r="E26">
        <v>4</v>
      </c>
      <c r="F26">
        <v>112</v>
      </c>
      <c r="G26" t="s">
        <v>17</v>
      </c>
      <c r="H26">
        <v>693023.92</v>
      </c>
      <c r="I26">
        <v>4.5</v>
      </c>
      <c r="J26" t="s">
        <v>14</v>
      </c>
    </row>
    <row r="27" spans="1:10" x14ac:dyDescent="0.2">
      <c r="A27">
        <v>2037</v>
      </c>
      <c r="B27">
        <v>12</v>
      </c>
      <c r="C27">
        <v>4</v>
      </c>
      <c r="D27">
        <v>2038</v>
      </c>
      <c r="E27">
        <v>3</v>
      </c>
      <c r="F27">
        <v>65</v>
      </c>
      <c r="G27" t="s">
        <v>24</v>
      </c>
      <c r="H27">
        <v>462208.58</v>
      </c>
      <c r="I27">
        <v>4.5</v>
      </c>
      <c r="J27" t="s">
        <v>16</v>
      </c>
    </row>
    <row r="28" spans="1:10" x14ac:dyDescent="0.2">
      <c r="A28">
        <v>2039</v>
      </c>
      <c r="B28">
        <v>4</v>
      </c>
      <c r="C28">
        <v>4</v>
      </c>
      <c r="D28">
        <v>2039</v>
      </c>
      <c r="E28">
        <v>7</v>
      </c>
      <c r="F28">
        <v>186</v>
      </c>
      <c r="G28" t="s">
        <v>24</v>
      </c>
      <c r="H28">
        <v>319048.53000000003</v>
      </c>
      <c r="I28">
        <v>4.5</v>
      </c>
      <c r="J28" t="s">
        <v>25</v>
      </c>
    </row>
    <row r="29" spans="1:10" x14ac:dyDescent="0.2">
      <c r="A29">
        <v>2041</v>
      </c>
      <c r="B29">
        <v>1</v>
      </c>
      <c r="C29">
        <v>19</v>
      </c>
      <c r="D29">
        <v>2041</v>
      </c>
      <c r="E29">
        <v>4</v>
      </c>
      <c r="F29">
        <v>111</v>
      </c>
      <c r="G29" t="s">
        <v>11</v>
      </c>
      <c r="H29">
        <v>324106.67</v>
      </c>
      <c r="I29">
        <v>4.5</v>
      </c>
      <c r="J29" t="s">
        <v>14</v>
      </c>
    </row>
    <row r="30" spans="1:10" x14ac:dyDescent="0.2">
      <c r="A30">
        <v>2042</v>
      </c>
      <c r="B30">
        <v>3</v>
      </c>
      <c r="C30">
        <v>24</v>
      </c>
      <c r="D30">
        <v>2042</v>
      </c>
      <c r="E30">
        <v>6</v>
      </c>
      <c r="F30">
        <v>175</v>
      </c>
      <c r="G30" t="s">
        <v>17</v>
      </c>
      <c r="H30">
        <v>311760.5</v>
      </c>
      <c r="I30">
        <v>4.5</v>
      </c>
      <c r="J30" t="s">
        <v>18</v>
      </c>
    </row>
    <row r="31" spans="1:10" x14ac:dyDescent="0.2">
      <c r="A31">
        <v>2043</v>
      </c>
      <c r="B31">
        <v>1</v>
      </c>
      <c r="C31">
        <v>8</v>
      </c>
      <c r="D31">
        <v>2043</v>
      </c>
      <c r="E31">
        <v>4</v>
      </c>
      <c r="F31">
        <v>100</v>
      </c>
      <c r="G31" t="s">
        <v>21</v>
      </c>
      <c r="H31">
        <v>433559.97</v>
      </c>
      <c r="I31">
        <v>4.5</v>
      </c>
      <c r="J31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J1" workbookViewId="0">
      <selection activeCell="M1" sqref="M1:Y3"/>
    </sheetView>
  </sheetViews>
  <sheetFormatPr baseColWidth="10" defaultRowHeight="16" x14ac:dyDescent="0.2"/>
  <cols>
    <col min="10" max="10" width="12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33</v>
      </c>
      <c r="O1" t="s">
        <v>34</v>
      </c>
      <c r="P1" t="s">
        <v>16</v>
      </c>
      <c r="Q1" t="s">
        <v>14</v>
      </c>
      <c r="R1" t="s">
        <v>12</v>
      </c>
      <c r="S1" t="s">
        <v>18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">
      <c r="A2">
        <v>2016</v>
      </c>
      <c r="B2">
        <v>4</v>
      </c>
      <c r="C2">
        <v>4</v>
      </c>
      <c r="D2">
        <v>2016</v>
      </c>
      <c r="E2">
        <v>7</v>
      </c>
      <c r="F2">
        <v>187</v>
      </c>
      <c r="G2" t="s">
        <v>24</v>
      </c>
      <c r="H2">
        <v>326873.96000000002</v>
      </c>
      <c r="I2">
        <v>8.5</v>
      </c>
      <c r="J2" t="s">
        <v>25</v>
      </c>
      <c r="M2" t="s">
        <v>26</v>
      </c>
      <c r="N2">
        <f>COUNTIF($B2:$B61,10)</f>
        <v>0</v>
      </c>
      <c r="O2">
        <f>COUNTIF($B2:$B61,11)</f>
        <v>0</v>
      </c>
      <c r="P2">
        <f>COUNTIF($B2:$B61,12)</f>
        <v>3</v>
      </c>
      <c r="Q2">
        <f>COUNTIF($B2:$B61,1)</f>
        <v>11</v>
      </c>
      <c r="R2">
        <f>COUNTIF($B2:$B61,2)</f>
        <v>9</v>
      </c>
      <c r="S2">
        <f>COUNTIF($B2:$B61,3)</f>
        <v>6</v>
      </c>
      <c r="T2">
        <f>COUNTIF($B2:$B61,4)</f>
        <v>1</v>
      </c>
      <c r="U2">
        <f>COUNTIF($B2:$B61,5)</f>
        <v>0</v>
      </c>
      <c r="V2">
        <f>COUNTIF($B2:$B61,6)</f>
        <v>0</v>
      </c>
      <c r="W2">
        <f>COUNTIF($B2:$B61,7)</f>
        <v>0</v>
      </c>
      <c r="X2">
        <f>COUNTIF($B2:$B61,8)</f>
        <v>0</v>
      </c>
      <c r="Y2">
        <f>COUNTIF($B2:$B61,9)</f>
        <v>0</v>
      </c>
    </row>
    <row r="3" spans="1:25" x14ac:dyDescent="0.2">
      <c r="A3">
        <v>2020</v>
      </c>
      <c r="B3">
        <v>3</v>
      </c>
      <c r="C3">
        <v>10</v>
      </c>
      <c r="D3">
        <v>2020</v>
      </c>
      <c r="E3">
        <v>6</v>
      </c>
      <c r="F3">
        <v>162</v>
      </c>
      <c r="G3" t="s">
        <v>20</v>
      </c>
      <c r="H3">
        <v>244973.28</v>
      </c>
      <c r="I3">
        <v>8.5</v>
      </c>
      <c r="J3" t="s">
        <v>18</v>
      </c>
      <c r="M3" t="s">
        <v>27</v>
      </c>
      <c r="N3" s="1">
        <f>N2/COUNT($I2:$I31)</f>
        <v>0</v>
      </c>
      <c r="O3" s="1">
        <f t="shared" ref="O3:Y3" si="0">O2/COUNT($I2:$I31)</f>
        <v>0</v>
      </c>
      <c r="P3" s="1">
        <f t="shared" si="0"/>
        <v>0.1</v>
      </c>
      <c r="Q3" s="1">
        <f>Q2/COUNT($I2:$I31)</f>
        <v>0.36666666666666664</v>
      </c>
      <c r="R3" s="1">
        <f t="shared" si="0"/>
        <v>0.3</v>
      </c>
      <c r="S3" s="1">
        <f t="shared" si="0"/>
        <v>0.2</v>
      </c>
      <c r="T3" s="1">
        <f t="shared" si="0"/>
        <v>3.3333333333333333E-2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2">
      <c r="A4">
        <v>2023</v>
      </c>
      <c r="B4">
        <v>12</v>
      </c>
      <c r="C4">
        <v>16</v>
      </c>
      <c r="D4">
        <v>2024</v>
      </c>
      <c r="E4">
        <v>3</v>
      </c>
      <c r="F4">
        <v>77</v>
      </c>
      <c r="G4" t="s">
        <v>24</v>
      </c>
      <c r="H4">
        <v>406585.71</v>
      </c>
      <c r="I4">
        <v>8.5</v>
      </c>
      <c r="J4" t="s">
        <v>16</v>
      </c>
    </row>
    <row r="5" spans="1:25" x14ac:dyDescent="0.2">
      <c r="A5">
        <v>2028</v>
      </c>
      <c r="B5">
        <v>2</v>
      </c>
      <c r="C5">
        <v>18</v>
      </c>
      <c r="D5">
        <v>2028</v>
      </c>
      <c r="E5">
        <v>5</v>
      </c>
      <c r="F5">
        <v>141</v>
      </c>
      <c r="G5" t="s">
        <v>23</v>
      </c>
      <c r="H5">
        <v>333441.31</v>
      </c>
      <c r="I5">
        <v>8.5</v>
      </c>
      <c r="J5" t="s">
        <v>12</v>
      </c>
    </row>
    <row r="6" spans="1:25" x14ac:dyDescent="0.2">
      <c r="A6">
        <v>2032</v>
      </c>
      <c r="B6">
        <v>1</v>
      </c>
      <c r="C6">
        <v>26</v>
      </c>
      <c r="D6">
        <v>2032</v>
      </c>
      <c r="E6">
        <v>4</v>
      </c>
      <c r="F6">
        <v>118</v>
      </c>
      <c r="G6" t="s">
        <v>17</v>
      </c>
      <c r="H6">
        <v>377101.53</v>
      </c>
      <c r="I6">
        <v>8.5</v>
      </c>
      <c r="J6" t="s">
        <v>14</v>
      </c>
    </row>
    <row r="7" spans="1:25" x14ac:dyDescent="0.2">
      <c r="A7">
        <v>2036</v>
      </c>
      <c r="B7">
        <v>2</v>
      </c>
      <c r="C7">
        <v>3</v>
      </c>
      <c r="D7">
        <v>2036</v>
      </c>
      <c r="E7">
        <v>5</v>
      </c>
      <c r="F7">
        <v>126</v>
      </c>
      <c r="G7" t="s">
        <v>20</v>
      </c>
      <c r="H7">
        <v>399984.08</v>
      </c>
      <c r="I7">
        <v>8.5</v>
      </c>
      <c r="J7" t="s">
        <v>12</v>
      </c>
    </row>
    <row r="8" spans="1:25" x14ac:dyDescent="0.2">
      <c r="A8">
        <v>2040</v>
      </c>
      <c r="B8">
        <v>2</v>
      </c>
      <c r="C8">
        <v>6</v>
      </c>
      <c r="D8">
        <v>2040</v>
      </c>
      <c r="E8">
        <v>5</v>
      </c>
      <c r="F8">
        <v>129</v>
      </c>
      <c r="G8" t="s">
        <v>23</v>
      </c>
      <c r="H8">
        <v>307620.46999999997</v>
      </c>
      <c r="I8">
        <v>8.5</v>
      </c>
      <c r="J8" t="s">
        <v>12</v>
      </c>
    </row>
    <row r="9" spans="1:25" x14ac:dyDescent="0.2">
      <c r="A9">
        <v>2044</v>
      </c>
      <c r="B9">
        <v>1</v>
      </c>
      <c r="C9">
        <v>18</v>
      </c>
      <c r="D9">
        <v>2044</v>
      </c>
      <c r="E9">
        <v>4</v>
      </c>
      <c r="F9">
        <v>110</v>
      </c>
      <c r="G9" t="s">
        <v>20</v>
      </c>
      <c r="H9">
        <v>266490.83</v>
      </c>
      <c r="I9">
        <v>8.5</v>
      </c>
      <c r="J9" t="s">
        <v>14</v>
      </c>
    </row>
    <row r="10" spans="1:25" x14ac:dyDescent="0.2">
      <c r="A10">
        <v>2015</v>
      </c>
      <c r="B10">
        <v>1</v>
      </c>
      <c r="C10">
        <v>26</v>
      </c>
      <c r="D10">
        <v>2015</v>
      </c>
      <c r="E10">
        <v>4</v>
      </c>
      <c r="F10">
        <v>118</v>
      </c>
      <c r="G10" t="s">
        <v>20</v>
      </c>
      <c r="H10">
        <v>300188.65000000002</v>
      </c>
      <c r="I10">
        <v>8.5</v>
      </c>
      <c r="J10" t="s">
        <v>14</v>
      </c>
    </row>
    <row r="11" spans="1:25" x14ac:dyDescent="0.2">
      <c r="A11">
        <v>2017</v>
      </c>
      <c r="B11">
        <v>3</v>
      </c>
      <c r="C11">
        <v>7</v>
      </c>
      <c r="D11">
        <v>2017</v>
      </c>
      <c r="E11">
        <v>6</v>
      </c>
      <c r="F11">
        <v>158</v>
      </c>
      <c r="G11" t="s">
        <v>17</v>
      </c>
      <c r="H11">
        <v>334570.82</v>
      </c>
      <c r="I11">
        <v>8.5</v>
      </c>
      <c r="J11" t="s">
        <v>18</v>
      </c>
    </row>
    <row r="12" spans="1:25" x14ac:dyDescent="0.2">
      <c r="A12">
        <v>2017</v>
      </c>
      <c r="B12">
        <v>12</v>
      </c>
      <c r="C12">
        <v>4</v>
      </c>
      <c r="D12">
        <v>2018</v>
      </c>
      <c r="E12">
        <v>3</v>
      </c>
      <c r="F12">
        <v>65</v>
      </c>
      <c r="G12" t="s">
        <v>13</v>
      </c>
      <c r="H12">
        <v>349343.49</v>
      </c>
      <c r="I12">
        <v>8.5</v>
      </c>
      <c r="J12" t="s">
        <v>16</v>
      </c>
    </row>
    <row r="13" spans="1:25" x14ac:dyDescent="0.2">
      <c r="A13">
        <v>2019</v>
      </c>
      <c r="B13">
        <v>2</v>
      </c>
      <c r="C13">
        <v>9</v>
      </c>
      <c r="D13">
        <v>2019</v>
      </c>
      <c r="E13">
        <v>5</v>
      </c>
      <c r="F13">
        <v>132</v>
      </c>
      <c r="G13" t="s">
        <v>20</v>
      </c>
      <c r="H13">
        <v>338735.37</v>
      </c>
      <c r="I13">
        <v>8.5</v>
      </c>
      <c r="J13" t="s">
        <v>12</v>
      </c>
    </row>
    <row r="14" spans="1:25" x14ac:dyDescent="0.2">
      <c r="A14">
        <v>2021</v>
      </c>
      <c r="B14">
        <v>2</v>
      </c>
      <c r="C14">
        <v>23</v>
      </c>
      <c r="D14">
        <v>2021</v>
      </c>
      <c r="E14">
        <v>5</v>
      </c>
      <c r="F14">
        <v>146</v>
      </c>
      <c r="G14" t="s">
        <v>22</v>
      </c>
      <c r="H14">
        <v>308850.3</v>
      </c>
      <c r="I14">
        <v>8.5</v>
      </c>
      <c r="J14" t="s">
        <v>12</v>
      </c>
    </row>
    <row r="15" spans="1:25" x14ac:dyDescent="0.2">
      <c r="A15">
        <v>2022</v>
      </c>
      <c r="B15">
        <v>2</v>
      </c>
      <c r="C15">
        <v>2</v>
      </c>
      <c r="D15">
        <v>2022</v>
      </c>
      <c r="E15">
        <v>5</v>
      </c>
      <c r="F15">
        <v>125</v>
      </c>
      <c r="G15" t="s">
        <v>22</v>
      </c>
      <c r="H15">
        <v>471138.2</v>
      </c>
      <c r="I15">
        <v>8.5</v>
      </c>
      <c r="J15" t="s">
        <v>12</v>
      </c>
    </row>
    <row r="16" spans="1:25" x14ac:dyDescent="0.2">
      <c r="A16">
        <v>2023</v>
      </c>
      <c r="B16">
        <v>2</v>
      </c>
      <c r="C16">
        <v>10</v>
      </c>
      <c r="D16">
        <v>2023</v>
      </c>
      <c r="E16">
        <v>5</v>
      </c>
      <c r="F16">
        <v>133</v>
      </c>
      <c r="G16" t="s">
        <v>19</v>
      </c>
      <c r="H16">
        <v>377649.46</v>
      </c>
      <c r="I16">
        <v>8.5</v>
      </c>
      <c r="J16" t="s">
        <v>12</v>
      </c>
    </row>
    <row r="17" spans="1:10" x14ac:dyDescent="0.2">
      <c r="A17">
        <v>2025</v>
      </c>
      <c r="B17">
        <v>2</v>
      </c>
      <c r="C17">
        <v>3</v>
      </c>
      <c r="D17">
        <v>2025</v>
      </c>
      <c r="E17">
        <v>5</v>
      </c>
      <c r="F17">
        <v>126</v>
      </c>
      <c r="G17" t="s">
        <v>19</v>
      </c>
      <c r="H17">
        <v>341236.67</v>
      </c>
      <c r="I17">
        <v>8.5</v>
      </c>
      <c r="J17" t="s">
        <v>12</v>
      </c>
    </row>
    <row r="18" spans="1:10" x14ac:dyDescent="0.2">
      <c r="A18">
        <v>2026</v>
      </c>
      <c r="B18">
        <v>3</v>
      </c>
      <c r="C18">
        <v>26</v>
      </c>
      <c r="D18">
        <v>2026</v>
      </c>
      <c r="E18">
        <v>6</v>
      </c>
      <c r="F18">
        <v>177</v>
      </c>
      <c r="G18" t="s">
        <v>17</v>
      </c>
      <c r="H18">
        <v>355642.62</v>
      </c>
      <c r="I18">
        <v>8.5</v>
      </c>
      <c r="J18" t="s">
        <v>18</v>
      </c>
    </row>
    <row r="19" spans="1:10" x14ac:dyDescent="0.2">
      <c r="A19">
        <v>2027</v>
      </c>
      <c r="B19">
        <v>3</v>
      </c>
      <c r="C19">
        <v>5</v>
      </c>
      <c r="D19">
        <v>2027</v>
      </c>
      <c r="E19">
        <v>6</v>
      </c>
      <c r="F19">
        <v>156</v>
      </c>
      <c r="G19" t="s">
        <v>24</v>
      </c>
      <c r="H19">
        <v>351744.6</v>
      </c>
      <c r="I19">
        <v>8.5</v>
      </c>
      <c r="J19" t="s">
        <v>18</v>
      </c>
    </row>
    <row r="20" spans="1:10" x14ac:dyDescent="0.2">
      <c r="A20">
        <v>2029</v>
      </c>
      <c r="B20">
        <v>1</v>
      </c>
      <c r="C20">
        <v>19</v>
      </c>
      <c r="D20">
        <v>2029</v>
      </c>
      <c r="E20">
        <v>4</v>
      </c>
      <c r="F20">
        <v>111</v>
      </c>
      <c r="G20" t="s">
        <v>11</v>
      </c>
      <c r="H20">
        <v>365993.6</v>
      </c>
      <c r="I20">
        <v>8.5</v>
      </c>
      <c r="J20" t="s">
        <v>14</v>
      </c>
    </row>
    <row r="21" spans="1:10" x14ac:dyDescent="0.2">
      <c r="A21">
        <v>2029</v>
      </c>
      <c r="B21">
        <v>12</v>
      </c>
      <c r="C21">
        <v>21</v>
      </c>
      <c r="D21">
        <v>2030</v>
      </c>
      <c r="E21">
        <v>3</v>
      </c>
      <c r="F21">
        <v>82</v>
      </c>
      <c r="G21" t="s">
        <v>11</v>
      </c>
      <c r="H21">
        <v>320844.34000000003</v>
      </c>
      <c r="I21">
        <v>8.5</v>
      </c>
      <c r="J21" t="s">
        <v>16</v>
      </c>
    </row>
    <row r="22" spans="1:10" x14ac:dyDescent="0.2">
      <c r="A22">
        <v>2031</v>
      </c>
      <c r="B22">
        <v>1</v>
      </c>
      <c r="C22">
        <v>14</v>
      </c>
      <c r="D22">
        <v>2031</v>
      </c>
      <c r="E22">
        <v>4</v>
      </c>
      <c r="F22">
        <v>106</v>
      </c>
      <c r="G22" t="s">
        <v>20</v>
      </c>
      <c r="H22">
        <v>360582.67</v>
      </c>
      <c r="I22">
        <v>8.5</v>
      </c>
      <c r="J22" t="s">
        <v>14</v>
      </c>
    </row>
    <row r="23" spans="1:10" x14ac:dyDescent="0.2">
      <c r="A23">
        <v>2033</v>
      </c>
      <c r="B23">
        <v>1</v>
      </c>
      <c r="C23">
        <v>27</v>
      </c>
      <c r="D23">
        <v>2033</v>
      </c>
      <c r="E23">
        <v>4</v>
      </c>
      <c r="F23">
        <v>119</v>
      </c>
      <c r="G23" t="s">
        <v>17</v>
      </c>
      <c r="H23">
        <v>448736.27</v>
      </c>
      <c r="I23">
        <v>8.5</v>
      </c>
      <c r="J23" t="s">
        <v>14</v>
      </c>
    </row>
    <row r="24" spans="1:10" x14ac:dyDescent="0.2">
      <c r="A24">
        <v>2034</v>
      </c>
      <c r="B24">
        <v>1</v>
      </c>
      <c r="C24">
        <v>15</v>
      </c>
      <c r="D24">
        <v>2034</v>
      </c>
      <c r="E24">
        <v>4</v>
      </c>
      <c r="F24">
        <v>107</v>
      </c>
      <c r="G24" t="s">
        <v>11</v>
      </c>
      <c r="H24">
        <v>509612.87</v>
      </c>
      <c r="I24">
        <v>8.5</v>
      </c>
      <c r="J24" t="s">
        <v>14</v>
      </c>
    </row>
    <row r="25" spans="1:10" x14ac:dyDescent="0.2">
      <c r="A25">
        <v>2035</v>
      </c>
      <c r="B25">
        <v>1</v>
      </c>
      <c r="C25">
        <v>27</v>
      </c>
      <c r="D25">
        <v>2035</v>
      </c>
      <c r="E25">
        <v>4</v>
      </c>
      <c r="F25">
        <v>119</v>
      </c>
      <c r="G25" t="s">
        <v>20</v>
      </c>
      <c r="H25">
        <v>489632.3</v>
      </c>
      <c r="I25">
        <v>8.5</v>
      </c>
      <c r="J25" t="s">
        <v>14</v>
      </c>
    </row>
    <row r="26" spans="1:10" x14ac:dyDescent="0.2">
      <c r="A26">
        <v>2037</v>
      </c>
      <c r="B26">
        <v>2</v>
      </c>
      <c r="C26">
        <v>18</v>
      </c>
      <c r="D26">
        <v>2037</v>
      </c>
      <c r="E26">
        <v>5</v>
      </c>
      <c r="F26">
        <v>141</v>
      </c>
      <c r="G26" t="s">
        <v>24</v>
      </c>
      <c r="H26">
        <v>285660.40999999997</v>
      </c>
      <c r="I26">
        <v>8.5</v>
      </c>
      <c r="J26" t="s">
        <v>12</v>
      </c>
    </row>
    <row r="27" spans="1:10" x14ac:dyDescent="0.2">
      <c r="A27">
        <v>2038</v>
      </c>
      <c r="B27">
        <v>1</v>
      </c>
      <c r="C27">
        <v>21</v>
      </c>
      <c r="D27">
        <v>2038</v>
      </c>
      <c r="E27">
        <v>4</v>
      </c>
      <c r="F27">
        <v>113</v>
      </c>
      <c r="G27" t="s">
        <v>20</v>
      </c>
      <c r="H27">
        <v>671284.31</v>
      </c>
      <c r="I27">
        <v>8.5</v>
      </c>
      <c r="J27" t="s">
        <v>14</v>
      </c>
    </row>
    <row r="28" spans="1:10" x14ac:dyDescent="0.2">
      <c r="A28">
        <v>2039</v>
      </c>
      <c r="B28">
        <v>1</v>
      </c>
      <c r="C28">
        <v>4</v>
      </c>
      <c r="D28">
        <v>2039</v>
      </c>
      <c r="E28">
        <v>4</v>
      </c>
      <c r="F28">
        <v>96</v>
      </c>
      <c r="G28" t="s">
        <v>20</v>
      </c>
      <c r="H28">
        <v>457301.12</v>
      </c>
      <c r="I28">
        <v>8.5</v>
      </c>
      <c r="J28" t="s">
        <v>14</v>
      </c>
    </row>
    <row r="29" spans="1:10" x14ac:dyDescent="0.2">
      <c r="A29">
        <v>2041</v>
      </c>
      <c r="B29">
        <v>1</v>
      </c>
      <c r="C29">
        <v>18</v>
      </c>
      <c r="D29">
        <v>2041</v>
      </c>
      <c r="E29">
        <v>4</v>
      </c>
      <c r="F29">
        <v>110</v>
      </c>
      <c r="G29" t="s">
        <v>15</v>
      </c>
      <c r="H29">
        <v>546282.68000000005</v>
      </c>
      <c r="I29">
        <v>8.5</v>
      </c>
      <c r="J29" t="s">
        <v>14</v>
      </c>
    </row>
    <row r="30" spans="1:10" x14ac:dyDescent="0.2">
      <c r="A30">
        <v>2042</v>
      </c>
      <c r="B30">
        <v>3</v>
      </c>
      <c r="C30">
        <v>3</v>
      </c>
      <c r="D30">
        <v>2042</v>
      </c>
      <c r="E30">
        <v>6</v>
      </c>
      <c r="F30">
        <v>154</v>
      </c>
      <c r="G30" t="s">
        <v>19</v>
      </c>
      <c r="H30">
        <v>316129.56</v>
      </c>
      <c r="I30">
        <v>8.5</v>
      </c>
      <c r="J30" t="s">
        <v>18</v>
      </c>
    </row>
    <row r="31" spans="1:10" x14ac:dyDescent="0.2">
      <c r="A31">
        <v>2043</v>
      </c>
      <c r="B31">
        <v>3</v>
      </c>
      <c r="C31">
        <v>14</v>
      </c>
      <c r="D31">
        <v>2043</v>
      </c>
      <c r="E31">
        <v>6</v>
      </c>
      <c r="F31">
        <v>165</v>
      </c>
      <c r="G31" t="s">
        <v>22</v>
      </c>
      <c r="H31">
        <v>407562.12</v>
      </c>
      <c r="I31">
        <v>8.5</v>
      </c>
      <c r="J31" t="s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F1" workbookViewId="0">
      <selection activeCell="N4" sqref="N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33</v>
      </c>
      <c r="O1" t="s">
        <v>34</v>
      </c>
      <c r="P1" t="s">
        <v>16</v>
      </c>
      <c r="Q1" t="s">
        <v>14</v>
      </c>
      <c r="R1" t="s">
        <v>12</v>
      </c>
      <c r="S1" t="s">
        <v>18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">
      <c r="A2">
        <v>2035</v>
      </c>
      <c r="B2">
        <v>12</v>
      </c>
      <c r="C2">
        <v>31</v>
      </c>
      <c r="D2">
        <v>2036</v>
      </c>
      <c r="E2">
        <v>3</v>
      </c>
      <c r="F2">
        <v>92</v>
      </c>
      <c r="G2" t="s">
        <v>20</v>
      </c>
      <c r="H2">
        <v>508649.83</v>
      </c>
      <c r="I2">
        <v>4.5</v>
      </c>
      <c r="J2" t="s">
        <v>16</v>
      </c>
      <c r="K2">
        <v>2050</v>
      </c>
      <c r="M2" t="s">
        <v>26</v>
      </c>
      <c r="N2">
        <f>COUNTIF($B2:$B61,10)</f>
        <v>0</v>
      </c>
      <c r="O2">
        <f>COUNTIF($B2:$B61,11)</f>
        <v>0</v>
      </c>
      <c r="P2">
        <f>COUNTIF($B2:$B61,12)</f>
        <v>5</v>
      </c>
      <c r="Q2">
        <f>COUNTIF($B2:$B61,1)</f>
        <v>13</v>
      </c>
      <c r="R2">
        <f>COUNTIF($B2:$B61,2)</f>
        <v>7</v>
      </c>
      <c r="S2">
        <f>COUNTIF($B2:$B61,3)</f>
        <v>4</v>
      </c>
      <c r="T2">
        <f>COUNTIF($B2:$B61,4)</f>
        <v>1</v>
      </c>
      <c r="U2">
        <f>COUNTIF($B2:$B61,5)</f>
        <v>0</v>
      </c>
      <c r="V2">
        <f>COUNTIF($B2:$B61,6)</f>
        <v>0</v>
      </c>
      <c r="W2">
        <f>COUNTIF($B2:$B61,7)</f>
        <v>0</v>
      </c>
      <c r="X2">
        <f>COUNTIF($B2:$B61,8)</f>
        <v>0</v>
      </c>
      <c r="Y2">
        <f>COUNTIF($B2:$B61,9)</f>
        <v>0</v>
      </c>
    </row>
    <row r="3" spans="1:25" x14ac:dyDescent="0.2">
      <c r="A3">
        <v>2040</v>
      </c>
      <c r="B3">
        <v>3</v>
      </c>
      <c r="C3">
        <v>15</v>
      </c>
      <c r="D3">
        <v>2040</v>
      </c>
      <c r="E3">
        <v>6</v>
      </c>
      <c r="F3">
        <v>167</v>
      </c>
      <c r="G3" t="s">
        <v>17</v>
      </c>
      <c r="H3">
        <v>238384.29</v>
      </c>
      <c r="I3">
        <v>4.5</v>
      </c>
      <c r="J3" t="s">
        <v>18</v>
      </c>
      <c r="K3">
        <v>2050</v>
      </c>
      <c r="M3" t="s">
        <v>27</v>
      </c>
      <c r="N3" s="1">
        <f>N2/COUNT($K2:$K61)</f>
        <v>0</v>
      </c>
      <c r="O3" s="1">
        <f>O2/COUNT($K2:$K61)</f>
        <v>0</v>
      </c>
      <c r="P3" s="1">
        <f>P2/COUNT($K2:$K61)</f>
        <v>0.16666666666666666</v>
      </c>
      <c r="Q3" s="1">
        <f>Q2/COUNT($K2:$K61)</f>
        <v>0.43333333333333335</v>
      </c>
      <c r="R3" s="1">
        <f>R2/COUNT($K2:$K61)</f>
        <v>0.23333333333333334</v>
      </c>
      <c r="S3" s="1">
        <f>S2/COUNT($K2:$K61)</f>
        <v>0.13333333333333333</v>
      </c>
      <c r="T3" s="1">
        <f>T2/COUNT($K2:$K61)</f>
        <v>3.3333333333333333E-2</v>
      </c>
      <c r="U3" s="1">
        <f>U2/COUNT($K2:$K61)</f>
        <v>0</v>
      </c>
      <c r="V3" s="1">
        <f>V2/COUNT($K2:$K61)</f>
        <v>0</v>
      </c>
      <c r="W3" s="1">
        <f>W2/COUNT($K2:$K61)</f>
        <v>0</v>
      </c>
      <c r="X3" s="1">
        <f>X2/COUNT($K2:$K61)</f>
        <v>0</v>
      </c>
      <c r="Y3" s="1">
        <f>Y2/COUNT($K2:$K61)</f>
        <v>0</v>
      </c>
    </row>
    <row r="4" spans="1:25" x14ac:dyDescent="0.2">
      <c r="A4">
        <v>2044</v>
      </c>
      <c r="B4">
        <v>1</v>
      </c>
      <c r="C4">
        <v>25</v>
      </c>
      <c r="D4">
        <v>2044</v>
      </c>
      <c r="E4">
        <v>4</v>
      </c>
      <c r="F4">
        <v>117</v>
      </c>
      <c r="G4" t="s">
        <v>21</v>
      </c>
      <c r="H4">
        <v>554638.81000000006</v>
      </c>
      <c r="I4">
        <v>4.5</v>
      </c>
      <c r="J4" t="s">
        <v>14</v>
      </c>
      <c r="K4">
        <v>2050</v>
      </c>
    </row>
    <row r="5" spans="1:25" x14ac:dyDescent="0.2">
      <c r="A5">
        <v>2048</v>
      </c>
      <c r="B5">
        <v>2</v>
      </c>
      <c r="C5">
        <v>14</v>
      </c>
      <c r="D5">
        <v>2048</v>
      </c>
      <c r="E5">
        <v>5</v>
      </c>
      <c r="F5">
        <v>137</v>
      </c>
      <c r="G5" t="s">
        <v>20</v>
      </c>
      <c r="H5">
        <v>440454.58</v>
      </c>
      <c r="I5">
        <v>4.5</v>
      </c>
      <c r="J5" t="s">
        <v>12</v>
      </c>
      <c r="K5">
        <v>2050</v>
      </c>
    </row>
    <row r="6" spans="1:25" x14ac:dyDescent="0.2">
      <c r="A6">
        <v>2052</v>
      </c>
      <c r="B6">
        <v>1</v>
      </c>
      <c r="C6">
        <v>7</v>
      </c>
      <c r="D6">
        <v>2052</v>
      </c>
      <c r="E6">
        <v>4</v>
      </c>
      <c r="F6">
        <v>99</v>
      </c>
      <c r="G6" t="s">
        <v>19</v>
      </c>
      <c r="H6">
        <v>387293.92</v>
      </c>
      <c r="I6">
        <v>4.5</v>
      </c>
      <c r="J6" t="s">
        <v>14</v>
      </c>
      <c r="K6">
        <v>2050</v>
      </c>
    </row>
    <row r="7" spans="1:25" x14ac:dyDescent="0.2">
      <c r="A7">
        <v>2055</v>
      </c>
      <c r="B7">
        <v>12</v>
      </c>
      <c r="C7">
        <v>3</v>
      </c>
      <c r="D7">
        <v>2056</v>
      </c>
      <c r="E7">
        <v>3</v>
      </c>
      <c r="F7">
        <v>64</v>
      </c>
      <c r="G7" t="s">
        <v>20</v>
      </c>
      <c r="H7">
        <v>417621.53</v>
      </c>
      <c r="I7">
        <v>4.5</v>
      </c>
      <c r="J7" t="s">
        <v>16</v>
      </c>
      <c r="K7">
        <v>2050</v>
      </c>
    </row>
    <row r="8" spans="1:25" x14ac:dyDescent="0.2">
      <c r="A8">
        <v>2060</v>
      </c>
      <c r="B8">
        <v>1</v>
      </c>
      <c r="C8">
        <v>6</v>
      </c>
      <c r="D8">
        <v>2060</v>
      </c>
      <c r="E8">
        <v>4</v>
      </c>
      <c r="F8">
        <v>98</v>
      </c>
      <c r="G8" t="s">
        <v>20</v>
      </c>
      <c r="H8">
        <v>525487.75</v>
      </c>
      <c r="I8">
        <v>4.5</v>
      </c>
      <c r="J8" t="s">
        <v>14</v>
      </c>
      <c r="K8">
        <v>2050</v>
      </c>
    </row>
    <row r="9" spans="1:25" x14ac:dyDescent="0.2">
      <c r="A9">
        <v>2064</v>
      </c>
      <c r="B9">
        <v>1</v>
      </c>
      <c r="C9">
        <v>18</v>
      </c>
      <c r="D9">
        <v>2064</v>
      </c>
      <c r="E9">
        <v>4</v>
      </c>
      <c r="F9">
        <v>110</v>
      </c>
      <c r="G9" t="s">
        <v>17</v>
      </c>
      <c r="H9">
        <v>317439.18</v>
      </c>
      <c r="I9">
        <v>4.5</v>
      </c>
      <c r="J9" t="s">
        <v>14</v>
      </c>
      <c r="K9">
        <v>2050</v>
      </c>
    </row>
    <row r="10" spans="1:25" x14ac:dyDescent="0.2">
      <c r="A10">
        <v>2035</v>
      </c>
      <c r="B10">
        <v>1</v>
      </c>
      <c r="C10">
        <v>28</v>
      </c>
      <c r="D10">
        <v>2035</v>
      </c>
      <c r="E10">
        <v>4</v>
      </c>
      <c r="F10">
        <v>120</v>
      </c>
      <c r="G10" t="s">
        <v>20</v>
      </c>
      <c r="H10">
        <v>398419.47</v>
      </c>
      <c r="I10">
        <v>4.5</v>
      </c>
      <c r="J10" t="s">
        <v>14</v>
      </c>
      <c r="K10">
        <v>2050</v>
      </c>
    </row>
    <row r="11" spans="1:25" x14ac:dyDescent="0.2">
      <c r="A11">
        <v>2037</v>
      </c>
      <c r="B11">
        <v>1</v>
      </c>
      <c r="C11">
        <v>20</v>
      </c>
      <c r="D11">
        <v>2037</v>
      </c>
      <c r="E11">
        <v>4</v>
      </c>
      <c r="F11">
        <v>112</v>
      </c>
      <c r="G11" t="s">
        <v>17</v>
      </c>
      <c r="H11">
        <v>693023.92</v>
      </c>
      <c r="I11">
        <v>4.5</v>
      </c>
      <c r="J11" t="s">
        <v>14</v>
      </c>
      <c r="K11">
        <v>2050</v>
      </c>
    </row>
    <row r="12" spans="1:25" x14ac:dyDescent="0.2">
      <c r="A12">
        <v>2037</v>
      </c>
      <c r="B12">
        <v>12</v>
      </c>
      <c r="C12">
        <v>4</v>
      </c>
      <c r="D12">
        <v>2038</v>
      </c>
      <c r="E12">
        <v>3</v>
      </c>
      <c r="F12">
        <v>65</v>
      </c>
      <c r="G12" t="s">
        <v>24</v>
      </c>
      <c r="H12">
        <v>462208.58</v>
      </c>
      <c r="I12">
        <v>4.5</v>
      </c>
      <c r="J12" t="s">
        <v>16</v>
      </c>
      <c r="K12">
        <v>2050</v>
      </c>
    </row>
    <row r="13" spans="1:25" x14ac:dyDescent="0.2">
      <c r="A13">
        <v>2039</v>
      </c>
      <c r="B13">
        <v>4</v>
      </c>
      <c r="C13">
        <v>4</v>
      </c>
      <c r="D13">
        <v>2039</v>
      </c>
      <c r="E13">
        <v>7</v>
      </c>
      <c r="F13">
        <v>186</v>
      </c>
      <c r="G13" t="s">
        <v>24</v>
      </c>
      <c r="H13">
        <v>319048.53000000003</v>
      </c>
      <c r="I13">
        <v>4.5</v>
      </c>
      <c r="J13" t="s">
        <v>25</v>
      </c>
      <c r="K13">
        <v>2050</v>
      </c>
    </row>
    <row r="14" spans="1:25" x14ac:dyDescent="0.2">
      <c r="A14">
        <v>2041</v>
      </c>
      <c r="B14">
        <v>1</v>
      </c>
      <c r="C14">
        <v>19</v>
      </c>
      <c r="D14">
        <v>2041</v>
      </c>
      <c r="E14">
        <v>4</v>
      </c>
      <c r="F14">
        <v>111</v>
      </c>
      <c r="G14" t="s">
        <v>11</v>
      </c>
      <c r="H14">
        <v>324106.67</v>
      </c>
      <c r="I14">
        <v>4.5</v>
      </c>
      <c r="J14" t="s">
        <v>14</v>
      </c>
      <c r="K14">
        <v>2050</v>
      </c>
    </row>
    <row r="15" spans="1:25" x14ac:dyDescent="0.2">
      <c r="A15">
        <v>2042</v>
      </c>
      <c r="B15">
        <v>3</v>
      </c>
      <c r="C15">
        <v>24</v>
      </c>
      <c r="D15">
        <v>2042</v>
      </c>
      <c r="E15">
        <v>6</v>
      </c>
      <c r="F15">
        <v>175</v>
      </c>
      <c r="G15" t="s">
        <v>17</v>
      </c>
      <c r="H15">
        <v>311760.5</v>
      </c>
      <c r="I15">
        <v>4.5</v>
      </c>
      <c r="J15" t="s">
        <v>18</v>
      </c>
      <c r="K15">
        <v>2050</v>
      </c>
    </row>
    <row r="16" spans="1:25" x14ac:dyDescent="0.2">
      <c r="A16">
        <v>2043</v>
      </c>
      <c r="B16">
        <v>1</v>
      </c>
      <c r="C16">
        <v>8</v>
      </c>
      <c r="D16">
        <v>2043</v>
      </c>
      <c r="E16">
        <v>4</v>
      </c>
      <c r="F16">
        <v>100</v>
      </c>
      <c r="G16" t="s">
        <v>21</v>
      </c>
      <c r="H16">
        <v>433559.97</v>
      </c>
      <c r="I16">
        <v>4.5</v>
      </c>
      <c r="J16" t="s">
        <v>14</v>
      </c>
      <c r="K16">
        <v>2050</v>
      </c>
    </row>
    <row r="17" spans="1:11" x14ac:dyDescent="0.2">
      <c r="A17">
        <v>2045</v>
      </c>
      <c r="B17">
        <v>1</v>
      </c>
      <c r="C17">
        <v>5</v>
      </c>
      <c r="D17">
        <v>2045</v>
      </c>
      <c r="E17">
        <v>4</v>
      </c>
      <c r="F17">
        <v>97</v>
      </c>
      <c r="G17" t="s">
        <v>15</v>
      </c>
      <c r="H17">
        <v>341982.5</v>
      </c>
      <c r="I17">
        <v>4.5</v>
      </c>
      <c r="J17" t="s">
        <v>14</v>
      </c>
      <c r="K17">
        <v>2050</v>
      </c>
    </row>
    <row r="18" spans="1:11" x14ac:dyDescent="0.2">
      <c r="A18">
        <v>2046</v>
      </c>
      <c r="B18">
        <v>2</v>
      </c>
      <c r="C18">
        <v>5</v>
      </c>
      <c r="D18">
        <v>2046</v>
      </c>
      <c r="E18">
        <v>5</v>
      </c>
      <c r="F18">
        <v>128</v>
      </c>
      <c r="G18" t="s">
        <v>13</v>
      </c>
      <c r="H18">
        <v>516575.94</v>
      </c>
      <c r="I18">
        <v>4.5</v>
      </c>
      <c r="J18" t="s">
        <v>12</v>
      </c>
      <c r="K18">
        <v>2050</v>
      </c>
    </row>
    <row r="19" spans="1:11" x14ac:dyDescent="0.2">
      <c r="A19">
        <v>2047</v>
      </c>
      <c r="B19">
        <v>2</v>
      </c>
      <c r="C19">
        <v>11</v>
      </c>
      <c r="D19">
        <v>2047</v>
      </c>
      <c r="E19">
        <v>5</v>
      </c>
      <c r="F19">
        <v>134</v>
      </c>
      <c r="G19" t="s">
        <v>20</v>
      </c>
      <c r="H19">
        <v>518753.77</v>
      </c>
      <c r="I19">
        <v>4.5</v>
      </c>
      <c r="J19" t="s">
        <v>12</v>
      </c>
      <c r="K19">
        <v>2050</v>
      </c>
    </row>
    <row r="20" spans="1:11" x14ac:dyDescent="0.2">
      <c r="A20">
        <v>2049</v>
      </c>
      <c r="B20">
        <v>2</v>
      </c>
      <c r="C20">
        <v>6</v>
      </c>
      <c r="D20">
        <v>2049</v>
      </c>
      <c r="E20">
        <v>5</v>
      </c>
      <c r="F20">
        <v>129</v>
      </c>
      <c r="G20" t="s">
        <v>20</v>
      </c>
      <c r="H20">
        <v>395571.09</v>
      </c>
      <c r="I20">
        <v>4.5</v>
      </c>
      <c r="J20" t="s">
        <v>12</v>
      </c>
      <c r="K20">
        <v>2050</v>
      </c>
    </row>
    <row r="21" spans="1:11" x14ac:dyDescent="0.2">
      <c r="A21">
        <v>2050</v>
      </c>
      <c r="B21">
        <v>1</v>
      </c>
      <c r="C21">
        <v>19</v>
      </c>
      <c r="D21">
        <v>2050</v>
      </c>
      <c r="E21">
        <v>4</v>
      </c>
      <c r="F21">
        <v>111</v>
      </c>
      <c r="G21" t="s">
        <v>13</v>
      </c>
      <c r="H21">
        <v>555885.01</v>
      </c>
      <c r="I21">
        <v>4.5</v>
      </c>
      <c r="J21" t="s">
        <v>14</v>
      </c>
      <c r="K21">
        <v>2050</v>
      </c>
    </row>
    <row r="22" spans="1:11" x14ac:dyDescent="0.2">
      <c r="A22">
        <v>2051</v>
      </c>
      <c r="B22">
        <v>2</v>
      </c>
      <c r="C22">
        <v>22</v>
      </c>
      <c r="D22">
        <v>2051</v>
      </c>
      <c r="E22">
        <v>5</v>
      </c>
      <c r="F22">
        <v>145</v>
      </c>
      <c r="G22" t="s">
        <v>11</v>
      </c>
      <c r="H22">
        <v>337690.35</v>
      </c>
      <c r="I22">
        <v>4.5</v>
      </c>
      <c r="J22" t="s">
        <v>12</v>
      </c>
      <c r="K22">
        <v>2050</v>
      </c>
    </row>
    <row r="23" spans="1:11" x14ac:dyDescent="0.2">
      <c r="A23">
        <v>2052</v>
      </c>
      <c r="B23">
        <v>12</v>
      </c>
      <c r="C23">
        <v>13</v>
      </c>
      <c r="D23">
        <v>2053</v>
      </c>
      <c r="E23">
        <v>3</v>
      </c>
      <c r="F23">
        <v>74</v>
      </c>
      <c r="G23" t="s">
        <v>19</v>
      </c>
      <c r="H23">
        <v>402035.29</v>
      </c>
      <c r="I23">
        <v>4.5</v>
      </c>
      <c r="J23" t="s">
        <v>16</v>
      </c>
      <c r="K23">
        <v>2050</v>
      </c>
    </row>
    <row r="24" spans="1:11" x14ac:dyDescent="0.2">
      <c r="A24">
        <v>2054</v>
      </c>
      <c r="B24">
        <v>3</v>
      </c>
      <c r="C24">
        <v>6</v>
      </c>
      <c r="D24">
        <v>2054</v>
      </c>
      <c r="E24">
        <v>6</v>
      </c>
      <c r="F24">
        <v>157</v>
      </c>
      <c r="G24" t="s">
        <v>23</v>
      </c>
      <c r="H24">
        <v>406855.93</v>
      </c>
      <c r="I24">
        <v>4.5</v>
      </c>
      <c r="J24" t="s">
        <v>18</v>
      </c>
      <c r="K24">
        <v>2050</v>
      </c>
    </row>
    <row r="25" spans="1:11" x14ac:dyDescent="0.2">
      <c r="A25">
        <v>2055</v>
      </c>
      <c r="B25">
        <v>3</v>
      </c>
      <c r="C25">
        <v>12</v>
      </c>
      <c r="D25">
        <v>2055</v>
      </c>
      <c r="E25">
        <v>6</v>
      </c>
      <c r="F25">
        <v>163</v>
      </c>
      <c r="G25" t="s">
        <v>15</v>
      </c>
      <c r="H25">
        <v>360118.6</v>
      </c>
      <c r="I25">
        <v>4.5</v>
      </c>
      <c r="J25" t="s">
        <v>18</v>
      </c>
      <c r="K25">
        <v>2050</v>
      </c>
    </row>
    <row r="26" spans="1:11" x14ac:dyDescent="0.2">
      <c r="A26">
        <v>2057</v>
      </c>
      <c r="B26">
        <v>1</v>
      </c>
      <c r="C26">
        <v>3</v>
      </c>
      <c r="D26">
        <v>2057</v>
      </c>
      <c r="E26">
        <v>4</v>
      </c>
      <c r="F26">
        <v>95</v>
      </c>
      <c r="G26" t="s">
        <v>19</v>
      </c>
      <c r="H26">
        <v>380008.33</v>
      </c>
      <c r="I26">
        <v>4.5</v>
      </c>
      <c r="J26" t="s">
        <v>14</v>
      </c>
      <c r="K26">
        <v>2050</v>
      </c>
    </row>
    <row r="27" spans="1:11" x14ac:dyDescent="0.2">
      <c r="A27">
        <v>2058</v>
      </c>
      <c r="B27">
        <v>1</v>
      </c>
      <c r="C27">
        <v>22</v>
      </c>
      <c r="D27">
        <v>2058</v>
      </c>
      <c r="E27">
        <v>4</v>
      </c>
      <c r="F27">
        <v>114</v>
      </c>
      <c r="G27" t="s">
        <v>19</v>
      </c>
      <c r="H27">
        <v>262313.78000000003</v>
      </c>
      <c r="I27">
        <v>4.5</v>
      </c>
      <c r="J27" t="s">
        <v>14</v>
      </c>
      <c r="K27">
        <v>2050</v>
      </c>
    </row>
    <row r="28" spans="1:11" x14ac:dyDescent="0.2">
      <c r="A28">
        <v>2059</v>
      </c>
      <c r="B28">
        <v>1</v>
      </c>
      <c r="C28">
        <v>26</v>
      </c>
      <c r="D28">
        <v>2059</v>
      </c>
      <c r="E28">
        <v>4</v>
      </c>
      <c r="F28">
        <v>118</v>
      </c>
      <c r="G28" t="s">
        <v>17</v>
      </c>
      <c r="H28">
        <v>600632.31999999995</v>
      </c>
      <c r="I28">
        <v>4.5</v>
      </c>
      <c r="J28" t="s">
        <v>14</v>
      </c>
      <c r="K28">
        <v>2050</v>
      </c>
    </row>
    <row r="29" spans="1:11" x14ac:dyDescent="0.2">
      <c r="A29">
        <v>2061</v>
      </c>
      <c r="B29">
        <v>2</v>
      </c>
      <c r="C29">
        <v>8</v>
      </c>
      <c r="D29">
        <v>2061</v>
      </c>
      <c r="E29">
        <v>5</v>
      </c>
      <c r="F29">
        <v>131</v>
      </c>
      <c r="G29" t="s">
        <v>11</v>
      </c>
      <c r="H29">
        <v>518140</v>
      </c>
      <c r="I29">
        <v>4.5</v>
      </c>
      <c r="J29" t="s">
        <v>12</v>
      </c>
      <c r="K29">
        <v>2050</v>
      </c>
    </row>
    <row r="30" spans="1:11" x14ac:dyDescent="0.2">
      <c r="A30">
        <v>2061</v>
      </c>
      <c r="B30">
        <v>12</v>
      </c>
      <c r="C30">
        <v>13</v>
      </c>
      <c r="D30">
        <v>2062</v>
      </c>
      <c r="E30">
        <v>3</v>
      </c>
      <c r="F30">
        <v>74</v>
      </c>
      <c r="G30" t="s">
        <v>19</v>
      </c>
      <c r="H30">
        <v>373020.08</v>
      </c>
      <c r="I30">
        <v>4.5</v>
      </c>
      <c r="J30" t="s">
        <v>16</v>
      </c>
      <c r="K30">
        <v>2050</v>
      </c>
    </row>
    <row r="31" spans="1:11" x14ac:dyDescent="0.2">
      <c r="A31">
        <v>2063</v>
      </c>
      <c r="B31">
        <v>2</v>
      </c>
      <c r="C31">
        <v>17</v>
      </c>
      <c r="D31">
        <v>2063</v>
      </c>
      <c r="E31">
        <v>5</v>
      </c>
      <c r="F31">
        <v>140</v>
      </c>
      <c r="G31" t="s">
        <v>15</v>
      </c>
      <c r="H31">
        <v>544146.25</v>
      </c>
      <c r="I31">
        <v>4.5</v>
      </c>
      <c r="J31" t="s">
        <v>12</v>
      </c>
      <c r="K31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M1" workbookViewId="0">
      <selection activeCell="Q8" sqref="Q8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33</v>
      </c>
      <c r="O1" t="s">
        <v>34</v>
      </c>
      <c r="P1" t="s">
        <v>16</v>
      </c>
      <c r="Q1" t="s">
        <v>14</v>
      </c>
      <c r="R1" t="s">
        <v>12</v>
      </c>
      <c r="S1" t="s">
        <v>18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">
      <c r="A2">
        <v>2036</v>
      </c>
      <c r="B2">
        <v>2</v>
      </c>
      <c r="C2">
        <v>3</v>
      </c>
      <c r="D2">
        <v>2036</v>
      </c>
      <c r="E2">
        <v>5</v>
      </c>
      <c r="F2">
        <v>126</v>
      </c>
      <c r="G2" t="s">
        <v>20</v>
      </c>
      <c r="H2">
        <v>399984.08</v>
      </c>
      <c r="I2">
        <v>8.5</v>
      </c>
      <c r="J2" t="s">
        <v>12</v>
      </c>
      <c r="K2">
        <v>2050</v>
      </c>
      <c r="M2" t="s">
        <v>26</v>
      </c>
      <c r="N2">
        <f>COUNTIF($B2:$B61,10)</f>
        <v>0</v>
      </c>
      <c r="O2">
        <f>COUNTIF($B2:$B61,11)</f>
        <v>0</v>
      </c>
      <c r="P2">
        <f>COUNTIF($B2:$B61,12)</f>
        <v>0</v>
      </c>
      <c r="Q2">
        <f>COUNTIF($B2:$B61,1)</f>
        <v>19</v>
      </c>
      <c r="R2">
        <f>COUNTIF($B2:$B61,2)</f>
        <v>8</v>
      </c>
      <c r="S2">
        <f>COUNTIF($B2:$B61,3)</f>
        <v>3</v>
      </c>
      <c r="T2">
        <f>COUNTIF($B2:$B61,4)</f>
        <v>0</v>
      </c>
      <c r="U2">
        <f>COUNTIF($B2:$B61,5)</f>
        <v>0</v>
      </c>
      <c r="V2">
        <f>COUNTIF($B2:$B61,6)</f>
        <v>0</v>
      </c>
      <c r="W2">
        <f>COUNTIF($B2:$B61,7)</f>
        <v>0</v>
      </c>
      <c r="X2">
        <f>COUNTIF($B2:$B61,8)</f>
        <v>0</v>
      </c>
      <c r="Y2">
        <f>COUNTIF($B2:$B61,9)</f>
        <v>0</v>
      </c>
    </row>
    <row r="3" spans="1:25" x14ac:dyDescent="0.2">
      <c r="A3">
        <v>2040</v>
      </c>
      <c r="B3">
        <v>2</v>
      </c>
      <c r="C3">
        <v>6</v>
      </c>
      <c r="D3">
        <v>2040</v>
      </c>
      <c r="E3">
        <v>5</v>
      </c>
      <c r="F3">
        <v>129</v>
      </c>
      <c r="G3" t="s">
        <v>23</v>
      </c>
      <c r="H3">
        <v>307620.46999999997</v>
      </c>
      <c r="I3">
        <v>8.5</v>
      </c>
      <c r="J3" t="s">
        <v>12</v>
      </c>
      <c r="K3">
        <v>2050</v>
      </c>
      <c r="M3" t="s">
        <v>27</v>
      </c>
      <c r="N3" s="1">
        <f>N2/COUNT($K2:$K61)</f>
        <v>0</v>
      </c>
      <c r="O3" s="1">
        <f>O2/COUNT($K2:$K61)</f>
        <v>0</v>
      </c>
      <c r="P3" s="1">
        <f>P2/COUNT($K2:$K61)</f>
        <v>0</v>
      </c>
      <c r="Q3" s="1">
        <f>Q2/COUNT($K2:$K61)</f>
        <v>0.6333333333333333</v>
      </c>
      <c r="R3" s="1">
        <f>R2/COUNT($K2:$K61)</f>
        <v>0.26666666666666666</v>
      </c>
      <c r="S3" s="1">
        <f>S2/COUNT($K2:$K61)</f>
        <v>0.1</v>
      </c>
      <c r="T3" s="1">
        <f>T2/COUNT($K2:$K61)</f>
        <v>0</v>
      </c>
      <c r="U3" s="1">
        <f>U2/COUNT($K2:$K61)</f>
        <v>0</v>
      </c>
      <c r="V3" s="1">
        <f>V2/COUNT($K2:$K61)</f>
        <v>0</v>
      </c>
      <c r="W3" s="1">
        <f>W2/COUNT($K2:$K61)</f>
        <v>0</v>
      </c>
      <c r="X3" s="1">
        <f>X2/COUNT($K2:$K61)</f>
        <v>0</v>
      </c>
      <c r="Y3" s="1">
        <f>Y2/COUNT($K2:$K61)</f>
        <v>0</v>
      </c>
    </row>
    <row r="4" spans="1:25" x14ac:dyDescent="0.2">
      <c r="A4">
        <v>2044</v>
      </c>
      <c r="B4">
        <v>1</v>
      </c>
      <c r="C4">
        <v>18</v>
      </c>
      <c r="D4">
        <v>2044</v>
      </c>
      <c r="E4">
        <v>4</v>
      </c>
      <c r="F4">
        <v>110</v>
      </c>
      <c r="G4" t="s">
        <v>20</v>
      </c>
      <c r="H4">
        <v>266490.83</v>
      </c>
      <c r="I4">
        <v>8.5</v>
      </c>
      <c r="J4" t="s">
        <v>14</v>
      </c>
      <c r="K4">
        <v>2050</v>
      </c>
    </row>
    <row r="5" spans="1:25" x14ac:dyDescent="0.2">
      <c r="A5">
        <v>2048</v>
      </c>
      <c r="B5">
        <v>3</v>
      </c>
      <c r="C5">
        <v>6</v>
      </c>
      <c r="D5">
        <v>2048</v>
      </c>
      <c r="E5">
        <v>6</v>
      </c>
      <c r="F5">
        <v>158</v>
      </c>
      <c r="G5" t="s">
        <v>13</v>
      </c>
      <c r="H5">
        <v>298354.08</v>
      </c>
      <c r="I5">
        <v>8.5</v>
      </c>
      <c r="J5" t="s">
        <v>18</v>
      </c>
      <c r="K5">
        <v>2050</v>
      </c>
    </row>
    <row r="6" spans="1:25" x14ac:dyDescent="0.2">
      <c r="A6">
        <v>2052</v>
      </c>
      <c r="B6">
        <v>2</v>
      </c>
      <c r="C6">
        <v>13</v>
      </c>
      <c r="D6">
        <v>2052</v>
      </c>
      <c r="E6">
        <v>5</v>
      </c>
      <c r="F6">
        <v>136</v>
      </c>
      <c r="G6" t="s">
        <v>17</v>
      </c>
      <c r="H6">
        <v>305705.23</v>
      </c>
      <c r="I6">
        <v>8.5</v>
      </c>
      <c r="J6" t="s">
        <v>12</v>
      </c>
      <c r="K6">
        <v>2050</v>
      </c>
    </row>
    <row r="7" spans="1:25" x14ac:dyDescent="0.2">
      <c r="A7">
        <v>2056</v>
      </c>
      <c r="B7">
        <v>1</v>
      </c>
      <c r="C7">
        <v>17</v>
      </c>
      <c r="D7">
        <v>2056</v>
      </c>
      <c r="E7">
        <v>4</v>
      </c>
      <c r="F7">
        <v>109</v>
      </c>
      <c r="G7" t="s">
        <v>20</v>
      </c>
      <c r="H7">
        <v>463751.2</v>
      </c>
      <c r="I7">
        <v>8.5</v>
      </c>
      <c r="J7" t="s">
        <v>14</v>
      </c>
      <c r="K7">
        <v>2050</v>
      </c>
    </row>
    <row r="8" spans="1:25" x14ac:dyDescent="0.2">
      <c r="A8">
        <v>2060</v>
      </c>
      <c r="B8">
        <v>1</v>
      </c>
      <c r="C8">
        <v>25</v>
      </c>
      <c r="D8">
        <v>2060</v>
      </c>
      <c r="E8">
        <v>4</v>
      </c>
      <c r="F8">
        <v>117</v>
      </c>
      <c r="G8" t="s">
        <v>21</v>
      </c>
      <c r="H8">
        <v>604238.63</v>
      </c>
      <c r="I8">
        <v>8.5</v>
      </c>
      <c r="J8" t="s">
        <v>14</v>
      </c>
      <c r="K8">
        <v>2050</v>
      </c>
    </row>
    <row r="9" spans="1:25" x14ac:dyDescent="0.2">
      <c r="A9">
        <v>2064</v>
      </c>
      <c r="B9">
        <v>1</v>
      </c>
      <c r="C9">
        <v>27</v>
      </c>
      <c r="D9">
        <v>2064</v>
      </c>
      <c r="E9">
        <v>4</v>
      </c>
      <c r="F9">
        <v>119</v>
      </c>
      <c r="G9" t="s">
        <v>17</v>
      </c>
      <c r="H9">
        <v>702553.96</v>
      </c>
      <c r="I9">
        <v>8.5</v>
      </c>
      <c r="J9" t="s">
        <v>14</v>
      </c>
      <c r="K9">
        <v>2050</v>
      </c>
    </row>
    <row r="10" spans="1:25" x14ac:dyDescent="0.2">
      <c r="A10">
        <v>2035</v>
      </c>
      <c r="B10">
        <v>1</v>
      </c>
      <c r="C10">
        <v>27</v>
      </c>
      <c r="D10">
        <v>2035</v>
      </c>
      <c r="E10">
        <v>4</v>
      </c>
      <c r="F10">
        <v>119</v>
      </c>
      <c r="G10" t="s">
        <v>20</v>
      </c>
      <c r="H10">
        <v>489632.3</v>
      </c>
      <c r="I10">
        <v>8.5</v>
      </c>
      <c r="J10" t="s">
        <v>14</v>
      </c>
      <c r="K10">
        <v>2050</v>
      </c>
    </row>
    <row r="11" spans="1:25" x14ac:dyDescent="0.2">
      <c r="A11">
        <v>2037</v>
      </c>
      <c r="B11">
        <v>2</v>
      </c>
      <c r="C11">
        <v>18</v>
      </c>
      <c r="D11">
        <v>2037</v>
      </c>
      <c r="E11">
        <v>5</v>
      </c>
      <c r="F11">
        <v>141</v>
      </c>
      <c r="G11" t="s">
        <v>24</v>
      </c>
      <c r="H11">
        <v>285660.40999999997</v>
      </c>
      <c r="I11">
        <v>8.5</v>
      </c>
      <c r="J11" t="s">
        <v>12</v>
      </c>
      <c r="K11">
        <v>2050</v>
      </c>
    </row>
    <row r="12" spans="1:25" x14ac:dyDescent="0.2">
      <c r="A12">
        <v>2038</v>
      </c>
      <c r="B12">
        <v>1</v>
      </c>
      <c r="C12">
        <v>21</v>
      </c>
      <c r="D12">
        <v>2038</v>
      </c>
      <c r="E12">
        <v>4</v>
      </c>
      <c r="F12">
        <v>113</v>
      </c>
      <c r="G12" t="s">
        <v>20</v>
      </c>
      <c r="H12">
        <v>671284.31</v>
      </c>
      <c r="I12">
        <v>8.5</v>
      </c>
      <c r="J12" t="s">
        <v>14</v>
      </c>
      <c r="K12">
        <v>2050</v>
      </c>
    </row>
    <row r="13" spans="1:25" x14ac:dyDescent="0.2">
      <c r="A13">
        <v>2039</v>
      </c>
      <c r="B13">
        <v>1</v>
      </c>
      <c r="C13">
        <v>4</v>
      </c>
      <c r="D13">
        <v>2039</v>
      </c>
      <c r="E13">
        <v>4</v>
      </c>
      <c r="F13">
        <v>96</v>
      </c>
      <c r="G13" t="s">
        <v>20</v>
      </c>
      <c r="H13">
        <v>457301.12</v>
      </c>
      <c r="I13">
        <v>8.5</v>
      </c>
      <c r="J13" t="s">
        <v>14</v>
      </c>
      <c r="K13">
        <v>2050</v>
      </c>
    </row>
    <row r="14" spans="1:25" x14ac:dyDescent="0.2">
      <c r="A14">
        <v>2041</v>
      </c>
      <c r="B14">
        <v>1</v>
      </c>
      <c r="C14">
        <v>18</v>
      </c>
      <c r="D14">
        <v>2041</v>
      </c>
      <c r="E14">
        <v>4</v>
      </c>
      <c r="F14">
        <v>110</v>
      </c>
      <c r="G14" t="s">
        <v>15</v>
      </c>
      <c r="H14">
        <v>546282.68000000005</v>
      </c>
      <c r="I14">
        <v>8.5</v>
      </c>
      <c r="J14" t="s">
        <v>14</v>
      </c>
      <c r="K14">
        <v>2050</v>
      </c>
    </row>
    <row r="15" spans="1:25" x14ac:dyDescent="0.2">
      <c r="A15">
        <v>2042</v>
      </c>
      <c r="B15">
        <v>3</v>
      </c>
      <c r="C15">
        <v>3</v>
      </c>
      <c r="D15">
        <v>2042</v>
      </c>
      <c r="E15">
        <v>6</v>
      </c>
      <c r="F15">
        <v>154</v>
      </c>
      <c r="G15" t="s">
        <v>19</v>
      </c>
      <c r="H15">
        <v>316129.56</v>
      </c>
      <c r="I15">
        <v>8.5</v>
      </c>
      <c r="J15" t="s">
        <v>18</v>
      </c>
      <c r="K15">
        <v>2050</v>
      </c>
    </row>
    <row r="16" spans="1:25" x14ac:dyDescent="0.2">
      <c r="A16">
        <v>2043</v>
      </c>
      <c r="B16">
        <v>3</v>
      </c>
      <c r="C16">
        <v>14</v>
      </c>
      <c r="D16">
        <v>2043</v>
      </c>
      <c r="E16">
        <v>6</v>
      </c>
      <c r="F16">
        <v>165</v>
      </c>
      <c r="G16" t="s">
        <v>22</v>
      </c>
      <c r="H16">
        <v>407562.12</v>
      </c>
      <c r="I16">
        <v>8.5</v>
      </c>
      <c r="J16" t="s">
        <v>18</v>
      </c>
      <c r="K16">
        <v>2050</v>
      </c>
    </row>
    <row r="17" spans="1:11" x14ac:dyDescent="0.2">
      <c r="A17">
        <v>2045</v>
      </c>
      <c r="B17">
        <v>2</v>
      </c>
      <c r="C17">
        <v>3</v>
      </c>
      <c r="D17">
        <v>2045</v>
      </c>
      <c r="E17">
        <v>5</v>
      </c>
      <c r="F17">
        <v>126</v>
      </c>
      <c r="G17" t="s">
        <v>20</v>
      </c>
      <c r="H17">
        <v>321902.19</v>
      </c>
      <c r="I17">
        <v>8.5</v>
      </c>
      <c r="J17" t="s">
        <v>12</v>
      </c>
      <c r="K17">
        <v>2050</v>
      </c>
    </row>
    <row r="18" spans="1:11" x14ac:dyDescent="0.2">
      <c r="A18">
        <v>2046</v>
      </c>
      <c r="B18">
        <v>1</v>
      </c>
      <c r="C18">
        <v>26</v>
      </c>
      <c r="D18">
        <v>2046</v>
      </c>
      <c r="E18">
        <v>4</v>
      </c>
      <c r="F18">
        <v>118</v>
      </c>
      <c r="G18" t="s">
        <v>21</v>
      </c>
      <c r="H18">
        <v>540826.06000000006</v>
      </c>
      <c r="I18">
        <v>8.5</v>
      </c>
      <c r="J18" t="s">
        <v>14</v>
      </c>
      <c r="K18">
        <v>2050</v>
      </c>
    </row>
    <row r="19" spans="1:11" x14ac:dyDescent="0.2">
      <c r="A19">
        <v>2047</v>
      </c>
      <c r="B19">
        <v>1</v>
      </c>
      <c r="C19">
        <v>19</v>
      </c>
      <c r="D19">
        <v>2047</v>
      </c>
      <c r="E19">
        <v>4</v>
      </c>
      <c r="F19">
        <v>111</v>
      </c>
      <c r="G19" t="s">
        <v>20</v>
      </c>
      <c r="H19">
        <v>692608.93</v>
      </c>
      <c r="I19">
        <v>8.5</v>
      </c>
      <c r="J19" t="s">
        <v>14</v>
      </c>
      <c r="K19">
        <v>2050</v>
      </c>
    </row>
    <row r="20" spans="1:11" x14ac:dyDescent="0.2">
      <c r="A20">
        <v>2049</v>
      </c>
      <c r="B20">
        <v>1</v>
      </c>
      <c r="C20">
        <v>13</v>
      </c>
      <c r="D20">
        <v>2049</v>
      </c>
      <c r="E20">
        <v>4</v>
      </c>
      <c r="F20">
        <v>105</v>
      </c>
      <c r="G20" t="s">
        <v>17</v>
      </c>
      <c r="H20">
        <v>576393.62</v>
      </c>
      <c r="I20">
        <v>8.5</v>
      </c>
      <c r="J20" t="s">
        <v>14</v>
      </c>
      <c r="K20">
        <v>2050</v>
      </c>
    </row>
    <row r="21" spans="1:11" x14ac:dyDescent="0.2">
      <c r="A21">
        <v>2050</v>
      </c>
      <c r="B21">
        <v>2</v>
      </c>
      <c r="C21">
        <v>17</v>
      </c>
      <c r="D21">
        <v>2050</v>
      </c>
      <c r="E21">
        <v>5</v>
      </c>
      <c r="F21">
        <v>140</v>
      </c>
      <c r="G21" t="s">
        <v>23</v>
      </c>
      <c r="H21">
        <v>435856.77</v>
      </c>
      <c r="I21">
        <v>8.5</v>
      </c>
      <c r="J21" t="s">
        <v>12</v>
      </c>
      <c r="K21">
        <v>2050</v>
      </c>
    </row>
    <row r="22" spans="1:11" x14ac:dyDescent="0.2">
      <c r="A22">
        <v>2051</v>
      </c>
      <c r="B22">
        <v>1</v>
      </c>
      <c r="C22">
        <v>18</v>
      </c>
      <c r="D22">
        <v>2051</v>
      </c>
      <c r="E22">
        <v>4</v>
      </c>
      <c r="F22">
        <v>110</v>
      </c>
      <c r="G22" t="s">
        <v>20</v>
      </c>
      <c r="H22">
        <v>752748.31</v>
      </c>
      <c r="I22">
        <v>8.5</v>
      </c>
      <c r="J22" t="s">
        <v>14</v>
      </c>
      <c r="K22">
        <v>2050</v>
      </c>
    </row>
    <row r="23" spans="1:11" x14ac:dyDescent="0.2">
      <c r="A23">
        <v>2053</v>
      </c>
      <c r="B23">
        <v>1</v>
      </c>
      <c r="C23">
        <v>18</v>
      </c>
      <c r="D23">
        <v>2053</v>
      </c>
      <c r="E23">
        <v>4</v>
      </c>
      <c r="F23">
        <v>110</v>
      </c>
      <c r="G23" t="s">
        <v>17</v>
      </c>
      <c r="H23">
        <v>678527.83</v>
      </c>
      <c r="I23">
        <v>8.5</v>
      </c>
      <c r="J23" t="s">
        <v>14</v>
      </c>
      <c r="K23">
        <v>2050</v>
      </c>
    </row>
    <row r="24" spans="1:11" x14ac:dyDescent="0.2">
      <c r="A24">
        <v>2054</v>
      </c>
      <c r="B24">
        <v>1</v>
      </c>
      <c r="C24">
        <v>14</v>
      </c>
      <c r="D24">
        <v>2054</v>
      </c>
      <c r="E24">
        <v>4</v>
      </c>
      <c r="F24">
        <v>106</v>
      </c>
      <c r="G24" t="s">
        <v>22</v>
      </c>
      <c r="H24">
        <v>374634.58</v>
      </c>
      <c r="I24">
        <v>8.5</v>
      </c>
      <c r="J24" t="s">
        <v>14</v>
      </c>
      <c r="K24">
        <v>2050</v>
      </c>
    </row>
    <row r="25" spans="1:11" x14ac:dyDescent="0.2">
      <c r="A25">
        <v>2055</v>
      </c>
      <c r="B25">
        <v>2</v>
      </c>
      <c r="C25">
        <v>3</v>
      </c>
      <c r="D25">
        <v>2055</v>
      </c>
      <c r="E25">
        <v>5</v>
      </c>
      <c r="F25">
        <v>126</v>
      </c>
      <c r="G25" t="s">
        <v>17</v>
      </c>
      <c r="H25">
        <v>552599.76</v>
      </c>
      <c r="I25">
        <v>8.5</v>
      </c>
      <c r="J25" t="s">
        <v>12</v>
      </c>
      <c r="K25">
        <v>2050</v>
      </c>
    </row>
    <row r="26" spans="1:11" x14ac:dyDescent="0.2">
      <c r="A26">
        <v>2057</v>
      </c>
      <c r="B26">
        <v>2</v>
      </c>
      <c r="C26">
        <v>1</v>
      </c>
      <c r="D26">
        <v>2057</v>
      </c>
      <c r="E26">
        <v>5</v>
      </c>
      <c r="F26">
        <v>124</v>
      </c>
      <c r="G26" t="s">
        <v>17</v>
      </c>
      <c r="H26">
        <v>531439.48</v>
      </c>
      <c r="I26">
        <v>8.5</v>
      </c>
      <c r="J26" t="s">
        <v>12</v>
      </c>
      <c r="K26">
        <v>2050</v>
      </c>
    </row>
    <row r="27" spans="1:11" x14ac:dyDescent="0.2">
      <c r="A27">
        <v>2058</v>
      </c>
      <c r="B27">
        <v>1</v>
      </c>
      <c r="C27">
        <v>29</v>
      </c>
      <c r="D27">
        <v>2058</v>
      </c>
      <c r="E27">
        <v>4</v>
      </c>
      <c r="F27">
        <v>121</v>
      </c>
      <c r="G27" t="s">
        <v>17</v>
      </c>
      <c r="H27">
        <v>454911.26</v>
      </c>
      <c r="I27">
        <v>8.5</v>
      </c>
      <c r="J27" t="s">
        <v>14</v>
      </c>
      <c r="K27">
        <v>2050</v>
      </c>
    </row>
    <row r="28" spans="1:11" x14ac:dyDescent="0.2">
      <c r="A28">
        <v>2059</v>
      </c>
      <c r="B28">
        <v>1</v>
      </c>
      <c r="C28">
        <v>9</v>
      </c>
      <c r="D28">
        <v>2059</v>
      </c>
      <c r="E28">
        <v>4</v>
      </c>
      <c r="F28">
        <v>101</v>
      </c>
      <c r="G28" t="s">
        <v>17</v>
      </c>
      <c r="H28">
        <v>446005.12</v>
      </c>
      <c r="I28">
        <v>8.5</v>
      </c>
      <c r="J28" t="s">
        <v>14</v>
      </c>
      <c r="K28">
        <v>2050</v>
      </c>
    </row>
    <row r="29" spans="1:11" x14ac:dyDescent="0.2">
      <c r="A29">
        <v>2061</v>
      </c>
      <c r="B29">
        <v>1</v>
      </c>
      <c r="C29">
        <v>14</v>
      </c>
      <c r="D29">
        <v>2061</v>
      </c>
      <c r="E29">
        <v>4</v>
      </c>
      <c r="F29">
        <v>106</v>
      </c>
      <c r="G29" t="s">
        <v>20</v>
      </c>
      <c r="H29">
        <v>575764.03</v>
      </c>
      <c r="I29">
        <v>8.5</v>
      </c>
      <c r="J29" t="s">
        <v>14</v>
      </c>
      <c r="K29">
        <v>2050</v>
      </c>
    </row>
    <row r="30" spans="1:11" x14ac:dyDescent="0.2">
      <c r="A30">
        <v>2062</v>
      </c>
      <c r="B30">
        <v>1</v>
      </c>
      <c r="C30">
        <v>27</v>
      </c>
      <c r="D30">
        <v>2062</v>
      </c>
      <c r="E30">
        <v>4</v>
      </c>
      <c r="F30">
        <v>119</v>
      </c>
      <c r="G30" t="s">
        <v>17</v>
      </c>
      <c r="H30">
        <v>438041.83</v>
      </c>
      <c r="I30">
        <v>8.5</v>
      </c>
      <c r="J30" t="s">
        <v>14</v>
      </c>
      <c r="K30">
        <v>2050</v>
      </c>
    </row>
    <row r="31" spans="1:11" x14ac:dyDescent="0.2">
      <c r="A31">
        <v>2063</v>
      </c>
      <c r="B31">
        <v>1</v>
      </c>
      <c r="C31">
        <v>25</v>
      </c>
      <c r="D31">
        <v>2063</v>
      </c>
      <c r="E31">
        <v>4</v>
      </c>
      <c r="F31">
        <v>117</v>
      </c>
      <c r="G31" t="s">
        <v>17</v>
      </c>
      <c r="H31">
        <v>823021.8</v>
      </c>
      <c r="I31">
        <v>8.5</v>
      </c>
      <c r="J31" t="s">
        <v>14</v>
      </c>
      <c r="K31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K1" workbookViewId="0">
      <selection activeCell="P4" sqref="P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33</v>
      </c>
      <c r="O1" t="s">
        <v>34</v>
      </c>
      <c r="P1" t="s">
        <v>16</v>
      </c>
      <c r="Q1" t="s">
        <v>14</v>
      </c>
      <c r="R1" t="s">
        <v>12</v>
      </c>
      <c r="S1" t="s">
        <v>18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">
      <c r="A2">
        <v>2071</v>
      </c>
      <c r="B2">
        <v>12</v>
      </c>
      <c r="C2">
        <v>14</v>
      </c>
      <c r="D2">
        <v>2072</v>
      </c>
      <c r="E2">
        <v>3</v>
      </c>
      <c r="F2">
        <v>75</v>
      </c>
      <c r="G2" t="s">
        <v>22</v>
      </c>
      <c r="H2">
        <v>336950.47</v>
      </c>
      <c r="I2">
        <v>4.5</v>
      </c>
      <c r="J2" t="s">
        <v>16</v>
      </c>
      <c r="K2">
        <v>2085</v>
      </c>
      <c r="M2" t="s">
        <v>26</v>
      </c>
      <c r="N2">
        <f>COUNTIF($B2:$B61,10)</f>
        <v>0</v>
      </c>
      <c r="O2">
        <f>COUNTIF($B2:$B61,11)</f>
        <v>0</v>
      </c>
      <c r="P2">
        <f>COUNTIF($B2:$B61,12)</f>
        <v>2</v>
      </c>
      <c r="Q2">
        <f>COUNTIF($B2:$B61,1)</f>
        <v>14</v>
      </c>
      <c r="R2">
        <f>COUNTIF($B2:$B61,2)</f>
        <v>8</v>
      </c>
      <c r="S2">
        <f>COUNTIF($B2:$B61,3)</f>
        <v>6</v>
      </c>
      <c r="T2">
        <f>COUNTIF($B2:$B61,4)</f>
        <v>0</v>
      </c>
      <c r="U2">
        <f>COUNTIF($B2:$B61,5)</f>
        <v>0</v>
      </c>
      <c r="V2">
        <f>COUNTIF($B2:$B61,6)</f>
        <v>0</v>
      </c>
      <c r="W2">
        <f>COUNTIF($B2:$B61,7)</f>
        <v>0</v>
      </c>
      <c r="X2">
        <f>COUNTIF($B2:$B61,8)</f>
        <v>0</v>
      </c>
      <c r="Y2">
        <f>COUNTIF($B2:$B61,9)</f>
        <v>0</v>
      </c>
    </row>
    <row r="3" spans="1:25" x14ac:dyDescent="0.2">
      <c r="A3">
        <v>2076</v>
      </c>
      <c r="B3">
        <v>1</v>
      </c>
      <c r="C3">
        <v>11</v>
      </c>
      <c r="D3">
        <v>2076</v>
      </c>
      <c r="E3">
        <v>4</v>
      </c>
      <c r="F3">
        <v>103</v>
      </c>
      <c r="G3" t="s">
        <v>13</v>
      </c>
      <c r="H3">
        <v>365203.77</v>
      </c>
      <c r="I3">
        <v>4.5</v>
      </c>
      <c r="J3" t="s">
        <v>14</v>
      </c>
      <c r="K3">
        <v>2085</v>
      </c>
      <c r="M3" t="s">
        <v>27</v>
      </c>
      <c r="N3" s="1">
        <f>N2/COUNT($K2:$K61)</f>
        <v>0</v>
      </c>
      <c r="O3" s="1">
        <f>O2/COUNT($K2:$K61)</f>
        <v>0</v>
      </c>
      <c r="P3" s="1">
        <f>P2/COUNT($K2:$K61)</f>
        <v>6.6666666666666666E-2</v>
      </c>
      <c r="Q3" s="1">
        <f>Q2/COUNT($K2:$K61)</f>
        <v>0.46666666666666667</v>
      </c>
      <c r="R3" s="1">
        <f>R2/COUNT($K2:$K61)</f>
        <v>0.26666666666666666</v>
      </c>
      <c r="S3" s="1">
        <f>S2/COUNT($K2:$K61)</f>
        <v>0.2</v>
      </c>
      <c r="T3" s="1">
        <f>T2/COUNT($K2:$K61)</f>
        <v>0</v>
      </c>
      <c r="U3" s="1">
        <f>U2/COUNT($K2:$K61)</f>
        <v>0</v>
      </c>
      <c r="V3" s="1">
        <f>V2/COUNT($K2:$K61)</f>
        <v>0</v>
      </c>
      <c r="W3" s="1">
        <f>W2/COUNT($K2:$K61)</f>
        <v>0</v>
      </c>
      <c r="X3" s="1">
        <f>X2/COUNT($K2:$K61)</f>
        <v>0</v>
      </c>
      <c r="Y3" s="1">
        <f>Y2/COUNT($K2:$K61)</f>
        <v>0</v>
      </c>
    </row>
    <row r="4" spans="1:25" x14ac:dyDescent="0.2">
      <c r="A4">
        <v>2080</v>
      </c>
      <c r="B4">
        <v>3</v>
      </c>
      <c r="C4">
        <v>11</v>
      </c>
      <c r="D4">
        <v>2080</v>
      </c>
      <c r="E4">
        <v>6</v>
      </c>
      <c r="F4">
        <v>163</v>
      </c>
      <c r="G4" t="s">
        <v>17</v>
      </c>
      <c r="H4">
        <v>415993.67</v>
      </c>
      <c r="I4">
        <v>4.5</v>
      </c>
      <c r="J4" t="s">
        <v>18</v>
      </c>
      <c r="K4">
        <v>2085</v>
      </c>
    </row>
    <row r="5" spans="1:25" x14ac:dyDescent="0.2">
      <c r="A5">
        <v>2084</v>
      </c>
      <c r="B5">
        <v>1</v>
      </c>
      <c r="C5">
        <v>16</v>
      </c>
      <c r="D5">
        <v>2084</v>
      </c>
      <c r="E5">
        <v>4</v>
      </c>
      <c r="F5">
        <v>108</v>
      </c>
      <c r="G5" t="s">
        <v>20</v>
      </c>
      <c r="H5">
        <v>601122.29</v>
      </c>
      <c r="I5">
        <v>4.5</v>
      </c>
      <c r="J5" t="s">
        <v>14</v>
      </c>
      <c r="K5">
        <v>2085</v>
      </c>
    </row>
    <row r="6" spans="1:25" x14ac:dyDescent="0.2">
      <c r="A6">
        <v>2088</v>
      </c>
      <c r="B6">
        <v>3</v>
      </c>
      <c r="C6">
        <v>11</v>
      </c>
      <c r="D6">
        <v>2088</v>
      </c>
      <c r="E6">
        <v>6</v>
      </c>
      <c r="F6">
        <v>163</v>
      </c>
      <c r="G6" t="s">
        <v>23</v>
      </c>
      <c r="H6">
        <v>383502.33</v>
      </c>
      <c r="I6">
        <v>4.5</v>
      </c>
      <c r="J6" t="s">
        <v>18</v>
      </c>
      <c r="K6">
        <v>2085</v>
      </c>
    </row>
    <row r="7" spans="1:25" x14ac:dyDescent="0.2">
      <c r="A7">
        <v>2092</v>
      </c>
      <c r="B7">
        <v>1</v>
      </c>
      <c r="C7">
        <v>18</v>
      </c>
      <c r="D7">
        <v>2092</v>
      </c>
      <c r="E7">
        <v>4</v>
      </c>
      <c r="F7">
        <v>110</v>
      </c>
      <c r="G7" t="s">
        <v>11</v>
      </c>
      <c r="H7">
        <v>706852.36</v>
      </c>
      <c r="I7">
        <v>4.5</v>
      </c>
      <c r="J7" t="s">
        <v>14</v>
      </c>
      <c r="K7">
        <v>2085</v>
      </c>
    </row>
    <row r="8" spans="1:25" x14ac:dyDescent="0.2">
      <c r="A8">
        <v>2096</v>
      </c>
      <c r="B8">
        <v>1</v>
      </c>
      <c r="C8">
        <v>31</v>
      </c>
      <c r="D8">
        <v>2096</v>
      </c>
      <c r="E8">
        <v>4</v>
      </c>
      <c r="F8">
        <v>123</v>
      </c>
      <c r="G8" t="s">
        <v>11</v>
      </c>
      <c r="H8">
        <v>420721.7</v>
      </c>
      <c r="I8">
        <v>4.5</v>
      </c>
      <c r="J8" t="s">
        <v>14</v>
      </c>
      <c r="K8">
        <v>2085</v>
      </c>
    </row>
    <row r="9" spans="1:25" x14ac:dyDescent="0.2">
      <c r="A9">
        <v>2069</v>
      </c>
      <c r="B9">
        <v>12</v>
      </c>
      <c r="C9">
        <v>5</v>
      </c>
      <c r="D9">
        <v>2070</v>
      </c>
      <c r="E9">
        <v>3</v>
      </c>
      <c r="F9">
        <v>66</v>
      </c>
      <c r="G9" t="s">
        <v>19</v>
      </c>
      <c r="H9">
        <v>362654.99</v>
      </c>
      <c r="I9">
        <v>4.5</v>
      </c>
      <c r="J9" t="s">
        <v>16</v>
      </c>
      <c r="K9">
        <v>2085</v>
      </c>
    </row>
    <row r="10" spans="1:25" x14ac:dyDescent="0.2">
      <c r="A10">
        <v>2071</v>
      </c>
      <c r="B10">
        <v>3</v>
      </c>
      <c r="C10">
        <v>8</v>
      </c>
      <c r="D10">
        <v>2071</v>
      </c>
      <c r="E10">
        <v>6</v>
      </c>
      <c r="F10">
        <v>159</v>
      </c>
      <c r="G10" t="s">
        <v>17</v>
      </c>
      <c r="H10">
        <v>372873.96</v>
      </c>
      <c r="I10">
        <v>4.5</v>
      </c>
      <c r="J10" t="s">
        <v>18</v>
      </c>
      <c r="K10">
        <v>2085</v>
      </c>
    </row>
    <row r="11" spans="1:25" x14ac:dyDescent="0.2">
      <c r="A11">
        <v>2073</v>
      </c>
      <c r="B11">
        <v>1</v>
      </c>
      <c r="C11">
        <v>3</v>
      </c>
      <c r="D11">
        <v>2073</v>
      </c>
      <c r="E11">
        <v>4</v>
      </c>
      <c r="F11">
        <v>95</v>
      </c>
      <c r="G11" t="s">
        <v>20</v>
      </c>
      <c r="H11">
        <v>758274.55</v>
      </c>
      <c r="I11">
        <v>4.5</v>
      </c>
      <c r="J11" t="s">
        <v>14</v>
      </c>
      <c r="K11">
        <v>2085</v>
      </c>
    </row>
    <row r="12" spans="1:25" x14ac:dyDescent="0.2">
      <c r="A12">
        <v>2074</v>
      </c>
      <c r="B12">
        <v>2</v>
      </c>
      <c r="C12">
        <v>7</v>
      </c>
      <c r="D12">
        <v>2074</v>
      </c>
      <c r="E12">
        <v>5</v>
      </c>
      <c r="F12">
        <v>130</v>
      </c>
      <c r="G12" t="s">
        <v>20</v>
      </c>
      <c r="H12">
        <v>328071.08</v>
      </c>
      <c r="I12">
        <v>4.5</v>
      </c>
      <c r="J12" t="s">
        <v>12</v>
      </c>
      <c r="K12">
        <v>2085</v>
      </c>
    </row>
    <row r="13" spans="1:25" x14ac:dyDescent="0.2">
      <c r="A13">
        <v>2075</v>
      </c>
      <c r="B13">
        <v>1</v>
      </c>
      <c r="C13">
        <v>22</v>
      </c>
      <c r="D13">
        <v>2075</v>
      </c>
      <c r="E13">
        <v>4</v>
      </c>
      <c r="F13">
        <v>114</v>
      </c>
      <c r="G13" t="s">
        <v>24</v>
      </c>
      <c r="H13">
        <v>412255.17</v>
      </c>
      <c r="I13">
        <v>4.5</v>
      </c>
      <c r="J13" t="s">
        <v>14</v>
      </c>
      <c r="K13">
        <v>2085</v>
      </c>
    </row>
    <row r="14" spans="1:25" x14ac:dyDescent="0.2">
      <c r="A14">
        <v>2077</v>
      </c>
      <c r="B14">
        <v>1</v>
      </c>
      <c r="C14">
        <v>22</v>
      </c>
      <c r="D14">
        <v>2077</v>
      </c>
      <c r="E14">
        <v>4</v>
      </c>
      <c r="F14">
        <v>114</v>
      </c>
      <c r="G14" t="s">
        <v>17</v>
      </c>
      <c r="H14">
        <v>605075.52</v>
      </c>
      <c r="I14">
        <v>4.5</v>
      </c>
      <c r="J14" t="s">
        <v>14</v>
      </c>
      <c r="K14">
        <v>2085</v>
      </c>
    </row>
    <row r="15" spans="1:25" x14ac:dyDescent="0.2">
      <c r="A15">
        <v>2078</v>
      </c>
      <c r="B15">
        <v>2</v>
      </c>
      <c r="C15">
        <v>6</v>
      </c>
      <c r="D15">
        <v>2078</v>
      </c>
      <c r="E15">
        <v>5</v>
      </c>
      <c r="F15">
        <v>129</v>
      </c>
      <c r="G15" t="s">
        <v>20</v>
      </c>
      <c r="H15">
        <v>617690.18000000005</v>
      </c>
      <c r="I15">
        <v>4.5</v>
      </c>
      <c r="J15" t="s">
        <v>12</v>
      </c>
      <c r="K15">
        <v>2085</v>
      </c>
    </row>
    <row r="16" spans="1:25" x14ac:dyDescent="0.2">
      <c r="A16">
        <v>2079</v>
      </c>
      <c r="B16">
        <v>1</v>
      </c>
      <c r="C16">
        <v>29</v>
      </c>
      <c r="D16">
        <v>2079</v>
      </c>
      <c r="E16">
        <v>4</v>
      </c>
      <c r="F16">
        <v>121</v>
      </c>
      <c r="G16" t="s">
        <v>19</v>
      </c>
      <c r="H16">
        <v>441409.22</v>
      </c>
      <c r="I16">
        <v>4.5</v>
      </c>
      <c r="J16" t="s">
        <v>14</v>
      </c>
      <c r="K16">
        <v>2085</v>
      </c>
    </row>
    <row r="17" spans="1:11" x14ac:dyDescent="0.2">
      <c r="A17">
        <v>2081</v>
      </c>
      <c r="B17">
        <v>1</v>
      </c>
      <c r="C17">
        <v>17</v>
      </c>
      <c r="D17">
        <v>2081</v>
      </c>
      <c r="E17">
        <v>4</v>
      </c>
      <c r="F17">
        <v>109</v>
      </c>
      <c r="G17" t="s">
        <v>17</v>
      </c>
      <c r="H17">
        <v>588855.02</v>
      </c>
      <c r="I17">
        <v>4.5</v>
      </c>
      <c r="J17" t="s">
        <v>14</v>
      </c>
      <c r="K17">
        <v>2085</v>
      </c>
    </row>
    <row r="18" spans="1:11" x14ac:dyDescent="0.2">
      <c r="A18">
        <v>2082</v>
      </c>
      <c r="B18">
        <v>2</v>
      </c>
      <c r="C18">
        <v>23</v>
      </c>
      <c r="D18">
        <v>2082</v>
      </c>
      <c r="E18">
        <v>5</v>
      </c>
      <c r="F18">
        <v>146</v>
      </c>
      <c r="G18" t="s">
        <v>20</v>
      </c>
      <c r="H18">
        <v>591964.31000000006</v>
      </c>
      <c r="I18">
        <v>4.5</v>
      </c>
      <c r="J18" t="s">
        <v>12</v>
      </c>
      <c r="K18">
        <v>2085</v>
      </c>
    </row>
    <row r="19" spans="1:11" x14ac:dyDescent="0.2">
      <c r="A19">
        <v>2083</v>
      </c>
      <c r="B19">
        <v>1</v>
      </c>
      <c r="C19">
        <v>17</v>
      </c>
      <c r="D19">
        <v>2083</v>
      </c>
      <c r="E19">
        <v>4</v>
      </c>
      <c r="F19">
        <v>109</v>
      </c>
      <c r="G19" t="s">
        <v>11</v>
      </c>
      <c r="H19">
        <v>561317.63</v>
      </c>
      <c r="I19">
        <v>4.5</v>
      </c>
      <c r="J19" t="s">
        <v>14</v>
      </c>
      <c r="K19">
        <v>2085</v>
      </c>
    </row>
    <row r="20" spans="1:11" x14ac:dyDescent="0.2">
      <c r="A20">
        <v>2085</v>
      </c>
      <c r="B20">
        <v>2</v>
      </c>
      <c r="C20">
        <v>23</v>
      </c>
      <c r="D20">
        <v>2085</v>
      </c>
      <c r="E20">
        <v>5</v>
      </c>
      <c r="F20">
        <v>146</v>
      </c>
      <c r="G20" t="s">
        <v>23</v>
      </c>
      <c r="H20">
        <v>483575.6</v>
      </c>
      <c r="I20">
        <v>4.5</v>
      </c>
      <c r="J20" t="s">
        <v>12</v>
      </c>
      <c r="K20">
        <v>2085</v>
      </c>
    </row>
    <row r="21" spans="1:11" x14ac:dyDescent="0.2">
      <c r="A21">
        <v>2086</v>
      </c>
      <c r="B21">
        <v>3</v>
      </c>
      <c r="C21">
        <v>8</v>
      </c>
      <c r="D21">
        <v>2086</v>
      </c>
      <c r="E21">
        <v>6</v>
      </c>
      <c r="F21">
        <v>159</v>
      </c>
      <c r="G21" t="s">
        <v>17</v>
      </c>
      <c r="H21">
        <v>630653.36</v>
      </c>
      <c r="I21">
        <v>4.5</v>
      </c>
      <c r="J21" t="s">
        <v>18</v>
      </c>
      <c r="K21">
        <v>2085</v>
      </c>
    </row>
    <row r="22" spans="1:11" x14ac:dyDescent="0.2">
      <c r="A22">
        <v>2087</v>
      </c>
      <c r="B22">
        <v>1</v>
      </c>
      <c r="C22">
        <v>26</v>
      </c>
      <c r="D22">
        <v>2087</v>
      </c>
      <c r="E22">
        <v>4</v>
      </c>
      <c r="F22">
        <v>118</v>
      </c>
      <c r="G22" t="s">
        <v>15</v>
      </c>
      <c r="H22">
        <v>275406.64</v>
      </c>
      <c r="I22">
        <v>4.5</v>
      </c>
      <c r="J22" t="s">
        <v>14</v>
      </c>
      <c r="K22">
        <v>2085</v>
      </c>
    </row>
    <row r="23" spans="1:11" x14ac:dyDescent="0.2">
      <c r="A23">
        <v>2089</v>
      </c>
      <c r="B23">
        <v>3</v>
      </c>
      <c r="C23">
        <v>16</v>
      </c>
      <c r="D23">
        <v>2089</v>
      </c>
      <c r="E23">
        <v>6</v>
      </c>
      <c r="F23">
        <v>167</v>
      </c>
      <c r="G23" t="s">
        <v>21</v>
      </c>
      <c r="H23">
        <v>394191.03</v>
      </c>
      <c r="I23">
        <v>4.5</v>
      </c>
      <c r="J23" t="s">
        <v>18</v>
      </c>
      <c r="K23">
        <v>2085</v>
      </c>
    </row>
    <row r="24" spans="1:11" x14ac:dyDescent="0.2">
      <c r="A24">
        <v>2090</v>
      </c>
      <c r="B24">
        <v>2</v>
      </c>
      <c r="C24">
        <v>10</v>
      </c>
      <c r="D24">
        <v>2090</v>
      </c>
      <c r="E24">
        <v>5</v>
      </c>
      <c r="F24">
        <v>133</v>
      </c>
      <c r="G24" t="s">
        <v>20</v>
      </c>
      <c r="H24">
        <v>341012.72</v>
      </c>
      <c r="I24">
        <v>4.5</v>
      </c>
      <c r="J24" t="s">
        <v>12</v>
      </c>
      <c r="K24">
        <v>2085</v>
      </c>
    </row>
    <row r="25" spans="1:11" x14ac:dyDescent="0.2">
      <c r="A25">
        <v>2091</v>
      </c>
      <c r="B25">
        <v>1</v>
      </c>
      <c r="C25">
        <v>19</v>
      </c>
      <c r="D25">
        <v>2091</v>
      </c>
      <c r="E25">
        <v>4</v>
      </c>
      <c r="F25">
        <v>111</v>
      </c>
      <c r="G25" t="s">
        <v>11</v>
      </c>
      <c r="H25">
        <v>445144.34</v>
      </c>
      <c r="I25">
        <v>4.5</v>
      </c>
      <c r="J25" t="s">
        <v>14</v>
      </c>
      <c r="K25">
        <v>2085</v>
      </c>
    </row>
    <row r="26" spans="1:11" x14ac:dyDescent="0.2">
      <c r="A26">
        <v>2093</v>
      </c>
      <c r="B26">
        <v>2</v>
      </c>
      <c r="C26">
        <v>13</v>
      </c>
      <c r="D26">
        <v>2093</v>
      </c>
      <c r="E26">
        <v>5</v>
      </c>
      <c r="F26">
        <v>136</v>
      </c>
      <c r="G26" t="s">
        <v>17</v>
      </c>
      <c r="H26">
        <v>417316.32</v>
      </c>
      <c r="I26">
        <v>4.5</v>
      </c>
      <c r="J26" t="s">
        <v>12</v>
      </c>
      <c r="K26">
        <v>2085</v>
      </c>
    </row>
    <row r="27" spans="1:11" x14ac:dyDescent="0.2">
      <c r="A27">
        <v>2094</v>
      </c>
      <c r="B27">
        <v>1</v>
      </c>
      <c r="C27">
        <v>11</v>
      </c>
      <c r="D27">
        <v>2094</v>
      </c>
      <c r="E27">
        <v>4</v>
      </c>
      <c r="F27">
        <v>103</v>
      </c>
      <c r="G27" t="s">
        <v>17</v>
      </c>
      <c r="H27">
        <v>511609.75</v>
      </c>
      <c r="I27">
        <v>4.5</v>
      </c>
      <c r="J27" t="s">
        <v>14</v>
      </c>
      <c r="K27">
        <v>2085</v>
      </c>
    </row>
    <row r="28" spans="1:11" x14ac:dyDescent="0.2">
      <c r="A28">
        <v>2095</v>
      </c>
      <c r="B28">
        <v>2</v>
      </c>
      <c r="C28">
        <v>1</v>
      </c>
      <c r="D28">
        <v>2095</v>
      </c>
      <c r="E28">
        <v>5</v>
      </c>
      <c r="F28">
        <v>124</v>
      </c>
      <c r="G28" t="s">
        <v>22</v>
      </c>
      <c r="H28">
        <v>473554.31</v>
      </c>
      <c r="I28">
        <v>4.5</v>
      </c>
      <c r="J28" t="s">
        <v>12</v>
      </c>
      <c r="K28">
        <v>2085</v>
      </c>
    </row>
    <row r="29" spans="1:11" x14ac:dyDescent="0.2">
      <c r="A29">
        <v>2097</v>
      </c>
      <c r="B29">
        <v>3</v>
      </c>
      <c r="C29">
        <v>12</v>
      </c>
      <c r="D29">
        <v>2097</v>
      </c>
      <c r="E29">
        <v>6</v>
      </c>
      <c r="F29">
        <v>163</v>
      </c>
      <c r="G29" t="s">
        <v>20</v>
      </c>
      <c r="H29">
        <v>307704.09000000003</v>
      </c>
      <c r="I29">
        <v>4.5</v>
      </c>
      <c r="J29" t="s">
        <v>18</v>
      </c>
      <c r="K29">
        <v>2085</v>
      </c>
    </row>
    <row r="30" spans="1:11" x14ac:dyDescent="0.2">
      <c r="A30">
        <v>2098</v>
      </c>
      <c r="B30">
        <v>1</v>
      </c>
      <c r="C30">
        <v>10</v>
      </c>
      <c r="D30">
        <v>2098</v>
      </c>
      <c r="E30">
        <v>4</v>
      </c>
      <c r="F30">
        <v>102</v>
      </c>
      <c r="G30" t="s">
        <v>17</v>
      </c>
      <c r="H30">
        <v>651043.54</v>
      </c>
      <c r="I30">
        <v>4.5</v>
      </c>
      <c r="J30" t="s">
        <v>14</v>
      </c>
      <c r="K30">
        <v>2085</v>
      </c>
    </row>
    <row r="31" spans="1:11" x14ac:dyDescent="0.2">
      <c r="A31">
        <v>2099</v>
      </c>
      <c r="B31">
        <v>2</v>
      </c>
      <c r="C31">
        <v>24</v>
      </c>
      <c r="D31">
        <v>2099</v>
      </c>
      <c r="E31">
        <v>5</v>
      </c>
      <c r="F31">
        <v>147</v>
      </c>
      <c r="G31" t="s">
        <v>17</v>
      </c>
      <c r="H31">
        <v>462620.33</v>
      </c>
      <c r="I31">
        <v>4.5</v>
      </c>
      <c r="J31" t="s">
        <v>12</v>
      </c>
      <c r="K31">
        <v>2085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L1" workbookViewId="0">
      <selection activeCell="T6" sqref="T6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33</v>
      </c>
      <c r="O1" t="s">
        <v>34</v>
      </c>
      <c r="P1" t="s">
        <v>16</v>
      </c>
      <c r="Q1" t="s">
        <v>14</v>
      </c>
      <c r="R1" t="s">
        <v>12</v>
      </c>
      <c r="S1" t="s">
        <v>18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">
      <c r="A2">
        <v>2072</v>
      </c>
      <c r="B2">
        <v>1</v>
      </c>
      <c r="C2">
        <v>18</v>
      </c>
      <c r="D2">
        <v>2072</v>
      </c>
      <c r="E2">
        <v>4</v>
      </c>
      <c r="F2">
        <v>110</v>
      </c>
      <c r="G2" t="s">
        <v>17</v>
      </c>
      <c r="H2">
        <v>562418.96</v>
      </c>
      <c r="I2">
        <v>8.5</v>
      </c>
      <c r="J2" t="s">
        <v>14</v>
      </c>
      <c r="K2">
        <v>2085</v>
      </c>
      <c r="M2" t="s">
        <v>26</v>
      </c>
      <c r="N2">
        <f>COUNTIF($B2:$B61,10)</f>
        <v>0</v>
      </c>
      <c r="O2">
        <f>COUNTIF($B2:$B61,11)</f>
        <v>0</v>
      </c>
      <c r="P2">
        <f>COUNTIF($B2:$B61,12)</f>
        <v>0</v>
      </c>
      <c r="Q2">
        <f>COUNTIF($B2:$B61,1)</f>
        <v>20</v>
      </c>
      <c r="R2">
        <f>COUNTIF($B2:$B61,2)</f>
        <v>9</v>
      </c>
      <c r="S2">
        <f>COUNTIF($B2:$B61,3)</f>
        <v>1</v>
      </c>
      <c r="T2">
        <f>COUNTIF($B2:$B61,4)</f>
        <v>0</v>
      </c>
      <c r="U2">
        <f>COUNTIF($B2:$B61,5)</f>
        <v>0</v>
      </c>
      <c r="V2">
        <f>COUNTIF($B2:$B61,6)</f>
        <v>0</v>
      </c>
      <c r="W2">
        <f>COUNTIF($B2:$B61,7)</f>
        <v>0</v>
      </c>
      <c r="X2">
        <f>COUNTIF($B2:$B61,8)</f>
        <v>0</v>
      </c>
      <c r="Y2">
        <f>COUNTIF($B2:$B61,9)</f>
        <v>0</v>
      </c>
    </row>
    <row r="3" spans="1:25" x14ac:dyDescent="0.2">
      <c r="A3">
        <v>2076</v>
      </c>
      <c r="B3">
        <v>1</v>
      </c>
      <c r="C3">
        <v>28</v>
      </c>
      <c r="D3">
        <v>2076</v>
      </c>
      <c r="E3">
        <v>4</v>
      </c>
      <c r="F3">
        <v>120</v>
      </c>
      <c r="G3" t="s">
        <v>21</v>
      </c>
      <c r="H3">
        <v>354823.4</v>
      </c>
      <c r="I3">
        <v>8.5</v>
      </c>
      <c r="J3" t="s">
        <v>14</v>
      </c>
      <c r="K3">
        <v>2085</v>
      </c>
      <c r="M3" t="s">
        <v>27</v>
      </c>
      <c r="N3" s="1">
        <f>N2/COUNT($K2:$K61)</f>
        <v>0</v>
      </c>
      <c r="O3" s="1">
        <f>O2/COUNT($K2:$K61)</f>
        <v>0</v>
      </c>
      <c r="P3" s="1">
        <f>P2/COUNT($K2:$K61)</f>
        <v>0</v>
      </c>
      <c r="Q3" s="1">
        <f>Q2/COUNT($K2:$K61)</f>
        <v>0.66666666666666663</v>
      </c>
      <c r="R3" s="1">
        <f>R2/COUNT($K2:$K61)</f>
        <v>0.3</v>
      </c>
      <c r="S3" s="1">
        <f>S2/COUNT($K2:$K61)</f>
        <v>3.3333333333333333E-2</v>
      </c>
      <c r="T3" s="1">
        <f>T2/COUNT($K2:$K61)</f>
        <v>0</v>
      </c>
      <c r="U3" s="1">
        <f>U2/COUNT($K2:$K61)</f>
        <v>0</v>
      </c>
      <c r="V3" s="1">
        <f>V2/COUNT($K2:$K61)</f>
        <v>0</v>
      </c>
      <c r="W3" s="1">
        <f>W2/COUNT($K2:$K61)</f>
        <v>0</v>
      </c>
      <c r="X3" s="1">
        <f>X2/COUNT($K2:$K61)</f>
        <v>0</v>
      </c>
      <c r="Y3" s="1">
        <f>Y2/COUNT($K2:$K61)</f>
        <v>0</v>
      </c>
    </row>
    <row r="4" spans="1:25" x14ac:dyDescent="0.2">
      <c r="A4">
        <v>2080</v>
      </c>
      <c r="B4">
        <v>2</v>
      </c>
      <c r="C4">
        <v>4</v>
      </c>
      <c r="D4">
        <v>2080</v>
      </c>
      <c r="E4">
        <v>5</v>
      </c>
      <c r="F4">
        <v>127</v>
      </c>
      <c r="G4" t="s">
        <v>20</v>
      </c>
      <c r="H4">
        <v>750569.04</v>
      </c>
      <c r="I4">
        <v>8.5</v>
      </c>
      <c r="J4" t="s">
        <v>12</v>
      </c>
      <c r="K4">
        <v>2085</v>
      </c>
    </row>
    <row r="5" spans="1:25" x14ac:dyDescent="0.2">
      <c r="A5">
        <v>2084</v>
      </c>
      <c r="B5">
        <v>1</v>
      </c>
      <c r="C5">
        <v>12</v>
      </c>
      <c r="D5">
        <v>2084</v>
      </c>
      <c r="E5">
        <v>4</v>
      </c>
      <c r="F5">
        <v>104</v>
      </c>
      <c r="G5" t="s">
        <v>23</v>
      </c>
      <c r="H5">
        <v>674611.29</v>
      </c>
      <c r="I5">
        <v>8.5</v>
      </c>
      <c r="J5" t="s">
        <v>14</v>
      </c>
      <c r="K5">
        <v>2085</v>
      </c>
    </row>
    <row r="6" spans="1:25" x14ac:dyDescent="0.2">
      <c r="A6">
        <v>2088</v>
      </c>
      <c r="B6">
        <v>2</v>
      </c>
      <c r="C6">
        <v>8</v>
      </c>
      <c r="D6">
        <v>2088</v>
      </c>
      <c r="E6">
        <v>5</v>
      </c>
      <c r="F6">
        <v>131</v>
      </c>
      <c r="G6" t="s">
        <v>11</v>
      </c>
      <c r="H6">
        <v>474796.73</v>
      </c>
      <c r="I6">
        <v>8.5</v>
      </c>
      <c r="J6" t="s">
        <v>12</v>
      </c>
      <c r="K6">
        <v>2085</v>
      </c>
    </row>
    <row r="7" spans="1:25" x14ac:dyDescent="0.2">
      <c r="A7">
        <v>2092</v>
      </c>
      <c r="B7">
        <v>3</v>
      </c>
      <c r="C7">
        <v>2</v>
      </c>
      <c r="D7">
        <v>2092</v>
      </c>
      <c r="E7">
        <v>6</v>
      </c>
      <c r="F7">
        <v>154</v>
      </c>
      <c r="G7" t="s">
        <v>23</v>
      </c>
      <c r="H7">
        <v>434672.23</v>
      </c>
      <c r="I7">
        <v>8.5</v>
      </c>
      <c r="J7" t="s">
        <v>18</v>
      </c>
      <c r="K7">
        <v>2085</v>
      </c>
    </row>
    <row r="8" spans="1:25" x14ac:dyDescent="0.2">
      <c r="A8">
        <v>2096</v>
      </c>
      <c r="B8">
        <v>1</v>
      </c>
      <c r="C8">
        <v>22</v>
      </c>
      <c r="D8">
        <v>2096</v>
      </c>
      <c r="E8">
        <v>4</v>
      </c>
      <c r="F8">
        <v>114</v>
      </c>
      <c r="G8" t="s">
        <v>13</v>
      </c>
      <c r="H8">
        <v>486099.68</v>
      </c>
      <c r="I8">
        <v>8.5</v>
      </c>
      <c r="J8" t="s">
        <v>14</v>
      </c>
      <c r="K8">
        <v>2085</v>
      </c>
    </row>
    <row r="9" spans="1:25" x14ac:dyDescent="0.2">
      <c r="A9">
        <v>2070</v>
      </c>
      <c r="B9">
        <v>2</v>
      </c>
      <c r="C9">
        <v>3</v>
      </c>
      <c r="D9">
        <v>2070</v>
      </c>
      <c r="E9">
        <v>5</v>
      </c>
      <c r="F9">
        <v>126</v>
      </c>
      <c r="G9" t="s">
        <v>20</v>
      </c>
      <c r="H9">
        <v>669982.11</v>
      </c>
      <c r="I9">
        <v>8.5</v>
      </c>
      <c r="J9" t="s">
        <v>12</v>
      </c>
      <c r="K9">
        <v>2085</v>
      </c>
    </row>
    <row r="10" spans="1:25" x14ac:dyDescent="0.2">
      <c r="A10">
        <v>2071</v>
      </c>
      <c r="B10">
        <v>1</v>
      </c>
      <c r="C10">
        <v>13</v>
      </c>
      <c r="D10">
        <v>2071</v>
      </c>
      <c r="E10">
        <v>4</v>
      </c>
      <c r="F10">
        <v>105</v>
      </c>
      <c r="G10" t="s">
        <v>17</v>
      </c>
      <c r="H10">
        <v>596817.28</v>
      </c>
      <c r="I10">
        <v>8.5</v>
      </c>
      <c r="J10" t="s">
        <v>14</v>
      </c>
      <c r="K10">
        <v>2085</v>
      </c>
    </row>
    <row r="11" spans="1:25" x14ac:dyDescent="0.2">
      <c r="A11">
        <v>2073</v>
      </c>
      <c r="B11">
        <v>2</v>
      </c>
      <c r="C11">
        <v>12</v>
      </c>
      <c r="D11">
        <v>2073</v>
      </c>
      <c r="E11">
        <v>5</v>
      </c>
      <c r="F11">
        <v>135</v>
      </c>
      <c r="G11" t="s">
        <v>17</v>
      </c>
      <c r="H11">
        <v>663711.69999999995</v>
      </c>
      <c r="I11">
        <v>8.5</v>
      </c>
      <c r="J11" t="s">
        <v>12</v>
      </c>
      <c r="K11">
        <v>2085</v>
      </c>
    </row>
    <row r="12" spans="1:25" x14ac:dyDescent="0.2">
      <c r="A12">
        <v>2074</v>
      </c>
      <c r="B12">
        <v>1</v>
      </c>
      <c r="C12">
        <v>30</v>
      </c>
      <c r="D12">
        <v>2074</v>
      </c>
      <c r="E12">
        <v>4</v>
      </c>
      <c r="F12">
        <v>122</v>
      </c>
      <c r="G12" t="s">
        <v>17</v>
      </c>
      <c r="H12">
        <v>658390.12</v>
      </c>
      <c r="I12">
        <v>8.5</v>
      </c>
      <c r="J12" t="s">
        <v>14</v>
      </c>
      <c r="K12">
        <v>2085</v>
      </c>
    </row>
    <row r="13" spans="1:25" x14ac:dyDescent="0.2">
      <c r="A13">
        <v>2075</v>
      </c>
      <c r="B13">
        <v>2</v>
      </c>
      <c r="C13">
        <v>3</v>
      </c>
      <c r="D13">
        <v>2075</v>
      </c>
      <c r="E13">
        <v>5</v>
      </c>
      <c r="F13">
        <v>126</v>
      </c>
      <c r="G13" t="s">
        <v>22</v>
      </c>
      <c r="H13">
        <v>492937.91</v>
      </c>
      <c r="I13">
        <v>8.5</v>
      </c>
      <c r="J13" t="s">
        <v>12</v>
      </c>
      <c r="K13">
        <v>2085</v>
      </c>
    </row>
    <row r="14" spans="1:25" x14ac:dyDescent="0.2">
      <c r="A14">
        <v>2077</v>
      </c>
      <c r="B14">
        <v>1</v>
      </c>
      <c r="C14">
        <v>30</v>
      </c>
      <c r="D14">
        <v>2077</v>
      </c>
      <c r="E14">
        <v>4</v>
      </c>
      <c r="F14">
        <v>122</v>
      </c>
      <c r="G14" t="s">
        <v>23</v>
      </c>
      <c r="H14">
        <v>560386.02</v>
      </c>
      <c r="I14">
        <v>8.5</v>
      </c>
      <c r="J14" t="s">
        <v>14</v>
      </c>
      <c r="K14">
        <v>2085</v>
      </c>
    </row>
    <row r="15" spans="1:25" x14ac:dyDescent="0.2">
      <c r="A15">
        <v>2078</v>
      </c>
      <c r="B15">
        <v>1</v>
      </c>
      <c r="C15">
        <v>8</v>
      </c>
      <c r="D15">
        <v>2078</v>
      </c>
      <c r="E15">
        <v>4</v>
      </c>
      <c r="F15">
        <v>100</v>
      </c>
      <c r="G15" t="s">
        <v>23</v>
      </c>
      <c r="H15">
        <v>386308.78</v>
      </c>
      <c r="I15">
        <v>8.5</v>
      </c>
      <c r="J15" t="s">
        <v>14</v>
      </c>
      <c r="K15">
        <v>2085</v>
      </c>
    </row>
    <row r="16" spans="1:25" x14ac:dyDescent="0.2">
      <c r="A16">
        <v>2079</v>
      </c>
      <c r="B16">
        <v>1</v>
      </c>
      <c r="C16">
        <v>19</v>
      </c>
      <c r="D16">
        <v>2079</v>
      </c>
      <c r="E16">
        <v>4</v>
      </c>
      <c r="F16">
        <v>111</v>
      </c>
      <c r="G16" t="s">
        <v>17</v>
      </c>
      <c r="H16">
        <v>568526.41</v>
      </c>
      <c r="I16">
        <v>8.5</v>
      </c>
      <c r="J16" t="s">
        <v>14</v>
      </c>
      <c r="K16">
        <v>2085</v>
      </c>
    </row>
    <row r="17" spans="1:11" x14ac:dyDescent="0.2">
      <c r="A17">
        <v>2081</v>
      </c>
      <c r="B17">
        <v>2</v>
      </c>
      <c r="C17">
        <v>3</v>
      </c>
      <c r="D17">
        <v>2081</v>
      </c>
      <c r="E17">
        <v>5</v>
      </c>
      <c r="F17">
        <v>126</v>
      </c>
      <c r="G17" t="s">
        <v>23</v>
      </c>
      <c r="H17">
        <v>553765.69999999995</v>
      </c>
      <c r="I17">
        <v>8.5</v>
      </c>
      <c r="J17" t="s">
        <v>12</v>
      </c>
      <c r="K17">
        <v>2085</v>
      </c>
    </row>
    <row r="18" spans="1:11" x14ac:dyDescent="0.2">
      <c r="A18">
        <v>2082</v>
      </c>
      <c r="B18">
        <v>1</v>
      </c>
      <c r="C18">
        <v>18</v>
      </c>
      <c r="D18">
        <v>2082</v>
      </c>
      <c r="E18">
        <v>4</v>
      </c>
      <c r="F18">
        <v>110</v>
      </c>
      <c r="G18" t="s">
        <v>17</v>
      </c>
      <c r="H18">
        <v>893939.15</v>
      </c>
      <c r="I18">
        <v>8.5</v>
      </c>
      <c r="J18" t="s">
        <v>14</v>
      </c>
      <c r="K18">
        <v>2085</v>
      </c>
    </row>
    <row r="19" spans="1:11" x14ac:dyDescent="0.2">
      <c r="A19">
        <v>2083</v>
      </c>
      <c r="B19">
        <v>2</v>
      </c>
      <c r="C19">
        <v>3</v>
      </c>
      <c r="D19">
        <v>2083</v>
      </c>
      <c r="E19">
        <v>5</v>
      </c>
      <c r="F19">
        <v>126</v>
      </c>
      <c r="G19" t="s">
        <v>17</v>
      </c>
      <c r="H19">
        <v>497395.98</v>
      </c>
      <c r="I19">
        <v>8.5</v>
      </c>
      <c r="J19" t="s">
        <v>12</v>
      </c>
      <c r="K19">
        <v>2085</v>
      </c>
    </row>
    <row r="20" spans="1:11" x14ac:dyDescent="0.2">
      <c r="A20">
        <v>2085</v>
      </c>
      <c r="B20">
        <v>1</v>
      </c>
      <c r="C20">
        <v>25</v>
      </c>
      <c r="D20">
        <v>2085</v>
      </c>
      <c r="E20">
        <v>4</v>
      </c>
      <c r="F20">
        <v>117</v>
      </c>
      <c r="G20" t="s">
        <v>17</v>
      </c>
      <c r="H20">
        <v>701694.6</v>
      </c>
      <c r="I20">
        <v>8.5</v>
      </c>
      <c r="J20" t="s">
        <v>14</v>
      </c>
      <c r="K20">
        <v>2085</v>
      </c>
    </row>
    <row r="21" spans="1:11" x14ac:dyDescent="0.2">
      <c r="A21">
        <v>2086</v>
      </c>
      <c r="B21">
        <v>1</v>
      </c>
      <c r="C21">
        <v>27</v>
      </c>
      <c r="D21">
        <v>2086</v>
      </c>
      <c r="E21">
        <v>4</v>
      </c>
      <c r="F21">
        <v>119</v>
      </c>
      <c r="G21" t="s">
        <v>17</v>
      </c>
      <c r="H21">
        <v>815312.91</v>
      </c>
      <c r="I21">
        <v>8.5</v>
      </c>
      <c r="J21" t="s">
        <v>14</v>
      </c>
      <c r="K21">
        <v>2085</v>
      </c>
    </row>
    <row r="22" spans="1:11" x14ac:dyDescent="0.2">
      <c r="A22">
        <v>2087</v>
      </c>
      <c r="B22">
        <v>1</v>
      </c>
      <c r="C22">
        <v>28</v>
      </c>
      <c r="D22">
        <v>2087</v>
      </c>
      <c r="E22">
        <v>4</v>
      </c>
      <c r="F22">
        <v>120</v>
      </c>
      <c r="G22" t="s">
        <v>20</v>
      </c>
      <c r="H22">
        <v>727003.69</v>
      </c>
      <c r="I22">
        <v>8.5</v>
      </c>
      <c r="J22" t="s">
        <v>14</v>
      </c>
      <c r="K22">
        <v>2085</v>
      </c>
    </row>
    <row r="23" spans="1:11" x14ac:dyDescent="0.2">
      <c r="A23">
        <v>2089</v>
      </c>
      <c r="B23">
        <v>1</v>
      </c>
      <c r="C23">
        <v>14</v>
      </c>
      <c r="D23">
        <v>2089</v>
      </c>
      <c r="E23">
        <v>4</v>
      </c>
      <c r="F23">
        <v>106</v>
      </c>
      <c r="G23" t="s">
        <v>17</v>
      </c>
      <c r="H23">
        <v>718142.35</v>
      </c>
      <c r="I23">
        <v>8.5</v>
      </c>
      <c r="J23" t="s">
        <v>14</v>
      </c>
      <c r="K23">
        <v>2085</v>
      </c>
    </row>
    <row r="24" spans="1:11" x14ac:dyDescent="0.2">
      <c r="A24">
        <v>2090</v>
      </c>
      <c r="B24">
        <v>1</v>
      </c>
      <c r="C24">
        <v>26</v>
      </c>
      <c r="D24">
        <v>2090</v>
      </c>
      <c r="E24">
        <v>4</v>
      </c>
      <c r="F24">
        <v>118</v>
      </c>
      <c r="G24" t="s">
        <v>17</v>
      </c>
      <c r="H24">
        <v>817891.45</v>
      </c>
      <c r="I24">
        <v>8.5</v>
      </c>
      <c r="J24" t="s">
        <v>14</v>
      </c>
      <c r="K24">
        <v>2085</v>
      </c>
    </row>
    <row r="25" spans="1:11" x14ac:dyDescent="0.2">
      <c r="A25">
        <v>2091</v>
      </c>
      <c r="B25">
        <v>2</v>
      </c>
      <c r="C25">
        <v>1</v>
      </c>
      <c r="D25">
        <v>2091</v>
      </c>
      <c r="E25">
        <v>5</v>
      </c>
      <c r="F25">
        <v>124</v>
      </c>
      <c r="G25" t="s">
        <v>20</v>
      </c>
      <c r="H25">
        <v>686582.57</v>
      </c>
      <c r="I25">
        <v>8.5</v>
      </c>
      <c r="J25" t="s">
        <v>12</v>
      </c>
      <c r="K25">
        <v>2085</v>
      </c>
    </row>
    <row r="26" spans="1:11" x14ac:dyDescent="0.2">
      <c r="A26">
        <v>2093</v>
      </c>
      <c r="B26">
        <v>1</v>
      </c>
      <c r="C26">
        <v>9</v>
      </c>
      <c r="D26">
        <v>2093</v>
      </c>
      <c r="E26">
        <v>4</v>
      </c>
      <c r="F26">
        <v>101</v>
      </c>
      <c r="G26" t="s">
        <v>17</v>
      </c>
      <c r="H26">
        <v>864191.08</v>
      </c>
      <c r="I26">
        <v>8.5</v>
      </c>
      <c r="J26" t="s">
        <v>14</v>
      </c>
      <c r="K26">
        <v>2085</v>
      </c>
    </row>
    <row r="27" spans="1:11" x14ac:dyDescent="0.2">
      <c r="A27">
        <v>2094</v>
      </c>
      <c r="B27">
        <v>1</v>
      </c>
      <c r="C27">
        <v>9</v>
      </c>
      <c r="D27">
        <v>2094</v>
      </c>
      <c r="E27">
        <v>4</v>
      </c>
      <c r="F27">
        <v>101</v>
      </c>
      <c r="G27" t="s">
        <v>20</v>
      </c>
      <c r="H27">
        <v>686325.89</v>
      </c>
      <c r="I27">
        <v>8.5</v>
      </c>
      <c r="J27" t="s">
        <v>14</v>
      </c>
      <c r="K27">
        <v>2085</v>
      </c>
    </row>
    <row r="28" spans="1:11" x14ac:dyDescent="0.2">
      <c r="A28">
        <v>2095</v>
      </c>
      <c r="B28">
        <v>1</v>
      </c>
      <c r="C28">
        <v>16</v>
      </c>
      <c r="D28">
        <v>2095</v>
      </c>
      <c r="E28">
        <v>4</v>
      </c>
      <c r="F28">
        <v>108</v>
      </c>
      <c r="G28" t="s">
        <v>17</v>
      </c>
      <c r="H28">
        <v>890958.81</v>
      </c>
      <c r="I28">
        <v>8.5</v>
      </c>
      <c r="J28" t="s">
        <v>14</v>
      </c>
      <c r="K28">
        <v>2085</v>
      </c>
    </row>
    <row r="29" spans="1:11" x14ac:dyDescent="0.2">
      <c r="A29">
        <v>2097</v>
      </c>
      <c r="B29">
        <v>1</v>
      </c>
      <c r="C29">
        <v>25</v>
      </c>
      <c r="D29">
        <v>2097</v>
      </c>
      <c r="E29">
        <v>4</v>
      </c>
      <c r="F29">
        <v>117</v>
      </c>
      <c r="G29" t="s">
        <v>21</v>
      </c>
      <c r="H29">
        <v>560342.32999999996</v>
      </c>
      <c r="I29">
        <v>8.5</v>
      </c>
      <c r="J29" t="s">
        <v>14</v>
      </c>
      <c r="K29">
        <v>2085</v>
      </c>
    </row>
    <row r="30" spans="1:11" x14ac:dyDescent="0.2">
      <c r="A30">
        <v>2098</v>
      </c>
      <c r="B30">
        <v>1</v>
      </c>
      <c r="C30">
        <v>23</v>
      </c>
      <c r="D30">
        <v>2098</v>
      </c>
      <c r="E30">
        <v>4</v>
      </c>
      <c r="F30">
        <v>115</v>
      </c>
      <c r="G30" t="s">
        <v>19</v>
      </c>
      <c r="H30">
        <v>727084.05</v>
      </c>
      <c r="I30">
        <v>8.5</v>
      </c>
      <c r="J30" t="s">
        <v>14</v>
      </c>
      <c r="K30">
        <v>2085</v>
      </c>
    </row>
    <row r="31" spans="1:11" x14ac:dyDescent="0.2">
      <c r="A31">
        <v>2099</v>
      </c>
      <c r="B31">
        <v>2</v>
      </c>
      <c r="C31">
        <v>6</v>
      </c>
      <c r="D31">
        <v>2099</v>
      </c>
      <c r="E31">
        <v>5</v>
      </c>
      <c r="F31">
        <v>129</v>
      </c>
      <c r="G31" t="s">
        <v>20</v>
      </c>
      <c r="H31">
        <v>616925.42000000004</v>
      </c>
      <c r="I31">
        <v>8.5</v>
      </c>
      <c r="J31" t="s">
        <v>12</v>
      </c>
      <c r="K31">
        <v>2085</v>
      </c>
    </row>
  </sheetData>
  <sortState xmlns:xlrd2="http://schemas.microsoft.com/office/spreadsheetml/2017/richdata2" ref="A2:K31">
    <sortCondition ref="K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</vt:lpstr>
      <vt:lpstr>rcp 4.5 2030</vt:lpstr>
      <vt:lpstr>rcp 8.5 2030</vt:lpstr>
      <vt:lpstr>rcp4.5 2050</vt:lpstr>
      <vt:lpstr>rcp 8.5 2050</vt:lpstr>
      <vt:lpstr>rcp 4.5 2085</vt:lpstr>
      <vt:lpstr>rcp 8.5 2085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Williams</dc:creator>
  <cp:lastModifiedBy>Molly Williams</cp:lastModifiedBy>
  <dcterms:created xsi:type="dcterms:W3CDTF">2020-03-30T20:09:14Z</dcterms:created>
  <dcterms:modified xsi:type="dcterms:W3CDTF">2020-03-30T20:09:14Z</dcterms:modified>
</cp:coreProperties>
</file>