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otype tracking" sheetId="1" r:id="rId4"/>
    <sheet state="visible" name="collection" sheetId="2" r:id="rId5"/>
    <sheet state="visible" name="nursery" sheetId="3" r:id="rId6"/>
    <sheet state="visible" name="nursery monitoring" sheetId="4" r:id="rId7"/>
    <sheet state="visible" name="outplants" sheetId="5" r:id="rId8"/>
    <sheet state="visible" name="outplant monitoring" sheetId="6" r:id="rId9"/>
  </sheets>
  <definedNames>
    <definedName hidden="1" localSheetId="2" name="_xlnm._FilterDatabase">nursery!$A$2:$E$1000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9">
      <text>
        <t xml:space="preserve">TEMP2</t>
      </text>
    </comment>
    <comment authorId="0" ref="D80">
      <text>
        <t xml:space="preserve">TEMP3</t>
      </text>
    </comment>
    <comment authorId="0" ref="D82">
      <text>
        <t xml:space="preserve">TEMP4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Do we need this? Possibly useful?
	-Molly Wilson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9">
      <text>
        <t xml:space="preserve">There is GPS data for this, but no photos or data in outplant entry
	-Molly Wilson</t>
      </text>
    </comment>
    <comment authorId="0" ref="C101">
      <text>
        <t xml:space="preserve">Data said ACER07.2 (which is not present at Ricketts), but APRO07.2 was missing
	-Molly Wilson</t>
      </text>
    </comment>
    <comment authorId="0" ref="C18">
      <text>
        <t xml:space="preserve">Data obtained from photos
	-Molly Wilson</t>
      </text>
    </comment>
    <comment authorId="0" ref="C17">
      <text>
        <t xml:space="preserve">Data obtained from photos
	-Molly Wilson</t>
      </text>
    </comment>
    <comment authorId="0" ref="C2">
      <text>
        <t xml:space="preserve">Data obtained from pictures
	-Molly Wilson</t>
      </text>
    </comment>
    <comment authorId="0" ref="C103">
      <text>
        <t xml:space="preserve">Currently tagged as APRO12.2
	-Molly Wilson</t>
      </text>
    </comment>
    <comment authorId="0" ref="C87">
      <text>
        <t xml:space="preserve">Notes say APRO04.9 - typo?
	-Molly Wilson</t>
      </text>
    </comment>
    <comment authorId="0" ref="C3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<sst xmlns="http://schemas.openxmlformats.org/spreadsheetml/2006/main" count="1835" uniqueCount="404">
  <si>
    <t>Computed in R - manual adjustments will be lost. Updated 23/04/26</t>
  </si>
  <si>
    <t>genotype</t>
  </si>
  <si>
    <t>collection_site</t>
  </si>
  <si>
    <t>collection_lat</t>
  </si>
  <si>
    <t>collection_lon</t>
  </si>
  <si>
    <t>york_locations</t>
  </si>
  <si>
    <t>tpb_locations</t>
  </si>
  <si>
    <t>n_trees</t>
  </si>
  <si>
    <t>n_ropes</t>
  </si>
  <si>
    <t>outplant_colonies</t>
  </si>
  <si>
    <t>york_colonies</t>
  </si>
  <si>
    <t>tpb_colonies</t>
  </si>
  <si>
    <t>ricketts_colonies</t>
  </si>
  <si>
    <t>survivorship</t>
  </si>
  <si>
    <t>se</t>
  </si>
  <si>
    <t>ACER01</t>
  </si>
  <si>
    <t>Exchange Bay</t>
  </si>
  <si>
    <t>F4</t>
  </si>
  <si>
    <t>ACER02</t>
  </si>
  <si>
    <t>Cervi Heaven</t>
  </si>
  <si>
    <t>E6</t>
  </si>
  <si>
    <t>B3, A4</t>
  </si>
  <si>
    <t>ACER03</t>
  </si>
  <si>
    <t>Little Bird Channel</t>
  </si>
  <si>
    <t>A1, A2</t>
  </si>
  <si>
    <t>ACER04</t>
  </si>
  <si>
    <t>F3</t>
  </si>
  <si>
    <t>NA</t>
  </si>
  <si>
    <t>ACER05</t>
  </si>
  <si>
    <t>C2</t>
  </si>
  <si>
    <t>A8</t>
  </si>
  <si>
    <t>ACER06</t>
  </si>
  <si>
    <t>Great Bird</t>
  </si>
  <si>
    <t>ACER07</t>
  </si>
  <si>
    <t>Hells Gate</t>
  </si>
  <si>
    <t>F5</t>
  </si>
  <si>
    <t>ACER08</t>
  </si>
  <si>
    <t>Man of War</t>
  </si>
  <si>
    <t>C1, D3</t>
  </si>
  <si>
    <t>ACER09</t>
  </si>
  <si>
    <t>B1, B2, A3</t>
  </si>
  <si>
    <t>A6</t>
  </si>
  <si>
    <t>ACER10</t>
  </si>
  <si>
    <t>Indian Creek</t>
  </si>
  <si>
    <t>B6</t>
  </si>
  <si>
    <t>ACER11</t>
  </si>
  <si>
    <t>A10</t>
  </si>
  <si>
    <t>APAL01</t>
  </si>
  <si>
    <t>Friar's Head</t>
  </si>
  <si>
    <t>F6</t>
  </si>
  <si>
    <t>APAL02</t>
  </si>
  <si>
    <t>North Green</t>
  </si>
  <si>
    <t>APAL03</t>
  </si>
  <si>
    <t>APAL04</t>
  </si>
  <si>
    <t>APAL05</t>
  </si>
  <si>
    <t>B7</t>
  </si>
  <si>
    <t>APAL06</t>
  </si>
  <si>
    <t>E7</t>
  </si>
  <si>
    <t>APAL07</t>
  </si>
  <si>
    <t>APAL08</t>
  </si>
  <si>
    <t>APAL09</t>
  </si>
  <si>
    <t>APAL10</t>
  </si>
  <si>
    <t>C7</t>
  </si>
  <si>
    <t>APAL11</t>
  </si>
  <si>
    <t>D7</t>
  </si>
  <si>
    <t>APAL12</t>
  </si>
  <si>
    <t>APAL13</t>
  </si>
  <si>
    <t>B5, F7</t>
  </si>
  <si>
    <t>A1</t>
  </si>
  <si>
    <t>APAL14</t>
  </si>
  <si>
    <t>B8</t>
  </si>
  <si>
    <t>APAL15</t>
  </si>
  <si>
    <t>York Island</t>
  </si>
  <si>
    <t>C8</t>
  </si>
  <si>
    <t>APAL16</t>
  </si>
  <si>
    <t>D8</t>
  </si>
  <si>
    <t>APAL17</t>
  </si>
  <si>
    <t>D9</t>
  </si>
  <si>
    <t>APAL18</t>
  </si>
  <si>
    <t>APAL19</t>
  </si>
  <si>
    <t>APAL20</t>
  </si>
  <si>
    <t>APAL21</t>
  </si>
  <si>
    <t>APAL22</t>
  </si>
  <si>
    <t>APAL23</t>
  </si>
  <si>
    <t>C5</t>
  </si>
  <si>
    <t>APAL24</t>
  </si>
  <si>
    <t>APAL26</t>
  </si>
  <si>
    <t>A7</t>
  </si>
  <si>
    <t>APAL28</t>
  </si>
  <si>
    <t>South Hells gate</t>
  </si>
  <si>
    <t>APAL31</t>
  </si>
  <si>
    <t>APAL32</t>
  </si>
  <si>
    <t>Snapper Point</t>
  </si>
  <si>
    <t>APAL33</t>
  </si>
  <si>
    <t>APAL34</t>
  </si>
  <si>
    <t>Seatons mount</t>
  </si>
  <si>
    <t>APAL35</t>
  </si>
  <si>
    <t>F8</t>
  </si>
  <si>
    <t>APAL36</t>
  </si>
  <si>
    <t>F9</t>
  </si>
  <si>
    <t>APAL37</t>
  </si>
  <si>
    <t>APAL38</t>
  </si>
  <si>
    <t>(NPA nursery)</t>
  </si>
  <si>
    <t>B3</t>
  </si>
  <si>
    <t>APAL39</t>
  </si>
  <si>
    <t>Devil's Bridge</t>
  </si>
  <si>
    <t>A9</t>
  </si>
  <si>
    <t>APAL40</t>
  </si>
  <si>
    <t>B9</t>
  </si>
  <si>
    <t>APAL41</t>
  </si>
  <si>
    <t>C9</t>
  </si>
  <si>
    <t>APAL42</t>
  </si>
  <si>
    <t>E9</t>
  </si>
  <si>
    <t>APAL44</t>
  </si>
  <si>
    <t>The Cut</t>
  </si>
  <si>
    <t>APRO01</t>
  </si>
  <si>
    <t>F2, C4</t>
  </si>
  <si>
    <t>APRO02</t>
  </si>
  <si>
    <t>APRO03</t>
  </si>
  <si>
    <t>C3</t>
  </si>
  <si>
    <t>APRO04</t>
  </si>
  <si>
    <t>D2, E2, B4, C6</t>
  </si>
  <si>
    <t>APRO05</t>
  </si>
  <si>
    <t>C4</t>
  </si>
  <si>
    <t>APRO06</t>
  </si>
  <si>
    <t>B5, B7</t>
  </si>
  <si>
    <t>APRO07</t>
  </si>
  <si>
    <t>D4</t>
  </si>
  <si>
    <t>APRO11</t>
  </si>
  <si>
    <t>A4</t>
  </si>
  <si>
    <t>APRO13</t>
  </si>
  <si>
    <t>CNAT01</t>
  </si>
  <si>
    <t>CNAT02</t>
  </si>
  <si>
    <t>Ten Pound Bay</t>
  </si>
  <si>
    <t>DCYL01</t>
  </si>
  <si>
    <t>Maiden Island</t>
  </si>
  <si>
    <t>DLAB01</t>
  </si>
  <si>
    <t>DLAB02</t>
  </si>
  <si>
    <t>MCAV01</t>
  </si>
  <si>
    <t>OANN01</t>
  </si>
  <si>
    <t>OANN02</t>
  </si>
  <si>
    <t>OFAV01</t>
  </si>
  <si>
    <t>OFAV02</t>
  </si>
  <si>
    <t>PCLI01</t>
  </si>
  <si>
    <t>PCLI02</t>
  </si>
  <si>
    <t>Long Island</t>
  </si>
  <si>
    <t>PFUR01</t>
  </si>
  <si>
    <t>PFUR02</t>
  </si>
  <si>
    <t>PFUR03</t>
  </si>
  <si>
    <t>PSTR01</t>
  </si>
  <si>
    <t>PSTR02</t>
  </si>
  <si>
    <t>PSTR03</t>
  </si>
  <si>
    <t>date</t>
  </si>
  <si>
    <t>collector</t>
  </si>
  <si>
    <t>site</t>
  </si>
  <si>
    <t>gps</t>
  </si>
  <si>
    <t>marker</t>
  </si>
  <si>
    <t>lon</t>
  </si>
  <si>
    <t>lat</t>
  </si>
  <si>
    <t>method</t>
  </si>
  <si>
    <t>notes</t>
  </si>
  <si>
    <t>GRB</t>
  </si>
  <si>
    <t>Mixed</t>
  </si>
  <si>
    <t>Frag</t>
  </si>
  <si>
    <t>MB</t>
  </si>
  <si>
    <t>Opportunity</t>
  </si>
  <si>
    <t>MWW</t>
  </si>
  <si>
    <t>R2</t>
  </si>
  <si>
    <t>Photo was for ACER26</t>
  </si>
  <si>
    <t>Coordinates taken on surf n turf garmin - Originally wrong GPS 2 - pt 17</t>
  </si>
  <si>
    <t>R1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</si>
  <si>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</si>
  <si>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</si>
  <si>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</si>
  <si>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</si>
  <si>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To check GPS2</t>
  </si>
  <si>
    <t>To check GPS3</t>
  </si>
  <si>
    <t>coordinates estimated until site is visited with GPS - originally date said 2021</t>
  </si>
  <si>
    <t>GRB/MWW</t>
  </si>
  <si>
    <t>APAL29</t>
  </si>
  <si>
    <t>Rescue corals</t>
  </si>
  <si>
    <t>APAL30</t>
  </si>
  <si>
    <t>KN/MWW</t>
  </si>
  <si>
    <t>grinder/chisel</t>
  </si>
  <si>
    <t>isolate lobe</t>
  </si>
  <si>
    <t>chisel</t>
  </si>
  <si>
    <t>isolated lobe</t>
  </si>
  <si>
    <t>KN/GRB</t>
  </si>
  <si>
    <t>n/a</t>
  </si>
  <si>
    <t>Hammer</t>
  </si>
  <si>
    <t>MWW/GRB</t>
  </si>
  <si>
    <t>RC</t>
  </si>
  <si>
    <t>Pillars of Hercules</t>
  </si>
  <si>
    <t>Can get rough coordinates from Ruleo</t>
  </si>
  <si>
    <t>GRB/VW</t>
  </si>
  <si>
    <t>Seatons Mount</t>
  </si>
  <si>
    <t>GRB/RB</t>
  </si>
  <si>
    <t xml:space="preserve">Computed in R - manual adjustments will be lost. Updated 23/03/08 </t>
  </si>
  <si>
    <t>nursery</t>
  </si>
  <si>
    <t>location</t>
  </si>
  <si>
    <t>structure</t>
  </si>
  <si>
    <t>N frags</t>
  </si>
  <si>
    <t>York</t>
  </si>
  <si>
    <t>Rope</t>
  </si>
  <si>
    <t>B1</t>
  </si>
  <si>
    <t>C1</t>
  </si>
  <si>
    <t>ACER GB</t>
  </si>
  <si>
    <t>D1</t>
  </si>
  <si>
    <t>Tree</t>
  </si>
  <si>
    <t>APRO GB</t>
  </si>
  <si>
    <t>E1</t>
  </si>
  <si>
    <t>APAL GB</t>
  </si>
  <si>
    <t>F1</t>
  </si>
  <si>
    <t>A2</t>
  </si>
  <si>
    <t>B2</t>
  </si>
  <si>
    <t>E2</t>
  </si>
  <si>
    <t>F2</t>
  </si>
  <si>
    <t>A3</t>
  </si>
  <si>
    <t>D3</t>
  </si>
  <si>
    <t>B4</t>
  </si>
  <si>
    <t>B5</t>
  </si>
  <si>
    <t>APRO6</t>
  </si>
  <si>
    <t>D5</t>
  </si>
  <si>
    <t>C6</t>
  </si>
  <si>
    <t>F7</t>
  </si>
  <si>
    <t>Ten Pound</t>
  </si>
  <si>
    <t>APAL25</t>
  </si>
  <si>
    <t>observer</t>
  </si>
  <si>
    <t>observation</t>
  </si>
  <si>
    <t>percent_affected</t>
  </si>
  <si>
    <t>picture?</t>
  </si>
  <si>
    <t>RTL</t>
  </si>
  <si>
    <t>GB</t>
  </si>
  <si>
    <t>SC</t>
  </si>
  <si>
    <t>id</t>
  </si>
  <si>
    <t>n_frags</t>
  </si>
  <si>
    <t>n_colonies</t>
  </si>
  <si>
    <t>condition</t>
  </si>
  <si>
    <t>gps_number</t>
  </si>
  <si>
    <t>gps_marker</t>
  </si>
  <si>
    <t>tag_status</t>
  </si>
  <si>
    <t>ACER04.1</t>
  </si>
  <si>
    <t>cement</t>
  </si>
  <si>
    <t>healthy</t>
  </si>
  <si>
    <t>clusters</t>
  </si>
  <si>
    <t>blems</t>
  </si>
  <si>
    <t>mising tag</t>
  </si>
  <si>
    <t>individuals</t>
  </si>
  <si>
    <t>missing tag</t>
  </si>
  <si>
    <t>APAL22.1</t>
  </si>
  <si>
    <t>untagged - blems cut from otherwise healthy genotype</t>
  </si>
  <si>
    <t>APRO06.1</t>
  </si>
  <si>
    <t>ACER02.1</t>
  </si>
  <si>
    <t>APAL13.1</t>
  </si>
  <si>
    <t>cement &amp; epoxy putty</t>
  </si>
  <si>
    <t>individuals in thicket</t>
  </si>
  <si>
    <t>APAL14.1</t>
  </si>
  <si>
    <t>APRO04.1</t>
  </si>
  <si>
    <t>APAL13.2</t>
  </si>
  <si>
    <t>APAL14.2</t>
  </si>
  <si>
    <t>APRO04.2</t>
  </si>
  <si>
    <t>APRO06.2</t>
  </si>
  <si>
    <t>Ricketts</t>
  </si>
  <si>
    <t>APAL01.1</t>
  </si>
  <si>
    <t>APAL03.1</t>
  </si>
  <si>
    <t>APAL06.1</t>
  </si>
  <si>
    <t>APAL09.1</t>
  </si>
  <si>
    <t>APAL10.1</t>
  </si>
  <si>
    <t>APAL11.1</t>
  </si>
  <si>
    <t>APAL12.1</t>
  </si>
  <si>
    <t>APAL16.1</t>
  </si>
  <si>
    <t>APAL23.1</t>
  </si>
  <si>
    <t>APAL26.1</t>
  </si>
  <si>
    <t>APAL13.3</t>
  </si>
  <si>
    <t>APAL14.3</t>
  </si>
  <si>
    <t>APAL15.6</t>
  </si>
  <si>
    <t>APAL17.1</t>
  </si>
  <si>
    <t>APAL18.1</t>
  </si>
  <si>
    <t>ACER11.3</t>
  </si>
  <si>
    <t>APAL24.1</t>
  </si>
  <si>
    <t>APAL25.1</t>
  </si>
  <si>
    <t>APAL27.1</t>
  </si>
  <si>
    <t>rescue</t>
  </si>
  <si>
    <t>APAL28.1</t>
  </si>
  <si>
    <t>misc rescue genotype</t>
  </si>
  <si>
    <t>APAL30.2</t>
  </si>
  <si>
    <t>APRO11.3</t>
  </si>
  <si>
    <t>ACER01.1</t>
  </si>
  <si>
    <t>ACER02.7</t>
  </si>
  <si>
    <t>Originally 2.2 but replaced tag on 23.02.24</t>
  </si>
  <si>
    <t>ACER03.1</t>
  </si>
  <si>
    <t>ACER06.1</t>
  </si>
  <si>
    <t>ACER09.1</t>
  </si>
  <si>
    <t>ACER09.2</t>
  </si>
  <si>
    <t>APRO04.4</t>
  </si>
  <si>
    <t>APRO11.1</t>
  </si>
  <si>
    <t>Changed tag from APRO12.1 on 04/24/23</t>
  </si>
  <si>
    <t>ACER02.3</t>
  </si>
  <si>
    <t>RTL exposed</t>
  </si>
  <si>
    <t>ACER2</t>
  </si>
  <si>
    <t>Adjusted GPS number in-field</t>
  </si>
  <si>
    <t>APAL01.2</t>
  </si>
  <si>
    <t>epoxy putty</t>
  </si>
  <si>
    <t>APAL03.2</t>
  </si>
  <si>
    <t>APAL09.2</t>
  </si>
  <si>
    <t>loctite and epoxy putty</t>
  </si>
  <si>
    <t>APAL10.2</t>
  </si>
  <si>
    <t>loctite</t>
  </si>
  <si>
    <t>APAL26.2</t>
  </si>
  <si>
    <t>APRO01.1</t>
  </si>
  <si>
    <t>APAL11.2</t>
  </si>
  <si>
    <t>APAL12.2</t>
  </si>
  <si>
    <t>APAL15.4</t>
  </si>
  <si>
    <t>APAL15.5</t>
  </si>
  <si>
    <t>APAL16.2</t>
  </si>
  <si>
    <t>APAL17.3</t>
  </si>
  <si>
    <t>APAL18.2</t>
  </si>
  <si>
    <t>APAL18.3</t>
  </si>
  <si>
    <t>APAL23.2</t>
  </si>
  <si>
    <t>APAL23.3</t>
  </si>
  <si>
    <t>ACER01.2</t>
  </si>
  <si>
    <t>ACER02.4</t>
  </si>
  <si>
    <t>ACER03.2</t>
  </si>
  <si>
    <t>ACER06.2</t>
  </si>
  <si>
    <t>ACER07.1</t>
  </si>
  <si>
    <t>ACER08.1</t>
  </si>
  <si>
    <t>ACER09.3</t>
  </si>
  <si>
    <t>APRO06.3</t>
  </si>
  <si>
    <t>ACER01.3</t>
  </si>
  <si>
    <t>ACER03.3</t>
  </si>
  <si>
    <t>ACER06.3</t>
  </si>
  <si>
    <t>ACER07.2</t>
  </si>
  <si>
    <t>ACER08.2</t>
  </si>
  <si>
    <t>ACER09.4</t>
  </si>
  <si>
    <t>APRO01.2</t>
  </si>
  <si>
    <t>APRO05.1</t>
  </si>
  <si>
    <t>APRO06.4</t>
  </si>
  <si>
    <t>APRO07.2</t>
  </si>
  <si>
    <t>ACER08.3</t>
  </si>
  <si>
    <t>ACER09.5</t>
  </si>
  <si>
    <t>APRO05.2</t>
  </si>
  <si>
    <t>APRO06.5</t>
  </si>
  <si>
    <t>ACER02.5</t>
  </si>
  <si>
    <t>ACER03.4</t>
  </si>
  <si>
    <t>ACER05.1</t>
  </si>
  <si>
    <t>ACER08.4</t>
  </si>
  <si>
    <t>APRO04.3</t>
  </si>
  <si>
    <t>ACER02.6</t>
  </si>
  <si>
    <t>ACER05.2</t>
  </si>
  <si>
    <t>ACER07.3</t>
  </si>
  <si>
    <t>APRO04.5</t>
  </si>
  <si>
    <t>APRO05.3</t>
  </si>
  <si>
    <t>APRO06.9</t>
  </si>
  <si>
    <t>APRO07.3</t>
  </si>
  <si>
    <t>ACER05.3</t>
  </si>
  <si>
    <t>ACER05.4</t>
  </si>
  <si>
    <t>APAL026.3</t>
  </si>
  <si>
    <t>Tag switched to APAL26.4 because tag was lost in current</t>
  </si>
  <si>
    <t>APRO03.1</t>
  </si>
  <si>
    <t>APRO04.6</t>
  </si>
  <si>
    <t>APRO06.6</t>
  </si>
  <si>
    <t>APRO11.2</t>
  </si>
  <si>
    <t>Changed tag from APRO12.2 on 04/24/23</t>
  </si>
  <si>
    <t>APAL26.3</t>
  </si>
  <si>
    <t>Missing tag</t>
  </si>
  <si>
    <t>APAL13.6</t>
  </si>
  <si>
    <t>APRO06.8</t>
  </si>
  <si>
    <t>APRO03.2</t>
  </si>
  <si>
    <t>APRO04.7</t>
  </si>
  <si>
    <t>APAL13.5</t>
  </si>
  <si>
    <t>clusters (accidentally)</t>
  </si>
  <si>
    <t>date_planted</t>
  </si>
  <si>
    <t>colonies_planted</t>
  </si>
  <si>
    <t>colonies_live</t>
  </si>
  <si>
    <t>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</si>
  <si>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</si>
  <si>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</si>
  <si>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</si>
  <si>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</si>
  <si>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</si>
  <si>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</si>
  <si>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</si>
  <si>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</si>
  <si>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</si>
  <si>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</si>
  <si>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</si>
  <si>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</si>
  <si>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</si>
  <si>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</si>
  <si>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</si>
  <si>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</si>
  <si>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</si>
  <si>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</si>
  <si>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</si>
  <si>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No tag found</t>
  </si>
  <si>
    <t>Tag in colony</t>
  </si>
  <si>
    <t>RTL (1%)</t>
  </si>
  <si>
    <t>RTL (10%)</t>
  </si>
  <si>
    <t>RTL (40%)</t>
  </si>
  <si>
    <t>No tag found - small tag</t>
  </si>
  <si>
    <t>Confirmed missing tag</t>
  </si>
  <si>
    <t>APAL29.2</t>
  </si>
  <si>
    <t>APRO11.X</t>
  </si>
  <si>
    <t>APRO11.Y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</si>
</sst>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0.00000"/>
    <numFmt numFmtId="166" formatCode="m/d/yy"/>
    <numFmt numFmtId="167" formatCode="mm/dd/yy"/>
    <numFmt numFmtId="168" formatCode="M/d/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horizontal="right"/>
    </xf>
    <xf borderId="0" fillId="0" fontId="7" numFmtId="0" xfId="0" applyAlignment="1" applyFont="1">
      <alignment readingOrder="0" vertical="bottom"/>
    </xf>
    <xf borderId="0" fillId="0" fontId="8" numFmtId="164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165" xfId="0" applyAlignment="1" applyFont="1" applyNumberFormat="1">
      <alignment horizontal="right" vertical="bottom"/>
    </xf>
    <xf borderId="0" fillId="0" fontId="9" numFmtId="165" xfId="0" applyAlignment="1" applyFont="1" applyNumberFormat="1">
      <alignment horizontal="right" vertical="bottom"/>
    </xf>
    <xf borderId="0" fillId="3" fontId="8" numFmtId="164" xfId="0" applyAlignment="1" applyFill="1" applyFont="1" applyNumberFormat="1">
      <alignment horizontal="right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right" vertical="bottom"/>
    </xf>
    <xf borderId="0" fillId="4" fontId="8" numFmtId="0" xfId="0" applyAlignment="1" applyFill="1" applyFont="1">
      <alignment horizontal="right" vertical="bottom"/>
    </xf>
    <xf borderId="0" fillId="4" fontId="9" numFmtId="0" xfId="0" applyAlignment="1" applyFont="1">
      <alignment horizontal="right" vertical="bottom"/>
    </xf>
    <xf borderId="1" fillId="3" fontId="8" numFmtId="0" xfId="0" applyAlignment="1" applyBorder="1" applyFont="1">
      <alignment vertical="bottom"/>
    </xf>
    <xf borderId="0" fillId="0" fontId="9" numFmtId="0" xfId="0" applyAlignment="1" applyFont="1">
      <alignment horizontal="right" vertical="bottom"/>
    </xf>
    <xf borderId="2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166" xfId="0" applyAlignment="1" applyFont="1" applyNumberFormat="1">
      <alignment horizontal="right" vertical="bottom"/>
    </xf>
    <xf borderId="0" fillId="0" fontId="8" numFmtId="167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167" xfId="0" applyAlignment="1" applyFont="1" applyNumberFormat="1">
      <alignment horizontal="right" readingOrder="0" vertical="bottom"/>
    </xf>
    <xf borderId="0" fillId="0" fontId="8" numFmtId="166" xfId="0" applyAlignment="1" applyFont="1" applyNumberFormat="1">
      <alignment horizontal="right" readingOrder="0" vertical="bottom"/>
    </xf>
    <xf borderId="0" fillId="5" fontId="8" numFmtId="0" xfId="0" applyAlignment="1" applyFill="1" applyFont="1">
      <alignment vertical="bottom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166" xfId="0" applyAlignment="1" applyFont="1" applyNumberForma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6" numFmtId="0" xfId="0" applyAlignment="1" applyFont="1">
      <alignment readingOrder="0"/>
    </xf>
    <xf borderId="0" fillId="5" fontId="1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6" numFmtId="166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168" xfId="0" applyAlignment="1" applyFont="1" applyNumberFormat="1">
      <alignment horizontal="right" vertical="bottom"/>
    </xf>
    <xf borderId="0" fillId="0" fontId="11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/>
    </xf>
    <xf borderId="0" fillId="0" fontId="8" numFmtId="10" xfId="0" applyAlignment="1" applyFont="1" applyNumberFormat="1">
      <alignment horizontal="center" vertical="bottom"/>
    </xf>
    <xf borderId="0" fillId="0" fontId="8" numFmtId="0" xfId="0" applyAlignment="1" applyFont="1">
      <alignment horizontal="center" vertical="bottom"/>
    </xf>
    <xf borderId="0" fillId="6" fontId="8" numFmtId="0" xfId="0" applyAlignment="1" applyFill="1" applyFont="1">
      <alignment vertical="bottom"/>
    </xf>
    <xf borderId="0" fillId="0" fontId="11" numFmtId="0" xfId="0" applyAlignment="1" applyFont="1">
      <alignment readingOrder="0" shrinkToFit="0" vertical="bottom" wrapText="0"/>
    </xf>
    <xf borderId="0" fillId="5" fontId="8" numFmtId="0" xfId="0" applyAlignment="1" applyFont="1">
      <alignment horizontal="right" vertical="bottom"/>
    </xf>
    <xf borderId="0" fillId="5" fontId="6" numFmtId="0" xfId="0" applyFont="1"/>
    <xf borderId="0" fillId="0" fontId="6" numFmtId="164" xfId="0" applyAlignment="1" applyFont="1" applyNumberForma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11" numFmtId="166" xfId="0" applyAlignment="1" applyFont="1" applyNumberFormat="1">
      <alignment horizontal="right" readingOrder="0" shrinkToFit="0" vertical="bottom" wrapText="0"/>
    </xf>
    <xf borderId="0" fillId="0" fontId="11" numFmtId="168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Font="1"/>
    <xf borderId="0" fillId="0" fontId="11" numFmtId="0" xfId="0" applyAlignment="1" applyFont="1">
      <alignment readingOrder="0"/>
    </xf>
    <xf borderId="0" fillId="5" fontId="11" numFmtId="166" xfId="0" applyAlignment="1" applyFont="1" applyNumberFormat="1">
      <alignment horizontal="right" readingOrder="0" shrinkToFit="0" vertical="bottom" wrapText="0"/>
    </xf>
    <xf borderId="0" fillId="5" fontId="11" numFmtId="0" xfId="0" applyAlignment="1" applyFont="1">
      <alignment readingOrder="0" shrinkToFit="0" vertical="bottom" wrapText="0"/>
    </xf>
    <xf borderId="0" fillId="5" fontId="11" numFmtId="0" xfId="0" applyAlignment="1" applyFont="1">
      <alignment horizontal="right" readingOrder="0" shrinkToFit="0" vertical="bottom" wrapText="0"/>
    </xf>
    <xf borderId="0" fillId="5" fontId="11" numFmtId="0" xfId="0" applyFont="1"/>
    <xf borderId="0" fillId="5" fontId="11" numFmtId="0" xfId="0" applyAlignment="1" applyFont="1">
      <alignment shrinkToFit="0" vertical="bottom" wrapText="0"/>
    </xf>
    <xf borderId="0" fillId="5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6.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15</v>
      </c>
      <c r="B3" s="6" t="s">
        <v>16</v>
      </c>
      <c r="C3" s="7">
        <v>17.0423</v>
      </c>
      <c r="D3" s="7">
        <v>-61.68254</v>
      </c>
      <c r="E3" s="6" t="s">
        <v>17</v>
      </c>
      <c r="F3" s="8"/>
      <c r="G3" s="7">
        <v>0.0</v>
      </c>
      <c r="H3" s="7">
        <v>1.0</v>
      </c>
      <c r="I3" s="7">
        <v>17.0</v>
      </c>
      <c r="J3" s="7">
        <v>7.0</v>
      </c>
      <c r="K3" s="7">
        <v>7.0</v>
      </c>
      <c r="L3" s="7">
        <v>3.0</v>
      </c>
      <c r="M3" s="7">
        <v>96.19</v>
      </c>
      <c r="N3" s="7">
        <v>3.12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6" t="s">
        <v>18</v>
      </c>
      <c r="B4" s="6" t="s">
        <v>19</v>
      </c>
      <c r="C4" s="7">
        <v>17.07555</v>
      </c>
      <c r="D4" s="7">
        <v>-61.6678</v>
      </c>
      <c r="E4" s="6" t="s">
        <v>20</v>
      </c>
      <c r="F4" s="6" t="s">
        <v>21</v>
      </c>
      <c r="G4" s="7">
        <v>0.0</v>
      </c>
      <c r="H4" s="7">
        <v>3.0</v>
      </c>
      <c r="I4" s="7">
        <v>39.0</v>
      </c>
      <c r="J4" s="7">
        <v>13.0</v>
      </c>
      <c r="K4" s="7">
        <v>17.0</v>
      </c>
      <c r="L4" s="7">
        <v>9.0</v>
      </c>
      <c r="M4" s="7">
        <v>81.65</v>
      </c>
      <c r="N4" s="7">
        <v>9.3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6" t="s">
        <v>22</v>
      </c>
      <c r="B5" s="6" t="s">
        <v>23</v>
      </c>
      <c r="C5" s="7">
        <v>17.16702</v>
      </c>
      <c r="D5" s="7">
        <v>-61.72996</v>
      </c>
      <c r="E5" s="6" t="s">
        <v>24</v>
      </c>
      <c r="F5" s="8"/>
      <c r="G5" s="7">
        <v>0.0</v>
      </c>
      <c r="H5" s="7">
        <v>2.0</v>
      </c>
      <c r="I5" s="7">
        <v>20.0</v>
      </c>
      <c r="J5" s="7">
        <v>6.0</v>
      </c>
      <c r="K5" s="7">
        <v>5.0</v>
      </c>
      <c r="L5" s="7">
        <v>9.0</v>
      </c>
      <c r="M5" s="7">
        <v>96.21</v>
      </c>
      <c r="N5" s="7">
        <v>2.09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6" t="s">
        <v>25</v>
      </c>
      <c r="B6" s="6" t="s">
        <v>23</v>
      </c>
      <c r="C6" s="7">
        <v>17.16514</v>
      </c>
      <c r="D6" s="7">
        <v>-61.73107</v>
      </c>
      <c r="E6" s="6" t="s">
        <v>26</v>
      </c>
      <c r="F6" s="8"/>
      <c r="G6" s="7">
        <v>0.0</v>
      </c>
      <c r="H6" s="7">
        <v>1.0</v>
      </c>
      <c r="I6" s="7">
        <v>0.0</v>
      </c>
      <c r="J6" s="7">
        <v>3.0</v>
      </c>
      <c r="K6" s="7">
        <v>0.0</v>
      </c>
      <c r="L6" s="7">
        <v>0.0</v>
      </c>
      <c r="M6" s="7">
        <v>90.0</v>
      </c>
      <c r="N6" s="6" t="s">
        <v>27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6" t="s">
        <v>28</v>
      </c>
      <c r="B7" s="6" t="s">
        <v>23</v>
      </c>
      <c r="C7" s="7">
        <v>17.16578</v>
      </c>
      <c r="D7" s="7">
        <v>-61.73129</v>
      </c>
      <c r="E7" s="6" t="s">
        <v>29</v>
      </c>
      <c r="F7" s="6" t="s">
        <v>30</v>
      </c>
      <c r="G7" s="7">
        <v>0.0</v>
      </c>
      <c r="H7" s="7">
        <v>2.0</v>
      </c>
      <c r="I7" s="7">
        <v>19.0</v>
      </c>
      <c r="J7" s="7">
        <v>5.0</v>
      </c>
      <c r="K7" s="7">
        <v>8.0</v>
      </c>
      <c r="L7" s="7">
        <v>6.0</v>
      </c>
      <c r="M7" s="7">
        <v>83.08</v>
      </c>
      <c r="N7" s="7">
        <v>7.9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6" t="s">
        <v>31</v>
      </c>
      <c r="B8" s="6" t="s">
        <v>32</v>
      </c>
      <c r="C8" s="7">
        <v>17.14907</v>
      </c>
      <c r="D8" s="7">
        <v>-61.72346</v>
      </c>
      <c r="E8" s="6" t="s">
        <v>26</v>
      </c>
      <c r="F8" s="8"/>
      <c r="G8" s="7">
        <v>0.0</v>
      </c>
      <c r="H8" s="7">
        <v>1.0</v>
      </c>
      <c r="I8" s="7">
        <v>6.0</v>
      </c>
      <c r="J8" s="7">
        <v>1.0</v>
      </c>
      <c r="K8" s="7">
        <v>3.0</v>
      </c>
      <c r="L8" s="7">
        <v>2.0</v>
      </c>
      <c r="M8" s="7">
        <v>83.33</v>
      </c>
      <c r="N8" s="7">
        <v>14.24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6" t="s">
        <v>33</v>
      </c>
      <c r="B9" s="6" t="s">
        <v>34</v>
      </c>
      <c r="C9" s="7">
        <v>17.13977</v>
      </c>
      <c r="D9" s="7">
        <v>-61.72128</v>
      </c>
      <c r="E9" s="6" t="s">
        <v>35</v>
      </c>
      <c r="F9" s="8"/>
      <c r="G9" s="7">
        <v>0.0</v>
      </c>
      <c r="H9" s="7">
        <v>1.0</v>
      </c>
      <c r="I9" s="7">
        <v>0.0</v>
      </c>
      <c r="J9" s="7">
        <v>12.0</v>
      </c>
      <c r="K9" s="7">
        <v>3.0</v>
      </c>
      <c r="L9" s="7">
        <v>0.0</v>
      </c>
      <c r="M9" s="7">
        <v>76.67</v>
      </c>
      <c r="N9" s="7">
        <v>16.78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6" t="s">
        <v>36</v>
      </c>
      <c r="B10" s="6" t="s">
        <v>37</v>
      </c>
      <c r="C10" s="7">
        <v>17.0655</v>
      </c>
      <c r="D10" s="7">
        <v>-61.66287</v>
      </c>
      <c r="E10" s="6" t="s">
        <v>38</v>
      </c>
      <c r="F10" s="8"/>
      <c r="G10" s="7">
        <v>0.0</v>
      </c>
      <c r="H10" s="7">
        <v>2.0</v>
      </c>
      <c r="I10" s="7">
        <v>19.0</v>
      </c>
      <c r="J10" s="7">
        <v>10.0</v>
      </c>
      <c r="K10" s="7">
        <v>4.0</v>
      </c>
      <c r="L10" s="7">
        <v>5.0</v>
      </c>
      <c r="M10" s="7">
        <v>94.08</v>
      </c>
      <c r="N10" s="7">
        <v>2.43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6" t="s">
        <v>39</v>
      </c>
      <c r="B11" s="6" t="s">
        <v>34</v>
      </c>
      <c r="C11" s="7">
        <v>17.14007</v>
      </c>
      <c r="D11" s="7">
        <v>-61.7209</v>
      </c>
      <c r="E11" s="6" t="s">
        <v>40</v>
      </c>
      <c r="F11" s="6" t="s">
        <v>41</v>
      </c>
      <c r="G11" s="7">
        <v>0.0</v>
      </c>
      <c r="H11" s="7">
        <v>4.0</v>
      </c>
      <c r="I11" s="7">
        <v>19.0</v>
      </c>
      <c r="J11" s="7">
        <v>7.0</v>
      </c>
      <c r="K11" s="7">
        <v>7.0</v>
      </c>
      <c r="L11" s="7">
        <v>5.0</v>
      </c>
      <c r="M11" s="7">
        <v>94.0</v>
      </c>
      <c r="N11" s="7">
        <v>3.69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6" t="s">
        <v>42</v>
      </c>
      <c r="B12" s="6" t="s">
        <v>43</v>
      </c>
      <c r="C12" s="6" t="s">
        <v>27</v>
      </c>
      <c r="D12" s="6" t="s">
        <v>27</v>
      </c>
      <c r="E12" s="6" t="s">
        <v>44</v>
      </c>
      <c r="F12" s="8"/>
      <c r="G12" s="7">
        <v>0.0</v>
      </c>
      <c r="H12" s="7">
        <v>1.0</v>
      </c>
      <c r="I12" s="7">
        <v>0.0</v>
      </c>
      <c r="J12" s="7">
        <v>0.0</v>
      </c>
      <c r="K12" s="7">
        <v>0.0</v>
      </c>
      <c r="L12" s="7">
        <v>0.0</v>
      </c>
      <c r="M12" s="6" t="s">
        <v>27</v>
      </c>
      <c r="N12" s="6" t="s">
        <v>27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6" t="s">
        <v>45</v>
      </c>
      <c r="B13" s="6" t="s">
        <v>34</v>
      </c>
      <c r="C13" s="7">
        <v>17.140118</v>
      </c>
      <c r="D13" s="7">
        <v>-61.721773</v>
      </c>
      <c r="E13" s="8"/>
      <c r="F13" s="6" t="s">
        <v>46</v>
      </c>
      <c r="G13" s="7">
        <v>0.0</v>
      </c>
      <c r="H13" s="7">
        <v>1.0</v>
      </c>
      <c r="I13" s="7">
        <v>0.0</v>
      </c>
      <c r="J13" s="7">
        <v>0.0</v>
      </c>
      <c r="K13" s="7">
        <v>8.0</v>
      </c>
      <c r="L13" s="7">
        <v>0.0</v>
      </c>
      <c r="M13" s="7">
        <v>41.25</v>
      </c>
      <c r="N13" s="6" t="s">
        <v>27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6" t="s">
        <v>47</v>
      </c>
      <c r="B14" s="6" t="s">
        <v>48</v>
      </c>
      <c r="C14" s="7">
        <v>17.04817</v>
      </c>
      <c r="D14" s="7">
        <v>-61.67191</v>
      </c>
      <c r="E14" s="6" t="s">
        <v>49</v>
      </c>
      <c r="F14" s="8"/>
      <c r="G14" s="7">
        <v>0.0</v>
      </c>
      <c r="H14" s="7">
        <v>1.0</v>
      </c>
      <c r="I14" s="7">
        <v>0.0</v>
      </c>
      <c r="J14" s="7">
        <v>0.0</v>
      </c>
      <c r="K14" s="7">
        <v>3.0</v>
      </c>
      <c r="L14" s="7">
        <v>8.0</v>
      </c>
      <c r="M14" s="7">
        <v>40.83</v>
      </c>
      <c r="N14" s="7">
        <v>25.83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6" t="s">
        <v>50</v>
      </c>
      <c r="B15" s="6" t="s">
        <v>51</v>
      </c>
      <c r="C15" s="7">
        <v>17.08215</v>
      </c>
      <c r="D15" s="7">
        <v>-61.66522</v>
      </c>
      <c r="E15" s="8"/>
      <c r="F15" s="8"/>
      <c r="G15" s="7">
        <v>0.0</v>
      </c>
      <c r="H15" s="7">
        <v>0.0</v>
      </c>
      <c r="I15" s="7">
        <v>0.0</v>
      </c>
      <c r="J15" s="7">
        <v>11.0</v>
      </c>
      <c r="K15" s="7">
        <v>0.0</v>
      </c>
      <c r="L15" s="7">
        <v>0.0</v>
      </c>
      <c r="M15" s="7">
        <v>91.67</v>
      </c>
      <c r="N15" s="6" t="s">
        <v>27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6" t="s">
        <v>52</v>
      </c>
      <c r="B16" s="6" t="s">
        <v>51</v>
      </c>
      <c r="C16" s="7">
        <v>17.08195</v>
      </c>
      <c r="D16" s="7">
        <v>-61.6652</v>
      </c>
      <c r="E16" s="6" t="s">
        <v>41</v>
      </c>
      <c r="F16" s="8"/>
      <c r="G16" s="7">
        <v>0.0</v>
      </c>
      <c r="H16" s="7">
        <v>1.0</v>
      </c>
      <c r="I16" s="7">
        <v>0.0</v>
      </c>
      <c r="J16" s="7">
        <v>0.0</v>
      </c>
      <c r="K16" s="7">
        <v>5.0</v>
      </c>
      <c r="L16" s="7">
        <v>5.0</v>
      </c>
      <c r="M16" s="7">
        <v>37.5</v>
      </c>
      <c r="N16" s="7">
        <v>12.5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6" t="s">
        <v>53</v>
      </c>
      <c r="B17" s="6" t="s">
        <v>51</v>
      </c>
      <c r="C17" s="7">
        <v>17.0768333</v>
      </c>
      <c r="D17" s="7">
        <v>-61.663583</v>
      </c>
      <c r="E17" s="8"/>
      <c r="F17" s="8"/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6" t="s">
        <v>27</v>
      </c>
      <c r="N17" s="6" t="s">
        <v>27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6" t="s">
        <v>54</v>
      </c>
      <c r="B18" s="6" t="s">
        <v>51</v>
      </c>
      <c r="C18" s="7">
        <v>17.0766333</v>
      </c>
      <c r="D18" s="7">
        <v>-61.6627</v>
      </c>
      <c r="E18" s="6" t="s">
        <v>55</v>
      </c>
      <c r="F18" s="8"/>
      <c r="G18" s="7">
        <v>1.0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6" t="s">
        <v>27</v>
      </c>
      <c r="N18" s="6" t="s">
        <v>27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6" t="s">
        <v>56</v>
      </c>
      <c r="B19" s="6" t="s">
        <v>51</v>
      </c>
      <c r="C19" s="7">
        <v>17.0751667</v>
      </c>
      <c r="D19" s="7">
        <v>-61.664717</v>
      </c>
      <c r="E19" s="6" t="s">
        <v>57</v>
      </c>
      <c r="F19" s="8"/>
      <c r="G19" s="7">
        <v>1.0</v>
      </c>
      <c r="H19" s="7">
        <v>0.0</v>
      </c>
      <c r="I19" s="7">
        <v>0.0</v>
      </c>
      <c r="J19" s="7">
        <v>0.0</v>
      </c>
      <c r="K19" s="7">
        <v>0.0</v>
      </c>
      <c r="L19" s="7">
        <v>15.0</v>
      </c>
      <c r="M19" s="7">
        <v>100.0</v>
      </c>
      <c r="N19" s="6" t="s">
        <v>27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6" t="s">
        <v>58</v>
      </c>
      <c r="B20" s="6" t="s">
        <v>51</v>
      </c>
      <c r="C20" s="7">
        <v>17.0746333</v>
      </c>
      <c r="D20" s="7">
        <v>-61.664967</v>
      </c>
      <c r="E20" s="8"/>
      <c r="F20" s="8"/>
      <c r="G20" s="7">
        <v>0.0</v>
      </c>
      <c r="H20" s="7">
        <v>0.0</v>
      </c>
      <c r="I20" s="7">
        <v>0.0</v>
      </c>
      <c r="J20" s="7">
        <v>10.0</v>
      </c>
      <c r="K20" s="7">
        <v>0.0</v>
      </c>
      <c r="L20" s="7">
        <v>0.0</v>
      </c>
      <c r="M20" s="7">
        <v>90.91</v>
      </c>
      <c r="N20" s="6" t="s">
        <v>27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6" t="s">
        <v>59</v>
      </c>
      <c r="B21" s="6" t="s">
        <v>23</v>
      </c>
      <c r="C21" s="7">
        <v>17.166993</v>
      </c>
      <c r="D21" s="7">
        <v>-61.730005</v>
      </c>
      <c r="E21" s="8"/>
      <c r="F21" s="8"/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6" t="s">
        <v>27</v>
      </c>
      <c r="N21" s="6" t="s">
        <v>27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6" t="s">
        <v>60</v>
      </c>
      <c r="B22" s="6" t="s">
        <v>23</v>
      </c>
      <c r="C22" s="7">
        <v>17.16488</v>
      </c>
      <c r="D22" s="7">
        <v>-61.73041</v>
      </c>
      <c r="E22" s="6" t="s">
        <v>55</v>
      </c>
      <c r="F22" s="8"/>
      <c r="G22" s="7">
        <v>1.0</v>
      </c>
      <c r="H22" s="7">
        <v>0.0</v>
      </c>
      <c r="I22" s="7">
        <v>0.0</v>
      </c>
      <c r="J22" s="7">
        <v>0.0</v>
      </c>
      <c r="K22" s="7">
        <v>5.0</v>
      </c>
      <c r="L22" s="7">
        <v>0.0</v>
      </c>
      <c r="M22" s="7">
        <v>83.33</v>
      </c>
      <c r="N22" s="6" t="s">
        <v>27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6" t="s">
        <v>61</v>
      </c>
      <c r="B23" s="6" t="s">
        <v>32</v>
      </c>
      <c r="C23" s="7">
        <v>17.14898</v>
      </c>
      <c r="D23" s="7">
        <v>-61.72344</v>
      </c>
      <c r="E23" s="6" t="s">
        <v>62</v>
      </c>
      <c r="F23" s="8"/>
      <c r="G23" s="7">
        <v>1.0</v>
      </c>
      <c r="H23" s="7">
        <v>0.0</v>
      </c>
      <c r="I23" s="7">
        <v>0.0</v>
      </c>
      <c r="J23" s="7">
        <v>0.0</v>
      </c>
      <c r="K23" s="7">
        <v>15.0</v>
      </c>
      <c r="L23" s="7">
        <v>14.0</v>
      </c>
      <c r="M23" s="7">
        <v>85.42</v>
      </c>
      <c r="N23" s="7">
        <v>2.08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6" t="s">
        <v>63</v>
      </c>
      <c r="B24" s="6" t="s">
        <v>34</v>
      </c>
      <c r="C24" s="7">
        <v>17.14121</v>
      </c>
      <c r="D24" s="7">
        <v>-61.7214</v>
      </c>
      <c r="E24" s="6" t="s">
        <v>64</v>
      </c>
      <c r="F24" s="8"/>
      <c r="G24" s="7">
        <v>1.0</v>
      </c>
      <c r="H24" s="7">
        <v>0.0</v>
      </c>
      <c r="I24" s="7">
        <v>0.0</v>
      </c>
      <c r="J24" s="7">
        <v>15.0</v>
      </c>
      <c r="K24" s="7">
        <v>0.0</v>
      </c>
      <c r="L24" s="7">
        <v>10.0</v>
      </c>
      <c r="M24" s="7">
        <v>77.45</v>
      </c>
      <c r="N24" s="7">
        <v>10.78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6" t="s">
        <v>65</v>
      </c>
      <c r="B25" s="6" t="s">
        <v>34</v>
      </c>
      <c r="C25" s="7">
        <v>17.13962</v>
      </c>
      <c r="D25" s="7">
        <v>-61.72119</v>
      </c>
      <c r="E25" s="6" t="s">
        <v>30</v>
      </c>
      <c r="F25" s="8"/>
      <c r="G25" s="7">
        <v>1.0</v>
      </c>
      <c r="H25" s="7">
        <v>0.0</v>
      </c>
      <c r="I25" s="7">
        <v>0.0</v>
      </c>
      <c r="J25" s="7">
        <v>17.0</v>
      </c>
      <c r="K25" s="7">
        <v>0.0</v>
      </c>
      <c r="L25" s="7">
        <v>14.0</v>
      </c>
      <c r="M25" s="7">
        <v>91.4</v>
      </c>
      <c r="N25" s="7">
        <v>1.93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6" t="s">
        <v>66</v>
      </c>
      <c r="B26" s="6" t="s">
        <v>37</v>
      </c>
      <c r="C26" s="7">
        <v>17.065383</v>
      </c>
      <c r="D26" s="7">
        <v>-61.662417</v>
      </c>
      <c r="E26" s="6" t="s">
        <v>67</v>
      </c>
      <c r="F26" s="6" t="s">
        <v>68</v>
      </c>
      <c r="G26" s="7">
        <v>2.0</v>
      </c>
      <c r="H26" s="7">
        <v>1.0</v>
      </c>
      <c r="I26" s="7">
        <v>30.0</v>
      </c>
      <c r="J26" s="7">
        <v>11.0</v>
      </c>
      <c r="K26" s="7">
        <v>10.0</v>
      </c>
      <c r="L26" s="7">
        <v>9.0</v>
      </c>
      <c r="M26" s="7">
        <v>46.75</v>
      </c>
      <c r="N26" s="7">
        <v>4.89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6" t="s">
        <v>69</v>
      </c>
      <c r="B27" s="6" t="s">
        <v>37</v>
      </c>
      <c r="C27" s="7">
        <v>17.06577</v>
      </c>
      <c r="D27" s="7">
        <v>-61.66278</v>
      </c>
      <c r="E27" s="6" t="s">
        <v>70</v>
      </c>
      <c r="F27" s="8"/>
      <c r="G27" s="7">
        <v>1.0</v>
      </c>
      <c r="H27" s="7">
        <v>0.0</v>
      </c>
      <c r="I27" s="7">
        <v>42.0</v>
      </c>
      <c r="J27" s="7">
        <v>20.0</v>
      </c>
      <c r="K27" s="7">
        <v>8.0</v>
      </c>
      <c r="L27" s="7">
        <v>14.0</v>
      </c>
      <c r="M27" s="7">
        <v>51.92</v>
      </c>
      <c r="N27" s="7">
        <v>14.45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6" t="s">
        <v>71</v>
      </c>
      <c r="B28" s="6" t="s">
        <v>72</v>
      </c>
      <c r="C28" s="7">
        <v>17.05256</v>
      </c>
      <c r="D28" s="7">
        <v>-61.66769</v>
      </c>
      <c r="E28" s="6" t="s">
        <v>73</v>
      </c>
      <c r="F28" s="8"/>
      <c r="G28" s="7">
        <v>1.0</v>
      </c>
      <c r="H28" s="7">
        <v>0.0</v>
      </c>
      <c r="I28" s="7">
        <v>61.0</v>
      </c>
      <c r="J28" s="7">
        <v>20.0</v>
      </c>
      <c r="K28" s="7">
        <v>30.0</v>
      </c>
      <c r="L28" s="7">
        <v>11.0</v>
      </c>
      <c r="M28" s="7">
        <v>72.83</v>
      </c>
      <c r="N28" s="7">
        <v>9.48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6" t="s">
        <v>74</v>
      </c>
      <c r="B29" s="6" t="s">
        <v>72</v>
      </c>
      <c r="C29" s="7">
        <v>17.05228</v>
      </c>
      <c r="D29" s="7">
        <v>-61.66991</v>
      </c>
      <c r="E29" s="6" t="s">
        <v>75</v>
      </c>
      <c r="F29" s="8"/>
      <c r="G29" s="7">
        <v>1.0</v>
      </c>
      <c r="H29" s="7">
        <v>0.0</v>
      </c>
      <c r="I29" s="7">
        <v>0.0</v>
      </c>
      <c r="J29" s="7">
        <v>13.0</v>
      </c>
      <c r="K29" s="7">
        <v>0.0</v>
      </c>
      <c r="L29" s="7">
        <v>14.0</v>
      </c>
      <c r="M29" s="7">
        <v>93.75</v>
      </c>
      <c r="N29" s="7">
        <v>6.25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6" t="s">
        <v>76</v>
      </c>
      <c r="B30" s="6" t="s">
        <v>34</v>
      </c>
      <c r="C30" s="7">
        <v>17.14219</v>
      </c>
      <c r="D30" s="7">
        <v>-61.7216</v>
      </c>
      <c r="E30" s="6" t="s">
        <v>77</v>
      </c>
      <c r="F30" s="8"/>
      <c r="G30" s="7">
        <v>1.0</v>
      </c>
      <c r="H30" s="7">
        <v>0.0</v>
      </c>
      <c r="I30" s="7">
        <v>0.0</v>
      </c>
      <c r="J30" s="7">
        <v>8.0</v>
      </c>
      <c r="K30" s="7">
        <v>0.0</v>
      </c>
      <c r="L30" s="7">
        <v>8.0</v>
      </c>
      <c r="M30" s="7">
        <v>100.0</v>
      </c>
      <c r="N30" s="7">
        <v>0.0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6" t="s">
        <v>78</v>
      </c>
      <c r="B31" s="6" t="s">
        <v>34</v>
      </c>
      <c r="C31" s="7">
        <v>17.1406</v>
      </c>
      <c r="D31" s="7">
        <v>-61.7211</v>
      </c>
      <c r="E31" s="6" t="s">
        <v>77</v>
      </c>
      <c r="F31" s="8"/>
      <c r="G31" s="7">
        <v>1.0</v>
      </c>
      <c r="H31" s="7">
        <v>0.0</v>
      </c>
      <c r="I31" s="7">
        <v>43.0</v>
      </c>
      <c r="J31" s="7">
        <v>14.0</v>
      </c>
      <c r="K31" s="7">
        <v>18.0</v>
      </c>
      <c r="L31" s="7">
        <v>11.0</v>
      </c>
      <c r="M31" s="7">
        <v>89.32</v>
      </c>
      <c r="N31" s="7">
        <v>2.54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6" t="s">
        <v>79</v>
      </c>
      <c r="B32" s="6" t="s">
        <v>34</v>
      </c>
      <c r="C32" s="7">
        <v>17.13997</v>
      </c>
      <c r="D32" s="7">
        <v>-61.72181</v>
      </c>
      <c r="E32" s="8"/>
      <c r="F32" s="8"/>
      <c r="G32" s="7">
        <v>0.0</v>
      </c>
      <c r="H32" s="7">
        <v>0.0</v>
      </c>
      <c r="I32" s="7">
        <v>0.0</v>
      </c>
      <c r="J32" s="7">
        <v>5.0</v>
      </c>
      <c r="K32" s="7">
        <v>0.0</v>
      </c>
      <c r="L32" s="7">
        <v>0.0</v>
      </c>
      <c r="M32" s="7">
        <v>100.0</v>
      </c>
      <c r="N32" s="6" t="s">
        <v>27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6" t="s">
        <v>80</v>
      </c>
      <c r="B33" s="6" t="s">
        <v>34</v>
      </c>
      <c r="C33" s="7">
        <v>17.13969</v>
      </c>
      <c r="D33" s="7">
        <v>-61.72385</v>
      </c>
      <c r="E33" s="6" t="s">
        <v>73</v>
      </c>
      <c r="F33" s="8"/>
      <c r="G33" s="7">
        <v>1.0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6" t="s">
        <v>27</v>
      </c>
      <c r="N33" s="6" t="s">
        <v>27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6" t="s">
        <v>81</v>
      </c>
      <c r="B34" s="6" t="s">
        <v>32</v>
      </c>
      <c r="C34" s="7">
        <v>17.148231</v>
      </c>
      <c r="D34" s="7">
        <v>-61.723195</v>
      </c>
      <c r="E34" s="8"/>
      <c r="F34" s="8"/>
      <c r="G34" s="7">
        <v>0.0</v>
      </c>
      <c r="H34" s="7">
        <v>0.0</v>
      </c>
      <c r="I34" s="7">
        <v>0.0</v>
      </c>
      <c r="J34" s="7">
        <v>16.0</v>
      </c>
      <c r="K34" s="7">
        <v>0.0</v>
      </c>
      <c r="L34" s="7">
        <v>0.0</v>
      </c>
      <c r="M34" s="7">
        <v>100.0</v>
      </c>
      <c r="N34" s="6" t="s">
        <v>27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6" t="s">
        <v>82</v>
      </c>
      <c r="B35" s="6" t="s">
        <v>32</v>
      </c>
      <c r="C35" s="7">
        <v>17.147896</v>
      </c>
      <c r="D35" s="7">
        <v>-61.723116</v>
      </c>
      <c r="E35" s="8"/>
      <c r="F35" s="8"/>
      <c r="G35" s="7">
        <v>0.0</v>
      </c>
      <c r="H35" s="7">
        <v>0.0</v>
      </c>
      <c r="I35" s="7">
        <v>0.0</v>
      </c>
      <c r="J35" s="7">
        <v>7.0</v>
      </c>
      <c r="K35" s="7">
        <v>0.0</v>
      </c>
      <c r="L35" s="7">
        <v>0.0</v>
      </c>
      <c r="M35" s="7">
        <v>77.78</v>
      </c>
      <c r="N35" s="6" t="s">
        <v>27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6" t="s">
        <v>83</v>
      </c>
      <c r="B36" s="6" t="s">
        <v>32</v>
      </c>
      <c r="C36" s="7">
        <v>17.14703</v>
      </c>
      <c r="D36" s="7">
        <v>-61.72286</v>
      </c>
      <c r="E36" s="6" t="s">
        <v>84</v>
      </c>
      <c r="F36" s="8"/>
      <c r="G36" s="7">
        <v>0.0</v>
      </c>
      <c r="H36" s="7">
        <v>1.0</v>
      </c>
      <c r="I36" s="7">
        <v>34.0</v>
      </c>
      <c r="J36" s="7">
        <v>15.0</v>
      </c>
      <c r="K36" s="7">
        <v>14.0</v>
      </c>
      <c r="L36" s="7">
        <v>5.0</v>
      </c>
      <c r="M36" s="7">
        <v>81.55</v>
      </c>
      <c r="N36" s="7">
        <v>16.16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6" t="s">
        <v>85</v>
      </c>
      <c r="B37" s="6" t="s">
        <v>34</v>
      </c>
      <c r="C37" s="7">
        <v>17.139911</v>
      </c>
      <c r="D37" s="7">
        <v>-61.721393</v>
      </c>
      <c r="E37" s="8"/>
      <c r="F37" s="6" t="s">
        <v>68</v>
      </c>
      <c r="G37" s="7">
        <v>1.0</v>
      </c>
      <c r="H37" s="7">
        <v>0.0</v>
      </c>
      <c r="I37" s="7">
        <v>0.0</v>
      </c>
      <c r="J37" s="7">
        <v>0.0</v>
      </c>
      <c r="K37" s="7">
        <v>3.0</v>
      </c>
      <c r="L37" s="7">
        <v>0.0</v>
      </c>
      <c r="M37" s="7">
        <v>42.86</v>
      </c>
      <c r="N37" s="6" t="s">
        <v>27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6" t="s">
        <v>86</v>
      </c>
      <c r="B38" s="6" t="s">
        <v>37</v>
      </c>
      <c r="C38" s="7">
        <v>17.06555</v>
      </c>
      <c r="D38" s="7">
        <v>-61.662967</v>
      </c>
      <c r="E38" s="6" t="s">
        <v>87</v>
      </c>
      <c r="F38" s="8"/>
      <c r="G38" s="7">
        <v>1.0</v>
      </c>
      <c r="H38" s="7">
        <v>0.0</v>
      </c>
      <c r="I38" s="7">
        <v>0.0</v>
      </c>
      <c r="J38" s="7">
        <v>32.0</v>
      </c>
      <c r="K38" s="7">
        <v>0.0</v>
      </c>
      <c r="L38" s="7">
        <v>10.0</v>
      </c>
      <c r="M38" s="7">
        <v>69.23</v>
      </c>
      <c r="N38" s="7">
        <v>30.77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6" t="s">
        <v>88</v>
      </c>
      <c r="B39" s="6" t="s">
        <v>89</v>
      </c>
      <c r="C39" s="7">
        <v>17.137205</v>
      </c>
      <c r="D39" s="7">
        <v>-61.719345</v>
      </c>
      <c r="E39" s="8"/>
      <c r="F39" s="8"/>
      <c r="G39" s="7">
        <v>0.0</v>
      </c>
      <c r="H39" s="7">
        <v>0.0</v>
      </c>
      <c r="I39" s="7">
        <v>0.0</v>
      </c>
      <c r="J39" s="7">
        <v>0.0</v>
      </c>
      <c r="K39" s="7">
        <v>14.0</v>
      </c>
      <c r="L39" s="7">
        <v>0.0</v>
      </c>
      <c r="M39" s="7">
        <v>73.68</v>
      </c>
      <c r="N39" s="6" t="s">
        <v>27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6" t="s">
        <v>90</v>
      </c>
      <c r="B40" s="6" t="s">
        <v>43</v>
      </c>
      <c r="C40" s="6" t="s">
        <v>27</v>
      </c>
      <c r="D40" s="6" t="s">
        <v>27</v>
      </c>
      <c r="E40" s="8"/>
      <c r="F40" s="8"/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6" t="s">
        <v>27</v>
      </c>
      <c r="N40" s="6" t="s">
        <v>27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6" t="s">
        <v>91</v>
      </c>
      <c r="B41" s="6" t="s">
        <v>92</v>
      </c>
      <c r="C41" s="6" t="s">
        <v>27</v>
      </c>
      <c r="D41" s="6" t="s">
        <v>27</v>
      </c>
      <c r="E41" s="8"/>
      <c r="F41" s="8"/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6" t="s">
        <v>27</v>
      </c>
      <c r="N41" s="6" t="s">
        <v>27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6" t="s">
        <v>93</v>
      </c>
      <c r="B42" s="6" t="s">
        <v>92</v>
      </c>
      <c r="C42" s="6" t="s">
        <v>27</v>
      </c>
      <c r="D42" s="6" t="s">
        <v>27</v>
      </c>
      <c r="E42" s="8"/>
      <c r="F42" s="8"/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6" t="s">
        <v>27</v>
      </c>
      <c r="N42" s="6" t="s">
        <v>27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6" t="s">
        <v>94</v>
      </c>
      <c r="B43" s="6" t="s">
        <v>43</v>
      </c>
      <c r="C43" s="6" t="s">
        <v>27</v>
      </c>
      <c r="D43" s="6" t="s">
        <v>27</v>
      </c>
      <c r="E43" s="8"/>
      <c r="F43" s="8"/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6" t="s">
        <v>27</v>
      </c>
      <c r="N43" s="6" t="s">
        <v>27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6" t="s">
        <v>94</v>
      </c>
      <c r="B44" s="6" t="s">
        <v>95</v>
      </c>
      <c r="C44" s="6" t="s">
        <v>27</v>
      </c>
      <c r="D44" s="6" t="s">
        <v>27</v>
      </c>
      <c r="E44" s="8"/>
      <c r="F44" s="8"/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6" t="s">
        <v>27</v>
      </c>
      <c r="N44" s="6" t="s">
        <v>27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6" t="s">
        <v>96</v>
      </c>
      <c r="B45" s="6" t="s">
        <v>92</v>
      </c>
      <c r="C45" s="6" t="s">
        <v>27</v>
      </c>
      <c r="D45" s="6" t="s">
        <v>27</v>
      </c>
      <c r="E45" s="6" t="s">
        <v>97</v>
      </c>
      <c r="F45" s="8"/>
      <c r="G45" s="7">
        <v>1.0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6" t="s">
        <v>27</v>
      </c>
      <c r="N45" s="6" t="s">
        <v>27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6" t="s">
        <v>98</v>
      </c>
      <c r="B46" s="6" t="s">
        <v>92</v>
      </c>
      <c r="C46" s="6" t="s">
        <v>27</v>
      </c>
      <c r="D46" s="6" t="s">
        <v>27</v>
      </c>
      <c r="E46" s="6" t="s">
        <v>99</v>
      </c>
      <c r="F46" s="8"/>
      <c r="G46" s="7">
        <v>1.0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6" t="s">
        <v>27</v>
      </c>
      <c r="N46" s="6" t="s">
        <v>27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6" t="s">
        <v>100</v>
      </c>
      <c r="B47" s="6" t="s">
        <v>92</v>
      </c>
      <c r="C47" s="6" t="s">
        <v>27</v>
      </c>
      <c r="D47" s="6" t="s">
        <v>27</v>
      </c>
      <c r="E47" s="6" t="s">
        <v>57</v>
      </c>
      <c r="F47" s="8"/>
      <c r="G47" s="7">
        <v>1.0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6" t="s">
        <v>27</v>
      </c>
      <c r="N47" s="6" t="s">
        <v>27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6" t="s">
        <v>101</v>
      </c>
      <c r="B48" s="6" t="s">
        <v>102</v>
      </c>
      <c r="C48" s="6" t="s">
        <v>27</v>
      </c>
      <c r="D48" s="6" t="s">
        <v>27</v>
      </c>
      <c r="E48" s="6" t="s">
        <v>103</v>
      </c>
      <c r="F48" s="8"/>
      <c r="G48" s="7">
        <v>0.0</v>
      </c>
      <c r="H48" s="7">
        <v>1.0</v>
      </c>
      <c r="I48" s="7">
        <v>0.0</v>
      </c>
      <c r="J48" s="7">
        <v>0.0</v>
      </c>
      <c r="K48" s="7">
        <v>0.0</v>
      </c>
      <c r="L48" s="7">
        <v>0.0</v>
      </c>
      <c r="M48" s="6" t="s">
        <v>27</v>
      </c>
      <c r="N48" s="6" t="s">
        <v>27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6" t="s">
        <v>104</v>
      </c>
      <c r="B49" s="6" t="s">
        <v>105</v>
      </c>
      <c r="C49" s="6" t="s">
        <v>27</v>
      </c>
      <c r="D49" s="6" t="s">
        <v>27</v>
      </c>
      <c r="E49" s="6" t="s">
        <v>106</v>
      </c>
      <c r="F49" s="8"/>
      <c r="G49" s="7">
        <v>1.0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6" t="s">
        <v>27</v>
      </c>
      <c r="N49" s="6" t="s">
        <v>27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6" t="s">
        <v>107</v>
      </c>
      <c r="B50" s="6" t="s">
        <v>95</v>
      </c>
      <c r="C50" s="6" t="s">
        <v>27</v>
      </c>
      <c r="D50" s="6" t="s">
        <v>27</v>
      </c>
      <c r="E50" s="6" t="s">
        <v>108</v>
      </c>
      <c r="F50" s="8"/>
      <c r="G50" s="7">
        <v>1.0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6" t="s">
        <v>27</v>
      </c>
      <c r="N50" s="6" t="s">
        <v>27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6" t="s">
        <v>109</v>
      </c>
      <c r="B51" s="6" t="s">
        <v>95</v>
      </c>
      <c r="C51" s="6" t="s">
        <v>27</v>
      </c>
      <c r="D51" s="6" t="s">
        <v>27</v>
      </c>
      <c r="E51" s="6" t="s">
        <v>110</v>
      </c>
      <c r="F51" s="8"/>
      <c r="G51" s="7">
        <v>1.0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6" t="s">
        <v>27</v>
      </c>
      <c r="N51" s="6" t="s">
        <v>27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6" t="s">
        <v>111</v>
      </c>
      <c r="B52" s="6" t="s">
        <v>95</v>
      </c>
      <c r="C52" s="6" t="s">
        <v>27</v>
      </c>
      <c r="D52" s="6" t="s">
        <v>27</v>
      </c>
      <c r="E52" s="6" t="s">
        <v>112</v>
      </c>
      <c r="F52" s="8"/>
      <c r="G52" s="7">
        <v>1.0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6" t="s">
        <v>27</v>
      </c>
      <c r="N52" s="6" t="s">
        <v>27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6" t="s">
        <v>113</v>
      </c>
      <c r="B53" s="6" t="s">
        <v>114</v>
      </c>
      <c r="C53" s="6" t="s">
        <v>27</v>
      </c>
      <c r="D53" s="6" t="s">
        <v>27</v>
      </c>
      <c r="E53" s="8"/>
      <c r="F53" s="8"/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  <c r="M53" s="6" t="s">
        <v>27</v>
      </c>
      <c r="N53" s="6" t="s">
        <v>27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6" t="s">
        <v>115</v>
      </c>
      <c r="B54" s="6" t="s">
        <v>51</v>
      </c>
      <c r="C54" s="7">
        <v>17.0746667</v>
      </c>
      <c r="D54" s="7">
        <v>-61.664867</v>
      </c>
      <c r="E54" s="6" t="s">
        <v>116</v>
      </c>
      <c r="F54" s="8"/>
      <c r="G54" s="7">
        <v>0.0</v>
      </c>
      <c r="H54" s="7">
        <v>2.0</v>
      </c>
      <c r="I54" s="7">
        <v>0.0</v>
      </c>
      <c r="J54" s="7">
        <v>0.0</v>
      </c>
      <c r="K54" s="7">
        <v>4.0</v>
      </c>
      <c r="L54" s="7">
        <v>2.0</v>
      </c>
      <c r="M54" s="7">
        <v>81.25</v>
      </c>
      <c r="N54" s="7">
        <v>11.25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6" t="s">
        <v>117</v>
      </c>
      <c r="B55" s="6" t="s">
        <v>23</v>
      </c>
      <c r="C55" s="7">
        <v>17.16483</v>
      </c>
      <c r="D55" s="7">
        <v>-61.73036</v>
      </c>
      <c r="E55" s="8"/>
      <c r="F55" s="8"/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7">
        <v>0.0</v>
      </c>
      <c r="M55" s="6" t="s">
        <v>27</v>
      </c>
      <c r="N55" s="6" t="s">
        <v>27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6" t="s">
        <v>118</v>
      </c>
      <c r="B56" s="6" t="s">
        <v>34</v>
      </c>
      <c r="C56" s="7">
        <v>17.14175</v>
      </c>
      <c r="D56" s="7">
        <v>-61.72192</v>
      </c>
      <c r="E56" s="6" t="s">
        <v>119</v>
      </c>
      <c r="F56" s="8"/>
      <c r="G56" s="7">
        <v>0.0</v>
      </c>
      <c r="H56" s="7">
        <v>1.0</v>
      </c>
      <c r="I56" s="7">
        <v>0.0</v>
      </c>
      <c r="J56" s="7">
        <v>0.0</v>
      </c>
      <c r="K56" s="7">
        <v>4.0</v>
      </c>
      <c r="L56" s="7">
        <v>0.0</v>
      </c>
      <c r="M56" s="7">
        <v>92.5</v>
      </c>
      <c r="N56" s="6" t="s">
        <v>27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6" t="s">
        <v>120</v>
      </c>
      <c r="B57" s="6" t="s">
        <v>34</v>
      </c>
      <c r="C57" s="7">
        <v>17.140289</v>
      </c>
      <c r="D57" s="7">
        <v>-61.721907</v>
      </c>
      <c r="E57" s="6" t="s">
        <v>121</v>
      </c>
      <c r="G57" s="7">
        <v>0.0</v>
      </c>
      <c r="H57" s="7">
        <v>4.0</v>
      </c>
      <c r="I57" s="7">
        <v>70.0</v>
      </c>
      <c r="J57" s="7">
        <v>22.0</v>
      </c>
      <c r="K57" s="7">
        <v>33.0</v>
      </c>
      <c r="L57" s="7">
        <v>15.0</v>
      </c>
      <c r="M57" s="7">
        <v>77.28</v>
      </c>
      <c r="N57" s="7">
        <v>8.55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6" t="s">
        <v>122</v>
      </c>
      <c r="B58" s="6" t="s">
        <v>37</v>
      </c>
      <c r="C58" s="7">
        <v>17.06586</v>
      </c>
      <c r="D58" s="7">
        <v>-61.6627</v>
      </c>
      <c r="E58" s="6" t="s">
        <v>123</v>
      </c>
      <c r="F58" s="6" t="s">
        <v>108</v>
      </c>
      <c r="G58" s="7">
        <v>0.0</v>
      </c>
      <c r="H58" s="7">
        <v>2.0</v>
      </c>
      <c r="I58" s="7">
        <v>0.0</v>
      </c>
      <c r="J58" s="7">
        <v>13.0</v>
      </c>
      <c r="K58" s="7">
        <v>0.0</v>
      </c>
      <c r="L58" s="7">
        <v>5.0</v>
      </c>
      <c r="M58" s="7">
        <v>97.37</v>
      </c>
      <c r="N58" s="7">
        <v>1.09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6" t="s">
        <v>124</v>
      </c>
      <c r="B59" s="6" t="s">
        <v>34</v>
      </c>
      <c r="C59" s="7">
        <v>17.14029</v>
      </c>
      <c r="D59" s="7">
        <v>-61.72078</v>
      </c>
      <c r="E59" s="8"/>
      <c r="F59" s="6" t="s">
        <v>125</v>
      </c>
      <c r="G59" s="7">
        <v>0.0</v>
      </c>
      <c r="H59" s="7">
        <v>2.0</v>
      </c>
      <c r="I59" s="7">
        <v>43.0</v>
      </c>
      <c r="J59" s="7">
        <v>29.0</v>
      </c>
      <c r="K59" s="7">
        <v>9.0</v>
      </c>
      <c r="L59" s="7">
        <v>5.0</v>
      </c>
      <c r="M59" s="7">
        <v>83.97</v>
      </c>
      <c r="N59" s="7">
        <v>7.5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6" t="s">
        <v>126</v>
      </c>
      <c r="B60" s="6" t="s">
        <v>32</v>
      </c>
      <c r="C60" s="7">
        <v>17.14704</v>
      </c>
      <c r="D60" s="7">
        <v>-61.72285</v>
      </c>
      <c r="E60" s="6" t="s">
        <v>127</v>
      </c>
      <c r="F60" s="8"/>
      <c r="G60" s="7">
        <v>0.0</v>
      </c>
      <c r="H60" s="7">
        <v>1.0</v>
      </c>
      <c r="I60" s="7">
        <v>0.0</v>
      </c>
      <c r="J60" s="7">
        <v>4.0</v>
      </c>
      <c r="K60" s="7">
        <v>0.0</v>
      </c>
      <c r="L60" s="7">
        <v>14.0</v>
      </c>
      <c r="M60" s="7">
        <v>95.36</v>
      </c>
      <c r="N60" s="7">
        <v>4.64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6" t="s">
        <v>128</v>
      </c>
      <c r="B61" s="6" t="s">
        <v>89</v>
      </c>
      <c r="C61" s="7">
        <v>17.13665</v>
      </c>
      <c r="D61" s="7">
        <v>-61.721875</v>
      </c>
      <c r="E61" s="6" t="s">
        <v>129</v>
      </c>
      <c r="F61" s="8"/>
      <c r="G61" s="7">
        <v>0.0</v>
      </c>
      <c r="H61" s="7">
        <v>1.0</v>
      </c>
      <c r="I61" s="7">
        <v>0.0</v>
      </c>
      <c r="J61" s="7">
        <v>0.0</v>
      </c>
      <c r="K61" s="7">
        <v>16.0</v>
      </c>
      <c r="L61" s="7">
        <v>0.0</v>
      </c>
      <c r="M61" s="7">
        <v>46.71</v>
      </c>
      <c r="N61" s="7">
        <v>16.86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6" t="s">
        <v>128</v>
      </c>
      <c r="B62" s="6" t="s">
        <v>114</v>
      </c>
      <c r="C62" s="6" t="s">
        <v>27</v>
      </c>
      <c r="D62" s="6" t="s">
        <v>27</v>
      </c>
      <c r="E62" s="6" t="s">
        <v>129</v>
      </c>
      <c r="F62" s="8"/>
      <c r="G62" s="7">
        <v>0.0</v>
      </c>
      <c r="H62" s="7">
        <v>1.0</v>
      </c>
      <c r="I62" s="7">
        <v>0.0</v>
      </c>
      <c r="J62" s="7">
        <v>0.0</v>
      </c>
      <c r="K62" s="7">
        <v>16.0</v>
      </c>
      <c r="L62" s="7">
        <v>0.0</v>
      </c>
      <c r="M62" s="7">
        <v>46.71</v>
      </c>
      <c r="N62" s="7">
        <v>16.86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6" t="s">
        <v>130</v>
      </c>
      <c r="B63" s="6" t="s">
        <v>51</v>
      </c>
      <c r="C63" s="7">
        <v>17.090857</v>
      </c>
      <c r="D63" s="7">
        <v>-61.674076</v>
      </c>
      <c r="E63" s="8"/>
      <c r="F63" s="8"/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6" t="s">
        <v>27</v>
      </c>
      <c r="N63" s="6" t="s">
        <v>27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6" t="s">
        <v>131</v>
      </c>
      <c r="B64" s="6" t="s">
        <v>51</v>
      </c>
      <c r="C64" s="6" t="s">
        <v>27</v>
      </c>
      <c r="D64" s="6" t="s">
        <v>27</v>
      </c>
      <c r="E64" s="8"/>
      <c r="F64" s="8"/>
      <c r="G64" s="7">
        <v>0.0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6" t="s">
        <v>27</v>
      </c>
      <c r="N64" s="6" t="s">
        <v>27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6" t="s">
        <v>132</v>
      </c>
      <c r="B65" s="6" t="s">
        <v>133</v>
      </c>
      <c r="C65" s="6" t="s">
        <v>27</v>
      </c>
      <c r="D65" s="6" t="s">
        <v>27</v>
      </c>
      <c r="E65" s="8"/>
      <c r="F65" s="8"/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6" t="s">
        <v>27</v>
      </c>
      <c r="N65" s="6" t="s">
        <v>27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6" t="s">
        <v>134</v>
      </c>
      <c r="B66" s="6" t="s">
        <v>135</v>
      </c>
      <c r="C66" s="6" t="s">
        <v>27</v>
      </c>
      <c r="D66" s="6" t="s">
        <v>27</v>
      </c>
      <c r="E66" s="10"/>
      <c r="F66" s="10"/>
      <c r="G66" s="7">
        <v>0.0</v>
      </c>
      <c r="H66" s="7">
        <v>0.0</v>
      </c>
      <c r="I66" s="7">
        <v>0.0</v>
      </c>
      <c r="J66" s="7">
        <v>0.0</v>
      </c>
      <c r="K66" s="7">
        <v>0.0</v>
      </c>
      <c r="L66" s="7">
        <v>0.0</v>
      </c>
      <c r="M66" s="6" t="s">
        <v>27</v>
      </c>
      <c r="N66" s="6" t="s">
        <v>27</v>
      </c>
    </row>
    <row r="67">
      <c r="A67" s="6" t="s">
        <v>136</v>
      </c>
      <c r="B67" s="6" t="s">
        <v>51</v>
      </c>
      <c r="C67" s="6" t="s">
        <v>27</v>
      </c>
      <c r="D67" s="6" t="s">
        <v>27</v>
      </c>
      <c r="E67" s="10"/>
      <c r="F67" s="10"/>
      <c r="G67" s="7">
        <v>0.0</v>
      </c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6" t="s">
        <v>27</v>
      </c>
      <c r="N67" s="6" t="s">
        <v>27</v>
      </c>
    </row>
    <row r="68">
      <c r="A68" s="6" t="s">
        <v>137</v>
      </c>
      <c r="B68" s="6" t="s">
        <v>133</v>
      </c>
      <c r="C68" s="6" t="s">
        <v>27</v>
      </c>
      <c r="D68" s="6" t="s">
        <v>27</v>
      </c>
      <c r="E68" s="10"/>
      <c r="F68" s="10"/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6" t="s">
        <v>27</v>
      </c>
      <c r="N68" s="6" t="s">
        <v>27</v>
      </c>
    </row>
    <row r="69">
      <c r="A69" s="6" t="s">
        <v>138</v>
      </c>
      <c r="B69" s="6" t="s">
        <v>133</v>
      </c>
      <c r="C69" s="6" t="s">
        <v>27</v>
      </c>
      <c r="D69" s="6" t="s">
        <v>27</v>
      </c>
      <c r="E69" s="10"/>
      <c r="F69" s="10"/>
      <c r="G69" s="7">
        <v>0.0</v>
      </c>
      <c r="H69" s="7">
        <v>0.0</v>
      </c>
      <c r="I69" s="7">
        <v>0.0</v>
      </c>
      <c r="J69" s="7">
        <v>0.0</v>
      </c>
      <c r="K69" s="7">
        <v>0.0</v>
      </c>
      <c r="L69" s="7">
        <v>0.0</v>
      </c>
      <c r="M69" s="6" t="s">
        <v>27</v>
      </c>
      <c r="N69" s="6" t="s">
        <v>27</v>
      </c>
    </row>
    <row r="70">
      <c r="A70" s="6" t="s">
        <v>139</v>
      </c>
      <c r="B70" s="6" t="s">
        <v>51</v>
      </c>
      <c r="C70" s="6" t="s">
        <v>27</v>
      </c>
      <c r="D70" s="6" t="s">
        <v>27</v>
      </c>
      <c r="E70" s="10"/>
      <c r="F70" s="10"/>
      <c r="G70" s="7">
        <v>0.0</v>
      </c>
      <c r="H70" s="7">
        <v>0.0</v>
      </c>
      <c r="I70" s="7">
        <v>0.0</v>
      </c>
      <c r="J70" s="7">
        <v>0.0</v>
      </c>
      <c r="K70" s="7">
        <v>0.0</v>
      </c>
      <c r="L70" s="7">
        <v>0.0</v>
      </c>
      <c r="M70" s="6" t="s">
        <v>27</v>
      </c>
      <c r="N70" s="6" t="s">
        <v>27</v>
      </c>
    </row>
    <row r="71">
      <c r="A71" s="6" t="s">
        <v>140</v>
      </c>
      <c r="B71" s="6" t="s">
        <v>133</v>
      </c>
      <c r="C71" s="6" t="s">
        <v>27</v>
      </c>
      <c r="D71" s="6" t="s">
        <v>27</v>
      </c>
      <c r="E71" s="10"/>
      <c r="F71" s="10"/>
      <c r="G71" s="7">
        <v>0.0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6" t="s">
        <v>27</v>
      </c>
      <c r="N71" s="6" t="s">
        <v>27</v>
      </c>
    </row>
    <row r="72">
      <c r="A72" s="6" t="s">
        <v>141</v>
      </c>
      <c r="B72" s="6" t="s">
        <v>51</v>
      </c>
      <c r="C72" s="6" t="s">
        <v>27</v>
      </c>
      <c r="D72" s="6" t="s">
        <v>27</v>
      </c>
      <c r="E72" s="10"/>
      <c r="F72" s="10"/>
      <c r="G72" s="7">
        <v>0.0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6" t="s">
        <v>27</v>
      </c>
      <c r="N72" s="6" t="s">
        <v>27</v>
      </c>
    </row>
    <row r="73">
      <c r="A73" s="6" t="s">
        <v>142</v>
      </c>
      <c r="B73" s="6" t="s">
        <v>133</v>
      </c>
      <c r="C73" s="6" t="s">
        <v>27</v>
      </c>
      <c r="D73" s="6" t="s">
        <v>27</v>
      </c>
      <c r="E73" s="10"/>
      <c r="F73" s="10"/>
      <c r="G73" s="7">
        <v>0.0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6" t="s">
        <v>27</v>
      </c>
      <c r="N73" s="6" t="s">
        <v>27</v>
      </c>
    </row>
    <row r="74">
      <c r="A74" s="6" t="s">
        <v>143</v>
      </c>
      <c r="B74" s="6" t="s">
        <v>135</v>
      </c>
      <c r="C74" s="6" t="s">
        <v>27</v>
      </c>
      <c r="D74" s="6" t="s">
        <v>27</v>
      </c>
      <c r="E74" s="10"/>
      <c r="F74" s="10"/>
      <c r="G74" s="7">
        <v>0.0</v>
      </c>
      <c r="H74" s="7">
        <v>0.0</v>
      </c>
      <c r="I74" s="7">
        <v>0.0</v>
      </c>
      <c r="J74" s="7">
        <v>0.0</v>
      </c>
      <c r="K74" s="7">
        <v>0.0</v>
      </c>
      <c r="L74" s="7">
        <v>0.0</v>
      </c>
      <c r="M74" s="6" t="s">
        <v>27</v>
      </c>
      <c r="N74" s="6" t="s">
        <v>27</v>
      </c>
    </row>
    <row r="75">
      <c r="A75" s="6" t="s">
        <v>144</v>
      </c>
      <c r="B75" s="6" t="s">
        <v>145</v>
      </c>
      <c r="C75" s="6" t="s">
        <v>27</v>
      </c>
      <c r="D75" s="6" t="s">
        <v>27</v>
      </c>
      <c r="E75" s="10"/>
      <c r="F75" s="10"/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6" t="s">
        <v>27</v>
      </c>
      <c r="N75" s="6" t="s">
        <v>27</v>
      </c>
    </row>
    <row r="76">
      <c r="A76" s="6" t="s">
        <v>146</v>
      </c>
      <c r="B76" s="6" t="s">
        <v>133</v>
      </c>
      <c r="C76" s="7">
        <v>17.068219</v>
      </c>
      <c r="D76" s="7">
        <v>-61.664547</v>
      </c>
      <c r="E76" s="10"/>
      <c r="F76" s="10"/>
      <c r="G76" s="7">
        <v>0.0</v>
      </c>
      <c r="H76" s="7">
        <v>0.0</v>
      </c>
      <c r="I76" s="7">
        <v>0.0</v>
      </c>
      <c r="J76" s="7">
        <v>0.0</v>
      </c>
      <c r="K76" s="7">
        <v>0.0</v>
      </c>
      <c r="L76" s="7">
        <v>0.0</v>
      </c>
      <c r="M76" s="6" t="s">
        <v>27</v>
      </c>
      <c r="N76" s="6" t="s">
        <v>27</v>
      </c>
    </row>
    <row r="77">
      <c r="A77" s="6" t="s">
        <v>147</v>
      </c>
      <c r="B77" s="6" t="s">
        <v>133</v>
      </c>
      <c r="C77" s="7">
        <v>17.069112</v>
      </c>
      <c r="D77" s="7">
        <v>-61.665175</v>
      </c>
      <c r="E77" s="10"/>
      <c r="F77" s="10"/>
      <c r="G77" s="7">
        <v>0.0</v>
      </c>
      <c r="H77" s="7">
        <v>0.0</v>
      </c>
      <c r="I77" s="7">
        <v>0.0</v>
      </c>
      <c r="J77" s="7">
        <v>0.0</v>
      </c>
      <c r="K77" s="7">
        <v>0.0</v>
      </c>
      <c r="L77" s="7">
        <v>0.0</v>
      </c>
      <c r="M77" s="6" t="s">
        <v>27</v>
      </c>
      <c r="N77" s="6" t="s">
        <v>27</v>
      </c>
    </row>
    <row r="78">
      <c r="A78" s="6" t="s">
        <v>148</v>
      </c>
      <c r="B78" s="6" t="s">
        <v>51</v>
      </c>
      <c r="C78" s="7">
        <v>17.090285</v>
      </c>
      <c r="D78" s="7">
        <v>-61.675178</v>
      </c>
      <c r="E78" s="10"/>
      <c r="F78" s="10"/>
      <c r="G78" s="7">
        <v>0.0</v>
      </c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6" t="s">
        <v>27</v>
      </c>
      <c r="N78" s="6" t="s">
        <v>27</v>
      </c>
    </row>
    <row r="79">
      <c r="A79" s="6" t="s">
        <v>149</v>
      </c>
      <c r="B79" s="6" t="s">
        <v>51</v>
      </c>
      <c r="C79" s="6" t="s">
        <v>27</v>
      </c>
      <c r="D79" s="6" t="s">
        <v>27</v>
      </c>
      <c r="E79" s="10"/>
      <c r="F79" s="10"/>
      <c r="G79" s="7">
        <v>0.0</v>
      </c>
      <c r="H79" s="7">
        <v>0.0</v>
      </c>
      <c r="I79" s="7">
        <v>0.0</v>
      </c>
      <c r="J79" s="7">
        <v>0.0</v>
      </c>
      <c r="K79" s="7">
        <v>0.0</v>
      </c>
      <c r="L79" s="7">
        <v>0.0</v>
      </c>
      <c r="M79" s="6" t="s">
        <v>27</v>
      </c>
      <c r="N79" s="6" t="s">
        <v>27</v>
      </c>
    </row>
    <row r="80">
      <c r="A80" s="6" t="s">
        <v>150</v>
      </c>
      <c r="B80" s="6" t="s">
        <v>133</v>
      </c>
      <c r="C80" s="6" t="s">
        <v>27</v>
      </c>
      <c r="D80" s="6" t="s">
        <v>27</v>
      </c>
      <c r="E80" s="10"/>
      <c r="F80" s="10"/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6" t="s">
        <v>27</v>
      </c>
      <c r="N80" s="6" t="s">
        <v>27</v>
      </c>
    </row>
    <row r="81">
      <c r="A81" s="6" t="s">
        <v>151</v>
      </c>
      <c r="B81" s="6" t="s">
        <v>145</v>
      </c>
      <c r="C81" s="6" t="s">
        <v>27</v>
      </c>
      <c r="D81" s="6" t="s">
        <v>27</v>
      </c>
      <c r="E81" s="10"/>
      <c r="F81" s="10"/>
      <c r="G81" s="7">
        <v>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6" t="s">
        <v>27</v>
      </c>
      <c r="N81" s="6" t="s">
        <v>27</v>
      </c>
    </row>
    <row r="82">
      <c r="K82" s="11"/>
      <c r="L82" s="11"/>
    </row>
    <row r="83">
      <c r="K83" s="11"/>
      <c r="L83" s="11"/>
    </row>
    <row r="84">
      <c r="K84" s="11"/>
      <c r="L84" s="11"/>
    </row>
    <row r="85">
      <c r="K85" s="11"/>
      <c r="L85" s="11"/>
    </row>
    <row r="86">
      <c r="K86" s="11"/>
      <c r="L86" s="11"/>
    </row>
    <row r="87">
      <c r="K87" s="11"/>
      <c r="L87" s="11"/>
    </row>
    <row r="88">
      <c r="K88" s="11"/>
      <c r="L88" s="11"/>
    </row>
    <row r="89">
      <c r="K89" s="11"/>
      <c r="L89" s="11"/>
    </row>
    <row r="90">
      <c r="K90" s="11"/>
      <c r="L90" s="11"/>
    </row>
    <row r="91">
      <c r="K91" s="11"/>
      <c r="L91" s="11"/>
    </row>
    <row r="92">
      <c r="K92" s="11"/>
      <c r="L92" s="11"/>
    </row>
    <row r="93">
      <c r="K93" s="11"/>
      <c r="L93" s="11"/>
    </row>
    <row r="94">
      <c r="K94" s="11"/>
      <c r="L94" s="11"/>
    </row>
    <row r="95">
      <c r="K95" s="11"/>
      <c r="L95" s="11"/>
    </row>
    <row r="96">
      <c r="K96" s="11"/>
      <c r="L96" s="11"/>
    </row>
    <row r="97">
      <c r="K97" s="11"/>
      <c r="L97" s="11"/>
    </row>
    <row r="98">
      <c r="K98" s="11"/>
      <c r="L98" s="11"/>
    </row>
    <row r="99">
      <c r="K99" s="11"/>
      <c r="L99" s="11"/>
    </row>
    <row r="100">
      <c r="K100" s="11"/>
      <c r="L100" s="11"/>
    </row>
    <row r="101">
      <c r="K101" s="11"/>
      <c r="L101" s="11"/>
    </row>
    <row r="102">
      <c r="K102" s="11"/>
      <c r="L102" s="11"/>
    </row>
    <row r="103">
      <c r="K103" s="11"/>
      <c r="L103" s="11"/>
    </row>
    <row r="104">
      <c r="K104" s="11"/>
      <c r="L104" s="11"/>
    </row>
    <row r="105">
      <c r="K105" s="11"/>
      <c r="L105" s="11"/>
    </row>
    <row r="106">
      <c r="K106" s="11"/>
      <c r="L106" s="11"/>
    </row>
    <row r="107">
      <c r="K107" s="11"/>
      <c r="L107" s="11"/>
    </row>
    <row r="108">
      <c r="K108" s="11"/>
      <c r="L108" s="11"/>
    </row>
    <row r="109">
      <c r="K109" s="11"/>
      <c r="L109" s="11"/>
    </row>
    <row r="110">
      <c r="K110" s="11"/>
      <c r="L110" s="11"/>
    </row>
    <row r="111">
      <c r="K111" s="11"/>
      <c r="L111" s="11"/>
    </row>
    <row r="112">
      <c r="K112" s="11"/>
      <c r="L112" s="11"/>
    </row>
    <row r="113">
      <c r="K113" s="11"/>
      <c r="L113" s="11"/>
    </row>
    <row r="114">
      <c r="K114" s="11"/>
      <c r="L114" s="11"/>
    </row>
    <row r="115">
      <c r="K115" s="11"/>
      <c r="L115" s="11"/>
    </row>
    <row r="116">
      <c r="K116" s="11"/>
      <c r="L116" s="11"/>
    </row>
    <row r="117">
      <c r="K117" s="11"/>
      <c r="L117" s="11"/>
    </row>
    <row r="118">
      <c r="K118" s="11"/>
      <c r="L118" s="11"/>
    </row>
    <row r="119">
      <c r="K119" s="11"/>
      <c r="L119" s="11"/>
    </row>
    <row r="120">
      <c r="K120" s="11"/>
      <c r="L120" s="11"/>
    </row>
    <row r="121">
      <c r="K121" s="11"/>
      <c r="L121" s="11"/>
    </row>
    <row r="122">
      <c r="K122" s="11"/>
      <c r="L122" s="11"/>
    </row>
    <row r="123">
      <c r="K123" s="11"/>
      <c r="L123" s="11"/>
    </row>
    <row r="124">
      <c r="K124" s="11"/>
      <c r="L124" s="11"/>
    </row>
    <row r="125">
      <c r="K125" s="11"/>
      <c r="L125" s="11"/>
    </row>
    <row r="126">
      <c r="K126" s="11"/>
      <c r="L126" s="11"/>
    </row>
    <row r="127">
      <c r="K127" s="11"/>
      <c r="L127" s="11"/>
    </row>
    <row r="128">
      <c r="K128" s="11"/>
      <c r="L128" s="11"/>
    </row>
    <row r="129">
      <c r="K129" s="11"/>
      <c r="L129" s="11"/>
    </row>
    <row r="130">
      <c r="K130" s="11"/>
      <c r="L130" s="11"/>
    </row>
    <row r="131">
      <c r="K131" s="11"/>
      <c r="L131" s="11"/>
    </row>
    <row r="132">
      <c r="K132" s="11"/>
      <c r="L132" s="11"/>
    </row>
    <row r="133">
      <c r="K133" s="11"/>
      <c r="L133" s="11"/>
    </row>
    <row r="134">
      <c r="K134" s="11"/>
      <c r="L134" s="11"/>
    </row>
    <row r="135">
      <c r="K135" s="11"/>
      <c r="L135" s="11"/>
    </row>
    <row r="136">
      <c r="K136" s="11"/>
      <c r="L136" s="11"/>
    </row>
    <row r="137">
      <c r="K137" s="11"/>
      <c r="L137" s="11"/>
    </row>
    <row r="138">
      <c r="K138" s="11"/>
      <c r="L138" s="11"/>
    </row>
    <row r="139">
      <c r="K139" s="11"/>
      <c r="L139" s="11"/>
    </row>
    <row r="140">
      <c r="K140" s="11"/>
      <c r="L140" s="11"/>
    </row>
    <row r="141">
      <c r="K141" s="11"/>
      <c r="L141" s="11"/>
    </row>
    <row r="142">
      <c r="K142" s="11"/>
      <c r="L142" s="11"/>
    </row>
    <row r="143">
      <c r="K143" s="11"/>
      <c r="L143" s="11"/>
    </row>
    <row r="144">
      <c r="K144" s="11"/>
      <c r="L144" s="11"/>
    </row>
    <row r="145">
      <c r="K145" s="11"/>
      <c r="L145" s="11"/>
    </row>
    <row r="146">
      <c r="K146" s="11"/>
      <c r="L146" s="11"/>
    </row>
    <row r="147">
      <c r="K147" s="11"/>
      <c r="L147" s="11"/>
    </row>
    <row r="148">
      <c r="K148" s="11"/>
      <c r="L148" s="11"/>
    </row>
    <row r="149">
      <c r="K149" s="11"/>
      <c r="L149" s="11"/>
    </row>
    <row r="150">
      <c r="K150" s="11"/>
      <c r="L150" s="11"/>
    </row>
    <row r="151">
      <c r="K151" s="11"/>
      <c r="L151" s="11"/>
    </row>
    <row r="152">
      <c r="K152" s="11"/>
      <c r="L152" s="11"/>
    </row>
    <row r="153">
      <c r="K153" s="11"/>
      <c r="L153" s="11"/>
    </row>
    <row r="154">
      <c r="K154" s="11"/>
      <c r="L154" s="11"/>
    </row>
    <row r="155">
      <c r="K155" s="11"/>
      <c r="L155" s="11"/>
    </row>
    <row r="156">
      <c r="K156" s="11"/>
      <c r="L156" s="11"/>
    </row>
    <row r="157">
      <c r="K157" s="11"/>
      <c r="L157" s="11"/>
    </row>
    <row r="158">
      <c r="K158" s="11"/>
      <c r="L158" s="11"/>
    </row>
    <row r="159">
      <c r="K159" s="11"/>
      <c r="L159" s="11"/>
    </row>
    <row r="160">
      <c r="K160" s="11"/>
      <c r="L160" s="11"/>
    </row>
    <row r="161">
      <c r="K161" s="11"/>
      <c r="L161" s="11"/>
    </row>
    <row r="162">
      <c r="K162" s="11"/>
      <c r="L162" s="11"/>
    </row>
    <row r="163">
      <c r="K163" s="11"/>
      <c r="L163" s="11"/>
    </row>
    <row r="164">
      <c r="K164" s="11"/>
      <c r="L164" s="11"/>
    </row>
    <row r="165">
      <c r="K165" s="11"/>
      <c r="L165" s="11"/>
    </row>
    <row r="166">
      <c r="K166" s="11"/>
      <c r="L166" s="11"/>
    </row>
    <row r="167">
      <c r="K167" s="11"/>
      <c r="L167" s="11"/>
    </row>
    <row r="168">
      <c r="K168" s="11"/>
      <c r="L168" s="11"/>
    </row>
    <row r="169">
      <c r="K169" s="11"/>
      <c r="L169" s="11"/>
    </row>
    <row r="170">
      <c r="K170" s="11"/>
      <c r="L170" s="11"/>
    </row>
    <row r="171">
      <c r="K171" s="11"/>
      <c r="L171" s="11"/>
    </row>
    <row r="172">
      <c r="K172" s="11"/>
      <c r="L172" s="11"/>
    </row>
    <row r="173">
      <c r="K173" s="11"/>
      <c r="L173" s="11"/>
    </row>
    <row r="174">
      <c r="K174" s="11"/>
      <c r="L174" s="11"/>
    </row>
    <row r="175">
      <c r="K175" s="11"/>
      <c r="L175" s="11"/>
    </row>
    <row r="176">
      <c r="K176" s="11"/>
      <c r="L176" s="11"/>
    </row>
    <row r="177">
      <c r="K177" s="11"/>
      <c r="L177" s="11"/>
    </row>
    <row r="178">
      <c r="K178" s="11"/>
      <c r="L178" s="11"/>
    </row>
    <row r="179">
      <c r="K179" s="11"/>
      <c r="L179" s="11"/>
    </row>
    <row r="180">
      <c r="K180" s="11"/>
      <c r="L180" s="11"/>
    </row>
    <row r="181">
      <c r="K181" s="11"/>
      <c r="L181" s="11"/>
    </row>
    <row r="182">
      <c r="K182" s="11"/>
      <c r="L182" s="11"/>
    </row>
    <row r="183">
      <c r="K183" s="11"/>
      <c r="L183" s="11"/>
    </row>
    <row r="184">
      <c r="K184" s="11"/>
      <c r="L184" s="11"/>
    </row>
    <row r="185">
      <c r="K185" s="11"/>
      <c r="L185" s="11"/>
    </row>
    <row r="186">
      <c r="K186" s="11"/>
      <c r="L186" s="11"/>
    </row>
    <row r="187">
      <c r="K187" s="11"/>
      <c r="L187" s="11"/>
    </row>
    <row r="188">
      <c r="K188" s="11"/>
      <c r="L188" s="11"/>
    </row>
    <row r="189">
      <c r="K189" s="11"/>
      <c r="L189" s="11"/>
    </row>
    <row r="190">
      <c r="K190" s="11"/>
      <c r="L190" s="11"/>
    </row>
    <row r="191">
      <c r="K191" s="11"/>
      <c r="L191" s="11"/>
    </row>
    <row r="192">
      <c r="K192" s="11"/>
      <c r="L192" s="11"/>
    </row>
    <row r="193">
      <c r="K193" s="11"/>
      <c r="L193" s="11"/>
    </row>
    <row r="194">
      <c r="K194" s="11"/>
      <c r="L194" s="11"/>
    </row>
    <row r="195">
      <c r="K195" s="11"/>
      <c r="L195" s="11"/>
    </row>
    <row r="196">
      <c r="K196" s="11"/>
      <c r="L196" s="11"/>
    </row>
    <row r="197">
      <c r="K197" s="11"/>
      <c r="L197" s="11"/>
    </row>
    <row r="198">
      <c r="K198" s="11"/>
      <c r="L198" s="11"/>
    </row>
    <row r="199">
      <c r="K199" s="11"/>
      <c r="L199" s="11"/>
    </row>
    <row r="200">
      <c r="K200" s="11"/>
      <c r="L200" s="11"/>
    </row>
    <row r="201">
      <c r="K201" s="11"/>
      <c r="L201" s="11"/>
    </row>
    <row r="202">
      <c r="K202" s="11"/>
      <c r="L202" s="11"/>
    </row>
    <row r="203">
      <c r="K203" s="11"/>
      <c r="L203" s="11"/>
    </row>
    <row r="204">
      <c r="K204" s="11"/>
      <c r="L204" s="11"/>
    </row>
    <row r="205">
      <c r="K205" s="11"/>
      <c r="L205" s="11"/>
    </row>
    <row r="206">
      <c r="K206" s="11"/>
      <c r="L206" s="11"/>
    </row>
    <row r="207">
      <c r="K207" s="11"/>
      <c r="L207" s="11"/>
    </row>
    <row r="208">
      <c r="K208" s="11"/>
      <c r="L208" s="11"/>
    </row>
    <row r="209">
      <c r="K209" s="11"/>
      <c r="L209" s="11"/>
    </row>
    <row r="210">
      <c r="K210" s="11"/>
      <c r="L210" s="11"/>
    </row>
    <row r="211">
      <c r="K211" s="11"/>
      <c r="L211" s="11"/>
    </row>
    <row r="212">
      <c r="K212" s="11"/>
      <c r="L212" s="11"/>
    </row>
    <row r="213">
      <c r="K213" s="11"/>
      <c r="L213" s="11"/>
    </row>
    <row r="214">
      <c r="K214" s="11"/>
      <c r="L214" s="11"/>
    </row>
    <row r="215">
      <c r="K215" s="11"/>
      <c r="L215" s="11"/>
    </row>
    <row r="216">
      <c r="K216" s="11"/>
      <c r="L216" s="11"/>
    </row>
    <row r="217">
      <c r="K217" s="11"/>
      <c r="L217" s="11"/>
    </row>
    <row r="218">
      <c r="K218" s="11"/>
      <c r="L218" s="11"/>
    </row>
    <row r="219">
      <c r="K219" s="11"/>
      <c r="L219" s="11"/>
    </row>
    <row r="220">
      <c r="K220" s="11"/>
      <c r="L220" s="11"/>
    </row>
    <row r="221">
      <c r="K221" s="11"/>
      <c r="L221" s="11"/>
    </row>
    <row r="222">
      <c r="K222" s="11"/>
      <c r="L222" s="11"/>
    </row>
    <row r="223">
      <c r="K223" s="11"/>
      <c r="L223" s="11"/>
    </row>
    <row r="224">
      <c r="K224" s="11"/>
      <c r="L224" s="11"/>
    </row>
    <row r="225">
      <c r="K225" s="11"/>
      <c r="L225" s="11"/>
    </row>
    <row r="226">
      <c r="K226" s="11"/>
      <c r="L226" s="11"/>
    </row>
    <row r="227">
      <c r="K227" s="11"/>
      <c r="L227" s="11"/>
    </row>
    <row r="228">
      <c r="K228" s="11"/>
      <c r="L228" s="11"/>
    </row>
    <row r="229">
      <c r="K229" s="11"/>
      <c r="L229" s="11"/>
    </row>
    <row r="230">
      <c r="K230" s="11"/>
      <c r="L230" s="11"/>
    </row>
    <row r="231">
      <c r="K231" s="11"/>
      <c r="L231" s="11"/>
    </row>
    <row r="232">
      <c r="K232" s="11"/>
      <c r="L232" s="11"/>
    </row>
    <row r="233">
      <c r="K233" s="11"/>
      <c r="L233" s="11"/>
    </row>
    <row r="234">
      <c r="K234" s="11"/>
      <c r="L234" s="11"/>
    </row>
    <row r="235">
      <c r="K235" s="11"/>
      <c r="L235" s="11"/>
    </row>
    <row r="236">
      <c r="K236" s="11"/>
      <c r="L236" s="11"/>
    </row>
    <row r="237">
      <c r="K237" s="11"/>
      <c r="L237" s="11"/>
    </row>
    <row r="238">
      <c r="K238" s="11"/>
      <c r="L238" s="11"/>
    </row>
    <row r="239">
      <c r="K239" s="11"/>
      <c r="L239" s="11"/>
    </row>
    <row r="240">
      <c r="K240" s="11"/>
      <c r="L240" s="11"/>
    </row>
    <row r="241">
      <c r="K241" s="11"/>
      <c r="L241" s="11"/>
    </row>
    <row r="242">
      <c r="K242" s="11"/>
      <c r="L242" s="11"/>
    </row>
    <row r="243">
      <c r="K243" s="11"/>
      <c r="L243" s="11"/>
    </row>
    <row r="244">
      <c r="K244" s="11"/>
      <c r="L244" s="11"/>
    </row>
    <row r="245">
      <c r="K245" s="11"/>
      <c r="L245" s="11"/>
    </row>
    <row r="246">
      <c r="K246" s="11"/>
      <c r="L246" s="11"/>
    </row>
    <row r="247">
      <c r="K247" s="11"/>
      <c r="L247" s="11"/>
    </row>
    <row r="248">
      <c r="K248" s="11"/>
      <c r="L248" s="11"/>
    </row>
    <row r="249">
      <c r="K249" s="11"/>
      <c r="L249" s="11"/>
    </row>
    <row r="250">
      <c r="K250" s="11"/>
      <c r="L250" s="11"/>
    </row>
    <row r="251">
      <c r="K251" s="11"/>
      <c r="L251" s="11"/>
    </row>
    <row r="252">
      <c r="K252" s="11"/>
      <c r="L252" s="11"/>
    </row>
    <row r="253">
      <c r="K253" s="11"/>
      <c r="L253" s="11"/>
    </row>
    <row r="254">
      <c r="K254" s="11"/>
      <c r="L254" s="11"/>
    </row>
    <row r="255">
      <c r="K255" s="11"/>
      <c r="L255" s="11"/>
    </row>
    <row r="256">
      <c r="K256" s="11"/>
      <c r="L256" s="11"/>
    </row>
    <row r="257">
      <c r="K257" s="11"/>
      <c r="L257" s="11"/>
    </row>
    <row r="258">
      <c r="K258" s="11"/>
      <c r="L258" s="11"/>
    </row>
    <row r="259">
      <c r="K259" s="11"/>
      <c r="L259" s="11"/>
    </row>
    <row r="260">
      <c r="K260" s="11"/>
      <c r="L260" s="11"/>
    </row>
    <row r="261">
      <c r="K261" s="11"/>
      <c r="L261" s="11"/>
    </row>
    <row r="262">
      <c r="K262" s="11"/>
      <c r="L262" s="11"/>
    </row>
    <row r="263">
      <c r="K263" s="11"/>
      <c r="L263" s="11"/>
    </row>
    <row r="264">
      <c r="K264" s="11"/>
      <c r="L264" s="11"/>
    </row>
    <row r="265">
      <c r="K265" s="11"/>
      <c r="L265" s="11"/>
    </row>
    <row r="266">
      <c r="K266" s="11"/>
      <c r="L266" s="11"/>
    </row>
    <row r="267">
      <c r="K267" s="11"/>
      <c r="L267" s="11"/>
    </row>
    <row r="268">
      <c r="K268" s="11"/>
      <c r="L268" s="11"/>
    </row>
    <row r="269">
      <c r="K269" s="11"/>
      <c r="L269" s="11"/>
    </row>
    <row r="270">
      <c r="K270" s="11"/>
      <c r="L270" s="11"/>
    </row>
    <row r="271">
      <c r="K271" s="11"/>
      <c r="L271" s="11"/>
    </row>
    <row r="272">
      <c r="K272" s="11"/>
      <c r="L272" s="11"/>
    </row>
    <row r="273">
      <c r="K273" s="11"/>
      <c r="L273" s="11"/>
    </row>
    <row r="274">
      <c r="K274" s="11"/>
      <c r="L274" s="11"/>
    </row>
    <row r="275">
      <c r="K275" s="11"/>
      <c r="L275" s="11"/>
    </row>
    <row r="276">
      <c r="K276" s="11"/>
      <c r="L276" s="11"/>
    </row>
    <row r="277">
      <c r="K277" s="11"/>
      <c r="L277" s="11"/>
    </row>
    <row r="278">
      <c r="K278" s="11"/>
      <c r="L278" s="11"/>
    </row>
    <row r="279">
      <c r="K279" s="11"/>
      <c r="L279" s="11"/>
    </row>
    <row r="280">
      <c r="K280" s="11"/>
      <c r="L280" s="11"/>
    </row>
    <row r="281">
      <c r="K281" s="11"/>
      <c r="L281" s="11"/>
    </row>
    <row r="282">
      <c r="K282" s="11"/>
      <c r="L282" s="11"/>
    </row>
    <row r="283">
      <c r="K283" s="11"/>
      <c r="L283" s="11"/>
    </row>
    <row r="284">
      <c r="K284" s="11"/>
      <c r="L284" s="11"/>
    </row>
    <row r="285">
      <c r="K285" s="11"/>
      <c r="L285" s="11"/>
    </row>
    <row r="286">
      <c r="K286" s="11"/>
      <c r="L286" s="11"/>
    </row>
    <row r="287">
      <c r="K287" s="11"/>
      <c r="L287" s="11"/>
    </row>
    <row r="288">
      <c r="K288" s="11"/>
      <c r="L288" s="11"/>
    </row>
    <row r="289">
      <c r="K289" s="11"/>
      <c r="L289" s="11"/>
    </row>
    <row r="290">
      <c r="K290" s="11"/>
      <c r="L290" s="11"/>
    </row>
    <row r="291">
      <c r="K291" s="11"/>
      <c r="L291" s="11"/>
    </row>
    <row r="292">
      <c r="K292" s="11"/>
      <c r="L292" s="11"/>
    </row>
    <row r="293">
      <c r="K293" s="11"/>
      <c r="L293" s="11"/>
    </row>
    <row r="294">
      <c r="K294" s="11"/>
      <c r="L294" s="11"/>
    </row>
    <row r="295">
      <c r="K295" s="11"/>
      <c r="L295" s="11"/>
    </row>
    <row r="296">
      <c r="K296" s="11"/>
      <c r="L296" s="11"/>
    </row>
    <row r="297">
      <c r="K297" s="11"/>
      <c r="L297" s="11"/>
    </row>
    <row r="298">
      <c r="K298" s="11"/>
      <c r="L298" s="11"/>
    </row>
    <row r="299">
      <c r="K299" s="11"/>
      <c r="L299" s="11"/>
    </row>
    <row r="300">
      <c r="K300" s="11"/>
      <c r="L300" s="11"/>
    </row>
    <row r="301">
      <c r="K301" s="11"/>
      <c r="L301" s="11"/>
    </row>
    <row r="302">
      <c r="K302" s="11"/>
      <c r="L302" s="11"/>
    </row>
    <row r="303">
      <c r="K303" s="11"/>
      <c r="L303" s="11"/>
    </row>
    <row r="304">
      <c r="K304" s="11"/>
      <c r="L304" s="11"/>
    </row>
    <row r="305">
      <c r="K305" s="11"/>
      <c r="L305" s="11"/>
    </row>
    <row r="306">
      <c r="K306" s="11"/>
      <c r="L306" s="11"/>
    </row>
    <row r="307">
      <c r="K307" s="11"/>
      <c r="L307" s="11"/>
    </row>
    <row r="308">
      <c r="K308" s="11"/>
      <c r="L308" s="11"/>
    </row>
    <row r="309">
      <c r="K309" s="11"/>
      <c r="L309" s="11"/>
    </row>
    <row r="310">
      <c r="K310" s="11"/>
      <c r="L310" s="11"/>
    </row>
    <row r="311">
      <c r="K311" s="11"/>
      <c r="L311" s="11"/>
    </row>
    <row r="312">
      <c r="K312" s="11"/>
      <c r="L312" s="11"/>
    </row>
    <row r="313">
      <c r="K313" s="11"/>
      <c r="L313" s="11"/>
    </row>
    <row r="314">
      <c r="K314" s="11"/>
      <c r="L314" s="11"/>
    </row>
    <row r="315">
      <c r="K315" s="11"/>
      <c r="L315" s="11"/>
    </row>
    <row r="316">
      <c r="K316" s="11"/>
      <c r="L316" s="11"/>
    </row>
    <row r="317">
      <c r="K317" s="11"/>
      <c r="L317" s="11"/>
    </row>
    <row r="318">
      <c r="K318" s="11"/>
      <c r="L318" s="11"/>
    </row>
    <row r="319">
      <c r="K319" s="11"/>
      <c r="L319" s="11"/>
    </row>
    <row r="320">
      <c r="K320" s="11"/>
      <c r="L320" s="11"/>
    </row>
    <row r="321">
      <c r="K321" s="11"/>
      <c r="L321" s="11"/>
    </row>
    <row r="322">
      <c r="K322" s="11"/>
      <c r="L322" s="11"/>
    </row>
    <row r="323">
      <c r="K323" s="11"/>
      <c r="L323" s="11"/>
    </row>
    <row r="324">
      <c r="K324" s="11"/>
      <c r="L324" s="11"/>
    </row>
    <row r="325">
      <c r="K325" s="11"/>
      <c r="L325" s="11"/>
    </row>
    <row r="326">
      <c r="K326" s="11"/>
      <c r="L326" s="11"/>
    </row>
    <row r="327">
      <c r="K327" s="11"/>
      <c r="L327" s="11"/>
    </row>
    <row r="328">
      <c r="K328" s="11"/>
      <c r="L328" s="11"/>
    </row>
    <row r="329">
      <c r="K329" s="11"/>
      <c r="L329" s="11"/>
    </row>
    <row r="330">
      <c r="K330" s="11"/>
      <c r="L330" s="11"/>
    </row>
    <row r="331">
      <c r="K331" s="11"/>
      <c r="L331" s="11"/>
    </row>
    <row r="332">
      <c r="K332" s="11"/>
      <c r="L332" s="11"/>
    </row>
    <row r="333">
      <c r="K333" s="11"/>
      <c r="L333" s="11"/>
    </row>
    <row r="334">
      <c r="K334" s="11"/>
      <c r="L334" s="11"/>
    </row>
    <row r="335">
      <c r="K335" s="11"/>
      <c r="L335" s="11"/>
    </row>
    <row r="336">
      <c r="K336" s="11"/>
      <c r="L336" s="11"/>
    </row>
    <row r="337">
      <c r="K337" s="11"/>
      <c r="L337" s="11"/>
    </row>
    <row r="338">
      <c r="K338" s="11"/>
      <c r="L338" s="11"/>
    </row>
    <row r="339">
      <c r="K339" s="11"/>
      <c r="L339" s="11"/>
    </row>
    <row r="340">
      <c r="K340" s="11"/>
      <c r="L340" s="11"/>
    </row>
    <row r="341">
      <c r="K341" s="11"/>
      <c r="L341" s="11"/>
    </row>
    <row r="342">
      <c r="K342" s="11"/>
      <c r="L342" s="11"/>
    </row>
    <row r="343">
      <c r="K343" s="11"/>
      <c r="L343" s="11"/>
    </row>
    <row r="344">
      <c r="K344" s="11"/>
      <c r="L344" s="11"/>
    </row>
    <row r="345">
      <c r="K345" s="11"/>
      <c r="L345" s="11"/>
    </row>
    <row r="346">
      <c r="K346" s="11"/>
      <c r="L346" s="11"/>
    </row>
    <row r="347">
      <c r="K347" s="11"/>
      <c r="L347" s="11"/>
    </row>
    <row r="348">
      <c r="K348" s="11"/>
      <c r="L348" s="11"/>
    </row>
    <row r="349">
      <c r="K349" s="11"/>
      <c r="L349" s="11"/>
    </row>
    <row r="350">
      <c r="K350" s="11"/>
      <c r="L350" s="11"/>
    </row>
    <row r="351">
      <c r="K351" s="11"/>
      <c r="L351" s="11"/>
    </row>
    <row r="352">
      <c r="K352" s="11"/>
      <c r="L352" s="11"/>
    </row>
    <row r="353">
      <c r="K353" s="11"/>
      <c r="L353" s="11"/>
    </row>
    <row r="354">
      <c r="K354" s="11"/>
      <c r="L354" s="11"/>
    </row>
    <row r="355">
      <c r="K355" s="11"/>
      <c r="L355" s="11"/>
    </row>
    <row r="356">
      <c r="K356" s="11"/>
      <c r="L356" s="11"/>
    </row>
    <row r="357">
      <c r="K357" s="11"/>
      <c r="L357" s="11"/>
    </row>
    <row r="358">
      <c r="K358" s="11"/>
      <c r="L358" s="11"/>
    </row>
    <row r="359">
      <c r="K359" s="11"/>
      <c r="L359" s="11"/>
    </row>
    <row r="360">
      <c r="K360" s="11"/>
      <c r="L360" s="11"/>
    </row>
    <row r="361">
      <c r="K361" s="11"/>
      <c r="L361" s="11"/>
    </row>
    <row r="362">
      <c r="K362" s="11"/>
      <c r="L362" s="11"/>
    </row>
    <row r="363">
      <c r="K363" s="11"/>
      <c r="L363" s="11"/>
    </row>
    <row r="364">
      <c r="K364" s="11"/>
      <c r="L364" s="11"/>
    </row>
    <row r="365">
      <c r="K365" s="11"/>
      <c r="L365" s="11"/>
    </row>
    <row r="366">
      <c r="K366" s="11"/>
      <c r="L366" s="11"/>
    </row>
    <row r="367">
      <c r="K367" s="11"/>
      <c r="L367" s="11"/>
    </row>
    <row r="368">
      <c r="K368" s="11"/>
      <c r="L368" s="11"/>
    </row>
    <row r="369">
      <c r="K369" s="11"/>
      <c r="L369" s="11"/>
    </row>
    <row r="370">
      <c r="K370" s="11"/>
      <c r="L370" s="11"/>
    </row>
    <row r="371">
      <c r="K371" s="11"/>
      <c r="L371" s="11"/>
    </row>
    <row r="372">
      <c r="K372" s="11"/>
      <c r="L372" s="11"/>
    </row>
    <row r="373">
      <c r="K373" s="11"/>
      <c r="L373" s="11"/>
    </row>
    <row r="374">
      <c r="K374" s="11"/>
      <c r="L374" s="11"/>
    </row>
    <row r="375">
      <c r="K375" s="11"/>
      <c r="L375" s="11"/>
    </row>
    <row r="376">
      <c r="K376" s="11"/>
      <c r="L376" s="11"/>
    </row>
    <row r="377">
      <c r="K377" s="11"/>
      <c r="L377" s="11"/>
    </row>
    <row r="378">
      <c r="K378" s="11"/>
      <c r="L378" s="11"/>
    </row>
    <row r="379">
      <c r="K379" s="11"/>
      <c r="L379" s="11"/>
    </row>
    <row r="380">
      <c r="K380" s="11"/>
      <c r="L380" s="11"/>
    </row>
    <row r="381">
      <c r="K381" s="11"/>
      <c r="L381" s="11"/>
    </row>
    <row r="382">
      <c r="K382" s="11"/>
      <c r="L382" s="11"/>
    </row>
    <row r="383">
      <c r="K383" s="11"/>
      <c r="L383" s="11"/>
    </row>
    <row r="384">
      <c r="K384" s="11"/>
      <c r="L384" s="11"/>
    </row>
    <row r="385">
      <c r="K385" s="11"/>
      <c r="L385" s="11"/>
    </row>
    <row r="386">
      <c r="K386" s="11"/>
      <c r="L386" s="11"/>
    </row>
    <row r="387">
      <c r="K387" s="11"/>
      <c r="L387" s="11"/>
    </row>
    <row r="388">
      <c r="K388" s="11"/>
      <c r="L388" s="11"/>
    </row>
    <row r="389">
      <c r="K389" s="11"/>
      <c r="L389" s="11"/>
    </row>
    <row r="390">
      <c r="K390" s="11"/>
      <c r="L390" s="11"/>
    </row>
    <row r="391">
      <c r="K391" s="11"/>
      <c r="L391" s="11"/>
    </row>
    <row r="392">
      <c r="K392" s="11"/>
      <c r="L392" s="11"/>
    </row>
    <row r="393">
      <c r="K393" s="11"/>
      <c r="L393" s="11"/>
    </row>
    <row r="394">
      <c r="K394" s="11"/>
      <c r="L394" s="11"/>
    </row>
    <row r="395">
      <c r="K395" s="11"/>
      <c r="L395" s="11"/>
    </row>
    <row r="396">
      <c r="K396" s="11"/>
      <c r="L396" s="11"/>
    </row>
    <row r="397">
      <c r="K397" s="11"/>
      <c r="L397" s="11"/>
    </row>
    <row r="398">
      <c r="K398" s="11"/>
      <c r="L398" s="11"/>
    </row>
    <row r="399">
      <c r="K399" s="11"/>
      <c r="L399" s="11"/>
    </row>
    <row r="400">
      <c r="K400" s="11"/>
      <c r="L400" s="11"/>
    </row>
    <row r="401">
      <c r="K401" s="11"/>
      <c r="L401" s="11"/>
    </row>
    <row r="402">
      <c r="K402" s="11"/>
      <c r="L402" s="11"/>
    </row>
    <row r="403">
      <c r="K403" s="11"/>
      <c r="L403" s="11"/>
    </row>
    <row r="404">
      <c r="K404" s="11"/>
      <c r="L404" s="11"/>
    </row>
    <row r="405">
      <c r="K405" s="11"/>
      <c r="L405" s="11"/>
    </row>
    <row r="406">
      <c r="K406" s="11"/>
      <c r="L406" s="11"/>
    </row>
    <row r="407">
      <c r="K407" s="11"/>
      <c r="L407" s="11"/>
    </row>
    <row r="408">
      <c r="K408" s="11"/>
      <c r="L408" s="11"/>
    </row>
    <row r="409">
      <c r="K409" s="11"/>
      <c r="L409" s="11"/>
    </row>
    <row r="410">
      <c r="K410" s="11"/>
      <c r="L410" s="11"/>
    </row>
    <row r="411">
      <c r="K411" s="11"/>
      <c r="L411" s="11"/>
    </row>
    <row r="412">
      <c r="K412" s="11"/>
      <c r="L412" s="11"/>
    </row>
    <row r="413">
      <c r="K413" s="11"/>
      <c r="L413" s="11"/>
    </row>
    <row r="414">
      <c r="K414" s="11"/>
      <c r="L414" s="11"/>
    </row>
    <row r="415">
      <c r="K415" s="11"/>
      <c r="L415" s="11"/>
    </row>
    <row r="416">
      <c r="K416" s="11"/>
      <c r="L416" s="11"/>
    </row>
    <row r="417">
      <c r="K417" s="11"/>
      <c r="L417" s="11"/>
    </row>
    <row r="418">
      <c r="K418" s="11"/>
      <c r="L418" s="11"/>
    </row>
    <row r="419">
      <c r="K419" s="11"/>
      <c r="L419" s="11"/>
    </row>
    <row r="420">
      <c r="K420" s="11"/>
      <c r="L420" s="11"/>
    </row>
    <row r="421">
      <c r="K421" s="11"/>
      <c r="L421" s="11"/>
    </row>
    <row r="422">
      <c r="K422" s="11"/>
      <c r="L422" s="11"/>
    </row>
    <row r="423">
      <c r="K423" s="11"/>
      <c r="L423" s="11"/>
    </row>
    <row r="424">
      <c r="K424" s="11"/>
      <c r="L424" s="11"/>
    </row>
    <row r="425">
      <c r="K425" s="11"/>
      <c r="L425" s="11"/>
    </row>
    <row r="426">
      <c r="K426" s="11"/>
      <c r="L426" s="11"/>
    </row>
    <row r="427">
      <c r="K427" s="11"/>
      <c r="L427" s="11"/>
    </row>
    <row r="428">
      <c r="K428" s="11"/>
      <c r="L428" s="11"/>
    </row>
    <row r="429">
      <c r="K429" s="11"/>
      <c r="L429" s="11"/>
    </row>
    <row r="430">
      <c r="K430" s="11"/>
      <c r="L430" s="11"/>
    </row>
    <row r="431">
      <c r="K431" s="11"/>
      <c r="L431" s="11"/>
    </row>
    <row r="432">
      <c r="K432" s="11"/>
      <c r="L432" s="11"/>
    </row>
    <row r="433">
      <c r="K433" s="11"/>
      <c r="L433" s="11"/>
    </row>
    <row r="434">
      <c r="K434" s="11"/>
      <c r="L434" s="11"/>
    </row>
    <row r="435">
      <c r="K435" s="11"/>
      <c r="L435" s="11"/>
    </row>
    <row r="436">
      <c r="K436" s="11"/>
      <c r="L436" s="11"/>
    </row>
    <row r="437">
      <c r="K437" s="11"/>
      <c r="L437" s="11"/>
    </row>
    <row r="438">
      <c r="K438" s="11"/>
      <c r="L438" s="11"/>
    </row>
    <row r="439">
      <c r="K439" s="11"/>
      <c r="L439" s="11"/>
    </row>
    <row r="440">
      <c r="K440" s="11"/>
      <c r="L440" s="11"/>
    </row>
    <row r="441">
      <c r="K441" s="11"/>
      <c r="L441" s="11"/>
    </row>
    <row r="442">
      <c r="K442" s="11"/>
      <c r="L442" s="11"/>
    </row>
    <row r="443">
      <c r="K443" s="11"/>
      <c r="L443" s="11"/>
    </row>
    <row r="444">
      <c r="K444" s="11"/>
      <c r="L444" s="11"/>
    </row>
    <row r="445">
      <c r="K445" s="11"/>
      <c r="L445" s="11"/>
    </row>
    <row r="446">
      <c r="K446" s="11"/>
      <c r="L446" s="11"/>
    </row>
    <row r="447">
      <c r="K447" s="11"/>
      <c r="L447" s="11"/>
    </row>
    <row r="448">
      <c r="K448" s="11"/>
      <c r="L448" s="11"/>
    </row>
    <row r="449">
      <c r="K449" s="11"/>
      <c r="L449" s="11"/>
    </row>
    <row r="450">
      <c r="K450" s="11"/>
      <c r="L450" s="11"/>
    </row>
    <row r="451">
      <c r="K451" s="11"/>
      <c r="L451" s="11"/>
    </row>
    <row r="452">
      <c r="K452" s="11"/>
      <c r="L452" s="11"/>
    </row>
    <row r="453">
      <c r="K453" s="11"/>
      <c r="L453" s="11"/>
    </row>
    <row r="454">
      <c r="K454" s="11"/>
      <c r="L454" s="11"/>
    </row>
    <row r="455">
      <c r="K455" s="11"/>
      <c r="L455" s="11"/>
    </row>
    <row r="456">
      <c r="K456" s="11"/>
      <c r="L456" s="11"/>
    </row>
    <row r="457">
      <c r="K457" s="11"/>
      <c r="L457" s="11"/>
    </row>
    <row r="458">
      <c r="K458" s="11"/>
      <c r="L458" s="11"/>
    </row>
    <row r="459">
      <c r="K459" s="11"/>
      <c r="L459" s="11"/>
    </row>
    <row r="460">
      <c r="K460" s="11"/>
      <c r="L460" s="11"/>
    </row>
    <row r="461">
      <c r="K461" s="11"/>
      <c r="L461" s="11"/>
    </row>
    <row r="462">
      <c r="K462" s="11"/>
      <c r="L462" s="11"/>
    </row>
    <row r="463">
      <c r="K463" s="11"/>
      <c r="L463" s="11"/>
    </row>
    <row r="464">
      <c r="K464" s="11"/>
      <c r="L464" s="11"/>
    </row>
    <row r="465">
      <c r="K465" s="11"/>
      <c r="L465" s="11"/>
    </row>
    <row r="466">
      <c r="K466" s="11"/>
      <c r="L466" s="11"/>
    </row>
    <row r="467">
      <c r="K467" s="11"/>
      <c r="L467" s="11"/>
    </row>
    <row r="468">
      <c r="K468" s="11"/>
      <c r="L468" s="11"/>
    </row>
    <row r="469">
      <c r="K469" s="11"/>
      <c r="L469" s="11"/>
    </row>
    <row r="470">
      <c r="K470" s="11"/>
      <c r="L470" s="11"/>
    </row>
    <row r="471">
      <c r="K471" s="11"/>
      <c r="L471" s="11"/>
    </row>
    <row r="472">
      <c r="K472" s="11"/>
      <c r="L472" s="11"/>
    </row>
    <row r="473">
      <c r="K473" s="11"/>
      <c r="L473" s="11"/>
    </row>
    <row r="474">
      <c r="K474" s="11"/>
      <c r="L474" s="11"/>
    </row>
    <row r="475">
      <c r="K475" s="11"/>
      <c r="L475" s="11"/>
    </row>
    <row r="476">
      <c r="K476" s="11"/>
      <c r="L476" s="11"/>
    </row>
    <row r="477">
      <c r="K477" s="11"/>
      <c r="L477" s="11"/>
    </row>
    <row r="478">
      <c r="K478" s="11"/>
      <c r="L478" s="11"/>
    </row>
    <row r="479">
      <c r="K479" s="11"/>
      <c r="L479" s="11"/>
    </row>
    <row r="480">
      <c r="K480" s="11"/>
      <c r="L480" s="11"/>
    </row>
    <row r="481">
      <c r="K481" s="11"/>
      <c r="L481" s="11"/>
    </row>
    <row r="482">
      <c r="K482" s="11"/>
      <c r="L482" s="11"/>
    </row>
    <row r="483">
      <c r="K483" s="11"/>
      <c r="L483" s="11"/>
    </row>
    <row r="484">
      <c r="K484" s="11"/>
      <c r="L484" s="11"/>
    </row>
    <row r="485">
      <c r="K485" s="11"/>
      <c r="L485" s="11"/>
    </row>
    <row r="486">
      <c r="K486" s="11"/>
      <c r="L486" s="11"/>
    </row>
    <row r="487">
      <c r="K487" s="11"/>
      <c r="L487" s="11"/>
    </row>
    <row r="488">
      <c r="K488" s="11"/>
      <c r="L488" s="11"/>
    </row>
    <row r="489">
      <c r="K489" s="11"/>
      <c r="L489" s="11"/>
    </row>
    <row r="490">
      <c r="K490" s="11"/>
      <c r="L490" s="11"/>
    </row>
    <row r="491">
      <c r="K491" s="11"/>
      <c r="L491" s="11"/>
    </row>
    <row r="492">
      <c r="K492" s="11"/>
      <c r="L492" s="11"/>
    </row>
    <row r="493">
      <c r="K493" s="11"/>
      <c r="L493" s="11"/>
    </row>
    <row r="494">
      <c r="K494" s="11"/>
      <c r="L494" s="11"/>
    </row>
    <row r="495">
      <c r="K495" s="11"/>
      <c r="L495" s="11"/>
    </row>
    <row r="496">
      <c r="K496" s="11"/>
      <c r="L496" s="11"/>
    </row>
    <row r="497">
      <c r="K497" s="11"/>
      <c r="L497" s="11"/>
    </row>
    <row r="498">
      <c r="K498" s="11"/>
      <c r="L498" s="11"/>
    </row>
    <row r="499">
      <c r="K499" s="11"/>
      <c r="L499" s="11"/>
    </row>
    <row r="500">
      <c r="K500" s="11"/>
      <c r="L500" s="11"/>
    </row>
    <row r="501">
      <c r="K501" s="11"/>
      <c r="L501" s="11"/>
    </row>
    <row r="502">
      <c r="K502" s="11"/>
      <c r="L502" s="11"/>
    </row>
    <row r="503">
      <c r="K503" s="11"/>
      <c r="L503" s="11"/>
    </row>
    <row r="504">
      <c r="K504" s="11"/>
      <c r="L504" s="11"/>
    </row>
    <row r="505">
      <c r="K505" s="11"/>
      <c r="L505" s="11"/>
    </row>
    <row r="506">
      <c r="K506" s="11"/>
      <c r="L506" s="11"/>
    </row>
    <row r="507">
      <c r="K507" s="11"/>
      <c r="L507" s="11"/>
    </row>
    <row r="508">
      <c r="K508" s="11"/>
      <c r="L508" s="11"/>
    </row>
    <row r="509">
      <c r="K509" s="11"/>
      <c r="L509" s="11"/>
    </row>
    <row r="510">
      <c r="K510" s="11"/>
      <c r="L510" s="11"/>
    </row>
    <row r="511">
      <c r="K511" s="11"/>
      <c r="L511" s="11"/>
    </row>
    <row r="512">
      <c r="K512" s="11"/>
      <c r="L512" s="11"/>
    </row>
    <row r="513">
      <c r="K513" s="11"/>
      <c r="L513" s="11"/>
    </row>
    <row r="514">
      <c r="K514" s="11"/>
      <c r="L514" s="11"/>
    </row>
    <row r="515">
      <c r="K515" s="11"/>
      <c r="L515" s="11"/>
    </row>
    <row r="516">
      <c r="K516" s="11"/>
      <c r="L516" s="11"/>
    </row>
    <row r="517">
      <c r="K517" s="11"/>
      <c r="L517" s="11"/>
    </row>
    <row r="518">
      <c r="K518" s="11"/>
      <c r="L518" s="11"/>
    </row>
    <row r="519">
      <c r="K519" s="11"/>
      <c r="L519" s="11"/>
    </row>
    <row r="520">
      <c r="K520" s="11"/>
      <c r="L520" s="11"/>
    </row>
    <row r="521">
      <c r="K521" s="11"/>
      <c r="L521" s="11"/>
    </row>
    <row r="522">
      <c r="K522" s="11"/>
      <c r="L522" s="11"/>
    </row>
    <row r="523">
      <c r="K523" s="11"/>
      <c r="L523" s="11"/>
    </row>
    <row r="524">
      <c r="K524" s="11"/>
      <c r="L524" s="11"/>
    </row>
    <row r="525">
      <c r="K525" s="11"/>
      <c r="L525" s="11"/>
    </row>
    <row r="526">
      <c r="K526" s="11"/>
      <c r="L526" s="11"/>
    </row>
    <row r="527">
      <c r="K527" s="11"/>
      <c r="L527" s="11"/>
    </row>
    <row r="528">
      <c r="K528" s="11"/>
      <c r="L528" s="11"/>
    </row>
    <row r="529">
      <c r="K529" s="11"/>
      <c r="L529" s="11"/>
    </row>
    <row r="530">
      <c r="K530" s="11"/>
      <c r="L530" s="11"/>
    </row>
    <row r="531">
      <c r="K531" s="11"/>
      <c r="L531" s="11"/>
    </row>
    <row r="532">
      <c r="K532" s="11"/>
      <c r="L532" s="11"/>
    </row>
    <row r="533">
      <c r="K533" s="11"/>
      <c r="L533" s="11"/>
    </row>
    <row r="534">
      <c r="K534" s="11"/>
      <c r="L534" s="11"/>
    </row>
    <row r="535">
      <c r="K535" s="11"/>
      <c r="L535" s="11"/>
    </row>
    <row r="536">
      <c r="K536" s="11"/>
      <c r="L536" s="11"/>
    </row>
    <row r="537">
      <c r="K537" s="11"/>
      <c r="L537" s="11"/>
    </row>
    <row r="538">
      <c r="K538" s="11"/>
      <c r="L538" s="11"/>
    </row>
    <row r="539">
      <c r="K539" s="11"/>
      <c r="L539" s="11"/>
    </row>
    <row r="540">
      <c r="K540" s="11"/>
      <c r="L540" s="11"/>
    </row>
    <row r="541">
      <c r="K541" s="11"/>
      <c r="L541" s="11"/>
    </row>
    <row r="542">
      <c r="K542" s="11"/>
      <c r="L542" s="11"/>
    </row>
    <row r="543">
      <c r="K543" s="11"/>
      <c r="L543" s="11"/>
    </row>
    <row r="544">
      <c r="K544" s="11"/>
      <c r="L544" s="11"/>
    </row>
    <row r="545">
      <c r="K545" s="11"/>
      <c r="L545" s="11"/>
    </row>
    <row r="546">
      <c r="K546" s="11"/>
      <c r="L546" s="11"/>
    </row>
    <row r="547">
      <c r="K547" s="11"/>
      <c r="L547" s="11"/>
    </row>
    <row r="548">
      <c r="K548" s="11"/>
      <c r="L548" s="11"/>
    </row>
    <row r="549">
      <c r="K549" s="11"/>
      <c r="L549" s="11"/>
    </row>
    <row r="550">
      <c r="K550" s="11"/>
      <c r="L550" s="11"/>
    </row>
    <row r="551">
      <c r="K551" s="11"/>
      <c r="L551" s="11"/>
    </row>
    <row r="552">
      <c r="K552" s="11"/>
      <c r="L552" s="11"/>
    </row>
    <row r="553">
      <c r="K553" s="11"/>
      <c r="L553" s="11"/>
    </row>
    <row r="554">
      <c r="K554" s="11"/>
      <c r="L554" s="11"/>
    </row>
    <row r="555">
      <c r="K555" s="11"/>
      <c r="L555" s="11"/>
    </row>
    <row r="556">
      <c r="K556" s="11"/>
      <c r="L556" s="11"/>
    </row>
    <row r="557">
      <c r="K557" s="11"/>
      <c r="L557" s="11"/>
    </row>
    <row r="558">
      <c r="K558" s="11"/>
      <c r="L558" s="11"/>
    </row>
    <row r="559">
      <c r="K559" s="11"/>
      <c r="L559" s="11"/>
    </row>
    <row r="560">
      <c r="K560" s="11"/>
      <c r="L560" s="11"/>
    </row>
    <row r="561">
      <c r="K561" s="11"/>
      <c r="L561" s="11"/>
    </row>
    <row r="562">
      <c r="K562" s="11"/>
      <c r="L562" s="11"/>
    </row>
    <row r="563">
      <c r="K563" s="11"/>
      <c r="L563" s="11"/>
    </row>
    <row r="564">
      <c r="K564" s="11"/>
      <c r="L564" s="11"/>
    </row>
    <row r="565">
      <c r="K565" s="11"/>
      <c r="L565" s="11"/>
    </row>
    <row r="566">
      <c r="K566" s="11"/>
      <c r="L566" s="11"/>
    </row>
    <row r="567">
      <c r="K567" s="11"/>
      <c r="L567" s="11"/>
    </row>
    <row r="568">
      <c r="K568" s="11"/>
      <c r="L568" s="11"/>
    </row>
    <row r="569">
      <c r="K569" s="11"/>
      <c r="L569" s="11"/>
    </row>
    <row r="570">
      <c r="K570" s="11"/>
      <c r="L570" s="11"/>
    </row>
    <row r="571">
      <c r="K571" s="11"/>
      <c r="L571" s="11"/>
    </row>
    <row r="572">
      <c r="K572" s="11"/>
      <c r="L572" s="11"/>
    </row>
    <row r="573">
      <c r="K573" s="11"/>
      <c r="L573" s="11"/>
    </row>
    <row r="574">
      <c r="K574" s="11"/>
      <c r="L574" s="11"/>
    </row>
    <row r="575">
      <c r="K575" s="11"/>
      <c r="L575" s="11"/>
    </row>
    <row r="576">
      <c r="K576" s="11"/>
      <c r="L576" s="11"/>
    </row>
    <row r="577">
      <c r="K577" s="11"/>
      <c r="L577" s="11"/>
    </row>
    <row r="578">
      <c r="K578" s="11"/>
      <c r="L578" s="11"/>
    </row>
    <row r="579">
      <c r="K579" s="11"/>
      <c r="L579" s="11"/>
    </row>
    <row r="580">
      <c r="K580" s="11"/>
      <c r="L580" s="11"/>
    </row>
    <row r="581">
      <c r="K581" s="11"/>
      <c r="L581" s="11"/>
    </row>
    <row r="582">
      <c r="K582" s="11"/>
      <c r="L582" s="11"/>
    </row>
    <row r="583">
      <c r="K583" s="11"/>
      <c r="L583" s="11"/>
    </row>
    <row r="584">
      <c r="K584" s="11"/>
      <c r="L584" s="11"/>
    </row>
    <row r="585">
      <c r="K585" s="11"/>
      <c r="L585" s="11"/>
    </row>
    <row r="586">
      <c r="K586" s="11"/>
      <c r="L586" s="11"/>
    </row>
    <row r="587">
      <c r="K587" s="11"/>
      <c r="L587" s="11"/>
    </row>
    <row r="588">
      <c r="K588" s="11"/>
      <c r="L588" s="11"/>
    </row>
    <row r="589">
      <c r="K589" s="11"/>
      <c r="L589" s="11"/>
    </row>
    <row r="590">
      <c r="K590" s="11"/>
      <c r="L590" s="11"/>
    </row>
    <row r="591">
      <c r="K591" s="11"/>
      <c r="L591" s="11"/>
    </row>
    <row r="592">
      <c r="K592" s="11"/>
      <c r="L592" s="11"/>
    </row>
    <row r="593">
      <c r="K593" s="11"/>
      <c r="L593" s="11"/>
    </row>
    <row r="594">
      <c r="K594" s="11"/>
      <c r="L594" s="11"/>
    </row>
    <row r="595">
      <c r="K595" s="11"/>
      <c r="L595" s="11"/>
    </row>
    <row r="596">
      <c r="K596" s="11"/>
      <c r="L596" s="11"/>
    </row>
    <row r="597">
      <c r="K597" s="11"/>
      <c r="L597" s="11"/>
    </row>
    <row r="598">
      <c r="K598" s="11"/>
      <c r="L598" s="11"/>
    </row>
    <row r="599">
      <c r="K599" s="11"/>
      <c r="L599" s="11"/>
    </row>
    <row r="600">
      <c r="K600" s="11"/>
      <c r="L600" s="11"/>
    </row>
    <row r="601">
      <c r="K601" s="11"/>
      <c r="L601" s="11"/>
    </row>
    <row r="602">
      <c r="K602" s="11"/>
      <c r="L602" s="11"/>
    </row>
    <row r="603">
      <c r="K603" s="11"/>
      <c r="L603" s="11"/>
    </row>
    <row r="604">
      <c r="K604" s="11"/>
      <c r="L604" s="11"/>
    </row>
    <row r="605">
      <c r="K605" s="11"/>
      <c r="L605" s="11"/>
    </row>
    <row r="606">
      <c r="K606" s="11"/>
      <c r="L606" s="11"/>
    </row>
    <row r="607">
      <c r="K607" s="11"/>
      <c r="L607" s="11"/>
    </row>
    <row r="608">
      <c r="K608" s="11"/>
      <c r="L608" s="11"/>
    </row>
    <row r="609">
      <c r="K609" s="11"/>
      <c r="L609" s="11"/>
    </row>
    <row r="610">
      <c r="K610" s="11"/>
      <c r="L610" s="11"/>
    </row>
    <row r="611">
      <c r="K611" s="11"/>
      <c r="L611" s="11"/>
    </row>
    <row r="612">
      <c r="K612" s="11"/>
      <c r="L612" s="11"/>
    </row>
    <row r="613">
      <c r="K613" s="11"/>
      <c r="L613" s="11"/>
    </row>
    <row r="614">
      <c r="K614" s="11"/>
      <c r="L614" s="11"/>
    </row>
    <row r="615">
      <c r="K615" s="11"/>
      <c r="L615" s="11"/>
    </row>
    <row r="616">
      <c r="K616" s="11"/>
      <c r="L616" s="11"/>
    </row>
    <row r="617">
      <c r="K617" s="11"/>
      <c r="L617" s="11"/>
    </row>
    <row r="618">
      <c r="K618" s="11"/>
      <c r="L618" s="11"/>
    </row>
    <row r="619">
      <c r="K619" s="11"/>
      <c r="L619" s="11"/>
    </row>
    <row r="620">
      <c r="K620" s="11"/>
      <c r="L620" s="11"/>
    </row>
    <row r="621">
      <c r="K621" s="11"/>
      <c r="L621" s="11"/>
    </row>
    <row r="622">
      <c r="K622" s="11"/>
      <c r="L622" s="11"/>
    </row>
    <row r="623">
      <c r="K623" s="11"/>
      <c r="L623" s="11"/>
    </row>
    <row r="624">
      <c r="K624" s="11"/>
      <c r="L624" s="11"/>
    </row>
    <row r="625">
      <c r="K625" s="11"/>
      <c r="L625" s="11"/>
    </row>
    <row r="626">
      <c r="K626" s="11"/>
      <c r="L626" s="11"/>
    </row>
    <row r="627">
      <c r="K627" s="11"/>
      <c r="L627" s="11"/>
    </row>
    <row r="628">
      <c r="K628" s="11"/>
      <c r="L628" s="11"/>
    </row>
    <row r="629">
      <c r="K629" s="11"/>
      <c r="L629" s="11"/>
    </row>
    <row r="630">
      <c r="K630" s="11"/>
      <c r="L630" s="11"/>
    </row>
    <row r="631">
      <c r="K631" s="11"/>
      <c r="L631" s="11"/>
    </row>
    <row r="632">
      <c r="K632" s="11"/>
      <c r="L632" s="11"/>
    </row>
    <row r="633">
      <c r="K633" s="11"/>
      <c r="L633" s="11"/>
    </row>
    <row r="634">
      <c r="K634" s="11"/>
      <c r="L634" s="11"/>
    </row>
    <row r="635">
      <c r="K635" s="11"/>
      <c r="L635" s="11"/>
    </row>
    <row r="636">
      <c r="K636" s="11"/>
      <c r="L636" s="11"/>
    </row>
    <row r="637">
      <c r="K637" s="11"/>
      <c r="L637" s="11"/>
    </row>
    <row r="638">
      <c r="K638" s="11"/>
      <c r="L638" s="11"/>
    </row>
    <row r="639">
      <c r="K639" s="11"/>
      <c r="L639" s="11"/>
    </row>
    <row r="640">
      <c r="K640" s="11"/>
      <c r="L640" s="11"/>
    </row>
    <row r="641">
      <c r="K641" s="11"/>
      <c r="L641" s="11"/>
    </row>
    <row r="642">
      <c r="K642" s="11"/>
      <c r="L642" s="11"/>
    </row>
    <row r="643">
      <c r="K643" s="11"/>
      <c r="L643" s="11"/>
    </row>
    <row r="644">
      <c r="K644" s="11"/>
      <c r="L644" s="11"/>
    </row>
    <row r="645">
      <c r="K645" s="11"/>
      <c r="L645" s="11"/>
    </row>
    <row r="646">
      <c r="K646" s="11"/>
      <c r="L646" s="11"/>
    </row>
    <row r="647">
      <c r="K647" s="11"/>
      <c r="L647" s="11"/>
    </row>
    <row r="648">
      <c r="K648" s="11"/>
      <c r="L648" s="11"/>
    </row>
    <row r="649">
      <c r="K649" s="11"/>
      <c r="L649" s="11"/>
    </row>
    <row r="650">
      <c r="K650" s="11"/>
      <c r="L650" s="11"/>
    </row>
    <row r="651">
      <c r="K651" s="11"/>
      <c r="L651" s="11"/>
    </row>
    <row r="652">
      <c r="K652" s="11"/>
      <c r="L652" s="11"/>
    </row>
    <row r="653">
      <c r="K653" s="11"/>
      <c r="L653" s="11"/>
    </row>
    <row r="654">
      <c r="K654" s="11"/>
      <c r="L654" s="11"/>
    </row>
    <row r="655">
      <c r="K655" s="11"/>
      <c r="L655" s="11"/>
    </row>
    <row r="656">
      <c r="K656" s="11"/>
      <c r="L656" s="11"/>
    </row>
    <row r="657">
      <c r="K657" s="11"/>
      <c r="L657" s="11"/>
    </row>
    <row r="658">
      <c r="K658" s="11"/>
      <c r="L658" s="11"/>
    </row>
    <row r="659">
      <c r="K659" s="11"/>
      <c r="L659" s="11"/>
    </row>
    <row r="660">
      <c r="K660" s="11"/>
      <c r="L660" s="11"/>
    </row>
    <row r="661">
      <c r="K661" s="11"/>
      <c r="L661" s="11"/>
    </row>
    <row r="662">
      <c r="K662" s="11"/>
      <c r="L662" s="11"/>
    </row>
    <row r="663">
      <c r="K663" s="11"/>
      <c r="L663" s="11"/>
    </row>
    <row r="664">
      <c r="K664" s="11"/>
      <c r="L664" s="11"/>
    </row>
    <row r="665">
      <c r="K665" s="11"/>
      <c r="L665" s="11"/>
    </row>
    <row r="666">
      <c r="K666" s="11"/>
      <c r="L666" s="11"/>
    </row>
    <row r="667">
      <c r="K667" s="11"/>
      <c r="L667" s="11"/>
    </row>
    <row r="668">
      <c r="K668" s="11"/>
      <c r="L668" s="11"/>
    </row>
    <row r="669">
      <c r="K669" s="11"/>
      <c r="L669" s="11"/>
    </row>
    <row r="670">
      <c r="K670" s="11"/>
      <c r="L670" s="11"/>
    </row>
    <row r="671">
      <c r="K671" s="11"/>
      <c r="L671" s="11"/>
    </row>
    <row r="672">
      <c r="K672" s="11"/>
      <c r="L672" s="11"/>
    </row>
    <row r="673">
      <c r="K673" s="11"/>
      <c r="L673" s="11"/>
    </row>
    <row r="674">
      <c r="K674" s="11"/>
      <c r="L674" s="11"/>
    </row>
    <row r="675">
      <c r="K675" s="11"/>
      <c r="L675" s="11"/>
    </row>
    <row r="676">
      <c r="K676" s="11"/>
      <c r="L676" s="11"/>
    </row>
    <row r="677">
      <c r="K677" s="11"/>
      <c r="L677" s="11"/>
    </row>
    <row r="678">
      <c r="K678" s="11"/>
      <c r="L678" s="11"/>
    </row>
    <row r="679">
      <c r="K679" s="11"/>
      <c r="L679" s="11"/>
    </row>
    <row r="680">
      <c r="K680" s="11"/>
      <c r="L680" s="11"/>
    </row>
    <row r="681">
      <c r="K681" s="11"/>
      <c r="L681" s="11"/>
    </row>
    <row r="682">
      <c r="K682" s="11"/>
      <c r="L682" s="11"/>
    </row>
    <row r="683">
      <c r="K683" s="11"/>
      <c r="L683" s="11"/>
    </row>
    <row r="684">
      <c r="K684" s="11"/>
      <c r="L684" s="11"/>
    </row>
    <row r="685">
      <c r="K685" s="11"/>
      <c r="L685" s="11"/>
    </row>
    <row r="686">
      <c r="K686" s="11"/>
      <c r="L686" s="11"/>
    </row>
    <row r="687">
      <c r="K687" s="11"/>
      <c r="L687" s="11"/>
    </row>
    <row r="688">
      <c r="K688" s="11"/>
      <c r="L688" s="11"/>
    </row>
    <row r="689">
      <c r="K689" s="11"/>
      <c r="L689" s="11"/>
    </row>
    <row r="690">
      <c r="K690" s="11"/>
      <c r="L690" s="11"/>
    </row>
    <row r="691">
      <c r="K691" s="11"/>
      <c r="L691" s="11"/>
    </row>
    <row r="692">
      <c r="K692" s="11"/>
      <c r="L692" s="11"/>
    </row>
    <row r="693">
      <c r="K693" s="11"/>
      <c r="L693" s="11"/>
    </row>
    <row r="694">
      <c r="K694" s="11"/>
      <c r="L694" s="11"/>
    </row>
    <row r="695">
      <c r="K695" s="11"/>
      <c r="L695" s="11"/>
    </row>
    <row r="696">
      <c r="K696" s="11"/>
      <c r="L696" s="11"/>
    </row>
    <row r="697">
      <c r="K697" s="11"/>
      <c r="L697" s="11"/>
    </row>
    <row r="698">
      <c r="K698" s="11"/>
      <c r="L698" s="11"/>
    </row>
    <row r="699">
      <c r="K699" s="11"/>
      <c r="L699" s="11"/>
    </row>
    <row r="700">
      <c r="K700" s="11"/>
      <c r="L700" s="11"/>
    </row>
    <row r="701">
      <c r="K701" s="11"/>
      <c r="L701" s="11"/>
    </row>
    <row r="702">
      <c r="K702" s="11"/>
      <c r="L702" s="11"/>
    </row>
    <row r="703">
      <c r="K703" s="11"/>
      <c r="L703" s="11"/>
    </row>
    <row r="704">
      <c r="K704" s="11"/>
      <c r="L704" s="11"/>
    </row>
    <row r="705">
      <c r="K705" s="11"/>
      <c r="L705" s="11"/>
    </row>
    <row r="706">
      <c r="K706" s="11"/>
      <c r="L706" s="11"/>
    </row>
    <row r="707">
      <c r="K707" s="11"/>
      <c r="L707" s="11"/>
    </row>
    <row r="708">
      <c r="K708" s="11"/>
      <c r="L708" s="11"/>
    </row>
    <row r="709">
      <c r="K709" s="11"/>
      <c r="L709" s="11"/>
    </row>
    <row r="710">
      <c r="K710" s="11"/>
      <c r="L710" s="11"/>
    </row>
    <row r="711">
      <c r="K711" s="11"/>
      <c r="L711" s="11"/>
    </row>
    <row r="712">
      <c r="K712" s="11"/>
      <c r="L712" s="11"/>
    </row>
    <row r="713">
      <c r="K713" s="11"/>
      <c r="L713" s="11"/>
    </row>
    <row r="714">
      <c r="K714" s="11"/>
      <c r="L714" s="11"/>
    </row>
    <row r="715">
      <c r="K715" s="11"/>
      <c r="L715" s="11"/>
    </row>
    <row r="716">
      <c r="K716" s="11"/>
      <c r="L716" s="11"/>
    </row>
    <row r="717">
      <c r="K717" s="11"/>
      <c r="L717" s="11"/>
    </row>
    <row r="718">
      <c r="K718" s="11"/>
      <c r="L718" s="11"/>
    </row>
    <row r="719">
      <c r="K719" s="11"/>
      <c r="L719" s="11"/>
    </row>
    <row r="720">
      <c r="K720" s="11"/>
      <c r="L720" s="11"/>
    </row>
    <row r="721">
      <c r="K721" s="11"/>
      <c r="L721" s="11"/>
    </row>
    <row r="722">
      <c r="K722" s="11"/>
      <c r="L722" s="11"/>
    </row>
    <row r="723">
      <c r="K723" s="11"/>
      <c r="L723" s="11"/>
    </row>
    <row r="724">
      <c r="K724" s="11"/>
      <c r="L724" s="11"/>
    </row>
    <row r="725">
      <c r="K725" s="11"/>
      <c r="L725" s="11"/>
    </row>
    <row r="726">
      <c r="K726" s="11"/>
      <c r="L726" s="11"/>
    </row>
    <row r="727">
      <c r="K727" s="11"/>
      <c r="L727" s="11"/>
    </row>
    <row r="728">
      <c r="K728" s="11"/>
      <c r="L728" s="11"/>
    </row>
    <row r="729">
      <c r="K729" s="11"/>
      <c r="L729" s="11"/>
    </row>
    <row r="730">
      <c r="K730" s="11"/>
      <c r="L730" s="11"/>
    </row>
    <row r="731">
      <c r="K731" s="11"/>
      <c r="L731" s="11"/>
    </row>
    <row r="732">
      <c r="K732" s="11"/>
      <c r="L732" s="11"/>
    </row>
    <row r="733">
      <c r="K733" s="11"/>
      <c r="L733" s="11"/>
    </row>
    <row r="734">
      <c r="K734" s="11"/>
      <c r="L734" s="11"/>
    </row>
    <row r="735">
      <c r="K735" s="11"/>
      <c r="L735" s="11"/>
    </row>
    <row r="736">
      <c r="K736" s="11"/>
      <c r="L736" s="11"/>
    </row>
    <row r="737">
      <c r="K737" s="11"/>
      <c r="L737" s="11"/>
    </row>
    <row r="738">
      <c r="K738" s="11"/>
      <c r="L738" s="11"/>
    </row>
    <row r="739">
      <c r="K739" s="11"/>
      <c r="L739" s="11"/>
    </row>
    <row r="740">
      <c r="K740" s="11"/>
      <c r="L740" s="11"/>
    </row>
    <row r="741">
      <c r="K741" s="11"/>
      <c r="L741" s="11"/>
    </row>
    <row r="742">
      <c r="K742" s="11"/>
      <c r="L742" s="11"/>
    </row>
    <row r="743">
      <c r="K743" s="11"/>
      <c r="L743" s="11"/>
    </row>
    <row r="744">
      <c r="K744" s="11"/>
      <c r="L744" s="11"/>
    </row>
    <row r="745">
      <c r="K745" s="11"/>
      <c r="L745" s="11"/>
    </row>
    <row r="746">
      <c r="K746" s="11"/>
      <c r="L746" s="11"/>
    </row>
    <row r="747">
      <c r="K747" s="11"/>
      <c r="L747" s="11"/>
    </row>
    <row r="748">
      <c r="K748" s="11"/>
      <c r="L748" s="11"/>
    </row>
    <row r="749">
      <c r="K749" s="11"/>
      <c r="L749" s="11"/>
    </row>
    <row r="750">
      <c r="K750" s="11"/>
      <c r="L750" s="11"/>
    </row>
    <row r="751">
      <c r="K751" s="11"/>
      <c r="L751" s="11"/>
    </row>
    <row r="752">
      <c r="K752" s="11"/>
      <c r="L752" s="11"/>
    </row>
    <row r="753">
      <c r="K753" s="11"/>
      <c r="L753" s="11"/>
    </row>
    <row r="754">
      <c r="K754" s="11"/>
      <c r="L754" s="11"/>
    </row>
    <row r="755">
      <c r="K755" s="11"/>
      <c r="L755" s="11"/>
    </row>
    <row r="756">
      <c r="K756" s="11"/>
      <c r="L756" s="11"/>
    </row>
    <row r="757">
      <c r="K757" s="11"/>
      <c r="L757" s="11"/>
    </row>
    <row r="758">
      <c r="K758" s="11"/>
      <c r="L758" s="11"/>
    </row>
    <row r="759">
      <c r="K759" s="11"/>
      <c r="L759" s="11"/>
    </row>
    <row r="760">
      <c r="K760" s="11"/>
      <c r="L760" s="11"/>
    </row>
    <row r="761">
      <c r="K761" s="11"/>
      <c r="L761" s="11"/>
    </row>
    <row r="762">
      <c r="K762" s="11"/>
      <c r="L762" s="11"/>
    </row>
    <row r="763">
      <c r="K763" s="11"/>
      <c r="L763" s="11"/>
    </row>
    <row r="764">
      <c r="K764" s="11"/>
      <c r="L764" s="11"/>
    </row>
    <row r="765">
      <c r="K765" s="11"/>
      <c r="L765" s="11"/>
    </row>
    <row r="766">
      <c r="K766" s="11"/>
      <c r="L766" s="11"/>
    </row>
    <row r="767">
      <c r="K767" s="11"/>
      <c r="L767" s="11"/>
    </row>
    <row r="768">
      <c r="K768" s="11"/>
      <c r="L768" s="11"/>
    </row>
    <row r="769">
      <c r="K769" s="11"/>
      <c r="L769" s="11"/>
    </row>
    <row r="770">
      <c r="K770" s="11"/>
      <c r="L770" s="11"/>
    </row>
    <row r="771">
      <c r="K771" s="11"/>
      <c r="L771" s="11"/>
    </row>
    <row r="772">
      <c r="K772" s="11"/>
      <c r="L772" s="11"/>
    </row>
    <row r="773">
      <c r="K773" s="11"/>
      <c r="L773" s="11"/>
    </row>
    <row r="774">
      <c r="K774" s="11"/>
      <c r="L774" s="11"/>
    </row>
    <row r="775">
      <c r="K775" s="11"/>
      <c r="L775" s="11"/>
    </row>
    <row r="776">
      <c r="K776" s="11"/>
      <c r="L776" s="11"/>
    </row>
    <row r="777">
      <c r="K777" s="11"/>
      <c r="L777" s="11"/>
    </row>
    <row r="778">
      <c r="K778" s="11"/>
      <c r="L778" s="11"/>
    </row>
    <row r="779">
      <c r="K779" s="11"/>
      <c r="L779" s="11"/>
    </row>
    <row r="780">
      <c r="K780" s="11"/>
      <c r="L780" s="11"/>
    </row>
    <row r="781">
      <c r="K781" s="11"/>
      <c r="L781" s="11"/>
    </row>
    <row r="782">
      <c r="K782" s="11"/>
      <c r="L782" s="11"/>
    </row>
    <row r="783">
      <c r="K783" s="11"/>
      <c r="L783" s="11"/>
    </row>
    <row r="784">
      <c r="K784" s="11"/>
      <c r="L784" s="11"/>
    </row>
    <row r="785">
      <c r="K785" s="11"/>
      <c r="L785" s="11"/>
    </row>
    <row r="786">
      <c r="K786" s="11"/>
      <c r="L786" s="11"/>
    </row>
    <row r="787">
      <c r="K787" s="11"/>
      <c r="L787" s="11"/>
    </row>
    <row r="788">
      <c r="K788" s="11"/>
      <c r="L788" s="11"/>
    </row>
    <row r="789">
      <c r="K789" s="11"/>
      <c r="L789" s="11"/>
    </row>
    <row r="790">
      <c r="K790" s="11"/>
      <c r="L790" s="11"/>
    </row>
    <row r="791">
      <c r="K791" s="11"/>
      <c r="L791" s="11"/>
    </row>
    <row r="792">
      <c r="K792" s="11"/>
      <c r="L792" s="11"/>
    </row>
    <row r="793">
      <c r="K793" s="11"/>
      <c r="L793" s="11"/>
    </row>
    <row r="794">
      <c r="K794" s="11"/>
      <c r="L794" s="11"/>
    </row>
    <row r="795">
      <c r="K795" s="11"/>
      <c r="L795" s="11"/>
    </row>
    <row r="796">
      <c r="K796" s="11"/>
      <c r="L796" s="11"/>
    </row>
    <row r="797">
      <c r="K797" s="11"/>
      <c r="L797" s="11"/>
    </row>
    <row r="798">
      <c r="K798" s="11"/>
      <c r="L798" s="11"/>
    </row>
    <row r="799">
      <c r="K799" s="11"/>
      <c r="L799" s="11"/>
    </row>
    <row r="800">
      <c r="K800" s="11"/>
      <c r="L800" s="11"/>
    </row>
    <row r="801">
      <c r="K801" s="11"/>
      <c r="L801" s="11"/>
    </row>
    <row r="802">
      <c r="K802" s="11"/>
      <c r="L802" s="11"/>
    </row>
    <row r="803">
      <c r="K803" s="11"/>
      <c r="L803" s="11"/>
    </row>
    <row r="804">
      <c r="K804" s="11"/>
      <c r="L804" s="11"/>
    </row>
    <row r="805">
      <c r="K805" s="11"/>
      <c r="L805" s="11"/>
    </row>
    <row r="806">
      <c r="K806" s="11"/>
      <c r="L806" s="11"/>
    </row>
    <row r="807">
      <c r="K807" s="11"/>
      <c r="L807" s="11"/>
    </row>
    <row r="808">
      <c r="K808" s="11"/>
      <c r="L808" s="11"/>
    </row>
    <row r="809">
      <c r="K809" s="11"/>
      <c r="L809" s="11"/>
    </row>
    <row r="810">
      <c r="K810" s="11"/>
      <c r="L810" s="11"/>
    </row>
    <row r="811">
      <c r="K811" s="11"/>
      <c r="L811" s="11"/>
    </row>
    <row r="812">
      <c r="K812" s="11"/>
      <c r="L812" s="11"/>
    </row>
    <row r="813">
      <c r="K813" s="11"/>
      <c r="L813" s="11"/>
    </row>
    <row r="814">
      <c r="K814" s="11"/>
      <c r="L814" s="11"/>
    </row>
    <row r="815">
      <c r="K815" s="11"/>
      <c r="L815" s="11"/>
    </row>
    <row r="816">
      <c r="K816" s="11"/>
      <c r="L816" s="11"/>
    </row>
    <row r="817">
      <c r="K817" s="11"/>
      <c r="L817" s="11"/>
    </row>
    <row r="818">
      <c r="K818" s="11"/>
      <c r="L818" s="11"/>
    </row>
    <row r="819">
      <c r="K819" s="11"/>
      <c r="L819" s="11"/>
    </row>
    <row r="820">
      <c r="K820" s="11"/>
      <c r="L820" s="11"/>
    </row>
    <row r="821">
      <c r="K821" s="11"/>
      <c r="L821" s="11"/>
    </row>
    <row r="822">
      <c r="K822" s="11"/>
      <c r="L822" s="11"/>
    </row>
    <row r="823">
      <c r="K823" s="11"/>
      <c r="L823" s="11"/>
    </row>
    <row r="824">
      <c r="K824" s="11"/>
      <c r="L824" s="11"/>
    </row>
    <row r="825">
      <c r="K825" s="11"/>
      <c r="L825" s="11"/>
    </row>
    <row r="826">
      <c r="K826" s="11"/>
      <c r="L826" s="11"/>
    </row>
    <row r="827">
      <c r="K827" s="11"/>
      <c r="L827" s="11"/>
    </row>
    <row r="828">
      <c r="K828" s="11"/>
      <c r="L828" s="11"/>
    </row>
    <row r="829">
      <c r="K829" s="11"/>
      <c r="L829" s="11"/>
    </row>
    <row r="830">
      <c r="K830" s="11"/>
      <c r="L830" s="11"/>
    </row>
    <row r="831">
      <c r="K831" s="11"/>
      <c r="L831" s="11"/>
    </row>
    <row r="832">
      <c r="K832" s="11"/>
      <c r="L832" s="11"/>
    </row>
    <row r="833">
      <c r="K833" s="11"/>
      <c r="L833" s="11"/>
    </row>
    <row r="834">
      <c r="K834" s="11"/>
      <c r="L834" s="11"/>
    </row>
    <row r="835">
      <c r="K835" s="11"/>
      <c r="L835" s="11"/>
    </row>
    <row r="836">
      <c r="K836" s="11"/>
      <c r="L836" s="11"/>
    </row>
    <row r="837">
      <c r="K837" s="11"/>
      <c r="L837" s="11"/>
    </row>
    <row r="838">
      <c r="K838" s="11"/>
      <c r="L838" s="11"/>
    </row>
    <row r="839">
      <c r="K839" s="11"/>
      <c r="L839" s="11"/>
    </row>
    <row r="840">
      <c r="K840" s="11"/>
      <c r="L840" s="11"/>
    </row>
    <row r="841">
      <c r="K841" s="11"/>
      <c r="L841" s="11"/>
    </row>
    <row r="842">
      <c r="K842" s="11"/>
      <c r="L842" s="11"/>
    </row>
    <row r="843">
      <c r="K843" s="11"/>
      <c r="L843" s="11"/>
    </row>
    <row r="844">
      <c r="K844" s="11"/>
      <c r="L844" s="11"/>
    </row>
    <row r="845">
      <c r="K845" s="11"/>
      <c r="L845" s="11"/>
    </row>
    <row r="846">
      <c r="K846" s="11"/>
      <c r="L846" s="11"/>
    </row>
    <row r="847">
      <c r="K847" s="11"/>
      <c r="L847" s="11"/>
    </row>
    <row r="848">
      <c r="K848" s="11"/>
      <c r="L848" s="11"/>
    </row>
    <row r="849">
      <c r="K849" s="11"/>
      <c r="L849" s="11"/>
    </row>
    <row r="850">
      <c r="K850" s="11"/>
      <c r="L850" s="11"/>
    </row>
    <row r="851">
      <c r="K851" s="11"/>
      <c r="L851" s="11"/>
    </row>
    <row r="852">
      <c r="K852" s="11"/>
      <c r="L852" s="11"/>
    </row>
    <row r="853">
      <c r="K853" s="11"/>
      <c r="L853" s="11"/>
    </row>
    <row r="854">
      <c r="K854" s="11"/>
      <c r="L854" s="11"/>
    </row>
    <row r="855">
      <c r="K855" s="11"/>
      <c r="L855" s="11"/>
    </row>
    <row r="856">
      <c r="K856" s="11"/>
      <c r="L856" s="11"/>
    </row>
    <row r="857">
      <c r="K857" s="11"/>
      <c r="L857" s="11"/>
    </row>
    <row r="858">
      <c r="K858" s="11"/>
      <c r="L858" s="11"/>
    </row>
    <row r="859">
      <c r="K859" s="11"/>
      <c r="L859" s="11"/>
    </row>
    <row r="860">
      <c r="K860" s="11"/>
      <c r="L860" s="11"/>
    </row>
    <row r="861">
      <c r="K861" s="11"/>
      <c r="L861" s="11"/>
    </row>
    <row r="862">
      <c r="K862" s="11"/>
      <c r="L862" s="11"/>
    </row>
    <row r="863">
      <c r="K863" s="11"/>
      <c r="L863" s="11"/>
    </row>
    <row r="864">
      <c r="K864" s="11"/>
      <c r="L864" s="11"/>
    </row>
    <row r="865">
      <c r="K865" s="11"/>
      <c r="L865" s="11"/>
    </row>
    <row r="866">
      <c r="K866" s="11"/>
      <c r="L866" s="11"/>
    </row>
    <row r="867">
      <c r="K867" s="11"/>
      <c r="L867" s="11"/>
    </row>
    <row r="868">
      <c r="K868" s="11"/>
      <c r="L868" s="11"/>
    </row>
    <row r="869">
      <c r="K869" s="11"/>
      <c r="L869" s="11"/>
    </row>
    <row r="870">
      <c r="K870" s="11"/>
      <c r="L870" s="11"/>
    </row>
    <row r="871">
      <c r="K871" s="11"/>
      <c r="L871" s="11"/>
    </row>
    <row r="872">
      <c r="K872" s="11"/>
      <c r="L872" s="11"/>
    </row>
    <row r="873">
      <c r="K873" s="11"/>
      <c r="L873" s="11"/>
    </row>
    <row r="874">
      <c r="K874" s="11"/>
      <c r="L874" s="11"/>
    </row>
    <row r="875">
      <c r="K875" s="11"/>
      <c r="L875" s="11"/>
    </row>
    <row r="876">
      <c r="K876" s="11"/>
      <c r="L876" s="11"/>
    </row>
    <row r="877">
      <c r="K877" s="11"/>
      <c r="L877" s="11"/>
    </row>
    <row r="878">
      <c r="K878" s="11"/>
      <c r="L878" s="11"/>
    </row>
    <row r="879">
      <c r="K879" s="11"/>
      <c r="L879" s="11"/>
    </row>
    <row r="880">
      <c r="K880" s="11"/>
      <c r="L880" s="11"/>
    </row>
    <row r="881">
      <c r="K881" s="11"/>
      <c r="L881" s="11"/>
    </row>
    <row r="882">
      <c r="K882" s="11"/>
      <c r="L882" s="11"/>
    </row>
    <row r="883">
      <c r="K883" s="11"/>
      <c r="L883" s="11"/>
    </row>
    <row r="884">
      <c r="K884" s="11"/>
      <c r="L884" s="11"/>
    </row>
    <row r="885">
      <c r="K885" s="11"/>
      <c r="L885" s="11"/>
    </row>
    <row r="886">
      <c r="K886" s="11"/>
      <c r="L886" s="11"/>
    </row>
    <row r="887">
      <c r="K887" s="11"/>
      <c r="L887" s="11"/>
    </row>
    <row r="888">
      <c r="K888" s="11"/>
      <c r="L888" s="11"/>
    </row>
    <row r="889">
      <c r="K889" s="11"/>
      <c r="L889" s="11"/>
    </row>
    <row r="890">
      <c r="K890" s="11"/>
      <c r="L890" s="11"/>
    </row>
    <row r="891">
      <c r="K891" s="11"/>
      <c r="L891" s="11"/>
    </row>
    <row r="892">
      <c r="K892" s="11"/>
      <c r="L892" s="11"/>
    </row>
    <row r="893">
      <c r="K893" s="11"/>
      <c r="L893" s="11"/>
    </row>
    <row r="894">
      <c r="K894" s="11"/>
      <c r="L894" s="11"/>
    </row>
    <row r="895">
      <c r="K895" s="11"/>
      <c r="L895" s="11"/>
    </row>
    <row r="896">
      <c r="K896" s="11"/>
      <c r="L896" s="11"/>
    </row>
    <row r="897">
      <c r="K897" s="11"/>
      <c r="L897" s="11"/>
    </row>
    <row r="898">
      <c r="K898" s="11"/>
      <c r="L898" s="11"/>
    </row>
    <row r="899">
      <c r="K899" s="11"/>
      <c r="L899" s="11"/>
    </row>
    <row r="900">
      <c r="K900" s="11"/>
      <c r="L900" s="11"/>
    </row>
    <row r="901">
      <c r="K901" s="11"/>
      <c r="L901" s="11"/>
    </row>
    <row r="902">
      <c r="K902" s="11"/>
      <c r="L902" s="11"/>
    </row>
    <row r="903">
      <c r="K903" s="11"/>
      <c r="L903" s="11"/>
    </row>
    <row r="904">
      <c r="K904" s="11"/>
      <c r="L904" s="11"/>
    </row>
    <row r="905">
      <c r="K905" s="11"/>
      <c r="L905" s="11"/>
    </row>
    <row r="906">
      <c r="K906" s="11"/>
      <c r="L906" s="11"/>
    </row>
    <row r="907">
      <c r="K907" s="11"/>
      <c r="L907" s="11"/>
    </row>
    <row r="908">
      <c r="K908" s="11"/>
      <c r="L908" s="11"/>
    </row>
    <row r="909">
      <c r="K909" s="11"/>
      <c r="L909" s="11"/>
    </row>
    <row r="910">
      <c r="K910" s="11"/>
      <c r="L910" s="11"/>
    </row>
    <row r="911">
      <c r="K911" s="11"/>
      <c r="L911" s="11"/>
    </row>
    <row r="912">
      <c r="K912" s="11"/>
      <c r="L912" s="11"/>
    </row>
    <row r="913">
      <c r="K913" s="11"/>
      <c r="L913" s="11"/>
    </row>
    <row r="914">
      <c r="K914" s="11"/>
      <c r="L914" s="11"/>
    </row>
    <row r="915">
      <c r="K915" s="11"/>
      <c r="L915" s="11"/>
    </row>
    <row r="916">
      <c r="K916" s="11"/>
      <c r="L916" s="11"/>
    </row>
    <row r="917">
      <c r="K917" s="11"/>
      <c r="L917" s="11"/>
    </row>
    <row r="918">
      <c r="K918" s="11"/>
      <c r="L918" s="11"/>
    </row>
    <row r="919">
      <c r="K919" s="11"/>
      <c r="L919" s="11"/>
    </row>
    <row r="920">
      <c r="K920" s="11"/>
      <c r="L920" s="11"/>
    </row>
    <row r="921">
      <c r="K921" s="11"/>
      <c r="L921" s="11"/>
    </row>
    <row r="922">
      <c r="K922" s="11"/>
      <c r="L922" s="11"/>
    </row>
    <row r="923">
      <c r="K923" s="11"/>
      <c r="L923" s="11"/>
    </row>
    <row r="924">
      <c r="K924" s="11"/>
      <c r="L924" s="11"/>
    </row>
    <row r="925">
      <c r="K925" s="11"/>
      <c r="L925" s="11"/>
    </row>
    <row r="926">
      <c r="K926" s="11"/>
      <c r="L926" s="11"/>
    </row>
    <row r="927">
      <c r="K927" s="11"/>
      <c r="L927" s="11"/>
    </row>
    <row r="928">
      <c r="K928" s="11"/>
      <c r="L928" s="11"/>
    </row>
    <row r="929">
      <c r="K929" s="11"/>
      <c r="L929" s="11"/>
    </row>
    <row r="930">
      <c r="K930" s="11"/>
      <c r="L930" s="11"/>
    </row>
    <row r="931">
      <c r="K931" s="11"/>
      <c r="L931" s="11"/>
    </row>
    <row r="932">
      <c r="K932" s="11"/>
      <c r="L932" s="11"/>
    </row>
    <row r="933">
      <c r="K933" s="11"/>
      <c r="L933" s="11"/>
    </row>
    <row r="934">
      <c r="K934" s="11"/>
      <c r="L934" s="11"/>
    </row>
    <row r="935">
      <c r="K935" s="11"/>
      <c r="L935" s="11"/>
    </row>
    <row r="936">
      <c r="K936" s="11"/>
      <c r="L936" s="11"/>
    </row>
    <row r="937">
      <c r="K937" s="11"/>
      <c r="L937" s="11"/>
    </row>
    <row r="938">
      <c r="K938" s="11"/>
      <c r="L938" s="11"/>
    </row>
    <row r="939">
      <c r="K939" s="11"/>
      <c r="L939" s="11"/>
    </row>
    <row r="940">
      <c r="K940" s="11"/>
      <c r="L940" s="11"/>
    </row>
    <row r="941">
      <c r="K941" s="11"/>
      <c r="L941" s="11"/>
    </row>
    <row r="942">
      <c r="K942" s="11"/>
      <c r="L942" s="11"/>
    </row>
    <row r="943">
      <c r="K943" s="11"/>
      <c r="L943" s="11"/>
    </row>
    <row r="944">
      <c r="K944" s="11"/>
      <c r="L944" s="11"/>
    </row>
    <row r="945">
      <c r="K945" s="11"/>
      <c r="L945" s="11"/>
    </row>
    <row r="946">
      <c r="K946" s="11"/>
      <c r="L946" s="11"/>
    </row>
    <row r="947">
      <c r="K947" s="11"/>
      <c r="L947" s="11"/>
    </row>
    <row r="948">
      <c r="K948" s="11"/>
      <c r="L948" s="11"/>
    </row>
    <row r="949">
      <c r="K949" s="11"/>
      <c r="L949" s="11"/>
    </row>
    <row r="950">
      <c r="K950" s="11"/>
      <c r="L950" s="11"/>
    </row>
    <row r="951">
      <c r="K951" s="11"/>
      <c r="L951" s="11"/>
    </row>
    <row r="952">
      <c r="K952" s="11"/>
      <c r="L952" s="11"/>
    </row>
    <row r="953">
      <c r="K953" s="11"/>
      <c r="L953" s="11"/>
    </row>
    <row r="954">
      <c r="K954" s="11"/>
      <c r="L954" s="11"/>
    </row>
    <row r="955">
      <c r="K955" s="11"/>
      <c r="L955" s="11"/>
    </row>
    <row r="956">
      <c r="K956" s="11"/>
      <c r="L956" s="11"/>
    </row>
    <row r="957">
      <c r="K957" s="11"/>
      <c r="L957" s="11"/>
    </row>
    <row r="958">
      <c r="K958" s="11"/>
      <c r="L958" s="11"/>
    </row>
    <row r="959">
      <c r="K959" s="11"/>
      <c r="L959" s="11"/>
    </row>
    <row r="960">
      <c r="K960" s="11"/>
      <c r="L960" s="11"/>
    </row>
    <row r="961">
      <c r="K961" s="11"/>
      <c r="L961" s="11"/>
    </row>
    <row r="962">
      <c r="K962" s="11"/>
      <c r="L962" s="11"/>
    </row>
    <row r="963">
      <c r="K963" s="11"/>
      <c r="L963" s="11"/>
    </row>
    <row r="964">
      <c r="K964" s="11"/>
      <c r="L964" s="11"/>
    </row>
    <row r="965">
      <c r="K965" s="11"/>
      <c r="L965" s="11"/>
    </row>
    <row r="966">
      <c r="K966" s="11"/>
      <c r="L966" s="11"/>
    </row>
    <row r="967">
      <c r="K967" s="11"/>
      <c r="L967" s="11"/>
    </row>
    <row r="968">
      <c r="K968" s="11"/>
      <c r="L968" s="11"/>
    </row>
    <row r="969">
      <c r="K969" s="11"/>
      <c r="L969" s="11"/>
    </row>
    <row r="970">
      <c r="K970" s="11"/>
      <c r="L970" s="11"/>
    </row>
    <row r="971">
      <c r="K971" s="11"/>
      <c r="L971" s="11"/>
    </row>
    <row r="972">
      <c r="K972" s="11"/>
      <c r="L972" s="11"/>
    </row>
    <row r="973">
      <c r="K973" s="11"/>
      <c r="L973" s="11"/>
    </row>
    <row r="974">
      <c r="K974" s="11"/>
      <c r="L974" s="11"/>
    </row>
    <row r="975">
      <c r="K975" s="11"/>
      <c r="L975" s="11"/>
    </row>
    <row r="976">
      <c r="K976" s="11"/>
      <c r="L976" s="11"/>
    </row>
    <row r="977">
      <c r="K977" s="11"/>
      <c r="L977" s="11"/>
    </row>
    <row r="978">
      <c r="K978" s="11"/>
      <c r="L978" s="11"/>
    </row>
    <row r="979">
      <c r="K979" s="11"/>
      <c r="L979" s="11"/>
    </row>
    <row r="980">
      <c r="K980" s="11"/>
      <c r="L980" s="11"/>
    </row>
    <row r="981">
      <c r="K981" s="11"/>
      <c r="L981" s="11"/>
    </row>
    <row r="982">
      <c r="K982" s="11"/>
      <c r="L982" s="11"/>
    </row>
    <row r="983">
      <c r="K983" s="11"/>
      <c r="L983" s="11"/>
    </row>
    <row r="984">
      <c r="K984" s="11"/>
      <c r="L984" s="11"/>
    </row>
    <row r="985">
      <c r="K985" s="11"/>
      <c r="L985" s="11"/>
    </row>
    <row r="986">
      <c r="K986" s="11"/>
      <c r="L986" s="11"/>
    </row>
    <row r="987">
      <c r="K987" s="11"/>
      <c r="L987" s="11"/>
    </row>
    <row r="988">
      <c r="K988" s="11"/>
      <c r="L988" s="11"/>
    </row>
    <row r="989">
      <c r="K989" s="11"/>
      <c r="L989" s="11"/>
    </row>
    <row r="990">
      <c r="K990" s="11"/>
      <c r="L990" s="11"/>
    </row>
    <row r="991">
      <c r="K991" s="11"/>
      <c r="L991" s="11"/>
    </row>
    <row r="992">
      <c r="K992" s="11"/>
      <c r="L992" s="11"/>
    </row>
    <row r="993">
      <c r="K993" s="11"/>
      <c r="L993" s="11"/>
    </row>
    <row r="994">
      <c r="K994" s="11"/>
      <c r="L994" s="11"/>
    </row>
    <row r="995">
      <c r="K995" s="11"/>
      <c r="L995" s="11"/>
    </row>
    <row r="996">
      <c r="K996" s="11"/>
      <c r="L996" s="11"/>
    </row>
    <row r="997">
      <c r="K997" s="11"/>
      <c r="L997" s="11"/>
    </row>
    <row r="998">
      <c r="K998" s="11"/>
      <c r="L998" s="11"/>
    </row>
    <row r="999">
      <c r="K999" s="11"/>
      <c r="L999" s="11"/>
    </row>
    <row r="1000">
      <c r="K1000" s="11"/>
      <c r="L1000" s="11"/>
    </row>
  </sheetData>
  <mergeCells count="1">
    <mergeCell ref="E57:F57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152</v>
      </c>
      <c r="B1" s="12" t="s">
        <v>153</v>
      </c>
      <c r="C1" s="12" t="s">
        <v>154</v>
      </c>
      <c r="D1" s="12" t="s">
        <v>1</v>
      </c>
      <c r="E1" s="12" t="s">
        <v>155</v>
      </c>
      <c r="F1" s="12" t="s">
        <v>156</v>
      </c>
      <c r="G1" s="12" t="s">
        <v>157</v>
      </c>
      <c r="H1" s="12" t="s">
        <v>158</v>
      </c>
      <c r="I1" s="12" t="s">
        <v>159</v>
      </c>
      <c r="J1" s="12" t="s">
        <v>160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3">
        <v>44396.0</v>
      </c>
      <c r="B2" s="14" t="s">
        <v>161</v>
      </c>
      <c r="C2" s="14" t="s">
        <v>16</v>
      </c>
      <c r="D2" s="14" t="s">
        <v>15</v>
      </c>
      <c r="E2" s="15">
        <v>1.0</v>
      </c>
      <c r="F2" s="15">
        <v>1.0</v>
      </c>
      <c r="G2" s="16">
        <v>-61.68254</v>
      </c>
      <c r="H2" s="16">
        <v>17.0423</v>
      </c>
      <c r="I2" s="14" t="s">
        <v>162</v>
      </c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3">
        <v>44396.0</v>
      </c>
      <c r="B3" s="14" t="s">
        <v>161</v>
      </c>
      <c r="C3" s="14" t="s">
        <v>48</v>
      </c>
      <c r="D3" s="14" t="s">
        <v>47</v>
      </c>
      <c r="E3" s="15">
        <v>1.0</v>
      </c>
      <c r="F3" s="15">
        <v>2.0</v>
      </c>
      <c r="G3" s="16">
        <v>-61.67191</v>
      </c>
      <c r="H3" s="16">
        <v>17.04817</v>
      </c>
      <c r="I3" s="14" t="s">
        <v>163</v>
      </c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3">
        <v>44397.0</v>
      </c>
      <c r="B4" s="14" t="s">
        <v>164</v>
      </c>
      <c r="C4" s="14" t="s">
        <v>19</v>
      </c>
      <c r="D4" s="14" t="s">
        <v>18</v>
      </c>
      <c r="E4" s="15">
        <v>2.0</v>
      </c>
      <c r="F4" s="15">
        <v>7.0</v>
      </c>
      <c r="G4" s="17">
        <f>-61-40.068/60</f>
        <v>-61.6678</v>
      </c>
      <c r="H4" s="17">
        <f>17+4.533/60</f>
        <v>17.07555</v>
      </c>
      <c r="I4" s="14" t="s">
        <v>165</v>
      </c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">
        <v>44397.0</v>
      </c>
      <c r="B5" s="14" t="s">
        <v>166</v>
      </c>
      <c r="C5" s="14" t="s">
        <v>51</v>
      </c>
      <c r="D5" s="14" t="s">
        <v>50</v>
      </c>
      <c r="E5" s="15">
        <v>1.0</v>
      </c>
      <c r="F5" s="15">
        <v>3.0</v>
      </c>
      <c r="G5" s="16">
        <v>-61.66522</v>
      </c>
      <c r="H5" s="16">
        <v>17.08215</v>
      </c>
      <c r="I5" s="14" t="s">
        <v>165</v>
      </c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3">
        <v>44397.0</v>
      </c>
      <c r="B6" s="14" t="s">
        <v>166</v>
      </c>
      <c r="C6" s="14" t="s">
        <v>51</v>
      </c>
      <c r="D6" s="14" t="s">
        <v>52</v>
      </c>
      <c r="E6" s="15">
        <v>2.0</v>
      </c>
      <c r="F6" s="15">
        <v>1.0</v>
      </c>
      <c r="G6" s="17">
        <f>-61-39.912/60</f>
        <v>-61.6652</v>
      </c>
      <c r="H6" s="16">
        <f>17+4.917/60</f>
        <v>17.08195</v>
      </c>
      <c r="I6" s="14" t="s">
        <v>165</v>
      </c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3">
        <v>44397.0</v>
      </c>
      <c r="B7" s="14" t="s">
        <v>166</v>
      </c>
      <c r="C7" s="14" t="s">
        <v>51</v>
      </c>
      <c r="D7" s="14" t="s">
        <v>53</v>
      </c>
      <c r="E7" s="15">
        <v>2.0</v>
      </c>
      <c r="F7" s="15">
        <v>2.0</v>
      </c>
      <c r="G7" s="16">
        <f>-61-39.815/60</f>
        <v>-61.66358333</v>
      </c>
      <c r="H7" s="17">
        <f>17+4.61/60</f>
        <v>17.07683333</v>
      </c>
      <c r="I7" s="14" t="s">
        <v>165</v>
      </c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3">
        <v>44397.0</v>
      </c>
      <c r="B8" s="14" t="s">
        <v>166</v>
      </c>
      <c r="C8" s="14" t="s">
        <v>51</v>
      </c>
      <c r="D8" s="14" t="s">
        <v>54</v>
      </c>
      <c r="E8" s="15">
        <v>2.0</v>
      </c>
      <c r="F8" s="15">
        <v>3.0</v>
      </c>
      <c r="G8" s="17">
        <f>-61-39.762/60</f>
        <v>-61.6627</v>
      </c>
      <c r="H8" s="17">
        <f>17+4.598/60</f>
        <v>17.07663333</v>
      </c>
      <c r="I8" s="14" t="s">
        <v>162</v>
      </c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3">
        <v>44397.0</v>
      </c>
      <c r="B9" s="14" t="s">
        <v>166</v>
      </c>
      <c r="C9" s="14" t="s">
        <v>51</v>
      </c>
      <c r="D9" s="14" t="s">
        <v>56</v>
      </c>
      <c r="E9" s="15">
        <v>2.0</v>
      </c>
      <c r="F9" s="15">
        <v>4.0</v>
      </c>
      <c r="G9" s="17">
        <f>-61-39.883/60</f>
        <v>-61.66471667</v>
      </c>
      <c r="H9" s="17">
        <f>17+4.51/60</f>
        <v>17.07516667</v>
      </c>
      <c r="I9" s="14" t="s">
        <v>165</v>
      </c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>
        <v>44397.0</v>
      </c>
      <c r="B10" s="14" t="s">
        <v>164</v>
      </c>
      <c r="C10" s="14" t="s">
        <v>51</v>
      </c>
      <c r="D10" s="14" t="s">
        <v>58</v>
      </c>
      <c r="E10" s="15">
        <v>2.0</v>
      </c>
      <c r="F10" s="15">
        <v>6.0</v>
      </c>
      <c r="G10" s="17">
        <f>-61-39.898/60</f>
        <v>-61.66496667</v>
      </c>
      <c r="H10" s="17">
        <f>17+4.478/60</f>
        <v>17.07463333</v>
      </c>
      <c r="I10" s="14" t="s">
        <v>165</v>
      </c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3">
        <v>44397.0</v>
      </c>
      <c r="B11" s="14" t="s">
        <v>164</v>
      </c>
      <c r="C11" s="14" t="s">
        <v>51</v>
      </c>
      <c r="D11" s="14" t="s">
        <v>115</v>
      </c>
      <c r="E11" s="15">
        <v>2.0</v>
      </c>
      <c r="F11" s="15">
        <v>5.0</v>
      </c>
      <c r="G11" s="16">
        <f>-61-39.892/60</f>
        <v>-61.66486667</v>
      </c>
      <c r="H11" s="17">
        <f>17+4.48/60</f>
        <v>17.07466667</v>
      </c>
      <c r="I11" s="14" t="s">
        <v>165</v>
      </c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8">
        <v>44398.0</v>
      </c>
      <c r="B12" s="19" t="s">
        <v>161</v>
      </c>
      <c r="C12" s="19" t="s">
        <v>23</v>
      </c>
      <c r="D12" s="19" t="s">
        <v>22</v>
      </c>
      <c r="E12" s="20">
        <v>1.0</v>
      </c>
      <c r="F12" s="20">
        <v>4.0</v>
      </c>
      <c r="G12" s="21">
        <v>-61.72996</v>
      </c>
      <c r="H12" s="21">
        <v>17.16702</v>
      </c>
      <c r="I12" s="19" t="s">
        <v>162</v>
      </c>
      <c r="J12" s="1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8">
        <v>44398.0</v>
      </c>
      <c r="B13" s="19" t="s">
        <v>164</v>
      </c>
      <c r="C13" s="19" t="s">
        <v>23</v>
      </c>
      <c r="D13" s="19" t="s">
        <v>25</v>
      </c>
      <c r="E13" s="20" t="s">
        <v>167</v>
      </c>
      <c r="F13" s="20">
        <v>8.0</v>
      </c>
      <c r="G13" s="22">
        <v>-61.73107</v>
      </c>
      <c r="H13" s="21">
        <v>17.16514</v>
      </c>
      <c r="I13" s="19" t="s">
        <v>165</v>
      </c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3">
        <v>44398.0</v>
      </c>
      <c r="B14" s="14" t="s">
        <v>164</v>
      </c>
      <c r="C14" s="19" t="s">
        <v>23</v>
      </c>
      <c r="D14" s="14" t="s">
        <v>28</v>
      </c>
      <c r="E14" s="15">
        <v>2.0</v>
      </c>
      <c r="F14" s="15">
        <v>11.0</v>
      </c>
      <c r="G14" s="24">
        <v>-61.73129</v>
      </c>
      <c r="H14" s="24">
        <v>17.16578</v>
      </c>
      <c r="I14" s="25" t="s">
        <v>162</v>
      </c>
      <c r="J14" s="2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3">
        <v>44398.0</v>
      </c>
      <c r="B15" s="14" t="s">
        <v>161</v>
      </c>
      <c r="C15" s="14" t="s">
        <v>32</v>
      </c>
      <c r="D15" s="14" t="s">
        <v>31</v>
      </c>
      <c r="E15" s="15">
        <v>2.0</v>
      </c>
      <c r="F15" s="15">
        <v>13.0</v>
      </c>
      <c r="G15" s="24">
        <v>-61.72346</v>
      </c>
      <c r="H15" s="24">
        <v>17.14907</v>
      </c>
      <c r="I15" s="14" t="s">
        <v>162</v>
      </c>
      <c r="J15" s="1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3">
        <v>44398.0</v>
      </c>
      <c r="B16" s="14" t="s">
        <v>164</v>
      </c>
      <c r="C16" s="14" t="s">
        <v>34</v>
      </c>
      <c r="D16" s="14" t="s">
        <v>33</v>
      </c>
      <c r="E16" s="15">
        <v>2.0</v>
      </c>
      <c r="F16" s="15">
        <v>16.0</v>
      </c>
      <c r="G16" s="21">
        <v>-61.72128</v>
      </c>
      <c r="H16" s="21">
        <v>17.13977</v>
      </c>
      <c r="I16" s="14" t="s">
        <v>165</v>
      </c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3">
        <v>44398.0</v>
      </c>
      <c r="B17" s="14" t="s">
        <v>161</v>
      </c>
      <c r="C17" s="14" t="s">
        <v>32</v>
      </c>
      <c r="D17" s="14" t="s">
        <v>61</v>
      </c>
      <c r="E17" s="15">
        <v>2.0</v>
      </c>
      <c r="F17" s="15">
        <v>12.0</v>
      </c>
      <c r="G17" s="24">
        <v>-61.72344</v>
      </c>
      <c r="H17" s="24">
        <v>17.14898</v>
      </c>
      <c r="I17" s="14" t="s">
        <v>162</v>
      </c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3">
        <v>44398.0</v>
      </c>
      <c r="B18" s="14" t="s">
        <v>164</v>
      </c>
      <c r="C18" s="14" t="s">
        <v>34</v>
      </c>
      <c r="D18" s="14" t="s">
        <v>63</v>
      </c>
      <c r="E18" s="15">
        <v>2.0</v>
      </c>
      <c r="F18" s="15">
        <v>14.0</v>
      </c>
      <c r="G18" s="15">
        <v>-61.7214</v>
      </c>
      <c r="H18" s="24">
        <v>17.14121</v>
      </c>
      <c r="I18" s="14" t="s">
        <v>162</v>
      </c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3">
        <v>44398.0</v>
      </c>
      <c r="B19" s="14" t="s">
        <v>164</v>
      </c>
      <c r="C19" s="14" t="s">
        <v>34</v>
      </c>
      <c r="D19" s="14" t="s">
        <v>65</v>
      </c>
      <c r="E19" s="15">
        <v>2.0</v>
      </c>
      <c r="F19" s="15">
        <v>18.0</v>
      </c>
      <c r="G19" s="22">
        <v>-61.72119</v>
      </c>
      <c r="H19" s="22">
        <v>17.13962</v>
      </c>
      <c r="I19" s="14" t="s">
        <v>163</v>
      </c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3">
        <v>44398.0</v>
      </c>
      <c r="B20" s="14" t="s">
        <v>161</v>
      </c>
      <c r="C20" s="19" t="s">
        <v>23</v>
      </c>
      <c r="D20" s="14" t="s">
        <v>59</v>
      </c>
      <c r="E20" s="15">
        <v>1.0</v>
      </c>
      <c r="F20" s="15">
        <v>5.0</v>
      </c>
      <c r="G20" s="17">
        <v>-61.730005</v>
      </c>
      <c r="H20" s="16">
        <v>17.166993</v>
      </c>
      <c r="I20" s="14" t="s">
        <v>162</v>
      </c>
      <c r="J20" s="27" t="s">
        <v>168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3">
        <v>44398.0</v>
      </c>
      <c r="B21" s="14" t="s">
        <v>164</v>
      </c>
      <c r="C21" s="19" t="s">
        <v>23</v>
      </c>
      <c r="D21" s="14" t="s">
        <v>60</v>
      </c>
      <c r="E21" s="15">
        <v>2.0</v>
      </c>
      <c r="F21" s="15">
        <v>9.0</v>
      </c>
      <c r="G21" s="24">
        <v>-61.73041</v>
      </c>
      <c r="H21" s="24">
        <v>17.16488</v>
      </c>
      <c r="I21" s="14" t="s">
        <v>165</v>
      </c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3">
        <v>44398.0</v>
      </c>
      <c r="B22" s="14" t="s">
        <v>164</v>
      </c>
      <c r="C22" s="19" t="s">
        <v>23</v>
      </c>
      <c r="D22" s="14" t="s">
        <v>117</v>
      </c>
      <c r="E22" s="15">
        <v>2.0</v>
      </c>
      <c r="F22" s="15">
        <v>10.0</v>
      </c>
      <c r="G22" s="24">
        <v>-61.73036</v>
      </c>
      <c r="H22" s="24">
        <v>17.16483</v>
      </c>
      <c r="I22" s="14" t="s">
        <v>163</v>
      </c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3">
        <v>44398.0</v>
      </c>
      <c r="B23" s="14" t="s">
        <v>164</v>
      </c>
      <c r="C23" s="14" t="s">
        <v>34</v>
      </c>
      <c r="D23" s="14" t="s">
        <v>118</v>
      </c>
      <c r="E23" s="15">
        <v>2.0</v>
      </c>
      <c r="F23" s="15">
        <v>15.0</v>
      </c>
      <c r="G23" s="24">
        <v>-61.72192</v>
      </c>
      <c r="H23" s="24">
        <v>17.14175</v>
      </c>
      <c r="I23" s="14" t="s">
        <v>165</v>
      </c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3">
        <v>44398.0</v>
      </c>
      <c r="B24" s="14" t="s">
        <v>164</v>
      </c>
      <c r="C24" s="14" t="s">
        <v>34</v>
      </c>
      <c r="D24" s="14" t="s">
        <v>120</v>
      </c>
      <c r="E24" s="15" t="s">
        <v>167</v>
      </c>
      <c r="F24" s="15">
        <v>17.0</v>
      </c>
      <c r="G24" s="15">
        <v>-61.721907</v>
      </c>
      <c r="H24" s="15">
        <v>17.140289</v>
      </c>
      <c r="I24" s="14" t="s">
        <v>165</v>
      </c>
      <c r="J24" s="28" t="s">
        <v>169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3">
        <v>44399.0</v>
      </c>
      <c r="B25" s="14" t="s">
        <v>164</v>
      </c>
      <c r="C25" s="14" t="s">
        <v>37</v>
      </c>
      <c r="D25" s="14" t="s">
        <v>36</v>
      </c>
      <c r="E25" s="15" t="s">
        <v>170</v>
      </c>
      <c r="F25" s="15">
        <v>6.0</v>
      </c>
      <c r="G25" s="21">
        <v>-61.66287</v>
      </c>
      <c r="H25" s="21">
        <v>17.0655</v>
      </c>
      <c r="I25" s="14" t="s">
        <v>163</v>
      </c>
      <c r="J25" s="14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3">
        <v>44399.0</v>
      </c>
      <c r="B26" s="14" t="s">
        <v>164</v>
      </c>
      <c r="C26" s="14" t="s">
        <v>37</v>
      </c>
      <c r="D26" s="14" t="s">
        <v>66</v>
      </c>
      <c r="E26" s="15" t="s">
        <v>170</v>
      </c>
      <c r="F26" s="15">
        <v>7.0</v>
      </c>
      <c r="G26" s="24">
        <v>-61.662417</v>
      </c>
      <c r="H26" s="15">
        <v>17.065383</v>
      </c>
      <c r="I26" s="14" t="s">
        <v>163</v>
      </c>
      <c r="J26" s="28" t="s">
        <v>171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3">
        <v>44399.0</v>
      </c>
      <c r="B27" s="14" t="s">
        <v>164</v>
      </c>
      <c r="C27" s="14" t="s">
        <v>37</v>
      </c>
      <c r="D27" s="14" t="s">
        <v>69</v>
      </c>
      <c r="E27" s="15" t="s">
        <v>170</v>
      </c>
      <c r="F27" s="15">
        <v>9.0</v>
      </c>
      <c r="G27" s="22">
        <v>-61.66278</v>
      </c>
      <c r="H27" s="21">
        <v>17.06577</v>
      </c>
      <c r="I27" s="14" t="s">
        <v>163</v>
      </c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3">
        <v>44399.0</v>
      </c>
      <c r="B28" s="14" t="s">
        <v>164</v>
      </c>
      <c r="C28" s="14" t="s">
        <v>37</v>
      </c>
      <c r="D28" s="14" t="s">
        <v>122</v>
      </c>
      <c r="E28" s="15" t="s">
        <v>170</v>
      </c>
      <c r="F28" s="15">
        <v>8.0</v>
      </c>
      <c r="G28" s="21">
        <v>-61.6627</v>
      </c>
      <c r="H28" s="22">
        <v>17.06586</v>
      </c>
      <c r="I28" s="14" t="s">
        <v>162</v>
      </c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29">
        <v>44404.0</v>
      </c>
      <c r="B29" s="14" t="s">
        <v>164</v>
      </c>
      <c r="C29" s="14" t="s">
        <v>72</v>
      </c>
      <c r="D29" s="14" t="s">
        <v>71</v>
      </c>
      <c r="E29" s="15">
        <v>1.0</v>
      </c>
      <c r="F29" s="15">
        <v>10.0</v>
      </c>
      <c r="G29" s="15">
        <v>-61.66769</v>
      </c>
      <c r="H29" s="15">
        <v>17.05256</v>
      </c>
      <c r="I29" s="14" t="s">
        <v>163</v>
      </c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9">
        <v>44404.0</v>
      </c>
      <c r="B30" s="14" t="s">
        <v>164</v>
      </c>
      <c r="C30" s="14" t="s">
        <v>72</v>
      </c>
      <c r="D30" s="14" t="s">
        <v>74</v>
      </c>
      <c r="E30" s="15">
        <v>1.0</v>
      </c>
      <c r="F30" s="15">
        <v>11.0</v>
      </c>
      <c r="G30" s="15">
        <v>-61.66991</v>
      </c>
      <c r="H30" s="15">
        <v>17.05228</v>
      </c>
      <c r="I30" s="14" t="s">
        <v>163</v>
      </c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9">
        <v>44404.0</v>
      </c>
      <c r="B31" s="14" t="s">
        <v>161</v>
      </c>
      <c r="C31" s="14" t="s">
        <v>34</v>
      </c>
      <c r="D31" s="14" t="s">
        <v>76</v>
      </c>
      <c r="E31" s="15">
        <v>1.0</v>
      </c>
      <c r="F31" s="15">
        <v>12.0</v>
      </c>
      <c r="G31" s="15">
        <v>-61.7216</v>
      </c>
      <c r="H31" s="15">
        <v>17.14219</v>
      </c>
      <c r="I31" s="14" t="s">
        <v>163</v>
      </c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9">
        <v>44404.0</v>
      </c>
      <c r="B32" s="14" t="s">
        <v>161</v>
      </c>
      <c r="C32" s="14" t="s">
        <v>34</v>
      </c>
      <c r="D32" s="14" t="s">
        <v>78</v>
      </c>
      <c r="E32" s="15">
        <v>1.0</v>
      </c>
      <c r="F32" s="15">
        <v>13.0</v>
      </c>
      <c r="G32" s="15">
        <v>-61.7211</v>
      </c>
      <c r="H32" s="15">
        <v>17.1406</v>
      </c>
      <c r="I32" s="14" t="s">
        <v>163</v>
      </c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9">
        <v>44404.0</v>
      </c>
      <c r="B33" s="14" t="s">
        <v>161</v>
      </c>
      <c r="C33" s="14" t="s">
        <v>34</v>
      </c>
      <c r="D33" s="14" t="s">
        <v>79</v>
      </c>
      <c r="E33" s="15">
        <v>1.0</v>
      </c>
      <c r="F33" s="15">
        <v>16.0</v>
      </c>
      <c r="G33" s="15">
        <v>-61.72181</v>
      </c>
      <c r="H33" s="15">
        <v>17.13997</v>
      </c>
      <c r="I33" s="14" t="s">
        <v>162</v>
      </c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9">
        <v>44404.0</v>
      </c>
      <c r="B34" s="14" t="s">
        <v>161</v>
      </c>
      <c r="C34" s="14" t="s">
        <v>34</v>
      </c>
      <c r="D34" s="14" t="s">
        <v>80</v>
      </c>
      <c r="E34" s="15">
        <v>1.0</v>
      </c>
      <c r="F34" s="15">
        <v>17.0</v>
      </c>
      <c r="G34" s="15">
        <v>-61.72385</v>
      </c>
      <c r="H34" s="15">
        <v>17.13969</v>
      </c>
      <c r="I34" s="14" t="s">
        <v>162</v>
      </c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9">
        <v>44404.0</v>
      </c>
      <c r="B35" s="14" t="s">
        <v>161</v>
      </c>
      <c r="C35" s="14" t="s">
        <v>32</v>
      </c>
      <c r="D35" s="14" t="s">
        <v>81</v>
      </c>
      <c r="E35" s="15">
        <v>1.0</v>
      </c>
      <c r="F35" s="15">
        <v>18.0</v>
      </c>
      <c r="G35" s="15">
        <v>-61.723195</v>
      </c>
      <c r="H35" s="15">
        <v>17.148231</v>
      </c>
      <c r="I35" s="14" t="s">
        <v>163</v>
      </c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9">
        <v>44404.0</v>
      </c>
      <c r="B36" s="14" t="s">
        <v>161</v>
      </c>
      <c r="C36" s="14" t="s">
        <v>32</v>
      </c>
      <c r="D36" s="14" t="s">
        <v>82</v>
      </c>
      <c r="E36" s="15">
        <v>1.0</v>
      </c>
      <c r="F36" s="15">
        <v>19.0</v>
      </c>
      <c r="G36" s="15">
        <v>-61.723116</v>
      </c>
      <c r="H36" s="15">
        <v>17.147896</v>
      </c>
      <c r="I36" s="14" t="s">
        <v>163</v>
      </c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9">
        <v>44404.0</v>
      </c>
      <c r="B37" s="14" t="s">
        <v>161</v>
      </c>
      <c r="C37" s="14" t="s">
        <v>32</v>
      </c>
      <c r="D37" s="14" t="s">
        <v>83</v>
      </c>
      <c r="E37" s="15">
        <v>1.0</v>
      </c>
      <c r="F37" s="15">
        <v>21.0</v>
      </c>
      <c r="G37" s="15">
        <v>-61.72286</v>
      </c>
      <c r="H37" s="15">
        <v>17.14703</v>
      </c>
      <c r="I37" s="14" t="s">
        <v>163</v>
      </c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9">
        <v>44405.0</v>
      </c>
      <c r="B38" s="14" t="s">
        <v>161</v>
      </c>
      <c r="C38" s="14" t="s">
        <v>34</v>
      </c>
      <c r="D38" s="14" t="s">
        <v>39</v>
      </c>
      <c r="E38" s="15">
        <v>1.0</v>
      </c>
      <c r="F38" s="15">
        <v>14.0</v>
      </c>
      <c r="G38" s="15">
        <v>-61.7209</v>
      </c>
      <c r="H38" s="15">
        <v>17.14007</v>
      </c>
      <c r="I38" s="14" t="s">
        <v>162</v>
      </c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9">
        <v>44405.0</v>
      </c>
      <c r="B39" s="14" t="s">
        <v>161</v>
      </c>
      <c r="C39" s="14" t="s">
        <v>34</v>
      </c>
      <c r="D39" s="14" t="s">
        <v>124</v>
      </c>
      <c r="E39" s="15">
        <v>1.0</v>
      </c>
      <c r="F39" s="15">
        <v>15.0</v>
      </c>
      <c r="G39" s="15">
        <v>-61.72078</v>
      </c>
      <c r="H39" s="15">
        <v>17.14029</v>
      </c>
      <c r="I39" s="14" t="s">
        <v>162</v>
      </c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9">
        <v>44405.0</v>
      </c>
      <c r="B40" s="14" t="s">
        <v>161</v>
      </c>
      <c r="C40" s="14" t="s">
        <v>32</v>
      </c>
      <c r="D40" s="14" t="s">
        <v>126</v>
      </c>
      <c r="E40" s="15">
        <v>1.0</v>
      </c>
      <c r="F40" s="15">
        <v>20.0</v>
      </c>
      <c r="G40" s="15">
        <v>-61.72285</v>
      </c>
      <c r="H40" s="15">
        <v>17.14704</v>
      </c>
      <c r="I40" s="14" t="s">
        <v>162</v>
      </c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30">
        <v>44502.0</v>
      </c>
      <c r="B41" s="14" t="s">
        <v>161</v>
      </c>
      <c r="C41" s="14" t="s">
        <v>34</v>
      </c>
      <c r="D41" s="14" t="s">
        <v>85</v>
      </c>
      <c r="E41" s="15">
        <v>1.0</v>
      </c>
      <c r="F41" s="15">
        <v>22.0</v>
      </c>
      <c r="G41" s="15">
        <v>-61.721393</v>
      </c>
      <c r="H41" s="15">
        <v>17.139911</v>
      </c>
      <c r="I41" s="14" t="s">
        <v>162</v>
      </c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30">
        <v>44503.0</v>
      </c>
      <c r="B42" s="14" t="s">
        <v>161</v>
      </c>
      <c r="C42" s="14" t="s">
        <v>37</v>
      </c>
      <c r="D42" s="14" t="s">
        <v>86</v>
      </c>
      <c r="E42" s="14" t="s">
        <v>172</v>
      </c>
      <c r="F42" s="15">
        <v>1.0</v>
      </c>
      <c r="G42" s="15">
        <v>-61.662967</v>
      </c>
      <c r="H42" s="15">
        <v>17.06555</v>
      </c>
      <c r="I42" s="14" t="s">
        <v>163</v>
      </c>
      <c r="J42" s="28" t="s">
        <v>173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30">
        <v>44510.0</v>
      </c>
      <c r="B43" s="14" t="s">
        <v>161</v>
      </c>
      <c r="C43" s="31" t="s">
        <v>174</v>
      </c>
      <c r="D43" s="14" t="s">
        <v>128</v>
      </c>
      <c r="E43" s="15">
        <v>1.0</v>
      </c>
      <c r="F43" s="15">
        <v>24.0</v>
      </c>
      <c r="G43" s="15">
        <v>-61.721875</v>
      </c>
      <c r="H43" s="15">
        <v>17.13665</v>
      </c>
      <c r="I43" s="14" t="s">
        <v>162</v>
      </c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30">
        <v>44510.0</v>
      </c>
      <c r="B44" s="14" t="s">
        <v>161</v>
      </c>
      <c r="C44" s="31" t="s">
        <v>174</v>
      </c>
      <c r="D44" s="14" t="s">
        <v>88</v>
      </c>
      <c r="E44" s="15">
        <v>1.0</v>
      </c>
      <c r="F44" s="15">
        <v>25.0</v>
      </c>
      <c r="G44" s="15">
        <v>-61.719345</v>
      </c>
      <c r="H44" s="15">
        <v>17.137205</v>
      </c>
      <c r="I44" s="14" t="s">
        <v>163</v>
      </c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30">
        <v>44510.0</v>
      </c>
      <c r="B45" s="14" t="s">
        <v>161</v>
      </c>
      <c r="C45" s="14" t="s">
        <v>34</v>
      </c>
      <c r="D45" s="14" t="s">
        <v>45</v>
      </c>
      <c r="E45" s="15">
        <v>1.0</v>
      </c>
      <c r="F45" s="15">
        <v>26.0</v>
      </c>
      <c r="G45" s="15">
        <v>-61.721773</v>
      </c>
      <c r="H45" s="15">
        <v>17.140118</v>
      </c>
      <c r="I45" s="14" t="s">
        <v>165</v>
      </c>
      <c r="J45" s="14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30">
        <v>44527.0</v>
      </c>
      <c r="B46" s="14" t="s">
        <v>161</v>
      </c>
      <c r="C46" s="14" t="s">
        <v>133</v>
      </c>
      <c r="D46" s="14" t="s">
        <v>146</v>
      </c>
      <c r="E46" s="20">
        <v>2.0</v>
      </c>
      <c r="F46" s="20">
        <v>25.0</v>
      </c>
      <c r="G46" s="20">
        <v>-61.664547</v>
      </c>
      <c r="H46" s="20">
        <v>17.068219</v>
      </c>
      <c r="I46" s="14" t="s">
        <v>162</v>
      </c>
      <c r="J46" s="14" t="s">
        <v>175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30">
        <v>44527.0</v>
      </c>
      <c r="B47" s="14" t="s">
        <v>161</v>
      </c>
      <c r="C47" s="14" t="s">
        <v>133</v>
      </c>
      <c r="D47" s="14" t="s">
        <v>147</v>
      </c>
      <c r="E47" s="20">
        <v>2.0</v>
      </c>
      <c r="F47" s="20">
        <v>21.0</v>
      </c>
      <c r="G47" s="20">
        <v>-61.665175</v>
      </c>
      <c r="H47" s="20">
        <v>17.069112</v>
      </c>
      <c r="I47" s="14" t="s">
        <v>162</v>
      </c>
      <c r="J47" s="14" t="s">
        <v>176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32">
        <v>44586.0</v>
      </c>
      <c r="B48" s="14" t="s">
        <v>161</v>
      </c>
      <c r="C48" s="14" t="s">
        <v>51</v>
      </c>
      <c r="D48" s="14" t="s">
        <v>130</v>
      </c>
      <c r="E48" s="14" t="s">
        <v>172</v>
      </c>
      <c r="F48" s="15">
        <v>2.0</v>
      </c>
      <c r="G48" s="15">
        <v>-61.674076</v>
      </c>
      <c r="H48" s="15">
        <v>17.090857</v>
      </c>
      <c r="I48" s="14" t="s">
        <v>162</v>
      </c>
      <c r="J48" s="27" t="s">
        <v>177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32">
        <v>44586.0</v>
      </c>
      <c r="B49" s="14" t="s">
        <v>161</v>
      </c>
      <c r="C49" s="14" t="s">
        <v>51</v>
      </c>
      <c r="D49" s="14" t="s">
        <v>148</v>
      </c>
      <c r="E49" s="14" t="s">
        <v>172</v>
      </c>
      <c r="F49" s="15">
        <v>3.0</v>
      </c>
      <c r="G49" s="15">
        <v>-61.675178</v>
      </c>
      <c r="H49" s="15">
        <v>17.090285</v>
      </c>
      <c r="I49" s="14" t="s">
        <v>162</v>
      </c>
      <c r="J49" s="27" t="s">
        <v>177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33">
        <v>44856.0</v>
      </c>
      <c r="B50" s="31" t="s">
        <v>178</v>
      </c>
      <c r="C50" s="31" t="s">
        <v>32</v>
      </c>
      <c r="D50" s="31" t="s">
        <v>179</v>
      </c>
      <c r="E50" s="34"/>
      <c r="F50" s="34"/>
      <c r="G50" s="34"/>
      <c r="H50" s="34"/>
      <c r="I50" s="14" t="s">
        <v>165</v>
      </c>
      <c r="J50" s="31" t="s">
        <v>180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33">
        <v>44856.0</v>
      </c>
      <c r="B51" s="31" t="s">
        <v>178</v>
      </c>
      <c r="C51" s="31" t="s">
        <v>32</v>
      </c>
      <c r="D51" s="31" t="s">
        <v>181</v>
      </c>
      <c r="E51" s="31">
        <v>1.0</v>
      </c>
      <c r="F51" s="31">
        <v>58.0</v>
      </c>
      <c r="G51" s="35">
        <v>-61.741375</v>
      </c>
      <c r="H51" s="35">
        <v>17.155647</v>
      </c>
      <c r="I51" s="14" t="s">
        <v>165</v>
      </c>
      <c r="J51" s="31" t="s">
        <v>180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9">
        <v>44975.0</v>
      </c>
      <c r="B52" s="14" t="s">
        <v>182</v>
      </c>
      <c r="C52" s="14" t="s">
        <v>51</v>
      </c>
      <c r="D52" s="14" t="s">
        <v>149</v>
      </c>
      <c r="E52" s="31">
        <v>1.0</v>
      </c>
      <c r="F52" s="31">
        <v>144.0</v>
      </c>
      <c r="G52" s="35">
        <v>-61.66829</v>
      </c>
      <c r="H52" s="35">
        <v>17.075518</v>
      </c>
      <c r="I52" s="14" t="s">
        <v>183</v>
      </c>
      <c r="J52" s="14" t="s">
        <v>184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9">
        <v>44975.0</v>
      </c>
      <c r="B53" s="14" t="s">
        <v>182</v>
      </c>
      <c r="C53" s="14" t="s">
        <v>51</v>
      </c>
      <c r="D53" s="14" t="s">
        <v>139</v>
      </c>
      <c r="E53" s="31">
        <v>1.0</v>
      </c>
      <c r="F53" s="31">
        <v>145.0</v>
      </c>
      <c r="G53" s="35">
        <v>-61.668307</v>
      </c>
      <c r="H53" s="35">
        <v>17.075544</v>
      </c>
      <c r="I53" s="14" t="s">
        <v>185</v>
      </c>
      <c r="J53" s="14" t="s">
        <v>186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9">
        <v>44975.0</v>
      </c>
      <c r="B54" s="14" t="s">
        <v>182</v>
      </c>
      <c r="C54" s="14" t="s">
        <v>51</v>
      </c>
      <c r="D54" s="14" t="s">
        <v>141</v>
      </c>
      <c r="E54" s="31">
        <v>1.0</v>
      </c>
      <c r="F54" s="31">
        <v>146.0</v>
      </c>
      <c r="G54" s="35">
        <v>-61.668341</v>
      </c>
      <c r="H54" s="35">
        <v>17.075454</v>
      </c>
      <c r="I54" s="14" t="s">
        <v>183</v>
      </c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9">
        <v>44975.0</v>
      </c>
      <c r="B55" s="14" t="s">
        <v>182</v>
      </c>
      <c r="C55" s="14" t="s">
        <v>51</v>
      </c>
      <c r="D55" s="14" t="s">
        <v>131</v>
      </c>
      <c r="E55" s="31">
        <v>1.0</v>
      </c>
      <c r="F55" s="31">
        <v>147.0</v>
      </c>
      <c r="G55" s="35">
        <v>-61.668449</v>
      </c>
      <c r="H55" s="35">
        <v>17.075836</v>
      </c>
      <c r="I55" s="14" t="s">
        <v>183</v>
      </c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9">
        <v>44975.0</v>
      </c>
      <c r="B56" s="14" t="s">
        <v>182</v>
      </c>
      <c r="C56" s="14" t="s">
        <v>51</v>
      </c>
      <c r="D56" s="14" t="s">
        <v>136</v>
      </c>
      <c r="E56" s="31">
        <v>1.0</v>
      </c>
      <c r="F56" s="31">
        <v>148.0</v>
      </c>
      <c r="G56" s="35">
        <v>-61.668515</v>
      </c>
      <c r="H56" s="35">
        <v>17.075835</v>
      </c>
      <c r="I56" s="14" t="s">
        <v>183</v>
      </c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9">
        <v>44976.0</v>
      </c>
      <c r="B57" s="14" t="s">
        <v>187</v>
      </c>
      <c r="C57" s="14" t="s">
        <v>133</v>
      </c>
      <c r="D57" s="14" t="s">
        <v>142</v>
      </c>
      <c r="E57" s="31">
        <v>1.0</v>
      </c>
      <c r="F57" s="31">
        <v>151.0</v>
      </c>
      <c r="G57" s="35">
        <v>-61.664145</v>
      </c>
      <c r="H57" s="35">
        <v>17.067712</v>
      </c>
      <c r="I57" s="14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9">
        <v>44976.0</v>
      </c>
      <c r="B58" s="14" t="s">
        <v>187</v>
      </c>
      <c r="C58" s="14" t="s">
        <v>133</v>
      </c>
      <c r="D58" s="14" t="s">
        <v>132</v>
      </c>
      <c r="E58" s="31">
        <v>1.0</v>
      </c>
      <c r="F58" s="31">
        <v>152.0</v>
      </c>
      <c r="G58" s="35">
        <v>-61.664182</v>
      </c>
      <c r="H58" s="35">
        <v>17.067625</v>
      </c>
      <c r="I58" s="14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9">
        <v>44976.0</v>
      </c>
      <c r="B59" s="14" t="s">
        <v>187</v>
      </c>
      <c r="C59" s="14" t="s">
        <v>133</v>
      </c>
      <c r="D59" s="14" t="s">
        <v>138</v>
      </c>
      <c r="E59" s="31">
        <v>1.0</v>
      </c>
      <c r="F59" s="31">
        <v>153.0</v>
      </c>
      <c r="G59" s="35">
        <v>-61.664362</v>
      </c>
      <c r="H59" s="35">
        <v>17.067501</v>
      </c>
      <c r="I59" s="14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9">
        <v>44976.0</v>
      </c>
      <c r="B60" s="14" t="s">
        <v>187</v>
      </c>
      <c r="C60" s="14" t="s">
        <v>133</v>
      </c>
      <c r="D60" s="14" t="s">
        <v>150</v>
      </c>
      <c r="E60" s="31">
        <v>1.0</v>
      </c>
      <c r="F60" s="31">
        <v>154.0</v>
      </c>
      <c r="G60" s="35">
        <v>-61.664298</v>
      </c>
      <c r="H60" s="35">
        <v>17.067615</v>
      </c>
      <c r="I60" s="14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9">
        <v>44976.0</v>
      </c>
      <c r="B61" s="14" t="s">
        <v>187</v>
      </c>
      <c r="C61" s="14" t="s">
        <v>133</v>
      </c>
      <c r="D61" s="14" t="s">
        <v>140</v>
      </c>
      <c r="E61" s="31">
        <v>1.0</v>
      </c>
      <c r="F61" s="31">
        <v>156.0</v>
      </c>
      <c r="G61" s="35">
        <v>-61.664259</v>
      </c>
      <c r="H61" s="35">
        <v>17.067682</v>
      </c>
      <c r="I61" s="14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9">
        <v>44976.0</v>
      </c>
      <c r="B62" s="14" t="s">
        <v>187</v>
      </c>
      <c r="C62" s="14" t="s">
        <v>133</v>
      </c>
      <c r="D62" s="14" t="s">
        <v>137</v>
      </c>
      <c r="E62" s="31">
        <v>1.0</v>
      </c>
      <c r="F62" s="31">
        <v>155.0</v>
      </c>
      <c r="G62" s="35">
        <v>-61.664284</v>
      </c>
      <c r="H62" s="35">
        <v>17.068005</v>
      </c>
      <c r="I62" s="14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33">
        <v>44977.0</v>
      </c>
      <c r="B63" s="14" t="s">
        <v>187</v>
      </c>
      <c r="C63" s="31" t="s">
        <v>135</v>
      </c>
      <c r="D63" s="31" t="s">
        <v>134</v>
      </c>
      <c r="E63" s="31">
        <v>1.0</v>
      </c>
      <c r="F63" s="31">
        <v>157.0</v>
      </c>
      <c r="G63" s="35">
        <v>-61.761182</v>
      </c>
      <c r="H63" s="35">
        <v>17.144964</v>
      </c>
      <c r="I63" s="14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33">
        <v>44977.0</v>
      </c>
      <c r="B64" s="14" t="s">
        <v>187</v>
      </c>
      <c r="C64" s="31" t="s">
        <v>135</v>
      </c>
      <c r="D64" s="31" t="s">
        <v>143</v>
      </c>
      <c r="E64" s="31" t="s">
        <v>188</v>
      </c>
      <c r="F64" s="31" t="s">
        <v>188</v>
      </c>
      <c r="G64" s="31">
        <v>-61.761108</v>
      </c>
      <c r="H64" s="31">
        <v>17.145118</v>
      </c>
      <c r="I64" s="14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33">
        <v>44977.0</v>
      </c>
      <c r="B65" s="14" t="s">
        <v>187</v>
      </c>
      <c r="C65" s="31" t="s">
        <v>145</v>
      </c>
      <c r="D65" s="31" t="s">
        <v>144</v>
      </c>
      <c r="E65" s="31">
        <v>1.0</v>
      </c>
      <c r="F65" s="31">
        <v>158.0</v>
      </c>
      <c r="G65" s="35">
        <v>-61.741375</v>
      </c>
      <c r="H65" s="35">
        <v>17.155647</v>
      </c>
      <c r="I65" s="14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33">
        <v>44977.0</v>
      </c>
      <c r="B66" s="14" t="s">
        <v>187</v>
      </c>
      <c r="C66" s="31" t="s">
        <v>145</v>
      </c>
      <c r="D66" s="31" t="s">
        <v>151</v>
      </c>
      <c r="E66" s="31">
        <v>1.0</v>
      </c>
      <c r="F66" s="31">
        <v>159.0</v>
      </c>
      <c r="G66" s="35">
        <v>-61.741356</v>
      </c>
      <c r="H66" s="35">
        <v>17.15552</v>
      </c>
      <c r="I66" s="14"/>
      <c r="J66" s="14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36">
        <v>45009.0</v>
      </c>
      <c r="B67" s="37" t="s">
        <v>166</v>
      </c>
      <c r="C67" s="37" t="s">
        <v>43</v>
      </c>
      <c r="D67" s="37" t="s">
        <v>42</v>
      </c>
      <c r="E67" s="37">
        <v>2.0</v>
      </c>
      <c r="F67" s="37">
        <v>90.0</v>
      </c>
      <c r="G67" s="35">
        <v>-61.737524</v>
      </c>
      <c r="H67" s="35">
        <v>17.002958</v>
      </c>
      <c r="I67" s="37" t="s">
        <v>189</v>
      </c>
      <c r="J67" s="38"/>
    </row>
    <row r="68">
      <c r="A68" s="36">
        <v>45009.0</v>
      </c>
      <c r="B68" s="37" t="s">
        <v>166</v>
      </c>
      <c r="C68" s="37" t="s">
        <v>43</v>
      </c>
      <c r="D68" s="37" t="s">
        <v>94</v>
      </c>
      <c r="E68" s="37">
        <v>2.0</v>
      </c>
      <c r="F68" s="37">
        <v>91.0</v>
      </c>
      <c r="G68" s="35">
        <v>-61.737698</v>
      </c>
      <c r="H68" s="35">
        <v>17.002394</v>
      </c>
      <c r="I68" s="37" t="s">
        <v>165</v>
      </c>
      <c r="J68" s="38"/>
    </row>
    <row r="69">
      <c r="A69" s="36">
        <v>45009.0</v>
      </c>
      <c r="B69" s="37" t="s">
        <v>166</v>
      </c>
      <c r="C69" s="37" t="s">
        <v>43</v>
      </c>
      <c r="D69" s="37" t="s">
        <v>90</v>
      </c>
      <c r="E69" s="37">
        <v>2.0</v>
      </c>
      <c r="F69" s="37">
        <v>92.0</v>
      </c>
      <c r="G69" s="35">
        <v>-61.737383</v>
      </c>
      <c r="H69" s="35">
        <v>17.002581</v>
      </c>
      <c r="I69" s="37" t="s">
        <v>189</v>
      </c>
      <c r="J69" s="38"/>
    </row>
    <row r="70">
      <c r="A70" s="36">
        <v>45009.0</v>
      </c>
      <c r="B70" s="37" t="s">
        <v>166</v>
      </c>
      <c r="C70" s="37" t="s">
        <v>92</v>
      </c>
      <c r="D70" s="37" t="s">
        <v>91</v>
      </c>
      <c r="E70" s="37">
        <v>2.0</v>
      </c>
      <c r="F70" s="37">
        <v>93.0</v>
      </c>
      <c r="G70" s="35">
        <v>-61.768607</v>
      </c>
      <c r="H70" s="35">
        <v>17.002317</v>
      </c>
      <c r="I70" s="37" t="s">
        <v>189</v>
      </c>
      <c r="J70" s="38"/>
    </row>
    <row r="71">
      <c r="A71" s="36">
        <v>45009.0</v>
      </c>
      <c r="B71" s="37" t="s">
        <v>166</v>
      </c>
      <c r="C71" s="37" t="s">
        <v>92</v>
      </c>
      <c r="D71" s="37" t="s">
        <v>93</v>
      </c>
      <c r="E71" s="37">
        <v>2.0</v>
      </c>
      <c r="F71" s="37">
        <v>94.0</v>
      </c>
      <c r="G71" s="35">
        <v>-61.768481</v>
      </c>
      <c r="H71" s="35">
        <v>17.002368</v>
      </c>
      <c r="I71" s="37" t="s">
        <v>189</v>
      </c>
      <c r="J71" s="38"/>
    </row>
    <row r="72">
      <c r="A72" s="36">
        <v>45028.0</v>
      </c>
      <c r="B72" s="39" t="s">
        <v>190</v>
      </c>
      <c r="C72" s="37" t="s">
        <v>92</v>
      </c>
      <c r="D72" s="37" t="s">
        <v>96</v>
      </c>
      <c r="E72" s="37">
        <v>2.0</v>
      </c>
      <c r="F72" s="37">
        <v>99.0</v>
      </c>
      <c r="G72" s="35">
        <v>-61.767806</v>
      </c>
      <c r="H72" s="35">
        <v>17.002914</v>
      </c>
      <c r="I72" s="37" t="s">
        <v>189</v>
      </c>
      <c r="J72" s="38"/>
    </row>
    <row r="73">
      <c r="A73" s="36">
        <v>45028.0</v>
      </c>
      <c r="B73" s="39" t="s">
        <v>190</v>
      </c>
      <c r="C73" s="37" t="s">
        <v>92</v>
      </c>
      <c r="D73" s="37" t="s">
        <v>98</v>
      </c>
      <c r="E73" s="37">
        <v>2.0</v>
      </c>
      <c r="F73" s="37">
        <v>100.0</v>
      </c>
      <c r="G73" s="35">
        <v>-61.766183</v>
      </c>
      <c r="H73" s="35">
        <v>17.003621</v>
      </c>
      <c r="I73" s="37" t="s">
        <v>189</v>
      </c>
      <c r="J73" s="38"/>
    </row>
    <row r="74">
      <c r="A74" s="36">
        <v>45028.0</v>
      </c>
      <c r="B74" s="39" t="s">
        <v>190</v>
      </c>
      <c r="C74" s="37" t="s">
        <v>92</v>
      </c>
      <c r="D74" s="37" t="s">
        <v>100</v>
      </c>
      <c r="E74" s="37">
        <v>2.0</v>
      </c>
      <c r="F74" s="37">
        <v>101.0</v>
      </c>
      <c r="G74" s="35">
        <v>-61.766941</v>
      </c>
      <c r="H74" s="35">
        <v>17.003168</v>
      </c>
      <c r="I74" s="37" t="s">
        <v>189</v>
      </c>
      <c r="J74" s="38"/>
    </row>
    <row r="75">
      <c r="A75" s="36">
        <v>45028.0</v>
      </c>
      <c r="B75" s="39" t="s">
        <v>191</v>
      </c>
      <c r="C75" s="37" t="s">
        <v>192</v>
      </c>
      <c r="D75" s="37" t="s">
        <v>101</v>
      </c>
      <c r="E75" s="40"/>
      <c r="F75" s="40"/>
      <c r="G75" s="40"/>
      <c r="H75" s="40"/>
      <c r="I75" s="37" t="s">
        <v>189</v>
      </c>
      <c r="J75" s="37" t="s">
        <v>193</v>
      </c>
    </row>
    <row r="76">
      <c r="A76" s="36">
        <v>45034.0</v>
      </c>
      <c r="B76" s="37" t="s">
        <v>194</v>
      </c>
      <c r="C76" s="37" t="s">
        <v>105</v>
      </c>
      <c r="D76" s="37" t="s">
        <v>104</v>
      </c>
      <c r="E76" s="37">
        <v>2.0</v>
      </c>
      <c r="F76" s="37">
        <v>102.0</v>
      </c>
      <c r="G76" s="35">
        <v>-61.677369</v>
      </c>
      <c r="H76" s="35">
        <v>17.102275</v>
      </c>
      <c r="I76" s="37" t="s">
        <v>189</v>
      </c>
      <c r="J76" s="38"/>
    </row>
    <row r="77">
      <c r="A77" s="36">
        <v>45034.0</v>
      </c>
      <c r="B77" s="37" t="s">
        <v>194</v>
      </c>
      <c r="C77" s="37" t="s">
        <v>195</v>
      </c>
      <c r="D77" s="37" t="s">
        <v>107</v>
      </c>
      <c r="E77" s="37">
        <v>2.0</v>
      </c>
      <c r="F77" s="37">
        <v>103.0</v>
      </c>
      <c r="G77" s="35">
        <v>-61.694696</v>
      </c>
      <c r="H77" s="35">
        <v>17.11409</v>
      </c>
      <c r="I77" s="37" t="s">
        <v>189</v>
      </c>
      <c r="J77" s="38"/>
    </row>
    <row r="78">
      <c r="A78" s="36">
        <v>45034.0</v>
      </c>
      <c r="B78" s="37" t="s">
        <v>194</v>
      </c>
      <c r="C78" s="37" t="s">
        <v>195</v>
      </c>
      <c r="D78" s="37" t="s">
        <v>109</v>
      </c>
      <c r="E78" s="37">
        <v>2.0</v>
      </c>
      <c r="F78" s="37">
        <v>104.0</v>
      </c>
      <c r="G78" s="35">
        <v>-61.695376</v>
      </c>
      <c r="H78" s="35">
        <v>17.114394</v>
      </c>
      <c r="I78" s="37" t="s">
        <v>189</v>
      </c>
      <c r="J78" s="38"/>
    </row>
    <row r="79">
      <c r="A79" s="36">
        <v>45036.0</v>
      </c>
      <c r="B79" s="37" t="s">
        <v>196</v>
      </c>
      <c r="C79" s="37" t="s">
        <v>195</v>
      </c>
      <c r="D79" s="37" t="s">
        <v>111</v>
      </c>
      <c r="E79" s="37">
        <v>2.0</v>
      </c>
      <c r="F79" s="37">
        <v>105.0</v>
      </c>
      <c r="G79" s="35">
        <v>-61.694751</v>
      </c>
      <c r="H79" s="35">
        <v>17.114915</v>
      </c>
      <c r="I79" s="37" t="s">
        <v>189</v>
      </c>
      <c r="J79" s="38"/>
    </row>
    <row r="80">
      <c r="A80" s="36">
        <v>45036.0</v>
      </c>
      <c r="B80" s="37" t="s">
        <v>196</v>
      </c>
      <c r="C80" s="37" t="s">
        <v>195</v>
      </c>
      <c r="D80" s="37" t="s">
        <v>94</v>
      </c>
      <c r="E80" s="37">
        <v>2.0</v>
      </c>
      <c r="F80" s="37">
        <v>106.0</v>
      </c>
      <c r="G80" s="35">
        <v>-61.69426</v>
      </c>
      <c r="H80" s="35">
        <v>17.114402</v>
      </c>
      <c r="I80" s="37" t="s">
        <v>189</v>
      </c>
      <c r="J80" s="38"/>
    </row>
    <row r="81">
      <c r="A81" s="36">
        <v>45036.0</v>
      </c>
      <c r="B81" s="37" t="s">
        <v>196</v>
      </c>
      <c r="C81" s="37" t="s">
        <v>114</v>
      </c>
      <c r="D81" s="37" t="s">
        <v>128</v>
      </c>
      <c r="E81" s="37">
        <v>2.0</v>
      </c>
      <c r="F81" s="37">
        <v>107.0</v>
      </c>
      <c r="G81" s="35">
        <v>-61.673054</v>
      </c>
      <c r="H81" s="35">
        <v>17.092099</v>
      </c>
      <c r="I81" s="37" t="s">
        <v>189</v>
      </c>
      <c r="J81" s="38"/>
    </row>
    <row r="82">
      <c r="A82" s="36">
        <v>45036.0</v>
      </c>
      <c r="B82" s="37" t="s">
        <v>196</v>
      </c>
      <c r="C82" s="37" t="s">
        <v>114</v>
      </c>
      <c r="D82" s="37" t="s">
        <v>113</v>
      </c>
      <c r="E82" s="37">
        <v>2.0</v>
      </c>
      <c r="F82" s="37">
        <v>108.0</v>
      </c>
      <c r="G82" s="35">
        <v>-61.673325</v>
      </c>
      <c r="H82" s="35">
        <v>17.09219</v>
      </c>
      <c r="I82" s="37" t="s">
        <v>189</v>
      </c>
      <c r="J82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</row>
    <row r="1005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197</v>
      </c>
      <c r="B1" s="1"/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1" t="s">
        <v>1</v>
      </c>
      <c r="B2" s="41" t="s">
        <v>198</v>
      </c>
      <c r="C2" s="41" t="s">
        <v>199</v>
      </c>
      <c r="D2" s="41" t="s">
        <v>200</v>
      </c>
      <c r="E2" s="42" t="s">
        <v>201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>
      <c r="A3" s="6" t="s">
        <v>22</v>
      </c>
      <c r="B3" s="6" t="s">
        <v>202</v>
      </c>
      <c r="C3" s="6" t="s">
        <v>68</v>
      </c>
      <c r="D3" s="6" t="s">
        <v>203</v>
      </c>
      <c r="E3" s="9"/>
    </row>
    <row r="4">
      <c r="A4" s="6" t="s">
        <v>39</v>
      </c>
      <c r="B4" s="6" t="s">
        <v>202</v>
      </c>
      <c r="C4" s="6" t="s">
        <v>204</v>
      </c>
      <c r="D4" s="6" t="s">
        <v>203</v>
      </c>
      <c r="E4" s="9"/>
    </row>
    <row r="5">
      <c r="A5" s="6" t="s">
        <v>36</v>
      </c>
      <c r="B5" s="6" t="s">
        <v>202</v>
      </c>
      <c r="C5" s="6" t="s">
        <v>205</v>
      </c>
      <c r="D5" s="6" t="s">
        <v>203</v>
      </c>
      <c r="E5" s="9"/>
    </row>
    <row r="6">
      <c r="A6" s="6" t="s">
        <v>206</v>
      </c>
      <c r="B6" s="6" t="s">
        <v>202</v>
      </c>
      <c r="C6" s="6" t="s">
        <v>207</v>
      </c>
      <c r="D6" s="6" t="s">
        <v>208</v>
      </c>
      <c r="E6" s="9"/>
    </row>
    <row r="7">
      <c r="A7" s="6" t="s">
        <v>209</v>
      </c>
      <c r="B7" s="6" t="s">
        <v>202</v>
      </c>
      <c r="C7" s="6" t="s">
        <v>210</v>
      </c>
      <c r="D7" s="6" t="s">
        <v>208</v>
      </c>
      <c r="E7" s="9"/>
    </row>
    <row r="8">
      <c r="A8" s="6" t="s">
        <v>211</v>
      </c>
      <c r="B8" s="6" t="s">
        <v>202</v>
      </c>
      <c r="C8" s="6" t="s">
        <v>212</v>
      </c>
      <c r="D8" s="6" t="s">
        <v>208</v>
      </c>
      <c r="E8" s="9"/>
    </row>
    <row r="9">
      <c r="A9" s="6" t="s">
        <v>22</v>
      </c>
      <c r="B9" s="6" t="s">
        <v>202</v>
      </c>
      <c r="C9" s="6" t="s">
        <v>213</v>
      </c>
      <c r="D9" s="6" t="s">
        <v>203</v>
      </c>
      <c r="E9" s="9"/>
    </row>
    <row r="10">
      <c r="A10" s="6" t="s">
        <v>39</v>
      </c>
      <c r="B10" s="6" t="s">
        <v>202</v>
      </c>
      <c r="C10" s="6" t="s">
        <v>214</v>
      </c>
      <c r="D10" s="6" t="s">
        <v>203</v>
      </c>
      <c r="E10" s="9"/>
    </row>
    <row r="11">
      <c r="A11" s="6" t="s">
        <v>28</v>
      </c>
      <c r="B11" s="6" t="s">
        <v>202</v>
      </c>
      <c r="C11" s="6" t="s">
        <v>29</v>
      </c>
      <c r="D11" s="6" t="s">
        <v>203</v>
      </c>
      <c r="E11" s="9"/>
    </row>
    <row r="12">
      <c r="A12" s="6" t="s">
        <v>120</v>
      </c>
      <c r="B12" s="6" t="s">
        <v>202</v>
      </c>
      <c r="C12" s="6" t="s">
        <v>215</v>
      </c>
      <c r="D12" s="6" t="s">
        <v>203</v>
      </c>
      <c r="E12" s="9"/>
    </row>
    <row r="13">
      <c r="A13" s="6" t="s">
        <v>115</v>
      </c>
      <c r="B13" s="6" t="s">
        <v>202</v>
      </c>
      <c r="C13" s="6" t="s">
        <v>216</v>
      </c>
      <c r="D13" s="6" t="s">
        <v>203</v>
      </c>
      <c r="E13" s="9"/>
    </row>
    <row r="14">
      <c r="A14" s="6" t="s">
        <v>39</v>
      </c>
      <c r="B14" s="6" t="s">
        <v>202</v>
      </c>
      <c r="C14" s="6" t="s">
        <v>217</v>
      </c>
      <c r="D14" s="6" t="s">
        <v>203</v>
      </c>
      <c r="E14" s="9"/>
    </row>
    <row r="15">
      <c r="A15" s="6" t="s">
        <v>36</v>
      </c>
      <c r="B15" s="6" t="s">
        <v>202</v>
      </c>
      <c r="C15" s="6" t="s">
        <v>218</v>
      </c>
      <c r="D15" s="6" t="s">
        <v>203</v>
      </c>
      <c r="E15" s="9"/>
    </row>
    <row r="16">
      <c r="A16" s="6" t="s">
        <v>31</v>
      </c>
      <c r="B16" s="6" t="s">
        <v>202</v>
      </c>
      <c r="C16" s="6" t="s">
        <v>26</v>
      </c>
      <c r="D16" s="6" t="s">
        <v>203</v>
      </c>
      <c r="E16" s="9"/>
    </row>
    <row r="17">
      <c r="A17" s="6" t="s">
        <v>25</v>
      </c>
      <c r="B17" s="6" t="s">
        <v>202</v>
      </c>
      <c r="C17" s="6" t="s">
        <v>26</v>
      </c>
      <c r="D17" s="6" t="s">
        <v>203</v>
      </c>
      <c r="E17" s="9"/>
    </row>
    <row r="18">
      <c r="A18" s="6" t="s">
        <v>120</v>
      </c>
      <c r="B18" s="6" t="s">
        <v>202</v>
      </c>
      <c r="C18" s="6" t="s">
        <v>219</v>
      </c>
      <c r="D18" s="6" t="s">
        <v>203</v>
      </c>
      <c r="E18" s="9"/>
    </row>
    <row r="19">
      <c r="A19" s="6" t="s">
        <v>122</v>
      </c>
      <c r="B19" s="6" t="s">
        <v>202</v>
      </c>
      <c r="C19" s="6" t="s">
        <v>123</v>
      </c>
      <c r="D19" s="6" t="s">
        <v>203</v>
      </c>
      <c r="E19" s="9"/>
    </row>
    <row r="20">
      <c r="A20" s="6" t="s">
        <v>115</v>
      </c>
      <c r="B20" s="6" t="s">
        <v>202</v>
      </c>
      <c r="C20" s="6" t="s">
        <v>123</v>
      </c>
      <c r="D20" s="6" t="s">
        <v>203</v>
      </c>
      <c r="E20" s="9"/>
    </row>
    <row r="21">
      <c r="A21" s="6" t="s">
        <v>126</v>
      </c>
      <c r="B21" s="6" t="s">
        <v>202</v>
      </c>
      <c r="C21" s="6" t="s">
        <v>127</v>
      </c>
      <c r="D21" s="6" t="s">
        <v>203</v>
      </c>
      <c r="E21" s="9"/>
    </row>
    <row r="22">
      <c r="A22" s="6" t="s">
        <v>15</v>
      </c>
      <c r="B22" s="6" t="s">
        <v>202</v>
      </c>
      <c r="C22" s="6" t="s">
        <v>17</v>
      </c>
      <c r="D22" s="6" t="s">
        <v>203</v>
      </c>
      <c r="E22" s="9"/>
    </row>
    <row r="23">
      <c r="A23" s="6" t="s">
        <v>66</v>
      </c>
      <c r="B23" s="6" t="s">
        <v>202</v>
      </c>
      <c r="C23" s="6" t="s">
        <v>220</v>
      </c>
      <c r="D23" s="6" t="s">
        <v>203</v>
      </c>
      <c r="E23" s="9"/>
    </row>
    <row r="24">
      <c r="A24" s="6" t="s">
        <v>83</v>
      </c>
      <c r="B24" s="6" t="s">
        <v>202</v>
      </c>
      <c r="C24" s="6" t="s">
        <v>84</v>
      </c>
      <c r="D24" s="6" t="s">
        <v>203</v>
      </c>
      <c r="E24" s="9"/>
    </row>
    <row r="25">
      <c r="A25" s="6" t="s">
        <v>221</v>
      </c>
      <c r="B25" s="6" t="s">
        <v>202</v>
      </c>
      <c r="C25" s="6" t="s">
        <v>222</v>
      </c>
      <c r="D25" s="6" t="s">
        <v>203</v>
      </c>
      <c r="E25" s="9"/>
    </row>
    <row r="26">
      <c r="A26" s="6" t="s">
        <v>33</v>
      </c>
      <c r="B26" s="6" t="s">
        <v>202</v>
      </c>
      <c r="C26" s="6" t="s">
        <v>35</v>
      </c>
      <c r="D26" s="6" t="s">
        <v>203</v>
      </c>
      <c r="E26" s="9"/>
    </row>
    <row r="27">
      <c r="A27" s="6" t="s">
        <v>52</v>
      </c>
      <c r="B27" s="6" t="s">
        <v>202</v>
      </c>
      <c r="C27" s="6" t="s">
        <v>41</v>
      </c>
      <c r="D27" s="6" t="s">
        <v>203</v>
      </c>
      <c r="E27" s="9"/>
    </row>
    <row r="28">
      <c r="A28" s="6" t="s">
        <v>120</v>
      </c>
      <c r="B28" s="6" t="s">
        <v>202</v>
      </c>
      <c r="C28" s="6" t="s">
        <v>223</v>
      </c>
      <c r="D28" s="6" t="s">
        <v>203</v>
      </c>
      <c r="E28" s="9"/>
    </row>
    <row r="29">
      <c r="A29" s="6" t="s">
        <v>18</v>
      </c>
      <c r="B29" s="6" t="s">
        <v>202</v>
      </c>
      <c r="C29" s="6" t="s">
        <v>20</v>
      </c>
      <c r="D29" s="6" t="s">
        <v>203</v>
      </c>
      <c r="E29" s="9"/>
    </row>
    <row r="30">
      <c r="A30" s="6" t="s">
        <v>47</v>
      </c>
      <c r="B30" s="6" t="s">
        <v>202</v>
      </c>
      <c r="C30" s="6" t="s">
        <v>49</v>
      </c>
      <c r="D30" s="6" t="s">
        <v>203</v>
      </c>
      <c r="E30" s="9"/>
    </row>
    <row r="31">
      <c r="A31" s="6" t="s">
        <v>86</v>
      </c>
      <c r="B31" s="6" t="s">
        <v>202</v>
      </c>
      <c r="C31" s="6" t="s">
        <v>87</v>
      </c>
      <c r="D31" s="6" t="s">
        <v>208</v>
      </c>
      <c r="E31" s="9"/>
    </row>
    <row r="32">
      <c r="A32" s="6" t="s">
        <v>60</v>
      </c>
      <c r="B32" s="6" t="s">
        <v>202</v>
      </c>
      <c r="C32" s="6" t="s">
        <v>55</v>
      </c>
      <c r="D32" s="6" t="s">
        <v>208</v>
      </c>
      <c r="E32" s="9"/>
    </row>
    <row r="33">
      <c r="A33" s="6" t="s">
        <v>54</v>
      </c>
      <c r="B33" s="6" t="s">
        <v>202</v>
      </c>
      <c r="C33" s="6" t="s">
        <v>55</v>
      </c>
      <c r="D33" s="6" t="s">
        <v>208</v>
      </c>
      <c r="E33" s="9"/>
    </row>
    <row r="34">
      <c r="A34" s="6" t="s">
        <v>61</v>
      </c>
      <c r="B34" s="6" t="s">
        <v>202</v>
      </c>
      <c r="C34" s="6" t="s">
        <v>62</v>
      </c>
      <c r="D34" s="6" t="s">
        <v>208</v>
      </c>
      <c r="E34" s="9"/>
    </row>
    <row r="35">
      <c r="A35" s="6" t="s">
        <v>63</v>
      </c>
      <c r="B35" s="6" t="s">
        <v>202</v>
      </c>
      <c r="C35" s="6" t="s">
        <v>64</v>
      </c>
      <c r="D35" s="6" t="s">
        <v>208</v>
      </c>
      <c r="E35" s="9"/>
    </row>
    <row r="36">
      <c r="A36" s="6" t="s">
        <v>74</v>
      </c>
      <c r="B36" s="6" t="s">
        <v>202</v>
      </c>
      <c r="C36" s="6" t="s">
        <v>64</v>
      </c>
      <c r="D36" s="6" t="s">
        <v>208</v>
      </c>
      <c r="E36" s="9"/>
    </row>
    <row r="37">
      <c r="A37" s="6" t="s">
        <v>56</v>
      </c>
      <c r="B37" s="6" t="s">
        <v>202</v>
      </c>
      <c r="C37" s="6" t="s">
        <v>57</v>
      </c>
      <c r="D37" s="6" t="s">
        <v>208</v>
      </c>
      <c r="E37" s="9"/>
    </row>
    <row r="38">
      <c r="A38" s="6" t="s">
        <v>66</v>
      </c>
      <c r="B38" s="6" t="s">
        <v>202</v>
      </c>
      <c r="C38" s="6" t="s">
        <v>224</v>
      </c>
      <c r="D38" s="6" t="s">
        <v>208</v>
      </c>
      <c r="E38" s="9"/>
    </row>
    <row r="39">
      <c r="A39" s="6" t="s">
        <v>65</v>
      </c>
      <c r="B39" s="6" t="s">
        <v>202</v>
      </c>
      <c r="C39" s="6" t="s">
        <v>30</v>
      </c>
      <c r="D39" s="6" t="s">
        <v>208</v>
      </c>
      <c r="E39" s="9"/>
    </row>
    <row r="40">
      <c r="A40" s="6" t="s">
        <v>69</v>
      </c>
      <c r="B40" s="6" t="s">
        <v>202</v>
      </c>
      <c r="C40" s="6" t="s">
        <v>70</v>
      </c>
      <c r="D40" s="6" t="s">
        <v>208</v>
      </c>
      <c r="E40" s="9"/>
    </row>
    <row r="41">
      <c r="A41" s="6" t="s">
        <v>71</v>
      </c>
      <c r="B41" s="6" t="s">
        <v>202</v>
      </c>
      <c r="C41" s="6" t="s">
        <v>73</v>
      </c>
      <c r="D41" s="6" t="s">
        <v>208</v>
      </c>
      <c r="E41" s="9"/>
    </row>
    <row r="42">
      <c r="A42" s="6" t="s">
        <v>80</v>
      </c>
      <c r="B42" s="6" t="s">
        <v>202</v>
      </c>
      <c r="C42" s="6" t="s">
        <v>73</v>
      </c>
      <c r="D42" s="6" t="s">
        <v>208</v>
      </c>
      <c r="E42" s="9"/>
    </row>
    <row r="43">
      <c r="A43" s="6" t="s">
        <v>118</v>
      </c>
      <c r="B43" s="6" t="s">
        <v>202</v>
      </c>
      <c r="C43" s="6" t="s">
        <v>75</v>
      </c>
      <c r="D43" s="6" t="s">
        <v>208</v>
      </c>
      <c r="E43" s="9"/>
    </row>
    <row r="44">
      <c r="A44" s="6" t="s">
        <v>124</v>
      </c>
      <c r="B44" s="6" t="s">
        <v>202</v>
      </c>
      <c r="C44" s="6" t="s">
        <v>75</v>
      </c>
      <c r="D44" s="6" t="s">
        <v>208</v>
      </c>
      <c r="E44" s="9"/>
    </row>
    <row r="45">
      <c r="A45" s="6" t="s">
        <v>78</v>
      </c>
      <c r="B45" s="6" t="s">
        <v>202</v>
      </c>
      <c r="C45" s="6" t="s">
        <v>77</v>
      </c>
      <c r="D45" s="6" t="s">
        <v>208</v>
      </c>
      <c r="E45" s="9"/>
    </row>
    <row r="46">
      <c r="A46" s="6" t="s">
        <v>76</v>
      </c>
      <c r="B46" s="6" t="s">
        <v>202</v>
      </c>
      <c r="C46" s="6" t="s">
        <v>77</v>
      </c>
      <c r="D46" s="6" t="s">
        <v>208</v>
      </c>
      <c r="E46" s="9"/>
    </row>
    <row r="47">
      <c r="A47" s="6" t="s">
        <v>66</v>
      </c>
      <c r="B47" s="6" t="s">
        <v>225</v>
      </c>
      <c r="C47" s="6" t="s">
        <v>68</v>
      </c>
      <c r="D47" s="6" t="s">
        <v>208</v>
      </c>
      <c r="E47" s="9"/>
    </row>
    <row r="48">
      <c r="A48" s="6" t="s">
        <v>85</v>
      </c>
      <c r="B48" s="6" t="s">
        <v>225</v>
      </c>
      <c r="C48" s="6" t="s">
        <v>68</v>
      </c>
      <c r="D48" s="6" t="s">
        <v>208</v>
      </c>
      <c r="E48" s="9"/>
    </row>
    <row r="49">
      <c r="A49" s="6" t="s">
        <v>226</v>
      </c>
      <c r="B49" s="6" t="s">
        <v>225</v>
      </c>
      <c r="C49" s="6" t="s">
        <v>213</v>
      </c>
      <c r="D49" s="6" t="s">
        <v>208</v>
      </c>
      <c r="E49" s="9"/>
    </row>
    <row r="50">
      <c r="A50" s="6" t="s">
        <v>18</v>
      </c>
      <c r="B50" s="6" t="s">
        <v>225</v>
      </c>
      <c r="C50" s="6" t="s">
        <v>103</v>
      </c>
      <c r="D50" s="6" t="s">
        <v>203</v>
      </c>
      <c r="E50" s="9"/>
    </row>
    <row r="51">
      <c r="A51" s="6" t="s">
        <v>18</v>
      </c>
      <c r="B51" s="6" t="s">
        <v>225</v>
      </c>
      <c r="C51" s="6" t="s">
        <v>129</v>
      </c>
      <c r="D51" s="6" t="s">
        <v>203</v>
      </c>
      <c r="E51" s="9"/>
    </row>
    <row r="52">
      <c r="A52" s="6" t="s">
        <v>124</v>
      </c>
      <c r="B52" s="6" t="s">
        <v>225</v>
      </c>
      <c r="C52" s="6" t="s">
        <v>220</v>
      </c>
      <c r="D52" s="6" t="s">
        <v>203</v>
      </c>
      <c r="E52" s="9"/>
    </row>
    <row r="53">
      <c r="A53" s="6" t="s">
        <v>39</v>
      </c>
      <c r="B53" s="6" t="s">
        <v>225</v>
      </c>
      <c r="C53" s="6" t="s">
        <v>41</v>
      </c>
      <c r="D53" s="6" t="s">
        <v>203</v>
      </c>
      <c r="E53" s="9"/>
    </row>
    <row r="54">
      <c r="A54" s="6" t="s">
        <v>124</v>
      </c>
      <c r="B54" s="6" t="s">
        <v>225</v>
      </c>
      <c r="C54" s="6" t="s">
        <v>55</v>
      </c>
      <c r="D54" s="6" t="s">
        <v>203</v>
      </c>
      <c r="E54" s="9"/>
    </row>
    <row r="55">
      <c r="A55" s="6" t="s">
        <v>28</v>
      </c>
      <c r="B55" s="6" t="s">
        <v>225</v>
      </c>
      <c r="C55" s="6" t="s">
        <v>30</v>
      </c>
      <c r="D55" s="6" t="s">
        <v>203</v>
      </c>
      <c r="E55" s="9"/>
    </row>
    <row r="56">
      <c r="A56" s="6" t="s">
        <v>122</v>
      </c>
      <c r="B56" s="6" t="s">
        <v>225</v>
      </c>
      <c r="C56" s="6" t="s">
        <v>108</v>
      </c>
      <c r="D56" s="6" t="s">
        <v>203</v>
      </c>
      <c r="E56" s="9"/>
    </row>
    <row r="57">
      <c r="A57" s="6" t="s">
        <v>45</v>
      </c>
      <c r="B57" s="6" t="s">
        <v>225</v>
      </c>
      <c r="C57" s="6" t="s">
        <v>46</v>
      </c>
      <c r="D57" s="6" t="s">
        <v>203</v>
      </c>
      <c r="E57" s="9"/>
    </row>
    <row r="58">
      <c r="A58" s="6"/>
      <c r="B58" s="6"/>
      <c r="C58" s="6"/>
      <c r="D58" s="6"/>
      <c r="E58" s="9"/>
    </row>
    <row r="59">
      <c r="A59" s="6"/>
      <c r="B59" s="6"/>
      <c r="C59" s="6"/>
      <c r="D59" s="6"/>
      <c r="E59" s="9"/>
    </row>
    <row r="60">
      <c r="A60" s="6"/>
      <c r="B60" s="6"/>
      <c r="C60" s="6"/>
      <c r="D60" s="6"/>
      <c r="E60" s="9"/>
    </row>
    <row r="61">
      <c r="A61" s="6"/>
      <c r="B61" s="6"/>
      <c r="C61" s="6"/>
      <c r="D61" s="6"/>
      <c r="E61" s="9"/>
    </row>
    <row r="62">
      <c r="A62" s="41"/>
      <c r="B62" s="41"/>
      <c r="C62" s="41"/>
      <c r="D62" s="41"/>
      <c r="E62" s="9"/>
    </row>
    <row r="63">
      <c r="A63" s="41"/>
      <c r="B63" s="41"/>
      <c r="C63" s="41"/>
      <c r="D63" s="41"/>
      <c r="E63" s="9"/>
    </row>
    <row r="64">
      <c r="A64" s="41"/>
      <c r="B64" s="41"/>
      <c r="C64" s="41"/>
      <c r="D64" s="41"/>
      <c r="E64" s="9"/>
    </row>
    <row r="65">
      <c r="A65" s="41"/>
      <c r="B65" s="41"/>
      <c r="C65" s="41"/>
      <c r="D65" s="41"/>
      <c r="E65" s="9"/>
    </row>
    <row r="66">
      <c r="A66" s="41"/>
      <c r="B66" s="41"/>
      <c r="C66" s="41"/>
      <c r="D66" s="41"/>
      <c r="E66" s="9"/>
    </row>
    <row r="67">
      <c r="A67" s="41"/>
      <c r="B67" s="41"/>
      <c r="C67" s="41"/>
      <c r="D67" s="41"/>
      <c r="E67" s="9"/>
    </row>
    <row r="68">
      <c r="A68" s="41"/>
      <c r="B68" s="41"/>
      <c r="C68" s="41"/>
      <c r="D68" s="41"/>
      <c r="E68" s="9"/>
    </row>
    <row r="69">
      <c r="A69" s="41"/>
      <c r="B69" s="41"/>
      <c r="C69" s="41"/>
      <c r="D69" s="41"/>
      <c r="E69" s="9"/>
    </row>
    <row r="70">
      <c r="A70" s="41"/>
      <c r="B70" s="41"/>
      <c r="C70" s="41"/>
      <c r="D70" s="41"/>
      <c r="E70" s="9"/>
    </row>
    <row r="71">
      <c r="A71" s="41"/>
      <c r="B71" s="41"/>
      <c r="C71" s="41"/>
      <c r="D71" s="41"/>
      <c r="E71" s="9"/>
    </row>
    <row r="72">
      <c r="A72" s="41"/>
      <c r="B72" s="41"/>
      <c r="C72" s="41"/>
      <c r="D72" s="41"/>
      <c r="E72" s="9"/>
    </row>
    <row r="73">
      <c r="A73" s="41"/>
      <c r="B73" s="41"/>
      <c r="C73" s="41"/>
      <c r="D73" s="41"/>
      <c r="E73" s="9"/>
    </row>
    <row r="74">
      <c r="A74" s="41"/>
      <c r="B74" s="41"/>
      <c r="C74" s="41"/>
      <c r="D74" s="41"/>
      <c r="E74" s="9"/>
    </row>
    <row r="75">
      <c r="A75" s="41"/>
      <c r="B75" s="41"/>
      <c r="C75" s="41"/>
      <c r="D75" s="41"/>
      <c r="E75" s="9"/>
    </row>
    <row r="76">
      <c r="A76" s="41"/>
      <c r="B76" s="41"/>
      <c r="C76" s="41"/>
      <c r="D76" s="41"/>
      <c r="E76" s="9"/>
    </row>
    <row r="77">
      <c r="A77" s="41"/>
      <c r="B77" s="41"/>
      <c r="C77" s="41"/>
      <c r="D77" s="41"/>
      <c r="E77" s="9"/>
    </row>
    <row r="78">
      <c r="A78" s="41"/>
      <c r="B78" s="41"/>
      <c r="C78" s="41"/>
      <c r="D78" s="41"/>
      <c r="E78" s="9"/>
    </row>
    <row r="79">
      <c r="A79" s="41"/>
      <c r="B79" s="41"/>
      <c r="C79" s="41"/>
      <c r="D79" s="41"/>
      <c r="E79" s="9"/>
    </row>
    <row r="80">
      <c r="A80" s="41"/>
      <c r="B80" s="41"/>
      <c r="C80" s="41"/>
      <c r="D80" s="41"/>
      <c r="E80" s="9"/>
    </row>
    <row r="81">
      <c r="A81" s="41"/>
      <c r="B81" s="41"/>
      <c r="C81" s="41"/>
      <c r="D81" s="41"/>
      <c r="E81" s="9"/>
    </row>
    <row r="82">
      <c r="A82" s="41"/>
      <c r="B82" s="41"/>
      <c r="C82" s="41"/>
      <c r="D82" s="41"/>
      <c r="E82" s="9"/>
    </row>
    <row r="83">
      <c r="A83" s="41"/>
      <c r="B83" s="41"/>
      <c r="C83" s="41"/>
      <c r="D83" s="41"/>
      <c r="E83" s="9"/>
    </row>
    <row r="84">
      <c r="A84" s="41"/>
      <c r="B84" s="41"/>
      <c r="C84" s="41"/>
      <c r="D84" s="41"/>
      <c r="E84" s="9"/>
    </row>
    <row r="85">
      <c r="A85" s="41"/>
      <c r="B85" s="41"/>
      <c r="C85" s="41"/>
      <c r="D85" s="41"/>
      <c r="E85" s="9"/>
    </row>
    <row r="86">
      <c r="A86" s="41"/>
      <c r="B86" s="41"/>
      <c r="C86" s="41"/>
      <c r="D86" s="41"/>
      <c r="E86" s="9"/>
    </row>
    <row r="87">
      <c r="A87" s="41"/>
      <c r="B87" s="41"/>
      <c r="C87" s="41"/>
      <c r="D87" s="41"/>
      <c r="E87" s="9"/>
    </row>
    <row r="88">
      <c r="A88" s="41"/>
      <c r="B88" s="41"/>
      <c r="C88" s="41"/>
      <c r="D88" s="41"/>
      <c r="E88" s="9"/>
    </row>
    <row r="89">
      <c r="A89" s="41"/>
      <c r="B89" s="41"/>
      <c r="C89" s="41"/>
      <c r="D89" s="41"/>
      <c r="E89" s="9"/>
    </row>
    <row r="90">
      <c r="A90" s="41"/>
      <c r="B90" s="41"/>
      <c r="C90" s="41"/>
      <c r="D90" s="41"/>
      <c r="E90" s="9"/>
    </row>
    <row r="91">
      <c r="A91" s="41"/>
      <c r="B91" s="41"/>
      <c r="C91" s="41"/>
      <c r="D91" s="41"/>
      <c r="E91" s="9"/>
    </row>
    <row r="92">
      <c r="A92" s="41"/>
      <c r="B92" s="41"/>
      <c r="C92" s="41"/>
      <c r="D92" s="41"/>
      <c r="E92" s="9"/>
    </row>
    <row r="93">
      <c r="A93" s="41"/>
      <c r="B93" s="41"/>
      <c r="C93" s="41"/>
      <c r="D93" s="41"/>
      <c r="E93" s="9"/>
    </row>
    <row r="94">
      <c r="A94" s="41"/>
      <c r="B94" s="41"/>
      <c r="C94" s="41"/>
      <c r="D94" s="41"/>
      <c r="E94" s="9"/>
    </row>
    <row r="95">
      <c r="A95" s="41"/>
      <c r="B95" s="41"/>
      <c r="C95" s="41"/>
      <c r="D95" s="41"/>
      <c r="E95" s="9"/>
    </row>
    <row r="96">
      <c r="A96" s="41"/>
      <c r="B96" s="41"/>
      <c r="C96" s="41"/>
      <c r="D96" s="41"/>
      <c r="E96" s="9"/>
    </row>
    <row r="97">
      <c r="A97" s="41"/>
      <c r="B97" s="41"/>
      <c r="C97" s="41"/>
      <c r="D97" s="41"/>
      <c r="E97" s="9"/>
    </row>
    <row r="98">
      <c r="A98" s="41"/>
      <c r="B98" s="41"/>
      <c r="C98" s="41"/>
      <c r="D98" s="41"/>
      <c r="E98" s="9"/>
    </row>
    <row r="99">
      <c r="A99" s="41"/>
      <c r="B99" s="41"/>
      <c r="C99" s="41"/>
      <c r="D99" s="41"/>
      <c r="E99" s="9"/>
    </row>
    <row r="100">
      <c r="A100" s="9"/>
      <c r="B100" s="9"/>
      <c r="C100" s="9"/>
      <c r="D100" s="9"/>
      <c r="E100" s="9"/>
    </row>
    <row r="101">
      <c r="A101" s="9"/>
      <c r="B101" s="9"/>
      <c r="C101" s="9"/>
      <c r="D101" s="9"/>
      <c r="E101" s="9"/>
    </row>
    <row r="102">
      <c r="A102" s="9"/>
      <c r="B102" s="9"/>
      <c r="C102" s="9"/>
      <c r="D102" s="9"/>
      <c r="E102" s="9"/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autoFilter ref="$A$2:$E$1000">
    <sortState ref="A2:E1000">
      <sortCondition ref="A2:A1000"/>
    </sortState>
  </autoFil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152</v>
      </c>
      <c r="B1" s="44" t="s">
        <v>227</v>
      </c>
      <c r="C1" s="44" t="s">
        <v>198</v>
      </c>
      <c r="D1" s="44" t="s">
        <v>1</v>
      </c>
      <c r="E1" s="44" t="s">
        <v>199</v>
      </c>
      <c r="F1" s="44" t="s">
        <v>228</v>
      </c>
      <c r="G1" s="44" t="s">
        <v>229</v>
      </c>
      <c r="H1" s="44" t="s">
        <v>230</v>
      </c>
      <c r="I1" s="44" t="s">
        <v>160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>
      <c r="A2" s="45">
        <v>44998.0</v>
      </c>
      <c r="B2" s="39" t="s">
        <v>166</v>
      </c>
      <c r="C2" s="39" t="s">
        <v>202</v>
      </c>
      <c r="D2" s="39" t="s">
        <v>52</v>
      </c>
      <c r="E2" s="39" t="s">
        <v>41</v>
      </c>
      <c r="F2" s="39" t="s">
        <v>231</v>
      </c>
      <c r="G2" s="39">
        <v>10.0</v>
      </c>
    </row>
    <row r="3">
      <c r="A3" s="45">
        <v>44998.0</v>
      </c>
      <c r="B3" s="39" t="s">
        <v>166</v>
      </c>
      <c r="C3" s="39" t="s">
        <v>202</v>
      </c>
      <c r="D3" s="39" t="s">
        <v>28</v>
      </c>
      <c r="E3" s="39" t="s">
        <v>232</v>
      </c>
      <c r="F3" s="39" t="s">
        <v>231</v>
      </c>
      <c r="G3" s="39">
        <v>3.0</v>
      </c>
    </row>
    <row r="4">
      <c r="A4" s="45">
        <v>44998.0</v>
      </c>
      <c r="B4" s="39" t="s">
        <v>166</v>
      </c>
      <c r="C4" s="39" t="s">
        <v>202</v>
      </c>
      <c r="D4" s="39" t="s">
        <v>22</v>
      </c>
      <c r="E4" s="39" t="s">
        <v>213</v>
      </c>
      <c r="F4" s="39" t="s">
        <v>231</v>
      </c>
      <c r="G4" s="39">
        <v>1.0</v>
      </c>
    </row>
    <row r="5">
      <c r="A5" s="45">
        <v>45008.0</v>
      </c>
      <c r="B5" s="39" t="s">
        <v>166</v>
      </c>
      <c r="C5" s="39" t="s">
        <v>202</v>
      </c>
      <c r="D5" s="39" t="s">
        <v>36</v>
      </c>
      <c r="E5" s="39" t="s">
        <v>218</v>
      </c>
      <c r="F5" s="39" t="s">
        <v>231</v>
      </c>
      <c r="G5" s="39">
        <v>1.0</v>
      </c>
    </row>
    <row r="6">
      <c r="A6" s="45">
        <v>45008.0</v>
      </c>
      <c r="B6" s="39" t="s">
        <v>166</v>
      </c>
      <c r="C6" s="39" t="s">
        <v>202</v>
      </c>
      <c r="D6" s="39" t="s">
        <v>47</v>
      </c>
      <c r="E6" s="39" t="s">
        <v>49</v>
      </c>
      <c r="F6" s="39" t="s">
        <v>231</v>
      </c>
      <c r="G6" s="39">
        <v>10.0</v>
      </c>
    </row>
    <row r="7">
      <c r="A7" s="45">
        <v>45026.0</v>
      </c>
      <c r="B7" s="39" t="s">
        <v>166</v>
      </c>
      <c r="C7" s="39" t="s">
        <v>202</v>
      </c>
      <c r="D7" s="39" t="s">
        <v>47</v>
      </c>
      <c r="E7" s="39" t="s">
        <v>49</v>
      </c>
      <c r="F7" s="39" t="s">
        <v>231</v>
      </c>
      <c r="G7" s="39">
        <v>30.0</v>
      </c>
    </row>
    <row r="8">
      <c r="A8" s="45">
        <v>45026.0</v>
      </c>
      <c r="B8" s="39" t="s">
        <v>233</v>
      </c>
      <c r="C8" s="39" t="s">
        <v>202</v>
      </c>
      <c r="D8" s="39" t="s">
        <v>22</v>
      </c>
      <c r="E8" s="39" t="s">
        <v>213</v>
      </c>
      <c r="F8" s="39" t="s">
        <v>231</v>
      </c>
      <c r="G8" s="39">
        <v>1.0</v>
      </c>
    </row>
    <row r="9">
      <c r="A9" s="45">
        <v>45026.0</v>
      </c>
      <c r="B9" s="39" t="s">
        <v>233</v>
      </c>
      <c r="C9" s="39" t="s">
        <v>202</v>
      </c>
      <c r="D9" s="39" t="s">
        <v>28</v>
      </c>
      <c r="E9" s="39" t="s">
        <v>29</v>
      </c>
      <c r="F9" s="39" t="s">
        <v>231</v>
      </c>
      <c r="G9" s="39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152</v>
      </c>
      <c r="B1" s="12" t="s">
        <v>154</v>
      </c>
      <c r="C1" s="12" t="s">
        <v>234</v>
      </c>
      <c r="D1" s="12" t="s">
        <v>235</v>
      </c>
      <c r="E1" s="46" t="s">
        <v>236</v>
      </c>
      <c r="F1" s="12" t="s">
        <v>159</v>
      </c>
      <c r="G1" s="12" t="s">
        <v>237</v>
      </c>
      <c r="H1" s="12" t="s">
        <v>238</v>
      </c>
      <c r="I1" s="12" t="s">
        <v>239</v>
      </c>
      <c r="J1" s="12" t="s">
        <v>240</v>
      </c>
      <c r="K1" s="12" t="s">
        <v>160</v>
      </c>
      <c r="L1" s="47"/>
      <c r="M1" s="47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48">
        <v>44745.0</v>
      </c>
      <c r="B2" s="14" t="s">
        <v>72</v>
      </c>
      <c r="C2" s="14" t="s">
        <v>241</v>
      </c>
      <c r="D2" s="15">
        <v>30.0</v>
      </c>
      <c r="E2" s="49">
        <v>3.0</v>
      </c>
      <c r="F2" s="14" t="s">
        <v>242</v>
      </c>
      <c r="G2" s="14" t="s">
        <v>243</v>
      </c>
      <c r="H2" s="15">
        <v>1.0</v>
      </c>
      <c r="I2" s="15">
        <v>28.0</v>
      </c>
      <c r="J2" s="14"/>
      <c r="K2" s="14" t="s">
        <v>244</v>
      </c>
      <c r="L2" s="47"/>
      <c r="M2" s="47"/>
      <c r="N2" s="14"/>
      <c r="O2" s="19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48">
        <v>44745.0</v>
      </c>
      <c r="B3" s="14" t="s">
        <v>72</v>
      </c>
      <c r="C3" s="14" t="s">
        <v>50</v>
      </c>
      <c r="D3" s="15">
        <v>12.0</v>
      </c>
      <c r="E3" s="47">
        <f t="shared" ref="E3:E8" si="1">D3</f>
        <v>12</v>
      </c>
      <c r="F3" s="14" t="s">
        <v>242</v>
      </c>
      <c r="G3" s="14" t="s">
        <v>245</v>
      </c>
      <c r="H3" s="15">
        <v>1.0</v>
      </c>
      <c r="I3" s="15">
        <v>31.0</v>
      </c>
      <c r="J3" s="14" t="s">
        <v>246</v>
      </c>
      <c r="K3" s="14" t="s">
        <v>247</v>
      </c>
      <c r="L3" s="47"/>
      <c r="M3" s="47"/>
      <c r="N3" s="14"/>
      <c r="O3" s="19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48">
        <v>44745.0</v>
      </c>
      <c r="B4" s="14" t="s">
        <v>72</v>
      </c>
      <c r="C4" s="14" t="s">
        <v>58</v>
      </c>
      <c r="D4" s="15">
        <v>11.0</v>
      </c>
      <c r="E4" s="47">
        <f t="shared" si="1"/>
        <v>11</v>
      </c>
      <c r="F4" s="14" t="s">
        <v>242</v>
      </c>
      <c r="G4" s="14" t="s">
        <v>245</v>
      </c>
      <c r="H4" s="15">
        <v>1.0</v>
      </c>
      <c r="I4" s="15">
        <v>38.0</v>
      </c>
      <c r="J4" s="14" t="s">
        <v>248</v>
      </c>
      <c r="K4" s="14" t="s">
        <v>247</v>
      </c>
      <c r="L4" s="47"/>
      <c r="M4" s="47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48">
        <v>44745.0</v>
      </c>
      <c r="B5" s="14" t="s">
        <v>72</v>
      </c>
      <c r="C5" s="14" t="s">
        <v>79</v>
      </c>
      <c r="D5" s="15">
        <v>5.0</v>
      </c>
      <c r="E5" s="47">
        <f t="shared" si="1"/>
        <v>5</v>
      </c>
      <c r="F5" s="14" t="s">
        <v>242</v>
      </c>
      <c r="G5" s="14" t="s">
        <v>245</v>
      </c>
      <c r="H5" s="15">
        <v>1.0</v>
      </c>
      <c r="I5" s="15">
        <v>40.0</v>
      </c>
      <c r="J5" s="14"/>
      <c r="K5" s="14" t="s">
        <v>247</v>
      </c>
      <c r="L5" s="47"/>
      <c r="M5" s="47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48">
        <v>44745.0</v>
      </c>
      <c r="B6" s="14" t="s">
        <v>72</v>
      </c>
      <c r="C6" s="14" t="s">
        <v>81</v>
      </c>
      <c r="D6" s="15">
        <v>16.0</v>
      </c>
      <c r="E6" s="47">
        <f t="shared" si="1"/>
        <v>16</v>
      </c>
      <c r="F6" s="14" t="s">
        <v>242</v>
      </c>
      <c r="G6" s="14" t="s">
        <v>245</v>
      </c>
      <c r="H6" s="15">
        <v>1.0</v>
      </c>
      <c r="I6" s="15">
        <v>39.0</v>
      </c>
      <c r="J6" s="14"/>
      <c r="K6" s="14" t="s">
        <v>247</v>
      </c>
      <c r="L6" s="47"/>
      <c r="M6" s="47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48">
        <v>44745.0</v>
      </c>
      <c r="B7" s="14" t="s">
        <v>72</v>
      </c>
      <c r="C7" s="14" t="s">
        <v>249</v>
      </c>
      <c r="D7" s="15">
        <v>9.0</v>
      </c>
      <c r="E7" s="47">
        <f t="shared" si="1"/>
        <v>9</v>
      </c>
      <c r="F7" s="14" t="s">
        <v>242</v>
      </c>
      <c r="G7" s="14" t="s">
        <v>245</v>
      </c>
      <c r="H7" s="15">
        <v>1.0</v>
      </c>
      <c r="I7" s="15">
        <v>32.0</v>
      </c>
      <c r="J7" s="14"/>
      <c r="K7" s="14" t="s">
        <v>247</v>
      </c>
      <c r="L7" s="47"/>
      <c r="M7" s="47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48">
        <v>44745.0</v>
      </c>
      <c r="B8" s="14" t="s">
        <v>72</v>
      </c>
      <c r="C8" s="14" t="s">
        <v>83</v>
      </c>
      <c r="D8" s="15">
        <v>2.0</v>
      </c>
      <c r="E8" s="47">
        <f t="shared" si="1"/>
        <v>2</v>
      </c>
      <c r="F8" s="14" t="s">
        <v>242</v>
      </c>
      <c r="G8" s="14" t="s">
        <v>245</v>
      </c>
      <c r="H8" s="15">
        <v>1.0</v>
      </c>
      <c r="I8" s="15">
        <v>36.0</v>
      </c>
      <c r="J8" s="14"/>
      <c r="K8" s="28" t="s">
        <v>250</v>
      </c>
      <c r="L8" s="47"/>
      <c r="M8" s="47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48">
        <v>44745.0</v>
      </c>
      <c r="B9" s="14" t="s">
        <v>72</v>
      </c>
      <c r="C9" s="14" t="s">
        <v>251</v>
      </c>
      <c r="D9" s="15">
        <v>27.0</v>
      </c>
      <c r="E9" s="50">
        <v>5.0</v>
      </c>
      <c r="F9" s="14" t="s">
        <v>242</v>
      </c>
      <c r="G9" s="14" t="s">
        <v>243</v>
      </c>
      <c r="H9" s="15">
        <v>1.0</v>
      </c>
      <c r="I9" s="15">
        <v>30.0</v>
      </c>
      <c r="J9" s="14"/>
      <c r="K9" s="14" t="s">
        <v>244</v>
      </c>
      <c r="L9" s="47"/>
      <c r="M9" s="47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48">
        <v>44746.0</v>
      </c>
      <c r="B10" s="14" t="s">
        <v>133</v>
      </c>
      <c r="C10" s="14" t="s">
        <v>252</v>
      </c>
      <c r="D10" s="15">
        <v>60.0</v>
      </c>
      <c r="E10" s="49">
        <v>6.0</v>
      </c>
      <c r="F10" s="14" t="s">
        <v>242</v>
      </c>
      <c r="G10" s="14" t="s">
        <v>243</v>
      </c>
      <c r="H10" s="15">
        <v>1.0</v>
      </c>
      <c r="I10" s="15">
        <v>50.0</v>
      </c>
      <c r="J10" s="14"/>
      <c r="K10" s="14" t="s">
        <v>244</v>
      </c>
      <c r="L10" s="47"/>
      <c r="M10" s="47"/>
      <c r="N10" s="51" t="str">
        <f t="shared" ref="N10:N12" si="2">#REF!/#REF!</f>
        <v>#REF!</v>
      </c>
      <c r="O10" s="19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48">
        <v>44746.0</v>
      </c>
      <c r="B11" s="14" t="s">
        <v>133</v>
      </c>
      <c r="C11" s="14" t="s">
        <v>253</v>
      </c>
      <c r="D11" s="15">
        <v>25.0</v>
      </c>
      <c r="E11" s="47">
        <f t="shared" ref="E11:E12" si="3">D11</f>
        <v>25</v>
      </c>
      <c r="F11" s="14" t="s">
        <v>254</v>
      </c>
      <c r="G11" s="14" t="s">
        <v>243</v>
      </c>
      <c r="H11" s="15">
        <v>1.0</v>
      </c>
      <c r="I11" s="15">
        <v>51.0</v>
      </c>
      <c r="J11" s="14"/>
      <c r="K11" s="28" t="s">
        <v>255</v>
      </c>
      <c r="L11" s="47"/>
      <c r="M11" s="47"/>
      <c r="N11" s="51" t="str">
        <f t="shared" si="2"/>
        <v>#REF!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48">
        <v>44746.0</v>
      </c>
      <c r="B12" s="14" t="s">
        <v>133</v>
      </c>
      <c r="C12" s="14" t="s">
        <v>256</v>
      </c>
      <c r="D12" s="15">
        <v>25.0</v>
      </c>
      <c r="E12" s="47">
        <f t="shared" si="3"/>
        <v>25</v>
      </c>
      <c r="F12" s="14" t="s">
        <v>242</v>
      </c>
      <c r="G12" s="14" t="s">
        <v>243</v>
      </c>
      <c r="H12" s="15">
        <v>1.0</v>
      </c>
      <c r="I12" s="15">
        <v>52.0</v>
      </c>
      <c r="J12" s="14"/>
      <c r="K12" s="28" t="s">
        <v>255</v>
      </c>
      <c r="L12" s="47"/>
      <c r="M12" s="47"/>
      <c r="N12" s="51" t="str">
        <f t="shared" si="2"/>
        <v>#REF!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48">
        <v>44746.0</v>
      </c>
      <c r="B13" s="14" t="s">
        <v>133</v>
      </c>
      <c r="C13" s="14" t="s">
        <v>257</v>
      </c>
      <c r="D13" s="15">
        <v>80.0</v>
      </c>
      <c r="E13" s="49">
        <v>9.0</v>
      </c>
      <c r="F13" s="14" t="s">
        <v>242</v>
      </c>
      <c r="G13" s="14" t="s">
        <v>243</v>
      </c>
      <c r="H13" s="15">
        <v>1.0</v>
      </c>
      <c r="I13" s="15">
        <v>49.0</v>
      </c>
      <c r="J13" s="14"/>
      <c r="K13" s="14" t="s">
        <v>244</v>
      </c>
      <c r="L13" s="47"/>
      <c r="M13" s="47"/>
      <c r="N13" s="52" t="str">
        <f>SUM(N1:N12)</f>
        <v>#REF!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48">
        <v>44747.0</v>
      </c>
      <c r="B14" s="14" t="s">
        <v>72</v>
      </c>
      <c r="C14" s="14" t="s">
        <v>258</v>
      </c>
      <c r="D14" s="15">
        <v>25.0</v>
      </c>
      <c r="E14" s="47">
        <f t="shared" ref="E14:E15" si="4">D14</f>
        <v>25</v>
      </c>
      <c r="F14" s="14" t="s">
        <v>242</v>
      </c>
      <c r="G14" s="14" t="s">
        <v>243</v>
      </c>
      <c r="H14" s="15">
        <v>1.0</v>
      </c>
      <c r="I14" s="15">
        <v>35.0</v>
      </c>
      <c r="J14" s="14"/>
      <c r="K14" s="14" t="s">
        <v>247</v>
      </c>
      <c r="L14" s="47"/>
      <c r="M14" s="47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48">
        <v>44747.0</v>
      </c>
      <c r="B15" s="14" t="s">
        <v>72</v>
      </c>
      <c r="C15" s="14" t="s">
        <v>259</v>
      </c>
      <c r="D15" s="15">
        <v>25.0</v>
      </c>
      <c r="E15" s="47">
        <f t="shared" si="4"/>
        <v>25</v>
      </c>
      <c r="F15" s="14" t="s">
        <v>242</v>
      </c>
      <c r="G15" s="14" t="s">
        <v>243</v>
      </c>
      <c r="H15" s="15">
        <v>1.0</v>
      </c>
      <c r="I15" s="15">
        <v>33.0</v>
      </c>
      <c r="J15" s="14"/>
      <c r="K15" s="14" t="s">
        <v>247</v>
      </c>
      <c r="L15" s="47"/>
      <c r="M15" s="47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48">
        <v>44747.0</v>
      </c>
      <c r="B16" s="14" t="s">
        <v>72</v>
      </c>
      <c r="C16" s="14" t="s">
        <v>260</v>
      </c>
      <c r="D16" s="15">
        <v>28.0</v>
      </c>
      <c r="E16" s="49">
        <v>28.0</v>
      </c>
      <c r="F16" s="14" t="s">
        <v>242</v>
      </c>
      <c r="G16" s="14" t="s">
        <v>243</v>
      </c>
      <c r="H16" s="15">
        <v>1.0</v>
      </c>
      <c r="I16" s="15">
        <v>28.0</v>
      </c>
      <c r="J16" s="14"/>
      <c r="K16" s="14" t="s">
        <v>247</v>
      </c>
      <c r="L16" s="47"/>
      <c r="M16" s="47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48">
        <v>44747.0</v>
      </c>
      <c r="B17" s="14" t="s">
        <v>72</v>
      </c>
      <c r="C17" s="14" t="s">
        <v>261</v>
      </c>
      <c r="D17" s="15">
        <v>28.0</v>
      </c>
      <c r="E17" s="49">
        <v>3.0</v>
      </c>
      <c r="F17" s="14" t="s">
        <v>242</v>
      </c>
      <c r="G17" s="14" t="s">
        <v>243</v>
      </c>
      <c r="H17" s="15">
        <v>1.0</v>
      </c>
      <c r="I17" s="15">
        <v>29.0</v>
      </c>
      <c r="J17" s="14"/>
      <c r="K17" s="14" t="s">
        <v>244</v>
      </c>
      <c r="L17" s="47"/>
      <c r="M17" s="47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48">
        <v>44858.0</v>
      </c>
      <c r="B18" s="31" t="s">
        <v>262</v>
      </c>
      <c r="C18" s="14" t="s">
        <v>263</v>
      </c>
      <c r="D18" s="15">
        <v>12.0</v>
      </c>
      <c r="E18" s="47">
        <f t="shared" ref="E18:E32" si="5">D18</f>
        <v>12</v>
      </c>
      <c r="F18" s="14" t="s">
        <v>242</v>
      </c>
      <c r="G18" s="14" t="s">
        <v>243</v>
      </c>
      <c r="H18" s="15">
        <v>1.0</v>
      </c>
      <c r="I18" s="15">
        <v>61.0</v>
      </c>
      <c r="J18" s="14"/>
      <c r="K18" s="14" t="s">
        <v>247</v>
      </c>
      <c r="L18" s="47"/>
      <c r="M18" s="47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48">
        <v>44858.0</v>
      </c>
      <c r="B19" s="31" t="s">
        <v>262</v>
      </c>
      <c r="C19" s="14" t="s">
        <v>264</v>
      </c>
      <c r="D19" s="15">
        <v>10.0</v>
      </c>
      <c r="E19" s="47">
        <f t="shared" si="5"/>
        <v>10</v>
      </c>
      <c r="F19" s="14" t="s">
        <v>242</v>
      </c>
      <c r="G19" s="14" t="s">
        <v>243</v>
      </c>
      <c r="H19" s="15">
        <v>1.0</v>
      </c>
      <c r="I19" s="15">
        <v>62.0</v>
      </c>
      <c r="J19" s="14"/>
      <c r="K19" s="14" t="s">
        <v>247</v>
      </c>
      <c r="L19" s="47"/>
      <c r="M19" s="47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48">
        <v>44858.0</v>
      </c>
      <c r="B20" s="31" t="s">
        <v>262</v>
      </c>
      <c r="C20" s="14" t="s">
        <v>265</v>
      </c>
      <c r="D20" s="15">
        <v>15.0</v>
      </c>
      <c r="E20" s="47">
        <f t="shared" si="5"/>
        <v>15</v>
      </c>
      <c r="F20" s="14" t="s">
        <v>242</v>
      </c>
      <c r="G20" s="14" t="s">
        <v>243</v>
      </c>
      <c r="H20" s="15">
        <v>1.0</v>
      </c>
      <c r="I20" s="15">
        <v>65.0</v>
      </c>
      <c r="J20" s="14"/>
      <c r="K20" s="14" t="s">
        <v>247</v>
      </c>
      <c r="L20" s="47"/>
      <c r="M20" s="47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48">
        <v>44858.0</v>
      </c>
      <c r="B21" s="31" t="s">
        <v>262</v>
      </c>
      <c r="C21" s="14" t="s">
        <v>266</v>
      </c>
      <c r="D21" s="15">
        <v>14.0</v>
      </c>
      <c r="E21" s="47">
        <f t="shared" si="5"/>
        <v>14</v>
      </c>
      <c r="F21" s="14" t="s">
        <v>242</v>
      </c>
      <c r="G21" s="14" t="s">
        <v>243</v>
      </c>
      <c r="H21" s="53"/>
      <c r="I21" s="53"/>
      <c r="J21" s="14"/>
      <c r="K21" s="14" t="s">
        <v>247</v>
      </c>
      <c r="L21" s="47"/>
      <c r="M21" s="47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48">
        <v>44858.0</v>
      </c>
      <c r="B22" s="31" t="s">
        <v>262</v>
      </c>
      <c r="C22" s="14" t="s">
        <v>267</v>
      </c>
      <c r="D22" s="15">
        <v>16.0</v>
      </c>
      <c r="E22" s="47">
        <f t="shared" si="5"/>
        <v>16</v>
      </c>
      <c r="F22" s="14" t="s">
        <v>242</v>
      </c>
      <c r="G22" s="14" t="s">
        <v>243</v>
      </c>
      <c r="H22" s="15">
        <v>1.0</v>
      </c>
      <c r="I22" s="15">
        <v>68.0</v>
      </c>
      <c r="J22" s="14"/>
      <c r="K22" s="14" t="s">
        <v>247</v>
      </c>
      <c r="L22" s="47"/>
      <c r="M22" s="47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48">
        <v>44858.0</v>
      </c>
      <c r="B23" s="31" t="s">
        <v>262</v>
      </c>
      <c r="C23" s="14" t="s">
        <v>268</v>
      </c>
      <c r="D23" s="15">
        <v>15.0</v>
      </c>
      <c r="E23" s="47">
        <f t="shared" si="5"/>
        <v>15</v>
      </c>
      <c r="F23" s="14" t="s">
        <v>242</v>
      </c>
      <c r="G23" s="14" t="s">
        <v>243</v>
      </c>
      <c r="H23" s="15">
        <v>1.0</v>
      </c>
      <c r="I23" s="15">
        <v>60.0</v>
      </c>
      <c r="J23" s="14"/>
      <c r="K23" s="14" t="s">
        <v>247</v>
      </c>
      <c r="L23" s="47"/>
      <c r="M23" s="47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48">
        <v>44858.0</v>
      </c>
      <c r="B24" s="31" t="s">
        <v>262</v>
      </c>
      <c r="C24" s="14" t="s">
        <v>269</v>
      </c>
      <c r="D24" s="15">
        <v>15.0</v>
      </c>
      <c r="E24" s="47">
        <f t="shared" si="5"/>
        <v>15</v>
      </c>
      <c r="F24" s="14" t="s">
        <v>242</v>
      </c>
      <c r="G24" s="14" t="s">
        <v>243</v>
      </c>
      <c r="H24" s="15">
        <v>1.0</v>
      </c>
      <c r="I24" s="15">
        <v>66.0</v>
      </c>
      <c r="J24" s="14"/>
      <c r="K24" s="14" t="s">
        <v>247</v>
      </c>
      <c r="L24" s="47"/>
      <c r="M24" s="47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48">
        <v>44858.0</v>
      </c>
      <c r="B25" s="31" t="s">
        <v>262</v>
      </c>
      <c r="C25" s="14" t="s">
        <v>270</v>
      </c>
      <c r="D25" s="15">
        <v>16.0</v>
      </c>
      <c r="E25" s="47">
        <f t="shared" si="5"/>
        <v>16</v>
      </c>
      <c r="F25" s="14" t="s">
        <v>242</v>
      </c>
      <c r="G25" s="14" t="s">
        <v>243</v>
      </c>
      <c r="H25" s="15">
        <v>1.0</v>
      </c>
      <c r="I25" s="15">
        <v>67.0</v>
      </c>
      <c r="J25" s="14"/>
      <c r="K25" s="14" t="s">
        <v>247</v>
      </c>
      <c r="L25" s="47"/>
      <c r="M25" s="47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48">
        <v>44858.0</v>
      </c>
      <c r="B26" s="31" t="s">
        <v>262</v>
      </c>
      <c r="C26" s="14" t="s">
        <v>271</v>
      </c>
      <c r="D26" s="15">
        <v>15.0</v>
      </c>
      <c r="E26" s="47">
        <f t="shared" si="5"/>
        <v>15</v>
      </c>
      <c r="F26" s="14" t="s">
        <v>242</v>
      </c>
      <c r="G26" s="14" t="s">
        <v>243</v>
      </c>
      <c r="H26" s="15">
        <v>1.0</v>
      </c>
      <c r="I26" s="15">
        <v>63.0</v>
      </c>
      <c r="J26" s="14"/>
      <c r="K26" s="14" t="s">
        <v>247</v>
      </c>
      <c r="L26" s="47"/>
      <c r="M26" s="47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48">
        <v>44858.0</v>
      </c>
      <c r="B27" s="31" t="s">
        <v>262</v>
      </c>
      <c r="C27" s="14" t="s">
        <v>272</v>
      </c>
      <c r="D27" s="15">
        <v>26.0</v>
      </c>
      <c r="E27" s="47">
        <f t="shared" si="5"/>
        <v>26</v>
      </c>
      <c r="F27" s="14" t="s">
        <v>242</v>
      </c>
      <c r="G27" s="14" t="s">
        <v>243</v>
      </c>
      <c r="H27" s="15">
        <v>1.0</v>
      </c>
      <c r="I27" s="15">
        <v>64.0</v>
      </c>
      <c r="J27" s="14"/>
      <c r="K27" s="14" t="s">
        <v>247</v>
      </c>
      <c r="L27" s="47"/>
      <c r="M27" s="47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48">
        <v>44859.0</v>
      </c>
      <c r="B28" s="31" t="s">
        <v>262</v>
      </c>
      <c r="C28" s="14" t="s">
        <v>273</v>
      </c>
      <c r="D28" s="15">
        <v>16.0</v>
      </c>
      <c r="E28" s="47">
        <f t="shared" si="5"/>
        <v>16</v>
      </c>
      <c r="F28" s="14" t="s">
        <v>242</v>
      </c>
      <c r="G28" s="14" t="s">
        <v>243</v>
      </c>
      <c r="H28" s="15">
        <v>1.0</v>
      </c>
      <c r="I28" s="15">
        <v>70.0</v>
      </c>
      <c r="J28" s="14"/>
      <c r="K28" s="14" t="s">
        <v>247</v>
      </c>
      <c r="L28" s="47"/>
      <c r="M28" s="47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48">
        <v>44859.0</v>
      </c>
      <c r="B29" s="31" t="s">
        <v>262</v>
      </c>
      <c r="C29" s="14" t="s">
        <v>274</v>
      </c>
      <c r="D29" s="15">
        <v>32.0</v>
      </c>
      <c r="E29" s="47">
        <f t="shared" si="5"/>
        <v>32</v>
      </c>
      <c r="F29" s="14" t="s">
        <v>242</v>
      </c>
      <c r="G29" s="14" t="s">
        <v>243</v>
      </c>
      <c r="H29" s="15">
        <v>1.0</v>
      </c>
      <c r="I29" s="15">
        <v>73.0</v>
      </c>
      <c r="J29" s="14"/>
      <c r="K29" s="14" t="s">
        <v>247</v>
      </c>
      <c r="L29" s="47"/>
      <c r="M29" s="47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48">
        <v>44859.0</v>
      </c>
      <c r="B30" s="31" t="s">
        <v>262</v>
      </c>
      <c r="C30" s="14" t="s">
        <v>275</v>
      </c>
      <c r="D30" s="15">
        <v>16.0</v>
      </c>
      <c r="E30" s="47">
        <f t="shared" si="5"/>
        <v>16</v>
      </c>
      <c r="F30" s="14" t="s">
        <v>242</v>
      </c>
      <c r="G30" s="14" t="s">
        <v>243</v>
      </c>
      <c r="H30" s="15">
        <v>1.0</v>
      </c>
      <c r="I30" s="15">
        <v>69.0</v>
      </c>
      <c r="J30" s="14"/>
      <c r="K30" s="14" t="s">
        <v>247</v>
      </c>
      <c r="L30" s="47"/>
      <c r="M30" s="47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48">
        <v>44859.0</v>
      </c>
      <c r="B31" s="31" t="s">
        <v>262</v>
      </c>
      <c r="C31" s="14" t="s">
        <v>276</v>
      </c>
      <c r="D31" s="15">
        <v>8.0</v>
      </c>
      <c r="E31" s="47">
        <f t="shared" si="5"/>
        <v>8</v>
      </c>
      <c r="F31" s="14" t="s">
        <v>242</v>
      </c>
      <c r="G31" s="14" t="s">
        <v>243</v>
      </c>
      <c r="H31" s="15">
        <v>1.0</v>
      </c>
      <c r="I31" s="15">
        <v>71.0</v>
      </c>
      <c r="J31" s="14"/>
      <c r="K31" s="14" t="s">
        <v>247</v>
      </c>
      <c r="L31" s="47"/>
      <c r="M31" s="47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48">
        <v>44859.0</v>
      </c>
      <c r="B32" s="31" t="s">
        <v>262</v>
      </c>
      <c r="C32" s="14" t="s">
        <v>277</v>
      </c>
      <c r="D32" s="15">
        <v>13.0</v>
      </c>
      <c r="E32" s="47">
        <f t="shared" si="5"/>
        <v>13</v>
      </c>
      <c r="F32" s="14" t="s">
        <v>242</v>
      </c>
      <c r="G32" s="14" t="s">
        <v>243</v>
      </c>
      <c r="H32" s="15">
        <v>1.0</v>
      </c>
      <c r="I32" s="15">
        <v>72.0</v>
      </c>
      <c r="J32" s="14"/>
      <c r="K32" s="14" t="s">
        <v>247</v>
      </c>
      <c r="L32" s="47"/>
      <c r="M32" s="47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48">
        <v>44862.0</v>
      </c>
      <c r="B33" s="14" t="s">
        <v>133</v>
      </c>
      <c r="C33" s="14" t="s">
        <v>278</v>
      </c>
      <c r="D33" s="15">
        <v>30.0</v>
      </c>
      <c r="E33" s="49">
        <v>8.0</v>
      </c>
      <c r="F33" s="14" t="s">
        <v>242</v>
      </c>
      <c r="G33" s="14" t="s">
        <v>243</v>
      </c>
      <c r="H33" s="15">
        <v>1.0</v>
      </c>
      <c r="I33" s="15">
        <v>79.0</v>
      </c>
      <c r="J33" s="14"/>
      <c r="K33" s="14" t="s">
        <v>244</v>
      </c>
      <c r="L33" s="47"/>
      <c r="M33" s="47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48">
        <v>44862.0</v>
      </c>
      <c r="B34" s="14" t="s">
        <v>133</v>
      </c>
      <c r="C34" s="14" t="s">
        <v>279</v>
      </c>
      <c r="D34" s="15">
        <v>7.0</v>
      </c>
      <c r="E34" s="47">
        <f t="shared" ref="E34:E38" si="6">D34</f>
        <v>7</v>
      </c>
      <c r="F34" s="14" t="s">
        <v>242</v>
      </c>
      <c r="G34" s="14" t="s">
        <v>243</v>
      </c>
      <c r="H34" s="15">
        <v>1.0</v>
      </c>
      <c r="I34" s="15">
        <v>74.0</v>
      </c>
      <c r="J34" s="14"/>
      <c r="K34" s="14" t="s">
        <v>247</v>
      </c>
      <c r="L34" s="47"/>
      <c r="M34" s="47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48">
        <v>44862.0</v>
      </c>
      <c r="B35" s="14" t="s">
        <v>133</v>
      </c>
      <c r="C35" s="14" t="s">
        <v>280</v>
      </c>
      <c r="D35" s="15">
        <v>9.0</v>
      </c>
      <c r="E35" s="47">
        <f t="shared" si="6"/>
        <v>9</v>
      </c>
      <c r="F35" s="14" t="s">
        <v>242</v>
      </c>
      <c r="G35" s="14" t="s">
        <v>243</v>
      </c>
      <c r="H35" s="15">
        <v>1.0</v>
      </c>
      <c r="I35" s="15">
        <v>76.0</v>
      </c>
      <c r="J35" s="14"/>
      <c r="K35" s="14" t="s">
        <v>247</v>
      </c>
      <c r="L35" s="47"/>
      <c r="M35" s="47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48">
        <v>44862.0</v>
      </c>
      <c r="B36" s="14" t="s">
        <v>133</v>
      </c>
      <c r="C36" s="14" t="s">
        <v>281</v>
      </c>
      <c r="D36" s="15">
        <v>11.0</v>
      </c>
      <c r="E36" s="47">
        <f t="shared" si="6"/>
        <v>11</v>
      </c>
      <c r="F36" s="14" t="s">
        <v>242</v>
      </c>
      <c r="G36" s="14" t="s">
        <v>282</v>
      </c>
      <c r="H36" s="15">
        <v>1.0</v>
      </c>
      <c r="I36" s="15">
        <v>75.0</v>
      </c>
      <c r="J36" s="14"/>
      <c r="K36" s="14" t="s">
        <v>247</v>
      </c>
      <c r="L36" s="47"/>
      <c r="M36" s="47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48">
        <v>44862.0</v>
      </c>
      <c r="B37" s="14" t="s">
        <v>133</v>
      </c>
      <c r="C37" s="14" t="s">
        <v>283</v>
      </c>
      <c r="D37" s="15">
        <v>19.0</v>
      </c>
      <c r="E37" s="47">
        <f t="shared" si="6"/>
        <v>19</v>
      </c>
      <c r="F37" s="14" t="s">
        <v>242</v>
      </c>
      <c r="G37" s="14" t="s">
        <v>282</v>
      </c>
      <c r="H37" s="15">
        <v>1.0</v>
      </c>
      <c r="I37" s="15">
        <v>80.0</v>
      </c>
      <c r="J37" s="28" t="s">
        <v>284</v>
      </c>
      <c r="K37" s="14" t="s">
        <v>247</v>
      </c>
      <c r="L37" s="47"/>
      <c r="M37" s="47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48">
        <v>44862.0</v>
      </c>
      <c r="B38" s="14" t="s">
        <v>133</v>
      </c>
      <c r="C38" s="14" t="s">
        <v>285</v>
      </c>
      <c r="D38" s="15">
        <v>12.0</v>
      </c>
      <c r="E38" s="47">
        <f t="shared" si="6"/>
        <v>12</v>
      </c>
      <c r="F38" s="14" t="s">
        <v>242</v>
      </c>
      <c r="G38" s="14" t="s">
        <v>282</v>
      </c>
      <c r="H38" s="15">
        <v>1.0</v>
      </c>
      <c r="I38" s="15">
        <v>77.0</v>
      </c>
      <c r="J38" s="14"/>
      <c r="K38" s="14" t="s">
        <v>247</v>
      </c>
      <c r="L38" s="47"/>
      <c r="M38" s="47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48">
        <v>44862.0</v>
      </c>
      <c r="B39" s="14" t="s">
        <v>133</v>
      </c>
      <c r="C39" s="14" t="s">
        <v>286</v>
      </c>
      <c r="D39" s="15">
        <v>19.0</v>
      </c>
      <c r="E39" s="50">
        <v>19.0</v>
      </c>
      <c r="F39" s="14" t="s">
        <v>242</v>
      </c>
      <c r="G39" s="14" t="s">
        <v>243</v>
      </c>
      <c r="H39" s="15">
        <v>1.0</v>
      </c>
      <c r="I39" s="15">
        <v>78.0</v>
      </c>
      <c r="J39" s="14"/>
      <c r="K39" s="14" t="s">
        <v>247</v>
      </c>
      <c r="L39" s="47"/>
      <c r="M39" s="47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48">
        <v>44865.0</v>
      </c>
      <c r="B40" s="31" t="s">
        <v>262</v>
      </c>
      <c r="C40" s="14" t="s">
        <v>287</v>
      </c>
      <c r="D40" s="15">
        <v>24.0</v>
      </c>
      <c r="E40" s="49">
        <v>3.0</v>
      </c>
      <c r="F40" s="14" t="s">
        <v>242</v>
      </c>
      <c r="G40" s="14" t="s">
        <v>243</v>
      </c>
      <c r="H40" s="15">
        <v>1.0</v>
      </c>
      <c r="I40" s="15">
        <v>82.0</v>
      </c>
      <c r="J40" s="14"/>
      <c r="K40" s="14" t="s">
        <v>244</v>
      </c>
      <c r="L40" s="47"/>
      <c r="M40" s="47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48">
        <v>44865.0</v>
      </c>
      <c r="B41" s="31" t="s">
        <v>262</v>
      </c>
      <c r="C41" s="14" t="s">
        <v>288</v>
      </c>
      <c r="D41" s="15">
        <v>25.0</v>
      </c>
      <c r="E41" s="49">
        <v>5.0</v>
      </c>
      <c r="F41" s="14" t="s">
        <v>242</v>
      </c>
      <c r="G41" s="14" t="s">
        <v>243</v>
      </c>
      <c r="H41" s="15">
        <v>1.0</v>
      </c>
      <c r="I41" s="15">
        <v>85.0</v>
      </c>
      <c r="J41" s="28" t="s">
        <v>289</v>
      </c>
      <c r="K41" s="14" t="s">
        <v>244</v>
      </c>
      <c r="L41" s="47"/>
      <c r="M41" s="47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48">
        <v>44865.0</v>
      </c>
      <c r="B42" s="31" t="s">
        <v>262</v>
      </c>
      <c r="C42" s="14" t="s">
        <v>290</v>
      </c>
      <c r="D42" s="15">
        <v>30.0</v>
      </c>
      <c r="E42" s="49">
        <v>5.0</v>
      </c>
      <c r="F42" s="14" t="s">
        <v>242</v>
      </c>
      <c r="G42" s="14" t="s">
        <v>243</v>
      </c>
      <c r="H42" s="15">
        <v>1.0</v>
      </c>
      <c r="I42" s="15">
        <v>84.0</v>
      </c>
      <c r="J42" s="14"/>
      <c r="K42" s="14" t="s">
        <v>244</v>
      </c>
      <c r="L42" s="47"/>
      <c r="M42" s="47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48">
        <v>44865.0</v>
      </c>
      <c r="B43" s="31" t="s">
        <v>262</v>
      </c>
      <c r="C43" s="14" t="s">
        <v>291</v>
      </c>
      <c r="D43" s="15">
        <v>18.0</v>
      </c>
      <c r="E43" s="54">
        <v>2.0</v>
      </c>
      <c r="F43" s="14" t="s">
        <v>242</v>
      </c>
      <c r="G43" s="14" t="s">
        <v>243</v>
      </c>
      <c r="H43" s="15">
        <v>1.0</v>
      </c>
      <c r="I43" s="15">
        <v>83.0</v>
      </c>
      <c r="J43" s="14"/>
      <c r="K43" s="14" t="s">
        <v>244</v>
      </c>
      <c r="L43" s="47"/>
      <c r="M43" s="47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48">
        <v>44865.0</v>
      </c>
      <c r="B44" s="31" t="s">
        <v>262</v>
      </c>
      <c r="C44" s="14" t="s">
        <v>292</v>
      </c>
      <c r="D44" s="15">
        <v>70.0</v>
      </c>
      <c r="E44" s="49">
        <v>5.0</v>
      </c>
      <c r="F44" s="14" t="s">
        <v>242</v>
      </c>
      <c r="G44" s="14" t="s">
        <v>243</v>
      </c>
      <c r="H44" s="15">
        <v>1.0</v>
      </c>
      <c r="I44" s="15">
        <v>81.0</v>
      </c>
      <c r="J44" s="14"/>
      <c r="K44" s="14" t="s">
        <v>244</v>
      </c>
      <c r="L44" s="47"/>
      <c r="M44" s="47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48">
        <v>44865.0</v>
      </c>
      <c r="B45" s="14" t="s">
        <v>133</v>
      </c>
      <c r="C45" s="14" t="s">
        <v>293</v>
      </c>
      <c r="D45" s="15">
        <v>15.0</v>
      </c>
      <c r="E45" s="49">
        <v>1.0</v>
      </c>
      <c r="F45" s="14" t="s">
        <v>242</v>
      </c>
      <c r="G45" s="14" t="s">
        <v>243</v>
      </c>
      <c r="H45" s="15">
        <v>1.0</v>
      </c>
      <c r="I45" s="15">
        <v>91.0</v>
      </c>
      <c r="J45" s="14"/>
      <c r="K45" s="14" t="s">
        <v>244</v>
      </c>
      <c r="L45" s="47"/>
      <c r="M45" s="47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48">
        <v>44865.0</v>
      </c>
      <c r="B46" s="14" t="s">
        <v>133</v>
      </c>
      <c r="C46" s="14" t="s">
        <v>294</v>
      </c>
      <c r="D46" s="15">
        <v>50.0</v>
      </c>
      <c r="E46" s="49">
        <v>8.0</v>
      </c>
      <c r="F46" s="14" t="s">
        <v>242</v>
      </c>
      <c r="G46" s="14" t="s">
        <v>243</v>
      </c>
      <c r="H46" s="53"/>
      <c r="I46" s="53"/>
      <c r="J46" s="14"/>
      <c r="K46" s="14" t="s">
        <v>244</v>
      </c>
      <c r="L46" s="47"/>
      <c r="M46" s="47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48">
        <v>44865.0</v>
      </c>
      <c r="B47" s="14" t="s">
        <v>133</v>
      </c>
      <c r="C47" s="31" t="s">
        <v>295</v>
      </c>
      <c r="D47" s="15">
        <v>15.0</v>
      </c>
      <c r="E47" s="50">
        <v>2.0</v>
      </c>
      <c r="F47" s="14" t="s">
        <v>242</v>
      </c>
      <c r="G47" s="14" t="s">
        <v>243</v>
      </c>
      <c r="H47" s="15">
        <v>1.0</v>
      </c>
      <c r="I47" s="15">
        <v>90.0</v>
      </c>
      <c r="J47" s="27" t="s">
        <v>296</v>
      </c>
      <c r="K47" s="14" t="s">
        <v>244</v>
      </c>
      <c r="L47" s="47"/>
      <c r="M47" s="47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48">
        <v>44869.0</v>
      </c>
      <c r="B48" s="14" t="s">
        <v>133</v>
      </c>
      <c r="C48" s="14" t="s">
        <v>297</v>
      </c>
      <c r="D48" s="15">
        <v>150.0</v>
      </c>
      <c r="E48" s="49">
        <v>3.0</v>
      </c>
      <c r="F48" s="14" t="s">
        <v>242</v>
      </c>
      <c r="G48" s="31" t="s">
        <v>298</v>
      </c>
      <c r="H48" s="15">
        <v>1.0</v>
      </c>
      <c r="I48" s="15" t="s">
        <v>299</v>
      </c>
      <c r="J48" s="28" t="s">
        <v>300</v>
      </c>
      <c r="K48" s="14" t="s">
        <v>244</v>
      </c>
      <c r="L48" s="47"/>
      <c r="M48" s="47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48">
        <v>44869.0</v>
      </c>
      <c r="B49" s="14" t="s">
        <v>133</v>
      </c>
      <c r="C49" s="14" t="s">
        <v>301</v>
      </c>
      <c r="D49" s="55">
        <v>20.0</v>
      </c>
      <c r="E49" s="47">
        <f t="shared" ref="E49:E53" si="7">D49</f>
        <v>20</v>
      </c>
      <c r="F49" s="14" t="s">
        <v>302</v>
      </c>
      <c r="G49" s="14" t="s">
        <v>243</v>
      </c>
      <c r="H49" s="15">
        <v>1.0</v>
      </c>
      <c r="I49" s="15">
        <v>93.0</v>
      </c>
      <c r="J49" s="14"/>
      <c r="K49" s="14" t="s">
        <v>247</v>
      </c>
      <c r="L49" s="47"/>
      <c r="M49" s="47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48">
        <v>44869.0</v>
      </c>
      <c r="B50" s="14" t="s">
        <v>133</v>
      </c>
      <c r="C50" s="14" t="s">
        <v>303</v>
      </c>
      <c r="D50" s="55">
        <v>20.0</v>
      </c>
      <c r="E50" s="47">
        <f t="shared" si="7"/>
        <v>20</v>
      </c>
      <c r="F50" s="14" t="s">
        <v>302</v>
      </c>
      <c r="G50" s="14" t="s">
        <v>243</v>
      </c>
      <c r="H50" s="15">
        <v>1.0</v>
      </c>
      <c r="I50" s="15">
        <v>92.0</v>
      </c>
      <c r="J50" s="14"/>
      <c r="K50" s="14" t="s">
        <v>247</v>
      </c>
      <c r="L50" s="47"/>
      <c r="M50" s="47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48">
        <v>44869.0</v>
      </c>
      <c r="B51" s="14" t="s">
        <v>133</v>
      </c>
      <c r="C51" s="14" t="s">
        <v>304</v>
      </c>
      <c r="D51" s="15">
        <v>6.0</v>
      </c>
      <c r="E51" s="47">
        <f t="shared" si="7"/>
        <v>6</v>
      </c>
      <c r="F51" s="14" t="s">
        <v>305</v>
      </c>
      <c r="G51" s="14" t="s">
        <v>243</v>
      </c>
      <c r="H51" s="15">
        <v>1.0</v>
      </c>
      <c r="I51" s="15">
        <v>88.0</v>
      </c>
      <c r="J51" s="14"/>
      <c r="K51" s="14" t="s">
        <v>247</v>
      </c>
      <c r="L51" s="47"/>
      <c r="M51" s="47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48">
        <v>44869.0</v>
      </c>
      <c r="B52" s="14" t="s">
        <v>133</v>
      </c>
      <c r="C52" s="14" t="s">
        <v>306</v>
      </c>
      <c r="D52" s="55">
        <v>18.0</v>
      </c>
      <c r="E52" s="47">
        <f t="shared" si="7"/>
        <v>18</v>
      </c>
      <c r="F52" s="14" t="s">
        <v>307</v>
      </c>
      <c r="G52" s="14" t="s">
        <v>243</v>
      </c>
      <c r="H52" s="15">
        <v>1.0</v>
      </c>
      <c r="I52" s="15">
        <v>87.0</v>
      </c>
      <c r="J52" s="14"/>
      <c r="K52" s="14" t="s">
        <v>247</v>
      </c>
      <c r="L52" s="47"/>
      <c r="M52" s="47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48">
        <v>44869.0</v>
      </c>
      <c r="B53" s="14" t="s">
        <v>133</v>
      </c>
      <c r="C53" s="14" t="s">
        <v>308</v>
      </c>
      <c r="D53" s="15">
        <v>6.0</v>
      </c>
      <c r="E53" s="47">
        <f t="shared" si="7"/>
        <v>6</v>
      </c>
      <c r="F53" s="14" t="s">
        <v>307</v>
      </c>
      <c r="G53" s="14" t="s">
        <v>243</v>
      </c>
      <c r="H53" s="15">
        <v>1.0</v>
      </c>
      <c r="I53" s="15">
        <v>86.0</v>
      </c>
      <c r="J53" s="14"/>
      <c r="K53" s="14" t="s">
        <v>247</v>
      </c>
      <c r="L53" s="47"/>
      <c r="M53" s="47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48">
        <v>44869.0</v>
      </c>
      <c r="B54" s="14" t="s">
        <v>133</v>
      </c>
      <c r="C54" s="14" t="s">
        <v>309</v>
      </c>
      <c r="D54" s="15">
        <v>60.0</v>
      </c>
      <c r="E54" s="49">
        <v>4.0</v>
      </c>
      <c r="F54" s="14" t="s">
        <v>242</v>
      </c>
      <c r="G54" s="14" t="s">
        <v>243</v>
      </c>
      <c r="H54" s="15">
        <v>1.0</v>
      </c>
      <c r="I54" s="15">
        <v>99.0</v>
      </c>
      <c r="J54" s="14"/>
      <c r="K54" s="14" t="s">
        <v>244</v>
      </c>
      <c r="L54" s="47"/>
      <c r="M54" s="47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48">
        <v>44875.0</v>
      </c>
      <c r="B55" s="14" t="s">
        <v>72</v>
      </c>
      <c r="C55" s="14" t="s">
        <v>310</v>
      </c>
      <c r="D55" s="15">
        <v>17.0</v>
      </c>
      <c r="E55" s="47">
        <f t="shared" ref="E55:E64" si="8">D55</f>
        <v>17</v>
      </c>
      <c r="F55" s="14" t="s">
        <v>302</v>
      </c>
      <c r="G55" s="14" t="s">
        <v>243</v>
      </c>
      <c r="H55" s="15">
        <v>1.0</v>
      </c>
      <c r="I55" s="15">
        <v>94.0</v>
      </c>
      <c r="J55" s="14"/>
      <c r="K55" s="14" t="s">
        <v>247</v>
      </c>
      <c r="L55" s="47"/>
      <c r="M55" s="47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48">
        <v>44875.0</v>
      </c>
      <c r="B56" s="14" t="s">
        <v>72</v>
      </c>
      <c r="C56" s="14" t="s">
        <v>311</v>
      </c>
      <c r="D56" s="15">
        <v>19.0</v>
      </c>
      <c r="E56" s="47">
        <f t="shared" si="8"/>
        <v>19</v>
      </c>
      <c r="F56" s="14" t="s">
        <v>302</v>
      </c>
      <c r="G56" s="14" t="s">
        <v>243</v>
      </c>
      <c r="H56" s="15">
        <v>1.0</v>
      </c>
      <c r="I56" s="15">
        <v>100.0</v>
      </c>
      <c r="J56" s="14"/>
      <c r="K56" s="14" t="s">
        <v>247</v>
      </c>
      <c r="L56" s="47"/>
      <c r="M56" s="47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48">
        <v>44875.0</v>
      </c>
      <c r="B57" s="14" t="s">
        <v>72</v>
      </c>
      <c r="C57" s="14" t="s">
        <v>312</v>
      </c>
      <c r="D57" s="15">
        <v>22.0</v>
      </c>
      <c r="E57" s="47">
        <f t="shared" si="8"/>
        <v>22</v>
      </c>
      <c r="F57" s="14" t="s">
        <v>302</v>
      </c>
      <c r="G57" s="14" t="s">
        <v>243</v>
      </c>
      <c r="H57" s="15">
        <v>1.0</v>
      </c>
      <c r="I57" s="15">
        <v>98.0</v>
      </c>
      <c r="J57" s="14"/>
      <c r="K57" s="14" t="s">
        <v>247</v>
      </c>
      <c r="L57" s="47"/>
      <c r="M57" s="47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48">
        <v>44875.0</v>
      </c>
      <c r="B58" s="14" t="s">
        <v>133</v>
      </c>
      <c r="C58" s="14" t="s">
        <v>313</v>
      </c>
      <c r="D58" s="15">
        <v>51.0</v>
      </c>
      <c r="E58" s="47">
        <f t="shared" si="8"/>
        <v>51</v>
      </c>
      <c r="F58" s="14" t="s">
        <v>302</v>
      </c>
      <c r="G58" s="14" t="s">
        <v>243</v>
      </c>
      <c r="H58" s="15">
        <v>1.0</v>
      </c>
      <c r="I58" s="15">
        <v>102.0</v>
      </c>
      <c r="J58" s="14"/>
      <c r="K58" s="14" t="s">
        <v>247</v>
      </c>
      <c r="L58" s="47"/>
      <c r="M58" s="47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48">
        <v>44875.0</v>
      </c>
      <c r="B59" s="14" t="s">
        <v>72</v>
      </c>
      <c r="C59" s="14" t="s">
        <v>314</v>
      </c>
      <c r="D59" s="15">
        <v>13.0</v>
      </c>
      <c r="E59" s="47">
        <f t="shared" si="8"/>
        <v>13</v>
      </c>
      <c r="F59" s="14" t="s">
        <v>302</v>
      </c>
      <c r="G59" s="14" t="s">
        <v>243</v>
      </c>
      <c r="H59" s="15">
        <v>1.0</v>
      </c>
      <c r="I59" s="15">
        <v>96.0</v>
      </c>
      <c r="J59" s="14"/>
      <c r="K59" s="14" t="s">
        <v>247</v>
      </c>
      <c r="L59" s="47"/>
      <c r="M59" s="47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48">
        <v>44875.0</v>
      </c>
      <c r="B60" s="14" t="s">
        <v>72</v>
      </c>
      <c r="C60" s="14" t="s">
        <v>315</v>
      </c>
      <c r="D60" s="15">
        <v>8.0</v>
      </c>
      <c r="E60" s="47">
        <f t="shared" si="8"/>
        <v>8</v>
      </c>
      <c r="F60" s="14" t="s">
        <v>302</v>
      </c>
      <c r="G60" s="14" t="s">
        <v>243</v>
      </c>
      <c r="H60" s="15">
        <v>1.0</v>
      </c>
      <c r="I60" s="15">
        <v>97.0</v>
      </c>
      <c r="J60" s="14"/>
      <c r="K60" s="14" t="s">
        <v>247</v>
      </c>
      <c r="L60" s="47"/>
      <c r="M60" s="47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48">
        <v>44875.0</v>
      </c>
      <c r="B61" s="14" t="s">
        <v>72</v>
      </c>
      <c r="C61" s="14" t="s">
        <v>316</v>
      </c>
      <c r="D61" s="15">
        <v>15.0</v>
      </c>
      <c r="E61" s="47">
        <f t="shared" si="8"/>
        <v>15</v>
      </c>
      <c r="F61" s="14" t="s">
        <v>302</v>
      </c>
      <c r="G61" s="14" t="s">
        <v>243</v>
      </c>
      <c r="H61" s="15">
        <v>1.0</v>
      </c>
      <c r="I61" s="15">
        <v>95.0</v>
      </c>
      <c r="J61" s="14"/>
      <c r="K61" s="14" t="s">
        <v>247</v>
      </c>
      <c r="L61" s="47"/>
      <c r="M61" s="47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48">
        <v>44875.0</v>
      </c>
      <c r="B62" s="14" t="s">
        <v>133</v>
      </c>
      <c r="C62" s="14" t="s">
        <v>317</v>
      </c>
      <c r="D62" s="15">
        <v>20.0</v>
      </c>
      <c r="E62" s="47">
        <f t="shared" si="8"/>
        <v>20</v>
      </c>
      <c r="F62" s="14" t="s">
        <v>302</v>
      </c>
      <c r="G62" s="14" t="s">
        <v>243</v>
      </c>
      <c r="H62" s="15">
        <v>1.0</v>
      </c>
      <c r="I62" s="15">
        <v>101.0</v>
      </c>
      <c r="J62" s="14"/>
      <c r="K62" s="14" t="s">
        <v>247</v>
      </c>
      <c r="L62" s="47"/>
      <c r="M62" s="47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48">
        <v>44875.0</v>
      </c>
      <c r="B63" s="14" t="s">
        <v>72</v>
      </c>
      <c r="C63" s="14" t="s">
        <v>318</v>
      </c>
      <c r="D63" s="15">
        <v>14.0</v>
      </c>
      <c r="E63" s="47">
        <f t="shared" si="8"/>
        <v>14</v>
      </c>
      <c r="F63" s="14" t="s">
        <v>302</v>
      </c>
      <c r="G63" s="14" t="s">
        <v>243</v>
      </c>
      <c r="H63" s="15">
        <v>1.0</v>
      </c>
      <c r="I63" s="15">
        <v>99.0</v>
      </c>
      <c r="J63" s="14"/>
      <c r="K63" s="14" t="s">
        <v>247</v>
      </c>
      <c r="L63" s="47"/>
      <c r="M63" s="47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48">
        <v>44875.0</v>
      </c>
      <c r="B64" s="14" t="s">
        <v>133</v>
      </c>
      <c r="C64" s="14" t="s">
        <v>319</v>
      </c>
      <c r="D64" s="15">
        <v>14.0</v>
      </c>
      <c r="E64" s="47">
        <f t="shared" si="8"/>
        <v>14</v>
      </c>
      <c r="F64" s="14" t="s">
        <v>302</v>
      </c>
      <c r="G64" s="14" t="s">
        <v>243</v>
      </c>
      <c r="H64" s="15">
        <v>1.0</v>
      </c>
      <c r="I64" s="15">
        <v>103.0</v>
      </c>
      <c r="J64" s="14"/>
      <c r="K64" s="14" t="s">
        <v>247</v>
      </c>
      <c r="L64" s="47"/>
      <c r="M64" s="47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48">
        <v>44897.0</v>
      </c>
      <c r="B65" s="14" t="s">
        <v>72</v>
      </c>
      <c r="C65" s="14" t="s">
        <v>320</v>
      </c>
      <c r="D65" s="15">
        <v>61.0</v>
      </c>
      <c r="E65" s="49">
        <v>7.0</v>
      </c>
      <c r="F65" s="14" t="s">
        <v>242</v>
      </c>
      <c r="G65" s="14" t="s">
        <v>243</v>
      </c>
      <c r="H65" s="15">
        <v>1.0</v>
      </c>
      <c r="I65" s="15">
        <v>108.0</v>
      </c>
      <c r="J65" s="14"/>
      <c r="K65" s="14" t="s">
        <v>244</v>
      </c>
      <c r="L65" s="47"/>
      <c r="M65" s="47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48">
        <v>44897.0</v>
      </c>
      <c r="B66" s="14" t="s">
        <v>72</v>
      </c>
      <c r="C66" s="14" t="s">
        <v>321</v>
      </c>
      <c r="D66" s="15">
        <f>56+30</f>
        <v>86</v>
      </c>
      <c r="E66" s="49">
        <v>11.0</v>
      </c>
      <c r="F66" s="14" t="s">
        <v>242</v>
      </c>
      <c r="G66" s="14" t="s">
        <v>243</v>
      </c>
      <c r="H66" s="15">
        <v>1.0</v>
      </c>
      <c r="I66" s="15">
        <v>104.0</v>
      </c>
      <c r="J66" s="14"/>
      <c r="K66" s="14" t="s">
        <v>244</v>
      </c>
      <c r="L66" s="47"/>
      <c r="M66" s="47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48">
        <v>44897.0</v>
      </c>
      <c r="B67" s="14" t="s">
        <v>72</v>
      </c>
      <c r="C67" s="14" t="s">
        <v>322</v>
      </c>
      <c r="D67" s="15">
        <v>77.0</v>
      </c>
      <c r="E67" s="49">
        <v>6.0</v>
      </c>
      <c r="F67" s="14" t="s">
        <v>242</v>
      </c>
      <c r="G67" s="14" t="s">
        <v>243</v>
      </c>
      <c r="H67" s="15">
        <v>1.0</v>
      </c>
      <c r="I67" s="15">
        <v>106.0</v>
      </c>
      <c r="J67" s="14"/>
      <c r="K67" s="14" t="s">
        <v>244</v>
      </c>
      <c r="L67" s="47"/>
      <c r="M67" s="47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48">
        <v>44897.0</v>
      </c>
      <c r="B68" s="14" t="s">
        <v>72</v>
      </c>
      <c r="C68" s="14" t="s">
        <v>323</v>
      </c>
      <c r="D68" s="15">
        <v>23.0</v>
      </c>
      <c r="E68" s="49">
        <v>1.0</v>
      </c>
      <c r="F68" s="14" t="s">
        <v>242</v>
      </c>
      <c r="G68" s="14" t="s">
        <v>243</v>
      </c>
      <c r="H68" s="15">
        <v>1.0</v>
      </c>
      <c r="I68" s="15">
        <v>105.0</v>
      </c>
      <c r="J68" s="14"/>
      <c r="K68" s="14" t="s">
        <v>244</v>
      </c>
      <c r="L68" s="47"/>
      <c r="M68" s="47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48">
        <v>44897.0</v>
      </c>
      <c r="B69" s="14" t="s">
        <v>72</v>
      </c>
      <c r="C69" s="14" t="s">
        <v>324</v>
      </c>
      <c r="D69" s="15">
        <v>43.0</v>
      </c>
      <c r="E69" s="49">
        <v>3.0</v>
      </c>
      <c r="F69" s="14" t="s">
        <v>242</v>
      </c>
      <c r="G69" s="14" t="s">
        <v>243</v>
      </c>
      <c r="H69" s="15">
        <v>1.0</v>
      </c>
      <c r="I69" s="15">
        <v>110.0</v>
      </c>
      <c r="J69" s="14"/>
      <c r="K69" s="14" t="s">
        <v>244</v>
      </c>
      <c r="L69" s="47"/>
      <c r="M69" s="47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48">
        <v>44897.0</v>
      </c>
      <c r="B70" s="14" t="s">
        <v>72</v>
      </c>
      <c r="C70" s="14" t="s">
        <v>325</v>
      </c>
      <c r="D70" s="15">
        <v>92.0</v>
      </c>
      <c r="E70" s="49">
        <v>6.0</v>
      </c>
      <c r="F70" s="14" t="s">
        <v>242</v>
      </c>
      <c r="G70" s="14" t="s">
        <v>243</v>
      </c>
      <c r="H70" s="15">
        <v>1.0</v>
      </c>
      <c r="I70" s="15">
        <v>109.0</v>
      </c>
      <c r="J70" s="14"/>
      <c r="K70" s="14" t="s">
        <v>244</v>
      </c>
      <c r="L70" s="47"/>
      <c r="M70" s="47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48">
        <v>44897.0</v>
      </c>
      <c r="B71" s="14" t="s">
        <v>72</v>
      </c>
      <c r="C71" s="14" t="s">
        <v>326</v>
      </c>
      <c r="D71" s="15">
        <v>52.0</v>
      </c>
      <c r="E71" s="49">
        <v>4.0</v>
      </c>
      <c r="F71" s="14" t="s">
        <v>242</v>
      </c>
      <c r="G71" s="14" t="s">
        <v>243</v>
      </c>
      <c r="H71" s="15">
        <v>1.0</v>
      </c>
      <c r="I71" s="15">
        <v>107.0</v>
      </c>
      <c r="J71" s="14"/>
      <c r="K71" s="14" t="s">
        <v>244</v>
      </c>
      <c r="L71" s="47"/>
      <c r="M71" s="47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48">
        <v>44897.0</v>
      </c>
      <c r="B72" s="14" t="s">
        <v>72</v>
      </c>
      <c r="C72" s="14" t="s">
        <v>327</v>
      </c>
      <c r="D72" s="55">
        <v>85.0</v>
      </c>
      <c r="E72" s="49">
        <v>7.0</v>
      </c>
      <c r="F72" s="14" t="s">
        <v>242</v>
      </c>
      <c r="G72" s="14" t="s">
        <v>243</v>
      </c>
      <c r="H72" s="15">
        <v>1.0</v>
      </c>
      <c r="I72" s="15">
        <v>111.0</v>
      </c>
      <c r="J72" s="14"/>
      <c r="K72" s="14" t="s">
        <v>244</v>
      </c>
      <c r="L72" s="47"/>
      <c r="M72" s="47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48">
        <v>44928.0</v>
      </c>
      <c r="B73" s="14" t="s">
        <v>133</v>
      </c>
      <c r="C73" s="14" t="s">
        <v>328</v>
      </c>
      <c r="D73" s="15">
        <f>41+13</f>
        <v>54</v>
      </c>
      <c r="E73" s="49">
        <v>7.0</v>
      </c>
      <c r="F73" s="14" t="s">
        <v>242</v>
      </c>
      <c r="G73" s="14" t="s">
        <v>243</v>
      </c>
      <c r="H73" s="15">
        <v>1.0</v>
      </c>
      <c r="I73" s="15">
        <v>115.0</v>
      </c>
      <c r="J73" s="14"/>
      <c r="K73" s="14" t="s">
        <v>244</v>
      </c>
      <c r="L73" s="47"/>
      <c r="M73" s="47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48">
        <v>44928.0</v>
      </c>
      <c r="B74" s="14" t="s">
        <v>133</v>
      </c>
      <c r="C74" s="14" t="s">
        <v>329</v>
      </c>
      <c r="D74" s="15">
        <v>63.0</v>
      </c>
      <c r="E74" s="49">
        <v>5.0</v>
      </c>
      <c r="F74" s="14" t="s">
        <v>242</v>
      </c>
      <c r="G74" s="14" t="s">
        <v>243</v>
      </c>
      <c r="H74" s="15">
        <v>1.0</v>
      </c>
      <c r="I74" s="15">
        <v>117.0</v>
      </c>
      <c r="J74" s="14"/>
      <c r="K74" s="14" t="s">
        <v>244</v>
      </c>
      <c r="L74" s="47"/>
      <c r="M74" s="47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48">
        <v>44928.0</v>
      </c>
      <c r="B75" s="14" t="s">
        <v>133</v>
      </c>
      <c r="C75" s="14" t="s">
        <v>330</v>
      </c>
      <c r="D75" s="15">
        <f>62+63</f>
        <v>125</v>
      </c>
      <c r="E75" s="49">
        <v>3.0</v>
      </c>
      <c r="F75" s="14" t="s">
        <v>242</v>
      </c>
      <c r="G75" s="14" t="s">
        <v>243</v>
      </c>
      <c r="H75" s="15">
        <v>1.0</v>
      </c>
      <c r="I75" s="15">
        <v>116.0</v>
      </c>
      <c r="J75" s="14"/>
      <c r="K75" s="14" t="s">
        <v>244</v>
      </c>
      <c r="L75" s="47"/>
      <c r="M75" s="47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48">
        <v>44928.0</v>
      </c>
      <c r="B76" s="14" t="s">
        <v>133</v>
      </c>
      <c r="C76" s="14" t="s">
        <v>331</v>
      </c>
      <c r="D76" s="15">
        <v>35.0</v>
      </c>
      <c r="E76" s="49">
        <v>3.0</v>
      </c>
      <c r="F76" s="14" t="s">
        <v>242</v>
      </c>
      <c r="G76" s="14" t="s">
        <v>243</v>
      </c>
      <c r="H76" s="15">
        <v>1.0</v>
      </c>
      <c r="I76" s="15">
        <v>112.0</v>
      </c>
      <c r="J76" s="14"/>
      <c r="K76" s="14" t="s">
        <v>244</v>
      </c>
      <c r="L76" s="47"/>
      <c r="M76" s="47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48">
        <v>44928.0</v>
      </c>
      <c r="B77" s="14" t="s">
        <v>133</v>
      </c>
      <c r="C77" s="14" t="s">
        <v>332</v>
      </c>
      <c r="D77" s="15">
        <v>65.0</v>
      </c>
      <c r="E77" s="49">
        <v>4.0</v>
      </c>
      <c r="F77" s="14" t="s">
        <v>242</v>
      </c>
      <c r="G77" s="14" t="s">
        <v>243</v>
      </c>
      <c r="H77" s="15">
        <v>1.0</v>
      </c>
      <c r="I77" s="15">
        <v>113.0</v>
      </c>
      <c r="J77" s="14"/>
      <c r="K77" s="14" t="s">
        <v>244</v>
      </c>
      <c r="L77" s="47"/>
      <c r="M77" s="47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48">
        <v>44928.0</v>
      </c>
      <c r="B78" s="14" t="s">
        <v>133</v>
      </c>
      <c r="C78" s="14" t="s">
        <v>333</v>
      </c>
      <c r="D78" s="15">
        <f>94+37</f>
        <v>131</v>
      </c>
      <c r="E78" s="49">
        <v>6.0</v>
      </c>
      <c r="F78" s="14" t="s">
        <v>242</v>
      </c>
      <c r="G78" s="14" t="s">
        <v>243</v>
      </c>
      <c r="H78" s="15">
        <v>1.0</v>
      </c>
      <c r="I78" s="15">
        <v>114.0</v>
      </c>
      <c r="J78" s="14"/>
      <c r="K78" s="14" t="s">
        <v>244</v>
      </c>
      <c r="L78" s="47"/>
      <c r="M78" s="47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48">
        <v>44938.0</v>
      </c>
      <c r="B79" s="31" t="s">
        <v>262</v>
      </c>
      <c r="C79" s="14" t="s">
        <v>334</v>
      </c>
      <c r="D79" s="15">
        <v>79.0</v>
      </c>
      <c r="E79" s="49">
        <v>2.0</v>
      </c>
      <c r="F79" s="14" t="s">
        <v>242</v>
      </c>
      <c r="G79" s="14" t="s">
        <v>243</v>
      </c>
      <c r="H79" s="15">
        <v>1.0</v>
      </c>
      <c r="I79" s="15">
        <v>120.0</v>
      </c>
      <c r="J79" s="14"/>
      <c r="K79" s="14" t="s">
        <v>244</v>
      </c>
      <c r="L79" s="47"/>
      <c r="M79" s="47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48">
        <v>44938.0</v>
      </c>
      <c r="B80" s="31" t="s">
        <v>262</v>
      </c>
      <c r="C80" s="14" t="s">
        <v>335</v>
      </c>
      <c r="D80" s="15">
        <v>41.0</v>
      </c>
      <c r="E80" s="49">
        <v>5.0</v>
      </c>
      <c r="F80" s="14" t="s">
        <v>242</v>
      </c>
      <c r="G80" s="14" t="s">
        <v>243</v>
      </c>
      <c r="H80" s="15">
        <v>1.0</v>
      </c>
      <c r="I80" s="15">
        <v>119.0</v>
      </c>
      <c r="J80" s="14"/>
      <c r="K80" s="14" t="s">
        <v>244</v>
      </c>
      <c r="L80" s="47"/>
      <c r="M80" s="47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48">
        <v>44938.0</v>
      </c>
      <c r="B81" s="31" t="s">
        <v>262</v>
      </c>
      <c r="C81" s="14" t="s">
        <v>336</v>
      </c>
      <c r="D81" s="15">
        <v>46.0</v>
      </c>
      <c r="E81" s="49">
        <v>5.0</v>
      </c>
      <c r="F81" s="14" t="s">
        <v>242</v>
      </c>
      <c r="G81" s="14" t="s">
        <v>243</v>
      </c>
      <c r="H81" s="15">
        <v>1.0</v>
      </c>
      <c r="I81" s="15">
        <v>121.0</v>
      </c>
      <c r="J81" s="14"/>
      <c r="K81" s="14" t="s">
        <v>244</v>
      </c>
      <c r="L81" s="47"/>
      <c r="M81" s="47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48">
        <v>44938.0</v>
      </c>
      <c r="B82" s="31" t="s">
        <v>262</v>
      </c>
      <c r="C82" s="14" t="s">
        <v>337</v>
      </c>
      <c r="D82" s="15">
        <v>104.0</v>
      </c>
      <c r="E82" s="50">
        <v>14.0</v>
      </c>
      <c r="F82" s="14" t="s">
        <v>242</v>
      </c>
      <c r="G82" s="14" t="s">
        <v>243</v>
      </c>
      <c r="H82" s="15">
        <v>1.0</v>
      </c>
      <c r="I82" s="15">
        <v>118.0</v>
      </c>
      <c r="J82" s="14"/>
      <c r="K82" s="14" t="s">
        <v>244</v>
      </c>
      <c r="L82" s="47"/>
      <c r="M82" s="47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48">
        <v>44939.0</v>
      </c>
      <c r="B83" s="14" t="s">
        <v>72</v>
      </c>
      <c r="C83" s="14" t="s">
        <v>338</v>
      </c>
      <c r="D83" s="15">
        <v>81.0</v>
      </c>
      <c r="E83" s="49">
        <v>4.0</v>
      </c>
      <c r="F83" s="14" t="s">
        <v>242</v>
      </c>
      <c r="G83" s="14" t="s">
        <v>243</v>
      </c>
      <c r="H83" s="15">
        <v>1.0</v>
      </c>
      <c r="I83" s="15">
        <v>122.0</v>
      </c>
      <c r="J83" s="14"/>
      <c r="K83" s="14" t="s">
        <v>244</v>
      </c>
      <c r="L83" s="47"/>
      <c r="M83" s="47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48">
        <v>44939.0</v>
      </c>
      <c r="B84" s="14" t="s">
        <v>72</v>
      </c>
      <c r="C84" s="14" t="s">
        <v>339</v>
      </c>
      <c r="D84" s="15">
        <v>42.0</v>
      </c>
      <c r="E84" s="49">
        <v>3.0</v>
      </c>
      <c r="F84" s="14" t="s">
        <v>242</v>
      </c>
      <c r="G84" s="14" t="s">
        <v>243</v>
      </c>
      <c r="H84" s="15">
        <v>1.0</v>
      </c>
      <c r="I84" s="15">
        <v>123.0</v>
      </c>
      <c r="J84" s="14"/>
      <c r="K84" s="14" t="s">
        <v>244</v>
      </c>
      <c r="L84" s="47"/>
      <c r="M84" s="47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48">
        <v>44939.0</v>
      </c>
      <c r="B85" s="14" t="s">
        <v>72</v>
      </c>
      <c r="C85" s="14" t="s">
        <v>340</v>
      </c>
      <c r="D85" s="15">
        <v>54.0</v>
      </c>
      <c r="E85" s="49">
        <v>6.0</v>
      </c>
      <c r="F85" s="14" t="s">
        <v>242</v>
      </c>
      <c r="G85" s="14" t="s">
        <v>243</v>
      </c>
      <c r="H85" s="15">
        <v>1.0</v>
      </c>
      <c r="I85" s="15">
        <v>124.0</v>
      </c>
      <c r="J85" s="14"/>
      <c r="K85" s="14" t="s">
        <v>244</v>
      </c>
      <c r="L85" s="47"/>
      <c r="M85" s="47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48">
        <v>44939.0</v>
      </c>
      <c r="B86" s="14" t="s">
        <v>72</v>
      </c>
      <c r="C86" s="14" t="s">
        <v>341</v>
      </c>
      <c r="D86" s="15">
        <f>39+79</f>
        <v>118</v>
      </c>
      <c r="E86" s="50">
        <v>8.0</v>
      </c>
      <c r="F86" s="14" t="s">
        <v>242</v>
      </c>
      <c r="G86" s="14" t="s">
        <v>243</v>
      </c>
      <c r="H86" s="15">
        <v>1.0</v>
      </c>
      <c r="I86" s="15">
        <v>125.0</v>
      </c>
      <c r="J86" s="14"/>
      <c r="K86" s="14" t="s">
        <v>244</v>
      </c>
      <c r="L86" s="47"/>
      <c r="M86" s="47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48">
        <v>44942.0</v>
      </c>
      <c r="B87" s="31" t="s">
        <v>262</v>
      </c>
      <c r="C87" s="14" t="s">
        <v>342</v>
      </c>
      <c r="D87" s="15">
        <v>93.0</v>
      </c>
      <c r="E87" s="49">
        <v>8.0</v>
      </c>
      <c r="F87" s="14" t="s">
        <v>242</v>
      </c>
      <c r="G87" s="14" t="s">
        <v>243</v>
      </c>
      <c r="H87" s="15">
        <v>1.0</v>
      </c>
      <c r="I87" s="15">
        <v>126.0</v>
      </c>
      <c r="J87" s="14"/>
      <c r="K87" s="14" t="s">
        <v>244</v>
      </c>
      <c r="L87" s="47"/>
      <c r="M87" s="47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48">
        <v>44942.0</v>
      </c>
      <c r="B88" s="31" t="s">
        <v>262</v>
      </c>
      <c r="C88" s="14" t="s">
        <v>343</v>
      </c>
      <c r="D88" s="15">
        <v>60.0</v>
      </c>
      <c r="E88" s="49">
        <v>4.0</v>
      </c>
      <c r="F88" s="14" t="s">
        <v>242</v>
      </c>
      <c r="G88" s="14" t="s">
        <v>243</v>
      </c>
      <c r="H88" s="15">
        <v>1.0</v>
      </c>
      <c r="I88" s="15">
        <v>127.0</v>
      </c>
      <c r="J88" s="14"/>
      <c r="K88" s="14" t="s">
        <v>244</v>
      </c>
      <c r="L88" s="47"/>
      <c r="M88" s="47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48">
        <v>44942.0</v>
      </c>
      <c r="B89" s="31" t="s">
        <v>262</v>
      </c>
      <c r="C89" s="14" t="s">
        <v>344</v>
      </c>
      <c r="D89" s="15">
        <v>127.0</v>
      </c>
      <c r="E89" s="49">
        <v>5.0</v>
      </c>
      <c r="F89" s="14" t="s">
        <v>242</v>
      </c>
      <c r="G89" s="14" t="s">
        <v>243</v>
      </c>
      <c r="H89" s="15">
        <v>1.0</v>
      </c>
      <c r="I89" s="15">
        <v>130.0</v>
      </c>
      <c r="J89" s="14"/>
      <c r="K89" s="14" t="s">
        <v>244</v>
      </c>
      <c r="L89" s="47"/>
      <c r="M89" s="47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48">
        <v>44942.0</v>
      </c>
      <c r="B90" s="31" t="s">
        <v>262</v>
      </c>
      <c r="C90" s="14" t="s">
        <v>345</v>
      </c>
      <c r="D90" s="15">
        <v>91.0</v>
      </c>
      <c r="E90" s="49">
        <v>5.0</v>
      </c>
      <c r="F90" s="14" t="s">
        <v>242</v>
      </c>
      <c r="G90" s="14" t="s">
        <v>243</v>
      </c>
      <c r="H90" s="15">
        <v>1.0</v>
      </c>
      <c r="I90" s="15">
        <v>128.0</v>
      </c>
      <c r="J90" s="14"/>
      <c r="K90" s="14" t="s">
        <v>244</v>
      </c>
      <c r="L90" s="47"/>
      <c r="M90" s="47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48">
        <v>44942.0</v>
      </c>
      <c r="B91" s="31" t="s">
        <v>262</v>
      </c>
      <c r="C91" s="14" t="s">
        <v>346</v>
      </c>
      <c r="D91" s="15">
        <f>67+54+31</f>
        <v>152</v>
      </c>
      <c r="E91" s="49">
        <v>15.0</v>
      </c>
      <c r="F91" s="14" t="s">
        <v>242</v>
      </c>
      <c r="G91" s="14" t="s">
        <v>243</v>
      </c>
      <c r="H91" s="15">
        <v>1.0</v>
      </c>
      <c r="I91" s="15">
        <v>129.0</v>
      </c>
      <c r="J91" s="14"/>
      <c r="K91" s="14" t="s">
        <v>244</v>
      </c>
      <c r="L91" s="47"/>
      <c r="M91" s="47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48">
        <v>44960.0</v>
      </c>
      <c r="B92" s="14" t="s">
        <v>72</v>
      </c>
      <c r="C92" s="14" t="s">
        <v>347</v>
      </c>
      <c r="D92" s="15">
        <v>77.0</v>
      </c>
      <c r="E92" s="49">
        <v>6.0</v>
      </c>
      <c r="F92" s="14" t="s">
        <v>242</v>
      </c>
      <c r="G92" s="14" t="s">
        <v>243</v>
      </c>
      <c r="H92" s="15">
        <v>1.0</v>
      </c>
      <c r="I92" s="15">
        <v>132.0</v>
      </c>
      <c r="J92" s="14"/>
      <c r="K92" s="14" t="s">
        <v>244</v>
      </c>
      <c r="L92" s="47"/>
      <c r="M92" s="47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48">
        <v>44960.0</v>
      </c>
      <c r="B93" s="14" t="s">
        <v>72</v>
      </c>
      <c r="C93" s="14" t="s">
        <v>348</v>
      </c>
      <c r="D93" s="15">
        <v>72.0</v>
      </c>
      <c r="E93" s="49">
        <v>5.0</v>
      </c>
      <c r="F93" s="14" t="s">
        <v>242</v>
      </c>
      <c r="G93" s="14" t="s">
        <v>243</v>
      </c>
      <c r="H93" s="15">
        <v>1.0</v>
      </c>
      <c r="I93" s="15">
        <v>136.0</v>
      </c>
      <c r="J93" s="14"/>
      <c r="K93" s="14" t="s">
        <v>244</v>
      </c>
      <c r="L93" s="47"/>
      <c r="M93" s="47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48">
        <v>44960.0</v>
      </c>
      <c r="B94" s="14" t="s">
        <v>72</v>
      </c>
      <c r="C94" s="14" t="s">
        <v>349</v>
      </c>
      <c r="D94" s="15">
        <v>123.0</v>
      </c>
      <c r="E94" s="49">
        <v>9.0</v>
      </c>
      <c r="F94" s="14" t="s">
        <v>242</v>
      </c>
      <c r="G94" s="14" t="s">
        <v>243</v>
      </c>
      <c r="H94" s="15">
        <v>1.0</v>
      </c>
      <c r="I94" s="15">
        <v>131.0</v>
      </c>
      <c r="J94" s="14"/>
      <c r="K94" s="14" t="s">
        <v>244</v>
      </c>
      <c r="L94" s="47"/>
      <c r="M94" s="47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48">
        <v>44960.0</v>
      </c>
      <c r="B95" s="14" t="s">
        <v>72</v>
      </c>
      <c r="C95" s="14" t="s">
        <v>350</v>
      </c>
      <c r="D95" s="15">
        <v>13.0</v>
      </c>
      <c r="E95" s="49">
        <v>2.0</v>
      </c>
      <c r="F95" s="14" t="s">
        <v>242</v>
      </c>
      <c r="G95" s="14" t="s">
        <v>243</v>
      </c>
      <c r="H95" s="15">
        <v>1.0</v>
      </c>
      <c r="I95" s="15">
        <v>135.0</v>
      </c>
      <c r="J95" s="14"/>
      <c r="K95" s="14" t="s">
        <v>244</v>
      </c>
      <c r="L95" s="47"/>
      <c r="M95" s="47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48">
        <v>44960.0</v>
      </c>
      <c r="B96" s="14" t="s">
        <v>72</v>
      </c>
      <c r="C96" s="14" t="s">
        <v>351</v>
      </c>
      <c r="D96" s="15">
        <v>77.0</v>
      </c>
      <c r="E96" s="49">
        <v>7.0</v>
      </c>
      <c r="F96" s="14" t="s">
        <v>242</v>
      </c>
      <c r="G96" s="14" t="s">
        <v>243</v>
      </c>
      <c r="H96" s="15">
        <v>1.0</v>
      </c>
      <c r="I96" s="15">
        <v>134.0</v>
      </c>
      <c r="J96" s="14"/>
      <c r="K96" s="14" t="s">
        <v>244</v>
      </c>
      <c r="L96" s="47"/>
      <c r="M96" s="47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48">
        <v>44960.0</v>
      </c>
      <c r="B97" s="14" t="s">
        <v>72</v>
      </c>
      <c r="C97" s="14" t="s">
        <v>352</v>
      </c>
      <c r="D97" s="15">
        <v>56.0</v>
      </c>
      <c r="E97" s="49">
        <v>6.0</v>
      </c>
      <c r="F97" s="14" t="s">
        <v>242</v>
      </c>
      <c r="G97" s="14" t="s">
        <v>243</v>
      </c>
      <c r="H97" s="15">
        <v>1.0</v>
      </c>
      <c r="I97" s="15">
        <v>137.0</v>
      </c>
      <c r="J97" s="14"/>
      <c r="K97" s="14" t="s">
        <v>244</v>
      </c>
      <c r="L97" s="47"/>
      <c r="M97" s="47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48">
        <v>44960.0</v>
      </c>
      <c r="B98" s="14" t="s">
        <v>72</v>
      </c>
      <c r="C98" s="14" t="s">
        <v>353</v>
      </c>
      <c r="D98" s="15">
        <v>35.0</v>
      </c>
      <c r="E98" s="50">
        <v>4.0</v>
      </c>
      <c r="F98" s="14" t="s">
        <v>242</v>
      </c>
      <c r="G98" s="14" t="s">
        <v>243</v>
      </c>
      <c r="H98" s="15">
        <v>1.0</v>
      </c>
      <c r="I98" s="15">
        <v>133.0</v>
      </c>
      <c r="J98" s="14"/>
      <c r="K98" s="14" t="s">
        <v>244</v>
      </c>
      <c r="L98" s="47"/>
      <c r="M98" s="47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48">
        <v>44972.0</v>
      </c>
      <c r="B99" s="14" t="s">
        <v>133</v>
      </c>
      <c r="C99" s="14" t="s">
        <v>354</v>
      </c>
      <c r="D99" s="15">
        <v>50.0</v>
      </c>
      <c r="E99" s="49">
        <v>3.0</v>
      </c>
      <c r="F99" s="14" t="s">
        <v>242</v>
      </c>
      <c r="G99" s="14" t="s">
        <v>243</v>
      </c>
      <c r="H99" s="15">
        <v>1.0</v>
      </c>
      <c r="I99" s="15">
        <v>140.0</v>
      </c>
      <c r="J99" s="14"/>
      <c r="K99" s="14" t="s">
        <v>244</v>
      </c>
      <c r="L99" s="47"/>
      <c r="M99" s="47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48">
        <v>44972.0</v>
      </c>
      <c r="B100" s="14" t="s">
        <v>133</v>
      </c>
      <c r="C100" s="14" t="s">
        <v>355</v>
      </c>
      <c r="D100" s="15">
        <v>50.0</v>
      </c>
      <c r="E100" s="49">
        <v>5.0</v>
      </c>
      <c r="F100" s="14" t="s">
        <v>242</v>
      </c>
      <c r="G100" s="14" t="s">
        <v>243</v>
      </c>
      <c r="H100" s="15">
        <v>1.0</v>
      </c>
      <c r="I100" s="15">
        <v>141.0</v>
      </c>
      <c r="J100" s="14"/>
      <c r="K100" s="14" t="s">
        <v>244</v>
      </c>
      <c r="L100" s="47"/>
      <c r="M100" s="47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48">
        <v>44972.0</v>
      </c>
      <c r="B101" s="14" t="s">
        <v>72</v>
      </c>
      <c r="C101" s="14" t="s">
        <v>356</v>
      </c>
      <c r="D101" s="15">
        <v>34.0</v>
      </c>
      <c r="E101" s="47">
        <f>D101</f>
        <v>34</v>
      </c>
      <c r="F101" s="14" t="s">
        <v>242</v>
      </c>
      <c r="G101" s="14" t="s">
        <v>243</v>
      </c>
      <c r="H101" s="15">
        <v>1.0</v>
      </c>
      <c r="I101" s="15">
        <v>160.0</v>
      </c>
      <c r="J101" s="28" t="s">
        <v>357</v>
      </c>
      <c r="K101" s="14" t="s">
        <v>244</v>
      </c>
      <c r="L101" s="47"/>
      <c r="M101" s="47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48">
        <v>44972.0</v>
      </c>
      <c r="B102" s="14" t="s">
        <v>133</v>
      </c>
      <c r="C102" s="14" t="s">
        <v>358</v>
      </c>
      <c r="D102" s="15">
        <v>38.0</v>
      </c>
      <c r="E102" s="49">
        <v>4.0</v>
      </c>
      <c r="F102" s="14" t="s">
        <v>242</v>
      </c>
      <c r="G102" s="14" t="s">
        <v>243</v>
      </c>
      <c r="H102" s="15">
        <v>1.0</v>
      </c>
      <c r="I102" s="15">
        <v>142.0</v>
      </c>
      <c r="J102" s="14"/>
      <c r="K102" s="14" t="s">
        <v>244</v>
      </c>
      <c r="L102" s="47"/>
      <c r="M102" s="47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48">
        <v>44972.0</v>
      </c>
      <c r="B103" s="14" t="s">
        <v>133</v>
      </c>
      <c r="C103" s="14" t="s">
        <v>359</v>
      </c>
      <c r="D103" s="15">
        <v>9.0</v>
      </c>
      <c r="E103" s="49">
        <v>16.0</v>
      </c>
      <c r="F103" s="14" t="s">
        <v>242</v>
      </c>
      <c r="G103" s="14" t="s">
        <v>243</v>
      </c>
      <c r="H103" s="15">
        <v>1.0</v>
      </c>
      <c r="I103" s="15">
        <v>143.0</v>
      </c>
      <c r="J103" s="14"/>
      <c r="K103" s="14" t="s">
        <v>244</v>
      </c>
      <c r="L103" s="47"/>
      <c r="M103" s="47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48">
        <v>44972.0</v>
      </c>
      <c r="B104" s="14" t="s">
        <v>133</v>
      </c>
      <c r="C104" s="14" t="s">
        <v>360</v>
      </c>
      <c r="D104" s="15">
        <v>71.0</v>
      </c>
      <c r="E104" s="49">
        <v>9.0</v>
      </c>
      <c r="F104" s="14" t="s">
        <v>242</v>
      </c>
      <c r="G104" s="14" t="s">
        <v>243</v>
      </c>
      <c r="H104" s="15">
        <v>1.0</v>
      </c>
      <c r="I104" s="15">
        <v>138.0</v>
      </c>
      <c r="J104" s="14"/>
      <c r="K104" s="14" t="s">
        <v>244</v>
      </c>
      <c r="L104" s="47"/>
      <c r="M104" s="47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48">
        <v>44972.0</v>
      </c>
      <c r="B105" s="14" t="s">
        <v>133</v>
      </c>
      <c r="C105" s="31" t="s">
        <v>361</v>
      </c>
      <c r="D105" s="15">
        <v>45.0</v>
      </c>
      <c r="E105" s="49">
        <v>4.0</v>
      </c>
      <c r="F105" s="14" t="s">
        <v>242</v>
      </c>
      <c r="G105" s="14" t="s">
        <v>243</v>
      </c>
      <c r="H105" s="15">
        <v>1.0</v>
      </c>
      <c r="I105" s="15">
        <v>139.0</v>
      </c>
      <c r="J105" s="27" t="s">
        <v>362</v>
      </c>
      <c r="K105" s="14" t="s">
        <v>244</v>
      </c>
      <c r="L105" s="47"/>
      <c r="M105" s="47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48">
        <v>44972.0</v>
      </c>
      <c r="B106" s="39" t="s">
        <v>72</v>
      </c>
      <c r="C106" s="39" t="s">
        <v>363</v>
      </c>
      <c r="D106" s="39">
        <v>32.0</v>
      </c>
      <c r="E106" s="39">
        <v>32.0</v>
      </c>
      <c r="F106" s="39" t="s">
        <v>302</v>
      </c>
      <c r="G106" s="39" t="s">
        <v>243</v>
      </c>
      <c r="J106" s="39" t="s">
        <v>364</v>
      </c>
      <c r="K106" s="39" t="s">
        <v>247</v>
      </c>
    </row>
    <row r="107">
      <c r="A107" s="45">
        <v>45008.0</v>
      </c>
      <c r="B107" s="39" t="s">
        <v>72</v>
      </c>
      <c r="C107" s="39" t="s">
        <v>365</v>
      </c>
      <c r="D107" s="39">
        <v>12.0</v>
      </c>
      <c r="E107" s="39">
        <v>12.0</v>
      </c>
      <c r="F107" s="39" t="s">
        <v>242</v>
      </c>
      <c r="G107" s="39" t="s">
        <v>243</v>
      </c>
      <c r="H107" s="56"/>
      <c r="I107" s="56"/>
      <c r="K107" s="14" t="s">
        <v>244</v>
      </c>
    </row>
    <row r="108">
      <c r="A108" s="57">
        <v>45020.0</v>
      </c>
      <c r="B108" s="39" t="s">
        <v>72</v>
      </c>
      <c r="C108" s="39" t="s">
        <v>366</v>
      </c>
      <c r="D108" s="39">
        <v>126.0</v>
      </c>
      <c r="E108" s="39">
        <v>15.0</v>
      </c>
      <c r="F108" s="39" t="s">
        <v>242</v>
      </c>
      <c r="G108" s="39" t="s">
        <v>243</v>
      </c>
      <c r="K108" s="14" t="s">
        <v>244</v>
      </c>
    </row>
    <row r="109">
      <c r="A109" s="57">
        <v>45020.0</v>
      </c>
      <c r="B109" s="39" t="s">
        <v>72</v>
      </c>
      <c r="C109" s="39" t="s">
        <v>367</v>
      </c>
      <c r="D109" s="39">
        <v>21.0</v>
      </c>
      <c r="E109" s="39">
        <v>3.0</v>
      </c>
      <c r="F109" s="39" t="s">
        <v>242</v>
      </c>
      <c r="G109" s="39" t="s">
        <v>243</v>
      </c>
      <c r="K109" s="14" t="s">
        <v>244</v>
      </c>
    </row>
    <row r="110">
      <c r="A110" s="57">
        <v>45020.0</v>
      </c>
      <c r="B110" s="39" t="s">
        <v>72</v>
      </c>
      <c r="C110" s="39" t="s">
        <v>368</v>
      </c>
      <c r="D110" s="39">
        <v>76.0</v>
      </c>
      <c r="E110" s="39">
        <v>5.0</v>
      </c>
      <c r="F110" s="39" t="s">
        <v>242</v>
      </c>
      <c r="G110" s="39" t="s">
        <v>243</v>
      </c>
      <c r="K110" s="14" t="s">
        <v>244</v>
      </c>
    </row>
    <row r="111">
      <c r="A111" s="57">
        <v>45020.0</v>
      </c>
      <c r="B111" s="39" t="s">
        <v>72</v>
      </c>
      <c r="C111" s="39" t="s">
        <v>369</v>
      </c>
      <c r="D111" s="39">
        <v>39.0</v>
      </c>
      <c r="E111" s="39">
        <v>4.0</v>
      </c>
      <c r="F111" s="39" t="s">
        <v>242</v>
      </c>
      <c r="G111" s="39" t="s">
        <v>243</v>
      </c>
      <c r="K111" s="39" t="s">
        <v>370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152</v>
      </c>
      <c r="B1" s="58" t="s">
        <v>154</v>
      </c>
      <c r="C1" s="58" t="s">
        <v>234</v>
      </c>
      <c r="D1" s="58" t="s">
        <v>371</v>
      </c>
      <c r="E1" s="58" t="s">
        <v>372</v>
      </c>
      <c r="F1" s="58" t="s">
        <v>373</v>
      </c>
      <c r="G1" s="58" t="s">
        <v>374</v>
      </c>
      <c r="H1" s="58" t="s">
        <v>160</v>
      </c>
      <c r="I1" s="58" t="s">
        <v>375</v>
      </c>
      <c r="J1" s="58" t="s">
        <v>376</v>
      </c>
      <c r="K1" s="58" t="s">
        <v>377</v>
      </c>
      <c r="L1" s="58" t="s">
        <v>378</v>
      </c>
      <c r="M1" s="58" t="s">
        <v>379</v>
      </c>
      <c r="N1" s="58" t="s">
        <v>380</v>
      </c>
      <c r="O1" s="58" t="s">
        <v>381</v>
      </c>
      <c r="P1" s="58" t="s">
        <v>382</v>
      </c>
      <c r="Q1" s="58" t="s">
        <v>383</v>
      </c>
      <c r="R1" s="58" t="s">
        <v>384</v>
      </c>
      <c r="S1" s="58" t="s">
        <v>385</v>
      </c>
      <c r="T1" s="58" t="s">
        <v>386</v>
      </c>
      <c r="U1" s="58" t="s">
        <v>387</v>
      </c>
      <c r="V1" s="58" t="s">
        <v>388</v>
      </c>
      <c r="W1" s="58" t="s">
        <v>389</v>
      </c>
      <c r="X1" s="58" t="s">
        <v>390</v>
      </c>
      <c r="Y1" s="58" t="s">
        <v>391</v>
      </c>
      <c r="Z1" s="58" t="s">
        <v>392</v>
      </c>
      <c r="AA1" s="47"/>
    </row>
    <row r="2">
      <c r="A2" s="59">
        <v>44981.0</v>
      </c>
      <c r="B2" s="54" t="s">
        <v>262</v>
      </c>
      <c r="C2" s="54" t="s">
        <v>287</v>
      </c>
      <c r="D2" s="60">
        <f t="array" ref="D2">INDEX(outplants!A$2:A$1000,MATCH(C2,outplants!C$2:C$1000,0))</f>
        <v>44865</v>
      </c>
      <c r="E2" s="49">
        <v>3.0</v>
      </c>
      <c r="F2" s="49">
        <v>3.0</v>
      </c>
      <c r="G2" s="61"/>
      <c r="H2" s="61"/>
      <c r="I2" s="49">
        <v>100.0</v>
      </c>
      <c r="J2" s="49">
        <v>100.0</v>
      </c>
      <c r="K2" s="49">
        <v>100.0</v>
      </c>
      <c r="L2" s="49"/>
      <c r="M2" s="49"/>
      <c r="N2" s="49"/>
      <c r="O2" s="49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47"/>
    </row>
    <row r="3">
      <c r="A3" s="59">
        <v>44985.0</v>
      </c>
      <c r="B3" s="54" t="s">
        <v>72</v>
      </c>
      <c r="C3" s="54" t="s">
        <v>320</v>
      </c>
      <c r="D3" s="60">
        <f t="array" ref="D3">INDEX(outplants!A$2:A$1000,MATCH(C3,outplants!C$2:C$1000,0))</f>
        <v>44897</v>
      </c>
      <c r="E3" s="49">
        <v>7.0</v>
      </c>
      <c r="F3" s="49">
        <v>7.0</v>
      </c>
      <c r="G3" s="61"/>
      <c r="H3" s="61"/>
      <c r="I3" s="49">
        <v>90.0</v>
      </c>
      <c r="J3" s="49">
        <v>100.0</v>
      </c>
      <c r="K3" s="49">
        <v>100.0</v>
      </c>
      <c r="L3" s="49">
        <v>100.0</v>
      </c>
      <c r="M3" s="49">
        <v>100.0</v>
      </c>
      <c r="N3" s="49">
        <v>100.0</v>
      </c>
      <c r="O3" s="49">
        <v>100.0</v>
      </c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47"/>
    </row>
    <row r="4">
      <c r="A4" s="59">
        <v>44984.0</v>
      </c>
      <c r="B4" s="54" t="s">
        <v>133</v>
      </c>
      <c r="C4" s="54" t="s">
        <v>328</v>
      </c>
      <c r="D4" s="60">
        <f t="array" ref="D4">INDEX(outplants!A$2:A$1000,MATCH(C4,outplants!C$2:C$1000,0))</f>
        <v>44928</v>
      </c>
      <c r="E4" s="61">
        <f t="shared" ref="E4:E15" si="1">F4</f>
        <v>7</v>
      </c>
      <c r="F4" s="49">
        <v>7.0</v>
      </c>
      <c r="G4" s="61"/>
      <c r="H4" s="61"/>
      <c r="I4" s="49">
        <v>100.0</v>
      </c>
      <c r="J4" s="49">
        <v>100.0</v>
      </c>
      <c r="K4" s="49">
        <v>100.0</v>
      </c>
      <c r="L4" s="49">
        <v>100.0</v>
      </c>
      <c r="M4" s="49">
        <v>100.0</v>
      </c>
      <c r="N4" s="49">
        <v>50.0</v>
      </c>
      <c r="O4" s="49">
        <v>80.0</v>
      </c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47"/>
    </row>
    <row r="5">
      <c r="A5" s="59">
        <v>44984.0</v>
      </c>
      <c r="B5" s="54" t="s">
        <v>133</v>
      </c>
      <c r="C5" s="54" t="s">
        <v>252</v>
      </c>
      <c r="D5" s="60">
        <f t="array" ref="D5">INDEX(outplants!A$2:A$1000,MATCH(C5,outplants!C$2:C$1000,0))</f>
        <v>44746</v>
      </c>
      <c r="E5" s="61">
        <f t="shared" si="1"/>
        <v>6</v>
      </c>
      <c r="F5" s="49">
        <v>6.0</v>
      </c>
      <c r="G5" s="61"/>
      <c r="H5" s="61"/>
      <c r="I5" s="49">
        <v>50.0</v>
      </c>
      <c r="J5" s="49">
        <v>30.0</v>
      </c>
      <c r="K5" s="49">
        <v>70.0</v>
      </c>
      <c r="L5" s="49">
        <v>60.0</v>
      </c>
      <c r="M5" s="49">
        <v>50.0</v>
      </c>
      <c r="N5" s="49">
        <v>70.0</v>
      </c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47"/>
    </row>
    <row r="6">
      <c r="A6" s="59">
        <v>44981.0</v>
      </c>
      <c r="B6" s="54" t="s">
        <v>262</v>
      </c>
      <c r="C6" s="54" t="s">
        <v>288</v>
      </c>
      <c r="D6" s="60">
        <f t="array" ref="D6">INDEX(outplants!A$2:A$1000,MATCH(C6,outplants!C$2:C$1000,0))</f>
        <v>44865</v>
      </c>
      <c r="E6" s="61">
        <f t="shared" si="1"/>
        <v>3</v>
      </c>
      <c r="F6" s="49">
        <v>3.0</v>
      </c>
      <c r="G6" s="54" t="s">
        <v>393</v>
      </c>
      <c r="H6" s="61"/>
      <c r="I6" s="49">
        <v>100.0</v>
      </c>
      <c r="J6" s="49">
        <v>90.0</v>
      </c>
      <c r="K6" s="49">
        <v>100.0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47"/>
    </row>
    <row r="7">
      <c r="A7" s="59">
        <v>44984.0</v>
      </c>
      <c r="B7" s="54" t="s">
        <v>133</v>
      </c>
      <c r="C7" s="54" t="s">
        <v>297</v>
      </c>
      <c r="D7" s="60">
        <f t="array" ref="D7">INDEX(outplants!A$2:A$1000,MATCH(C7,outplants!C$2:C$1000,0))</f>
        <v>44869</v>
      </c>
      <c r="E7" s="61">
        <f t="shared" si="1"/>
        <v>11</v>
      </c>
      <c r="F7" s="49">
        <v>11.0</v>
      </c>
      <c r="G7" s="61"/>
      <c r="H7" s="54" t="s">
        <v>394</v>
      </c>
      <c r="I7" s="49">
        <v>50.0</v>
      </c>
      <c r="J7" s="49">
        <v>50.0</v>
      </c>
      <c r="K7" s="49">
        <v>50.0</v>
      </c>
      <c r="L7" s="49">
        <v>20.0</v>
      </c>
      <c r="M7" s="49">
        <v>60.0</v>
      </c>
      <c r="N7" s="49">
        <v>60.0</v>
      </c>
      <c r="O7" s="49">
        <v>40.0</v>
      </c>
      <c r="P7" s="49">
        <v>40.0</v>
      </c>
      <c r="Q7" s="49">
        <v>50.0</v>
      </c>
      <c r="R7" s="49">
        <v>70.0</v>
      </c>
      <c r="S7" s="49">
        <v>60.0</v>
      </c>
      <c r="T7" s="61"/>
      <c r="U7" s="61"/>
      <c r="V7" s="61"/>
      <c r="W7" s="61"/>
      <c r="X7" s="61"/>
      <c r="Y7" s="61"/>
      <c r="Z7" s="61"/>
      <c r="AA7" s="47"/>
    </row>
    <row r="8">
      <c r="A8" s="59">
        <v>44985.0</v>
      </c>
      <c r="B8" s="54" t="s">
        <v>72</v>
      </c>
      <c r="C8" s="54" t="s">
        <v>321</v>
      </c>
      <c r="D8" s="60">
        <f t="array" ref="D8">INDEX(outplants!A$2:A$1000,MATCH(C8,outplants!C$2:C$1000,0))</f>
        <v>44897</v>
      </c>
      <c r="E8" s="61">
        <f t="shared" si="1"/>
        <v>8</v>
      </c>
      <c r="F8" s="49">
        <v>8.0</v>
      </c>
      <c r="G8" s="61"/>
      <c r="H8" s="54" t="s">
        <v>395</v>
      </c>
      <c r="I8" s="49">
        <v>70.0</v>
      </c>
      <c r="J8" s="49">
        <v>100.0</v>
      </c>
      <c r="K8" s="49">
        <v>100.0</v>
      </c>
      <c r="L8" s="49">
        <v>100.0</v>
      </c>
      <c r="M8" s="49">
        <v>100.0</v>
      </c>
      <c r="N8" s="49">
        <v>100.0</v>
      </c>
      <c r="O8" s="49">
        <v>100.0</v>
      </c>
      <c r="P8" s="49">
        <v>100.0</v>
      </c>
      <c r="Q8" s="61"/>
      <c r="R8" s="61"/>
      <c r="S8" s="61"/>
      <c r="T8" s="61"/>
      <c r="U8" s="61"/>
      <c r="V8" s="61"/>
      <c r="W8" s="61"/>
      <c r="X8" s="61"/>
      <c r="Y8" s="61"/>
      <c r="Z8" s="61"/>
      <c r="AA8" s="47"/>
    </row>
    <row r="9">
      <c r="A9" s="59">
        <v>44981.0</v>
      </c>
      <c r="B9" s="54" t="s">
        <v>262</v>
      </c>
      <c r="C9" s="54" t="s">
        <v>342</v>
      </c>
      <c r="D9" s="60">
        <f t="array" ref="D9">INDEX(outplants!A$2:A$1000,MATCH(C9,outplants!C$2:C$1000,0))</f>
        <v>44942</v>
      </c>
      <c r="E9" s="61">
        <f t="shared" si="1"/>
        <v>6</v>
      </c>
      <c r="F9" s="49">
        <v>6.0</v>
      </c>
      <c r="G9" s="61"/>
      <c r="H9" s="61"/>
      <c r="I9" s="49">
        <v>100.0</v>
      </c>
      <c r="J9" s="49">
        <v>100.0</v>
      </c>
      <c r="K9" s="49">
        <v>100.0</v>
      </c>
      <c r="L9" s="49">
        <v>100.0</v>
      </c>
      <c r="M9" s="49">
        <v>100.0</v>
      </c>
      <c r="N9" s="49">
        <v>100.0</v>
      </c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47"/>
    </row>
    <row r="10">
      <c r="A10" s="59">
        <v>44985.0</v>
      </c>
      <c r="B10" s="54" t="s">
        <v>72</v>
      </c>
      <c r="C10" s="54" t="s">
        <v>347</v>
      </c>
      <c r="D10" s="60">
        <f t="array" ref="D10">INDEX(outplants!A$2:A$1000,MATCH(C10,outplants!C$2:C$1000,0))</f>
        <v>44960</v>
      </c>
      <c r="E10" s="61">
        <f t="shared" si="1"/>
        <v>5</v>
      </c>
      <c r="F10" s="49">
        <v>5.0</v>
      </c>
      <c r="G10" s="61"/>
      <c r="H10" s="61"/>
      <c r="I10" s="49">
        <v>100.0</v>
      </c>
      <c r="J10" s="49">
        <v>100.0</v>
      </c>
      <c r="K10" s="49">
        <v>100.0</v>
      </c>
      <c r="L10" s="49">
        <v>90.0</v>
      </c>
      <c r="M10" s="49">
        <v>70.0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47"/>
    </row>
    <row r="11">
      <c r="A11" s="59">
        <v>44981.0</v>
      </c>
      <c r="B11" s="54" t="s">
        <v>262</v>
      </c>
      <c r="C11" s="54" t="s">
        <v>290</v>
      </c>
      <c r="D11" s="60">
        <f t="array" ref="D11">INDEX(outplants!A$2:A$1000,MATCH(C11,outplants!C$2:C$1000,0))</f>
        <v>44865</v>
      </c>
      <c r="E11" s="61">
        <f t="shared" si="1"/>
        <v>5</v>
      </c>
      <c r="F11" s="49">
        <v>5.0</v>
      </c>
      <c r="G11" s="54" t="s">
        <v>396</v>
      </c>
      <c r="H11" s="61"/>
      <c r="I11" s="49">
        <v>100.0</v>
      </c>
      <c r="J11" s="49">
        <v>100.0</v>
      </c>
      <c r="K11" s="49">
        <v>100.0</v>
      </c>
      <c r="L11" s="49">
        <v>95.0</v>
      </c>
      <c r="M11" s="49">
        <v>100.0</v>
      </c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47"/>
    </row>
    <row r="12">
      <c r="A12" s="59">
        <v>44985.0</v>
      </c>
      <c r="B12" s="54" t="s">
        <v>72</v>
      </c>
      <c r="C12" s="54" t="s">
        <v>322</v>
      </c>
      <c r="D12" s="60">
        <f t="array" ref="D12">INDEX(outplants!A$2:A$1000,MATCH(C12,outplants!C$2:C$1000,0))</f>
        <v>44897</v>
      </c>
      <c r="E12" s="61">
        <f t="shared" si="1"/>
        <v>6</v>
      </c>
      <c r="F12" s="49">
        <v>6.0</v>
      </c>
      <c r="G12" s="61"/>
      <c r="H12" s="61"/>
      <c r="I12" s="49">
        <v>90.0</v>
      </c>
      <c r="J12" s="49">
        <v>100.0</v>
      </c>
      <c r="K12" s="49">
        <v>100.0</v>
      </c>
      <c r="L12" s="49">
        <v>100.0</v>
      </c>
      <c r="M12" s="49">
        <v>100.0</v>
      </c>
      <c r="N12" s="49">
        <v>100.0</v>
      </c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47"/>
    </row>
    <row r="13">
      <c r="A13" s="59">
        <v>44984.0</v>
      </c>
      <c r="B13" s="54" t="s">
        <v>133</v>
      </c>
      <c r="C13" s="54" t="s">
        <v>329</v>
      </c>
      <c r="D13" s="60">
        <f t="array" ref="D13">INDEX(outplants!A$2:A$1000,MATCH(C13,outplants!C$2:C$1000,0))</f>
        <v>44928</v>
      </c>
      <c r="E13" s="61">
        <f t="shared" si="1"/>
        <v>5</v>
      </c>
      <c r="F13" s="49">
        <v>5.0</v>
      </c>
      <c r="G13" s="61"/>
      <c r="H13" s="61"/>
      <c r="I13" s="49">
        <v>100.0</v>
      </c>
      <c r="J13" s="49">
        <v>100.0</v>
      </c>
      <c r="K13" s="49">
        <v>100.0</v>
      </c>
      <c r="L13" s="49">
        <v>100.0</v>
      </c>
      <c r="M13" s="49">
        <v>50.0</v>
      </c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47"/>
    </row>
    <row r="14">
      <c r="A14" s="59">
        <v>44981.0</v>
      </c>
      <c r="B14" s="54" t="s">
        <v>262</v>
      </c>
      <c r="C14" s="54" t="s">
        <v>343</v>
      </c>
      <c r="D14" s="60">
        <f t="array" ref="D14">INDEX(outplants!A$2:A$1000,MATCH(C14,outplants!C$2:C$1000,0))</f>
        <v>44942</v>
      </c>
      <c r="E14" s="61">
        <f t="shared" si="1"/>
        <v>4</v>
      </c>
      <c r="F14" s="49">
        <v>4.0</v>
      </c>
      <c r="G14" s="61"/>
      <c r="H14" s="61"/>
      <c r="I14" s="49">
        <v>95.0</v>
      </c>
      <c r="J14" s="49">
        <v>95.0</v>
      </c>
      <c r="K14" s="49">
        <v>100.0</v>
      </c>
      <c r="L14" s="49">
        <v>100.0</v>
      </c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47"/>
    </row>
    <row r="15">
      <c r="A15" s="59">
        <v>44985.0</v>
      </c>
      <c r="B15" s="54" t="s">
        <v>72</v>
      </c>
      <c r="C15" s="54" t="s">
        <v>241</v>
      </c>
      <c r="D15" s="60">
        <f t="array" ref="D15">INDEX(outplants!A$2:A$1000,MATCH(C15,outplants!C$2:C$1000,0))</f>
        <v>44745</v>
      </c>
      <c r="E15" s="61">
        <f t="shared" si="1"/>
        <v>3</v>
      </c>
      <c r="F15" s="49">
        <v>3.0</v>
      </c>
      <c r="G15" s="54" t="s">
        <v>397</v>
      </c>
      <c r="H15" s="61"/>
      <c r="I15" s="49">
        <v>100.0</v>
      </c>
      <c r="J15" s="49">
        <v>80.0</v>
      </c>
      <c r="K15" s="49">
        <v>90.0</v>
      </c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47"/>
    </row>
    <row r="16">
      <c r="A16" s="59">
        <v>44981.0</v>
      </c>
      <c r="B16" s="54" t="s">
        <v>262</v>
      </c>
      <c r="C16" s="54" t="s">
        <v>344</v>
      </c>
      <c r="D16" s="60">
        <f t="array" ref="D16">INDEX(outplants!A$2:A$1000,MATCH(C16,outplants!C$2:C$1000,0))</f>
        <v>44942</v>
      </c>
      <c r="E16" s="54">
        <v>6.0</v>
      </c>
      <c r="F16" s="49">
        <v>6.0</v>
      </c>
      <c r="G16" s="61"/>
      <c r="H16" s="61"/>
      <c r="I16" s="49">
        <v>100.0</v>
      </c>
      <c r="J16" s="49">
        <v>100.0</v>
      </c>
      <c r="K16" s="49">
        <v>95.0</v>
      </c>
      <c r="L16" s="49">
        <v>100.0</v>
      </c>
      <c r="M16" s="49">
        <v>100.0</v>
      </c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47"/>
    </row>
    <row r="17">
      <c r="A17" s="59">
        <v>44985.0</v>
      </c>
      <c r="B17" s="14" t="s">
        <v>72</v>
      </c>
      <c r="C17" s="54" t="s">
        <v>348</v>
      </c>
      <c r="D17" s="60">
        <f t="array" ref="D17">INDEX(outplants!A$2:A$1000,MATCH(C17,outplants!C$2:C$1000,0))</f>
        <v>44960</v>
      </c>
      <c r="E17" s="54">
        <v>5.0</v>
      </c>
      <c r="F17" s="49">
        <v>5.0</v>
      </c>
      <c r="G17" s="54"/>
      <c r="H17" s="61"/>
      <c r="I17" s="49">
        <v>100.0</v>
      </c>
      <c r="J17" s="49">
        <v>100.0</v>
      </c>
      <c r="K17" s="49">
        <v>100.0</v>
      </c>
      <c r="L17" s="49">
        <v>70.0</v>
      </c>
      <c r="M17" s="49">
        <v>90.0</v>
      </c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47"/>
    </row>
    <row r="18">
      <c r="A18" s="59">
        <v>44984.0</v>
      </c>
      <c r="B18" s="14" t="s">
        <v>133</v>
      </c>
      <c r="C18" s="54" t="s">
        <v>354</v>
      </c>
      <c r="D18" s="60">
        <f t="array" ref="D18">INDEX(outplants!A$2:A$1000,MATCH(C18,outplants!C$2:C$1000,0))</f>
        <v>44972</v>
      </c>
      <c r="E18" s="54">
        <v>3.0</v>
      </c>
      <c r="F18" s="49">
        <v>3.0</v>
      </c>
      <c r="G18" s="54" t="s">
        <v>398</v>
      </c>
      <c r="H18" s="61"/>
      <c r="I18" s="49">
        <v>60.0</v>
      </c>
      <c r="J18" s="49">
        <v>60.0</v>
      </c>
      <c r="K18" s="49">
        <v>70.0</v>
      </c>
      <c r="L18" s="49"/>
      <c r="M18" s="49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47"/>
    </row>
    <row r="19">
      <c r="A19" s="59">
        <v>44984.0</v>
      </c>
      <c r="B19" s="54" t="s">
        <v>133</v>
      </c>
      <c r="C19" s="54" t="s">
        <v>355</v>
      </c>
      <c r="D19" s="60">
        <f t="array" ref="D19">INDEX(outplants!A$2:A$1000,MATCH(C19,outplants!C$2:C$1000,0))</f>
        <v>44972</v>
      </c>
      <c r="E19" s="61">
        <f t="shared" ref="E19:E35" si="2">F19</f>
        <v>5</v>
      </c>
      <c r="F19" s="49">
        <v>5.0</v>
      </c>
      <c r="G19" s="54" t="s">
        <v>393</v>
      </c>
      <c r="H19" s="61"/>
      <c r="I19" s="49">
        <v>50.0</v>
      </c>
      <c r="J19" s="49">
        <v>50.0</v>
      </c>
      <c r="K19" s="49">
        <v>90.0</v>
      </c>
      <c r="L19" s="49">
        <v>100.0</v>
      </c>
      <c r="M19" s="49">
        <v>100.0</v>
      </c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47"/>
    </row>
    <row r="20">
      <c r="A20" s="59">
        <v>44981.0</v>
      </c>
      <c r="B20" s="54" t="s">
        <v>262</v>
      </c>
      <c r="C20" s="54" t="s">
        <v>291</v>
      </c>
      <c r="D20" s="60">
        <f t="array" ref="D20">INDEX(outplants!A$2:A$1000,MATCH(C20,outplants!C$2:C$1000,0))</f>
        <v>44865</v>
      </c>
      <c r="E20" s="61">
        <f t="shared" si="2"/>
        <v>2</v>
      </c>
      <c r="F20" s="54">
        <v>2.0</v>
      </c>
      <c r="G20" s="61"/>
      <c r="H20" s="61"/>
      <c r="I20" s="54">
        <v>60.0</v>
      </c>
      <c r="J20" s="54">
        <v>50.0</v>
      </c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47"/>
    </row>
    <row r="21">
      <c r="A21" s="59">
        <v>44985.0</v>
      </c>
      <c r="B21" s="54" t="s">
        <v>72</v>
      </c>
      <c r="C21" s="54" t="s">
        <v>323</v>
      </c>
      <c r="D21" s="60">
        <f t="array" ref="D21">INDEX(outplants!A$2:A$1000,MATCH(C21,outplants!C$2:C$1000,0))</f>
        <v>44897</v>
      </c>
      <c r="E21" s="61">
        <f t="shared" si="2"/>
        <v>1</v>
      </c>
      <c r="F21" s="49">
        <v>1.0</v>
      </c>
      <c r="G21" s="61"/>
      <c r="H21" s="54" t="s">
        <v>394</v>
      </c>
      <c r="I21" s="49">
        <v>100.0</v>
      </c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47"/>
    </row>
    <row r="22">
      <c r="A22" s="59">
        <v>44984.0</v>
      </c>
      <c r="B22" s="54" t="s">
        <v>133</v>
      </c>
      <c r="C22" s="54" t="s">
        <v>330</v>
      </c>
      <c r="D22" s="60">
        <f t="array" ref="D22">INDEX(outplants!A$2:A$1000,MATCH(C22,outplants!C$2:C$1000,0))</f>
        <v>44928</v>
      </c>
      <c r="E22" s="61">
        <f t="shared" si="2"/>
        <v>3</v>
      </c>
      <c r="F22" s="49">
        <v>3.0</v>
      </c>
      <c r="G22" s="61"/>
      <c r="H22" s="61"/>
      <c r="I22" s="49">
        <v>100.0</v>
      </c>
      <c r="J22" s="49">
        <v>90.0</v>
      </c>
      <c r="K22" s="49">
        <v>95.0</v>
      </c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47"/>
    </row>
    <row r="23">
      <c r="A23" s="59">
        <v>44985.0</v>
      </c>
      <c r="B23" s="54" t="s">
        <v>72</v>
      </c>
      <c r="C23" s="54" t="s">
        <v>324</v>
      </c>
      <c r="D23" s="60">
        <f t="array" ref="D23">INDEX(outplants!A$2:A$1000,MATCH(C23,outplants!C$2:C$1000,0))</f>
        <v>44897</v>
      </c>
      <c r="E23" s="61">
        <f t="shared" si="2"/>
        <v>3</v>
      </c>
      <c r="F23" s="49">
        <v>3.0</v>
      </c>
      <c r="G23" s="61"/>
      <c r="H23" s="61"/>
      <c r="I23" s="49">
        <v>100.0</v>
      </c>
      <c r="J23" s="49">
        <v>100.0</v>
      </c>
      <c r="K23" s="49">
        <v>90.0</v>
      </c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47"/>
    </row>
    <row r="24">
      <c r="A24" s="59">
        <v>44984.0</v>
      </c>
      <c r="B24" s="54" t="s">
        <v>133</v>
      </c>
      <c r="C24" s="54" t="s">
        <v>331</v>
      </c>
      <c r="D24" s="60">
        <f t="array" ref="D24">INDEX(outplants!A$2:A$1000,MATCH(C24,outplants!C$2:C$1000,0))</f>
        <v>44928</v>
      </c>
      <c r="E24" s="61">
        <f t="shared" si="2"/>
        <v>3</v>
      </c>
      <c r="F24" s="49">
        <v>3.0</v>
      </c>
      <c r="G24" s="61"/>
      <c r="H24" s="61"/>
      <c r="I24" s="49">
        <v>10.0</v>
      </c>
      <c r="J24" s="49">
        <v>60.0</v>
      </c>
      <c r="K24" s="49">
        <v>60.0</v>
      </c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47"/>
    </row>
    <row r="25">
      <c r="A25" s="59">
        <v>44985.0</v>
      </c>
      <c r="B25" s="54" t="s">
        <v>72</v>
      </c>
      <c r="C25" s="54" t="s">
        <v>349</v>
      </c>
      <c r="D25" s="60">
        <f t="array" ref="D25">INDEX(outplants!A$2:A$1000,MATCH(C25,outplants!C$2:C$1000,0))</f>
        <v>44960</v>
      </c>
      <c r="E25" s="61">
        <f t="shared" si="2"/>
        <v>9</v>
      </c>
      <c r="F25" s="49">
        <v>9.0</v>
      </c>
      <c r="G25" s="61"/>
      <c r="H25" s="61"/>
      <c r="I25" s="49">
        <v>80.0</v>
      </c>
      <c r="J25" s="49">
        <v>80.0</v>
      </c>
      <c r="K25" s="49">
        <v>80.0</v>
      </c>
      <c r="L25" s="49">
        <v>90.0</v>
      </c>
      <c r="M25" s="49">
        <v>90.0</v>
      </c>
      <c r="N25" s="49">
        <v>90.0</v>
      </c>
      <c r="O25" s="49">
        <v>100.0</v>
      </c>
      <c r="P25" s="49">
        <v>100.0</v>
      </c>
      <c r="Q25" s="49">
        <v>100.0</v>
      </c>
      <c r="R25" s="61"/>
      <c r="S25" s="61"/>
      <c r="T25" s="61"/>
      <c r="U25" s="61"/>
      <c r="V25" s="61"/>
      <c r="W25" s="61"/>
      <c r="X25" s="61"/>
      <c r="Y25" s="61"/>
      <c r="Z25" s="61"/>
      <c r="AA25" s="47"/>
    </row>
    <row r="26">
      <c r="A26" s="59">
        <v>44985.0</v>
      </c>
      <c r="B26" s="54" t="s">
        <v>72</v>
      </c>
      <c r="C26" s="54" t="s">
        <v>325</v>
      </c>
      <c r="D26" s="60">
        <f t="array" ref="D26">INDEX(outplants!A$2:A$1000,MATCH(C26,outplants!C$2:C$1000,0))</f>
        <v>44897</v>
      </c>
      <c r="E26" s="61">
        <f t="shared" si="2"/>
        <v>6</v>
      </c>
      <c r="F26" s="49">
        <v>6.0</v>
      </c>
      <c r="G26" s="61"/>
      <c r="H26" s="61"/>
      <c r="I26" s="49">
        <v>70.0</v>
      </c>
      <c r="J26" s="49">
        <v>90.0</v>
      </c>
      <c r="K26" s="49">
        <v>100.0</v>
      </c>
      <c r="L26" s="49">
        <v>100.0</v>
      </c>
      <c r="M26" s="49">
        <v>100.0</v>
      </c>
      <c r="N26" s="49">
        <v>100.0</v>
      </c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47"/>
    </row>
    <row r="27">
      <c r="A27" s="59">
        <v>44984.0</v>
      </c>
      <c r="B27" s="54" t="s">
        <v>133</v>
      </c>
      <c r="C27" s="54" t="s">
        <v>332</v>
      </c>
      <c r="D27" s="60">
        <f t="array" ref="D27">INDEX(outplants!A$2:A$1000,MATCH(C27,outplants!C$2:C$1000,0))</f>
        <v>44928</v>
      </c>
      <c r="E27" s="61">
        <f t="shared" si="2"/>
        <v>4</v>
      </c>
      <c r="F27" s="49">
        <v>4.0</v>
      </c>
      <c r="G27" s="61"/>
      <c r="H27" s="61"/>
      <c r="I27" s="49">
        <v>90.0</v>
      </c>
      <c r="J27" s="49">
        <v>60.0</v>
      </c>
      <c r="K27" s="49">
        <v>100.0</v>
      </c>
      <c r="L27" s="49">
        <v>100.0</v>
      </c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47"/>
    </row>
    <row r="28">
      <c r="A28" s="59">
        <v>44985.0</v>
      </c>
      <c r="B28" s="54" t="s">
        <v>72</v>
      </c>
      <c r="C28" s="54" t="s">
        <v>338</v>
      </c>
      <c r="D28" s="60">
        <f t="array" ref="D28">INDEX(outplants!A$2:A$1000,MATCH(C28,outplants!C$2:C$1000,0))</f>
        <v>44939</v>
      </c>
      <c r="E28" s="61">
        <f t="shared" si="2"/>
        <v>4</v>
      </c>
      <c r="F28" s="49">
        <v>4.0</v>
      </c>
      <c r="G28" s="61"/>
      <c r="H28" s="61"/>
      <c r="I28" s="49">
        <v>100.0</v>
      </c>
      <c r="J28" s="49">
        <v>100.0</v>
      </c>
      <c r="K28" s="49">
        <v>100.0</v>
      </c>
      <c r="L28" s="49">
        <v>90.0</v>
      </c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47"/>
    </row>
    <row r="29">
      <c r="A29" s="59">
        <v>44981.0</v>
      </c>
      <c r="B29" s="54" t="s">
        <v>262</v>
      </c>
      <c r="C29" s="54" t="s">
        <v>345</v>
      </c>
      <c r="D29" s="60">
        <f t="array" ref="D29">INDEX(outplants!A$2:A$1000,MATCH(C29,outplants!C$2:C$1000,0))</f>
        <v>44942</v>
      </c>
      <c r="E29" s="61">
        <f t="shared" si="2"/>
        <v>5</v>
      </c>
      <c r="F29" s="49">
        <v>5.0</v>
      </c>
      <c r="G29" s="54" t="s">
        <v>396</v>
      </c>
      <c r="H29" s="61"/>
      <c r="I29" s="49">
        <v>100.0</v>
      </c>
      <c r="J29" s="49">
        <v>90.0</v>
      </c>
      <c r="K29" s="49">
        <v>100.0</v>
      </c>
      <c r="L29" s="49">
        <v>100.0</v>
      </c>
      <c r="M29" s="49">
        <v>100.0</v>
      </c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47"/>
    </row>
    <row r="30">
      <c r="A30" s="59">
        <v>44981.0</v>
      </c>
      <c r="B30" s="54" t="s">
        <v>262</v>
      </c>
      <c r="C30" s="54" t="s">
        <v>292</v>
      </c>
      <c r="D30" s="60">
        <f t="array" ref="D30">INDEX(outplants!A$2:A$1000,MATCH(C30,outplants!C$2:C$1000,0))</f>
        <v>44865</v>
      </c>
      <c r="E30" s="61">
        <f t="shared" si="2"/>
        <v>5</v>
      </c>
      <c r="F30" s="49">
        <v>5.0</v>
      </c>
      <c r="G30" s="61"/>
      <c r="H30" s="61"/>
      <c r="I30" s="49">
        <v>95.0</v>
      </c>
      <c r="J30" s="49">
        <v>95.0</v>
      </c>
      <c r="K30" s="49">
        <v>90.0</v>
      </c>
      <c r="L30" s="49">
        <v>100.0</v>
      </c>
      <c r="M30" s="49">
        <v>100.0</v>
      </c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47"/>
    </row>
    <row r="31">
      <c r="A31" s="59">
        <v>44984.0</v>
      </c>
      <c r="B31" s="54" t="s">
        <v>133</v>
      </c>
      <c r="C31" s="54" t="s">
        <v>293</v>
      </c>
      <c r="D31" s="60">
        <f t="array" ref="D31">INDEX(outplants!A$2:A$1000,MATCH(C31,outplants!C$2:C$1000,0))</f>
        <v>44865</v>
      </c>
      <c r="E31" s="61">
        <f t="shared" si="2"/>
        <v>1</v>
      </c>
      <c r="F31" s="49">
        <v>1.0</v>
      </c>
      <c r="G31" s="61"/>
      <c r="H31" s="61"/>
      <c r="I31" s="49">
        <v>100.0</v>
      </c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47"/>
    </row>
    <row r="32">
      <c r="A32" s="59">
        <v>44985.0</v>
      </c>
      <c r="B32" s="54" t="s">
        <v>72</v>
      </c>
      <c r="C32" s="54" t="s">
        <v>326</v>
      </c>
      <c r="D32" s="60">
        <f t="array" ref="D32">INDEX(outplants!A$2:A$1000,MATCH(C32,outplants!C$2:C$1000,0))</f>
        <v>44897</v>
      </c>
      <c r="E32" s="61">
        <f t="shared" si="2"/>
        <v>4</v>
      </c>
      <c r="F32" s="49">
        <v>4.0</v>
      </c>
      <c r="G32" s="61"/>
      <c r="H32" s="54" t="s">
        <v>395</v>
      </c>
      <c r="I32" s="49">
        <v>100.0</v>
      </c>
      <c r="J32" s="49">
        <v>100.0</v>
      </c>
      <c r="K32" s="49">
        <v>100.0</v>
      </c>
      <c r="L32" s="49">
        <v>100.0</v>
      </c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47"/>
    </row>
    <row r="33">
      <c r="A33" s="59">
        <v>44984.0</v>
      </c>
      <c r="B33" s="54" t="s">
        <v>133</v>
      </c>
      <c r="C33" s="54" t="s">
        <v>333</v>
      </c>
      <c r="D33" s="60">
        <f t="array" ref="D33">INDEX(outplants!A$2:A$1000,MATCH(C33,outplants!C$2:C$1000,0))</f>
        <v>44928</v>
      </c>
      <c r="E33" s="61">
        <f t="shared" si="2"/>
        <v>6</v>
      </c>
      <c r="F33" s="49">
        <v>6.0</v>
      </c>
      <c r="G33" s="61"/>
      <c r="H33" s="61"/>
      <c r="I33" s="49">
        <v>70.0</v>
      </c>
      <c r="J33" s="49">
        <v>100.0</v>
      </c>
      <c r="K33" s="49">
        <v>100.0</v>
      </c>
      <c r="L33" s="49">
        <v>100.0</v>
      </c>
      <c r="M33" s="49">
        <v>100.0</v>
      </c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47"/>
    </row>
    <row r="34">
      <c r="A34" s="59">
        <v>44985.0</v>
      </c>
      <c r="B34" s="54" t="s">
        <v>72</v>
      </c>
      <c r="C34" s="54" t="s">
        <v>339</v>
      </c>
      <c r="D34" s="60">
        <f t="array" ref="D34">INDEX(outplants!A$2:A$1000,MATCH(C34,outplants!C$2:C$1000,0))</f>
        <v>44939</v>
      </c>
      <c r="E34" s="61">
        <f t="shared" si="2"/>
        <v>3</v>
      </c>
      <c r="F34" s="49">
        <v>3.0</v>
      </c>
      <c r="G34" s="61"/>
      <c r="H34" s="61"/>
      <c r="I34" s="49">
        <v>90.0</v>
      </c>
      <c r="J34" s="49">
        <v>90.0</v>
      </c>
      <c r="K34" s="49">
        <v>60.0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47"/>
    </row>
    <row r="35">
      <c r="A35" s="59">
        <v>44984.0</v>
      </c>
      <c r="B35" s="54" t="s">
        <v>133</v>
      </c>
      <c r="C35" s="54" t="s">
        <v>278</v>
      </c>
      <c r="D35" s="60">
        <f t="array" ref="D35">INDEX(outplants!A$2:A$1000,MATCH(C35,outplants!C$2:C$1000,0))</f>
        <v>44862</v>
      </c>
      <c r="E35" s="61">
        <f t="shared" si="2"/>
        <v>8</v>
      </c>
      <c r="F35" s="49">
        <v>8.0</v>
      </c>
      <c r="G35" s="61"/>
      <c r="H35" s="54" t="s">
        <v>395</v>
      </c>
      <c r="I35" s="49">
        <v>100.0</v>
      </c>
      <c r="J35" s="49">
        <v>50.0</v>
      </c>
      <c r="K35" s="49">
        <v>50.0</v>
      </c>
      <c r="L35" s="49">
        <v>50.0</v>
      </c>
      <c r="M35" s="49">
        <v>20.0</v>
      </c>
      <c r="N35" s="49">
        <v>20.0</v>
      </c>
      <c r="O35" s="49">
        <v>20.0</v>
      </c>
      <c r="P35" s="49">
        <v>20.0</v>
      </c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47"/>
    </row>
    <row r="36">
      <c r="A36" s="59">
        <v>44981.0</v>
      </c>
      <c r="B36" s="54" t="s">
        <v>262</v>
      </c>
      <c r="C36" s="54" t="s">
        <v>263</v>
      </c>
      <c r="D36" s="60">
        <f t="array" ref="D36">INDEX(outplants!A$2:A$1000,MATCH(C36,outplants!C$2:C$1000,0))</f>
        <v>44858</v>
      </c>
      <c r="E36" s="62">
        <f>VLOOKUP(C36,outplants!C$2:G$192,3,FALSE)</f>
        <v>12</v>
      </c>
      <c r="F36" s="49">
        <v>8.0</v>
      </c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47"/>
    </row>
    <row r="37">
      <c r="A37" s="59">
        <v>44984.0</v>
      </c>
      <c r="B37" s="54" t="s">
        <v>133</v>
      </c>
      <c r="C37" s="54" t="s">
        <v>301</v>
      </c>
      <c r="D37" s="60">
        <f t="array" ref="D37">INDEX(outplants!A$2:A$1000,MATCH(C37,outplants!C$2:C$1000,0))</f>
        <v>44869</v>
      </c>
      <c r="E37" s="62">
        <f>VLOOKUP(C37,outplants!C$2:G$192,3,FALSE)</f>
        <v>20</v>
      </c>
      <c r="F37" s="49">
        <v>3.0</v>
      </c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47"/>
    </row>
    <row r="38">
      <c r="A38" s="59">
        <v>44985.0</v>
      </c>
      <c r="B38" s="54" t="s">
        <v>72</v>
      </c>
      <c r="C38" s="54" t="s">
        <v>50</v>
      </c>
      <c r="D38" s="60">
        <f t="array" ref="D38">INDEX(outplants!A$2:A$1000,MATCH(C38,outplants!C$2:C$1000,0))</f>
        <v>44745</v>
      </c>
      <c r="E38" s="62">
        <f>VLOOKUP(C38,outplants!C$2:G$192,3,FALSE)</f>
        <v>12</v>
      </c>
      <c r="F38" s="49">
        <v>11.0</v>
      </c>
      <c r="G38" s="61"/>
      <c r="H38" s="54" t="s">
        <v>399</v>
      </c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47"/>
    </row>
    <row r="39">
      <c r="A39" s="59">
        <v>44981.0</v>
      </c>
      <c r="B39" s="54" t="s">
        <v>262</v>
      </c>
      <c r="C39" s="54" t="s">
        <v>264</v>
      </c>
      <c r="D39" s="60">
        <f t="array" ref="D39">INDEX(outplants!A$2:A$1000,MATCH(C39,outplants!C$2:C$1000,0))</f>
        <v>44858</v>
      </c>
      <c r="E39" s="62">
        <f>VLOOKUP(C39,outplants!C$2:G$192,3,FALSE)</f>
        <v>10</v>
      </c>
      <c r="F39" s="49">
        <v>5.0</v>
      </c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47"/>
    </row>
    <row r="40">
      <c r="A40" s="59">
        <v>44984.0</v>
      </c>
      <c r="B40" s="54" t="s">
        <v>133</v>
      </c>
      <c r="C40" s="54" t="s">
        <v>303</v>
      </c>
      <c r="D40" s="60">
        <f t="array" ref="D40">INDEX(outplants!A$2:A$1000,MATCH(C40,outplants!C$2:C$1000,0))</f>
        <v>44869</v>
      </c>
      <c r="E40" s="62">
        <f>VLOOKUP(C40,outplants!C$2:G$192,3,FALSE)</f>
        <v>20</v>
      </c>
      <c r="F40" s="49">
        <v>5.0</v>
      </c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47"/>
    </row>
    <row r="41">
      <c r="A41" s="59">
        <v>44981.0</v>
      </c>
      <c r="B41" s="54" t="s">
        <v>262</v>
      </c>
      <c r="C41" s="54" t="s">
        <v>265</v>
      </c>
      <c r="D41" s="60">
        <f t="array" ref="D41">INDEX(outplants!A$2:A$1000,MATCH(C41,outplants!C$2:C$1000,0))</f>
        <v>44858</v>
      </c>
      <c r="E41" s="62">
        <f>VLOOKUP(C41,outplants!C$2:G$192,3,FALSE)</f>
        <v>15</v>
      </c>
      <c r="F41" s="49">
        <v>15.0</v>
      </c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47"/>
    </row>
    <row r="42">
      <c r="A42" s="59">
        <v>44985.0</v>
      </c>
      <c r="B42" s="54" t="s">
        <v>72</v>
      </c>
      <c r="C42" s="54" t="s">
        <v>58</v>
      </c>
      <c r="D42" s="60">
        <f t="array" ref="D42">INDEX(outplants!A$2:A$1000,MATCH(C42,outplants!C$2:C$1000,0))</f>
        <v>44745</v>
      </c>
      <c r="E42" s="62">
        <f>VLOOKUP(C42,outplants!C$2:G$192,3,FALSE)</f>
        <v>11</v>
      </c>
      <c r="F42" s="49">
        <v>10.0</v>
      </c>
      <c r="G42" s="61"/>
      <c r="H42" s="54" t="s">
        <v>394</v>
      </c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47"/>
    </row>
    <row r="43">
      <c r="A43" s="59">
        <v>44984.0</v>
      </c>
      <c r="B43" s="54" t="s">
        <v>133</v>
      </c>
      <c r="C43" s="54" t="s">
        <v>304</v>
      </c>
      <c r="D43" s="60">
        <f t="array" ref="D43">INDEX(outplants!A$2:A$1000,MATCH(C43,outplants!C$2:C$1000,0))</f>
        <v>44869</v>
      </c>
      <c r="E43" s="62">
        <f>VLOOKUP(C43,outplants!C$2:G$192,3,FALSE)</f>
        <v>6</v>
      </c>
      <c r="F43" s="49">
        <v>5.0</v>
      </c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47"/>
    </row>
    <row r="44">
      <c r="A44" s="59">
        <v>44981.0</v>
      </c>
      <c r="B44" s="54" t="s">
        <v>262</v>
      </c>
      <c r="C44" s="54" t="s">
        <v>267</v>
      </c>
      <c r="D44" s="60">
        <f t="array" ref="D44">INDEX(outplants!A$2:A$1000,MATCH(C44,outplants!C$2:C$1000,0))</f>
        <v>44858</v>
      </c>
      <c r="E44" s="62">
        <f>VLOOKUP(C44,outplants!C$2:G$192,3,FALSE)</f>
        <v>16</v>
      </c>
      <c r="F44" s="49">
        <v>14.0</v>
      </c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47"/>
    </row>
    <row r="45">
      <c r="A45" s="59">
        <v>44984.0</v>
      </c>
      <c r="B45" s="54" t="s">
        <v>133</v>
      </c>
      <c r="C45" s="54" t="s">
        <v>306</v>
      </c>
      <c r="D45" s="60">
        <f t="array" ref="D45">INDEX(outplants!A$2:A$1000,MATCH(C45,outplants!C$2:C$1000,0))</f>
        <v>44869</v>
      </c>
      <c r="E45" s="62">
        <f>VLOOKUP(C45,outplants!C$2:G$192,3,FALSE)</f>
        <v>18</v>
      </c>
      <c r="F45" s="49">
        <v>15.0</v>
      </c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47"/>
    </row>
    <row r="46">
      <c r="A46" s="59">
        <v>44981.0</v>
      </c>
      <c r="B46" s="54" t="s">
        <v>262</v>
      </c>
      <c r="C46" s="54" t="s">
        <v>268</v>
      </c>
      <c r="D46" s="60">
        <f t="array" ref="D46">INDEX(outplants!A$2:A$1000,MATCH(C46,outplants!C$2:C$1000,0))</f>
        <v>44858</v>
      </c>
      <c r="E46" s="62">
        <f>VLOOKUP(C46,outplants!C$2:G$192,3,FALSE)</f>
        <v>15</v>
      </c>
      <c r="F46" s="49">
        <v>10.0</v>
      </c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47"/>
    </row>
    <row r="47">
      <c r="A47" s="59">
        <v>44985.0</v>
      </c>
      <c r="B47" s="54" t="s">
        <v>72</v>
      </c>
      <c r="C47" s="54" t="s">
        <v>310</v>
      </c>
      <c r="D47" s="60">
        <f t="array" ref="D47">INDEX(outplants!A$2:A$1000,MATCH(C47,outplants!C$2:C$1000,0))</f>
        <v>44875</v>
      </c>
      <c r="E47" s="62">
        <f>VLOOKUP(C47,outplants!C$2:G$192,3,FALSE)</f>
        <v>17</v>
      </c>
      <c r="F47" s="49">
        <v>15.0</v>
      </c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47"/>
    </row>
    <row r="48">
      <c r="A48" s="59">
        <v>44981.0</v>
      </c>
      <c r="B48" s="54" t="s">
        <v>262</v>
      </c>
      <c r="C48" s="54" t="s">
        <v>269</v>
      </c>
      <c r="D48" s="60">
        <f t="array" ref="D48">INDEX(outplants!A$2:A$1000,MATCH(C48,outplants!C$2:C$1000,0))</f>
        <v>44858</v>
      </c>
      <c r="E48" s="62">
        <f>VLOOKUP(C48,outplants!C$2:G$192,3,FALSE)</f>
        <v>15</v>
      </c>
      <c r="F48" s="49">
        <v>14.0</v>
      </c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47"/>
    </row>
    <row r="49">
      <c r="A49" s="59">
        <v>44985.0</v>
      </c>
      <c r="B49" s="54" t="s">
        <v>72</v>
      </c>
      <c r="C49" s="54" t="s">
        <v>311</v>
      </c>
      <c r="D49" s="60">
        <f t="array" ref="D49">INDEX(outplants!A$2:A$1000,MATCH(C49,outplants!C$2:C$1000,0))</f>
        <v>44875</v>
      </c>
      <c r="E49" s="62">
        <f>VLOOKUP(C49,outplants!C$2:G$192,3,FALSE)</f>
        <v>19</v>
      </c>
      <c r="F49" s="49">
        <v>17.0</v>
      </c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47"/>
    </row>
    <row r="50">
      <c r="A50" s="59">
        <v>44984.0</v>
      </c>
      <c r="B50" s="54" t="s">
        <v>133</v>
      </c>
      <c r="C50" s="54" t="s">
        <v>253</v>
      </c>
      <c r="D50" s="60">
        <f t="array" ref="D50">INDEX(outplants!A$2:A$1000,MATCH(C50,outplants!C$2:C$1000,0))</f>
        <v>44746</v>
      </c>
      <c r="E50" s="62">
        <f>VLOOKUP(C50,outplants!C$2:G$192,3,FALSE)</f>
        <v>25</v>
      </c>
      <c r="F50" s="49">
        <v>10.0</v>
      </c>
      <c r="G50" s="61"/>
      <c r="H50" s="54" t="s">
        <v>394</v>
      </c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47"/>
    </row>
    <row r="51">
      <c r="A51" s="59">
        <v>44985.0</v>
      </c>
      <c r="B51" s="54" t="s">
        <v>72</v>
      </c>
      <c r="C51" s="54" t="s">
        <v>258</v>
      </c>
      <c r="D51" s="60">
        <f t="array" ref="D51">INDEX(outplants!A$2:A$1000,MATCH(C51,outplants!C$2:C$1000,0))</f>
        <v>44747</v>
      </c>
      <c r="E51" s="62">
        <f>VLOOKUP(C51,outplants!C$2:G$192,3,FALSE)</f>
        <v>25</v>
      </c>
      <c r="F51" s="49">
        <v>11.0</v>
      </c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47"/>
    </row>
    <row r="52">
      <c r="A52" s="59">
        <v>44981.0</v>
      </c>
      <c r="B52" s="54" t="s">
        <v>262</v>
      </c>
      <c r="C52" s="54" t="s">
        <v>273</v>
      </c>
      <c r="D52" s="60">
        <f t="array" ref="D52">INDEX(outplants!A$2:A$1000,MATCH(C52,outplants!C$2:C$1000,0))</f>
        <v>44859</v>
      </c>
      <c r="E52" s="62">
        <f>VLOOKUP(C52,outplants!C$2:G$192,3,FALSE)</f>
        <v>16</v>
      </c>
      <c r="F52" s="49">
        <v>9.0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47"/>
    </row>
    <row r="53">
      <c r="A53" s="59">
        <v>44984.0</v>
      </c>
      <c r="B53" s="54" t="s">
        <v>133</v>
      </c>
      <c r="C53" s="54" t="s">
        <v>256</v>
      </c>
      <c r="D53" s="60">
        <f t="array" ref="D53">INDEX(outplants!A$2:A$1000,MATCH(C53,outplants!C$2:C$1000,0))</f>
        <v>44746</v>
      </c>
      <c r="E53" s="62">
        <f>VLOOKUP(C53,outplants!C$2:G$192,3,FALSE)</f>
        <v>25</v>
      </c>
      <c r="F53" s="49">
        <v>8.0</v>
      </c>
      <c r="G53" s="61"/>
      <c r="H53" s="54" t="s">
        <v>394</v>
      </c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47"/>
    </row>
    <row r="54">
      <c r="A54" s="59">
        <v>44985.0</v>
      </c>
      <c r="B54" s="54" t="s">
        <v>72</v>
      </c>
      <c r="C54" s="54" t="s">
        <v>259</v>
      </c>
      <c r="D54" s="60">
        <f t="array" ref="D54">INDEX(outplants!A$2:A$1000,MATCH(C54,outplants!C$2:C$1000,0))</f>
        <v>44747</v>
      </c>
      <c r="E54" s="62">
        <f>VLOOKUP(C54,outplants!C$2:G$192,3,FALSE)</f>
        <v>25</v>
      </c>
      <c r="F54" s="49">
        <v>20.0</v>
      </c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47"/>
    </row>
    <row r="55">
      <c r="A55" s="59">
        <v>44981.0</v>
      </c>
      <c r="B55" s="54" t="s">
        <v>262</v>
      </c>
      <c r="C55" s="54" t="s">
        <v>274</v>
      </c>
      <c r="D55" s="60">
        <f t="array" ref="D55">INDEX(outplants!A$2:A$1000,MATCH(C55,outplants!C$2:C$1000,0))</f>
        <v>44859</v>
      </c>
      <c r="E55" s="63">
        <v>32.0</v>
      </c>
      <c r="F55" s="49">
        <v>14.0</v>
      </c>
      <c r="G55" s="61"/>
      <c r="H55" s="61"/>
      <c r="I55" s="49"/>
      <c r="J55" s="49"/>
      <c r="K55" s="49"/>
      <c r="L55" s="49"/>
      <c r="M55" s="49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47"/>
    </row>
    <row r="56">
      <c r="A56" s="59">
        <v>44985.0</v>
      </c>
      <c r="B56" s="54" t="s">
        <v>72</v>
      </c>
      <c r="C56" s="54" t="s">
        <v>312</v>
      </c>
      <c r="D56" s="60">
        <f t="array" ref="D56">INDEX(outplants!A$2:A$1000,MATCH(C56,outplants!C$2:C$1000,0))</f>
        <v>44875</v>
      </c>
      <c r="E56" s="62">
        <f>VLOOKUP(C56,outplants!C$2:G$192,3,FALSE)</f>
        <v>22</v>
      </c>
      <c r="F56" s="49">
        <v>20.0</v>
      </c>
      <c r="G56" s="61"/>
      <c r="H56" s="54" t="s">
        <v>394</v>
      </c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47"/>
    </row>
    <row r="57">
      <c r="A57" s="59">
        <v>44984.0</v>
      </c>
      <c r="B57" s="54" t="s">
        <v>133</v>
      </c>
      <c r="C57" s="54" t="s">
        <v>313</v>
      </c>
      <c r="D57" s="60">
        <f t="array" ref="D57">INDEX(outplants!A$2:A$1000,MATCH(C57,outplants!C$2:C$1000,0))</f>
        <v>44875</v>
      </c>
      <c r="E57" s="62">
        <f>VLOOKUP(C57,outplants!C$2:G$192,3,FALSE)</f>
        <v>51</v>
      </c>
      <c r="F57" s="49">
        <v>30.0</v>
      </c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47"/>
    </row>
    <row r="58">
      <c r="A58" s="59">
        <v>44981.0</v>
      </c>
      <c r="B58" s="54" t="s">
        <v>262</v>
      </c>
      <c r="C58" s="54" t="s">
        <v>275</v>
      </c>
      <c r="D58" s="60">
        <f t="array" ref="D58">INDEX(outplants!A$2:A$1000,MATCH(C58,outplants!C$2:C$1000,0))</f>
        <v>44859</v>
      </c>
      <c r="E58" s="62">
        <f>VLOOKUP(C58,outplants!C$2:G$192,3,FALSE)</f>
        <v>16</v>
      </c>
      <c r="F58" s="49">
        <v>11.0</v>
      </c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47"/>
    </row>
    <row r="59">
      <c r="A59" s="59">
        <v>44981.0</v>
      </c>
      <c r="B59" s="54" t="s">
        <v>262</v>
      </c>
      <c r="C59" s="54" t="s">
        <v>270</v>
      </c>
      <c r="D59" s="60">
        <f t="array" ref="D59">INDEX(outplants!A$2:A$1000,MATCH(C59,outplants!C$2:C$1000,0))</f>
        <v>44858</v>
      </c>
      <c r="E59" s="62">
        <f>VLOOKUP(C59,outplants!C$2:G$192,3,FALSE)</f>
        <v>16</v>
      </c>
      <c r="F59" s="49">
        <v>14.0</v>
      </c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47"/>
    </row>
    <row r="60">
      <c r="A60" s="59">
        <v>44985.0</v>
      </c>
      <c r="B60" s="54" t="s">
        <v>72</v>
      </c>
      <c r="C60" s="54" t="s">
        <v>314</v>
      </c>
      <c r="D60" s="60">
        <f t="array" ref="D60">INDEX(outplants!A$2:A$1000,MATCH(C60,outplants!C$2:C$1000,0))</f>
        <v>44875</v>
      </c>
      <c r="E60" s="62">
        <f>VLOOKUP(C60,outplants!C$2:G$192,3,FALSE)</f>
        <v>13</v>
      </c>
      <c r="F60" s="49">
        <v>13.0</v>
      </c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47"/>
    </row>
    <row r="61">
      <c r="A61" s="59">
        <v>44981.0</v>
      </c>
      <c r="B61" s="54" t="s">
        <v>262</v>
      </c>
      <c r="C61" s="54" t="s">
        <v>276</v>
      </c>
      <c r="D61" s="60">
        <f t="array" ref="D61">INDEX(outplants!A$2:A$1000,MATCH(C61,outplants!C$2:C$1000,0))</f>
        <v>44859</v>
      </c>
      <c r="E61" s="62">
        <f>VLOOKUP(C61,outplants!C$2:G$192,3,FALSE)</f>
        <v>8</v>
      </c>
      <c r="F61" s="49">
        <v>8.0</v>
      </c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47"/>
    </row>
    <row r="62">
      <c r="A62" s="59">
        <v>44985.0</v>
      </c>
      <c r="B62" s="54" t="s">
        <v>72</v>
      </c>
      <c r="C62" s="54" t="s">
        <v>315</v>
      </c>
      <c r="D62" s="60">
        <f t="array" ref="D62">INDEX(outplants!A$2:A$1000,MATCH(C62,outplants!C$2:C$1000,0))</f>
        <v>44875</v>
      </c>
      <c r="E62" s="62">
        <f>VLOOKUP(C62,outplants!C$2:G$192,3,FALSE)</f>
        <v>8</v>
      </c>
      <c r="F62" s="49">
        <v>8.0</v>
      </c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47"/>
    </row>
    <row r="63">
      <c r="A63" s="59">
        <v>44981.0</v>
      </c>
      <c r="B63" s="54" t="s">
        <v>262</v>
      </c>
      <c r="C63" s="54" t="s">
        <v>277</v>
      </c>
      <c r="D63" s="60">
        <f t="array" ref="D63">INDEX(outplants!A$2:A$1000,MATCH(C63,outplants!C$2:C$1000,0))</f>
        <v>44859</v>
      </c>
      <c r="E63" s="62">
        <f>VLOOKUP(C63,outplants!C$2:G$192,3,FALSE)</f>
        <v>13</v>
      </c>
      <c r="F63" s="49">
        <v>11.0</v>
      </c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47"/>
    </row>
    <row r="64">
      <c r="A64" s="59">
        <v>44985.0</v>
      </c>
      <c r="B64" s="54" t="s">
        <v>72</v>
      </c>
      <c r="C64" s="54" t="s">
        <v>316</v>
      </c>
      <c r="D64" s="60">
        <f t="array" ref="D64">INDEX(outplants!A$2:A$1000,MATCH(C64,outplants!C$2:C$1000,0))</f>
        <v>44875</v>
      </c>
      <c r="E64" s="62">
        <f>VLOOKUP(C64,outplants!C$2:G$192,3,FALSE)</f>
        <v>15</v>
      </c>
      <c r="F64" s="49">
        <v>14.0</v>
      </c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47"/>
    </row>
    <row r="65">
      <c r="A65" s="59">
        <v>44984.0</v>
      </c>
      <c r="B65" s="54" t="s">
        <v>133</v>
      </c>
      <c r="C65" s="54" t="s">
        <v>317</v>
      </c>
      <c r="D65" s="60">
        <f t="array" ref="D65">INDEX(outplants!A$2:A$1000,MATCH(C65,outplants!C$2:C$1000,0))</f>
        <v>44875</v>
      </c>
      <c r="E65" s="62">
        <f>VLOOKUP(C65,outplants!C$2:G$192,3,FALSE)</f>
        <v>20</v>
      </c>
      <c r="F65" s="49">
        <v>18.0</v>
      </c>
      <c r="G65" s="61"/>
      <c r="H65" s="54" t="s">
        <v>394</v>
      </c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47"/>
    </row>
    <row r="66">
      <c r="A66" s="59">
        <v>44985.0</v>
      </c>
      <c r="B66" s="54" t="s">
        <v>72</v>
      </c>
      <c r="C66" s="54" t="s">
        <v>79</v>
      </c>
      <c r="D66" s="60">
        <f t="array" ref="D66">INDEX(outplants!A$2:A$1000,MATCH(C66,outplants!C$2:C$1000,0))</f>
        <v>44745</v>
      </c>
      <c r="E66" s="62">
        <f>VLOOKUP(C66,outplants!C$2:G$192,3,FALSE)</f>
        <v>5</v>
      </c>
      <c r="F66" s="49">
        <v>5.0</v>
      </c>
      <c r="G66" s="61"/>
      <c r="H66" s="54" t="s">
        <v>394</v>
      </c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47"/>
    </row>
    <row r="67">
      <c r="A67" s="59">
        <v>44985.0</v>
      </c>
      <c r="B67" s="54" t="s">
        <v>72</v>
      </c>
      <c r="C67" s="54" t="s">
        <v>81</v>
      </c>
      <c r="D67" s="60">
        <f t="array" ref="D67">INDEX(outplants!A$2:A$1000,MATCH(C67,outplants!C$2:C$1000,0))</f>
        <v>44745</v>
      </c>
      <c r="E67" s="62">
        <f>VLOOKUP(C67,outplants!C$2:G$192,3,FALSE)</f>
        <v>16</v>
      </c>
      <c r="F67" s="49">
        <v>16.0</v>
      </c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47"/>
    </row>
    <row r="68">
      <c r="A68" s="59">
        <v>44985.0</v>
      </c>
      <c r="B68" s="54" t="s">
        <v>72</v>
      </c>
      <c r="C68" s="54" t="s">
        <v>249</v>
      </c>
      <c r="D68" s="60">
        <f t="array" ref="D68">INDEX(outplants!A$2:A$1000,MATCH(C68,outplants!C$2:C$1000,0))</f>
        <v>44745</v>
      </c>
      <c r="E68" s="62">
        <f>VLOOKUP(C68,outplants!C$2:G$192,3,FALSE)</f>
        <v>9</v>
      </c>
      <c r="F68" s="49">
        <v>7.0</v>
      </c>
      <c r="G68" s="61"/>
      <c r="H68" s="54" t="s">
        <v>395</v>
      </c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47"/>
    </row>
    <row r="69">
      <c r="A69" s="59">
        <v>44985.0</v>
      </c>
      <c r="B69" s="54" t="s">
        <v>72</v>
      </c>
      <c r="C69" s="54" t="s">
        <v>83</v>
      </c>
      <c r="D69" s="60">
        <f t="array" ref="D69">INDEX(outplants!A$2:A$1000,MATCH(C69,outplants!C$2:C$1000,0))</f>
        <v>44745</v>
      </c>
      <c r="E69" s="62">
        <f>VLOOKUP(C69,outplants!C$2:G$192,3,FALSE)</f>
        <v>2</v>
      </c>
      <c r="F69" s="49">
        <v>2.0</v>
      </c>
      <c r="G69" s="61"/>
      <c r="H69" s="54" t="s">
        <v>394</v>
      </c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47"/>
    </row>
    <row r="70">
      <c r="A70" s="59">
        <v>44981.0</v>
      </c>
      <c r="B70" s="54" t="s">
        <v>262</v>
      </c>
      <c r="C70" s="54" t="s">
        <v>271</v>
      </c>
      <c r="D70" s="60">
        <f t="array" ref="D70">INDEX(outplants!A$2:A$1000,MATCH(C70,outplants!C$2:C$1000,0))</f>
        <v>44858</v>
      </c>
      <c r="E70" s="62">
        <f>VLOOKUP(C70,outplants!C$2:G$192,3,FALSE)</f>
        <v>15</v>
      </c>
      <c r="F70" s="49">
        <v>5.0</v>
      </c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47"/>
    </row>
    <row r="71">
      <c r="A71" s="59">
        <v>44985.0</v>
      </c>
      <c r="B71" s="54" t="s">
        <v>72</v>
      </c>
      <c r="C71" s="54" t="s">
        <v>318</v>
      </c>
      <c r="D71" s="60">
        <f t="array" ref="D71">INDEX(outplants!A$2:A$1000,MATCH(C71,outplants!C$2:C$1000,0))</f>
        <v>44875</v>
      </c>
      <c r="E71" s="62">
        <f>VLOOKUP(C71,outplants!C$2:G$192,3,FALSE)</f>
        <v>14</v>
      </c>
      <c r="F71" s="49">
        <v>13.0</v>
      </c>
      <c r="G71" s="61"/>
      <c r="H71" s="54" t="s">
        <v>394</v>
      </c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47"/>
    </row>
    <row r="72">
      <c r="A72" s="59">
        <v>44984.0</v>
      </c>
      <c r="B72" s="54" t="s">
        <v>133</v>
      </c>
      <c r="C72" s="54" t="s">
        <v>319</v>
      </c>
      <c r="D72" s="60">
        <f t="array" ref="D72">INDEX(outplants!A$2:A$1000,MATCH(C72,outplants!C$2:C$1000,0))</f>
        <v>44875</v>
      </c>
      <c r="E72" s="62">
        <f>VLOOKUP(C72,outplants!C$2:G$192,3,FALSE)</f>
        <v>14</v>
      </c>
      <c r="F72" s="49">
        <v>14.0</v>
      </c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47"/>
    </row>
    <row r="73">
      <c r="A73" s="59">
        <v>44984.0</v>
      </c>
      <c r="B73" s="54" t="s">
        <v>133</v>
      </c>
      <c r="C73" s="54" t="s">
        <v>279</v>
      </c>
      <c r="D73" s="60">
        <f t="array" ref="D73">INDEX(outplants!A$2:A$1000,MATCH(C73,outplants!C$2:C$1000,0))</f>
        <v>44862</v>
      </c>
      <c r="E73" s="62">
        <f>VLOOKUP(C73,outplants!C$2:G$192,3,FALSE)</f>
        <v>7</v>
      </c>
      <c r="F73" s="49">
        <v>3.0</v>
      </c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47"/>
    </row>
    <row r="74">
      <c r="A74" s="59">
        <v>44984.0</v>
      </c>
      <c r="B74" s="54" t="s">
        <v>133</v>
      </c>
      <c r="C74" s="54" t="s">
        <v>280</v>
      </c>
      <c r="D74" s="60">
        <f t="array" ref="D74">INDEX(outplants!A$2:A$1000,MATCH(C74,outplants!C$2:C$1000,0))</f>
        <v>44862</v>
      </c>
      <c r="E74" s="62">
        <f>VLOOKUP(C74,outplants!C$2:G$192,3,FALSE)</f>
        <v>9</v>
      </c>
      <c r="F74" s="49">
        <v>9.0</v>
      </c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47"/>
    </row>
    <row r="75">
      <c r="A75" s="59">
        <v>44981.0</v>
      </c>
      <c r="B75" s="54" t="s">
        <v>262</v>
      </c>
      <c r="C75" s="54" t="s">
        <v>272</v>
      </c>
      <c r="D75" s="60">
        <f t="array" ref="D75">INDEX(outplants!A$2:A$1000,MATCH(C75,outplants!C$2:C$1000,0))</f>
        <v>44858</v>
      </c>
      <c r="E75" s="62">
        <f>VLOOKUP(C75,outplants!C$2:G$192,3,FALSE)</f>
        <v>26</v>
      </c>
      <c r="F75" s="49">
        <v>10.0</v>
      </c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47"/>
    </row>
    <row r="76">
      <c r="A76" s="59">
        <v>44985.0</v>
      </c>
      <c r="B76" s="54" t="s">
        <v>72</v>
      </c>
      <c r="C76" s="54" t="s">
        <v>363</v>
      </c>
      <c r="D76" s="60">
        <f t="array" ref="D76">INDEX(outplants!A$2:A$1000,MATCH(C76,outplants!C$2:C$1000,0))</f>
        <v>44972</v>
      </c>
      <c r="E76" s="62">
        <f>VLOOKUP(C76,outplants!C$2:G$192,3,FALSE)</f>
        <v>32</v>
      </c>
      <c r="F76" s="49">
        <v>32.0</v>
      </c>
      <c r="G76" s="61"/>
      <c r="H76" s="54" t="s">
        <v>400</v>
      </c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47"/>
    </row>
    <row r="77">
      <c r="A77" s="59">
        <v>44984.0</v>
      </c>
      <c r="B77" s="54" t="s">
        <v>133</v>
      </c>
      <c r="C77" s="54" t="s">
        <v>281</v>
      </c>
      <c r="D77" s="60">
        <f t="array" ref="D77">INDEX(outplants!A$2:A$1000,MATCH(C77,outplants!C$2:C$1000,0))</f>
        <v>44862</v>
      </c>
      <c r="E77" s="62">
        <f>VLOOKUP(C77,outplants!C$2:G$192,3,FALSE)</f>
        <v>11</v>
      </c>
      <c r="F77" s="49">
        <v>9.0</v>
      </c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47"/>
    </row>
    <row r="78">
      <c r="A78" s="59">
        <v>44984.0</v>
      </c>
      <c r="B78" s="54" t="s">
        <v>133</v>
      </c>
      <c r="C78" s="54" t="s">
        <v>283</v>
      </c>
      <c r="D78" s="60">
        <f t="array" ref="D78">INDEX(outplants!A$2:A$1000,MATCH(C78,outplants!C$2:C$1000,0))</f>
        <v>44862</v>
      </c>
      <c r="E78" s="62">
        <f>VLOOKUP(C78,outplants!C$2:G$192,3,FALSE)</f>
        <v>19</v>
      </c>
      <c r="F78" s="49">
        <v>14.0</v>
      </c>
      <c r="G78" s="61"/>
      <c r="H78" s="54" t="s">
        <v>400</v>
      </c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47"/>
    </row>
    <row r="79">
      <c r="A79" s="64">
        <v>44984.0</v>
      </c>
      <c r="B79" s="65" t="s">
        <v>133</v>
      </c>
      <c r="C79" s="65" t="s">
        <v>401</v>
      </c>
      <c r="D79" s="66"/>
      <c r="E79" s="67"/>
      <c r="F79" s="66">
        <v>4.0</v>
      </c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9"/>
    </row>
    <row r="80">
      <c r="A80" s="59">
        <v>44984.0</v>
      </c>
      <c r="B80" s="54" t="s">
        <v>133</v>
      </c>
      <c r="C80" s="54" t="s">
        <v>285</v>
      </c>
      <c r="D80" s="60">
        <f t="array" ref="D80">INDEX(outplants!A$2:A$1000,MATCH(C80,outplants!C$2:C$1000,0))</f>
        <v>44862</v>
      </c>
      <c r="E80" s="62">
        <f>VLOOKUP(C80,outplants!C$2:G$192,3,FALSE)</f>
        <v>12</v>
      </c>
      <c r="F80" s="49">
        <v>5.0</v>
      </c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47"/>
    </row>
    <row r="81">
      <c r="A81" s="59">
        <v>44984.0</v>
      </c>
      <c r="B81" s="54" t="s">
        <v>133</v>
      </c>
      <c r="C81" s="54" t="s">
        <v>309</v>
      </c>
      <c r="D81" s="60">
        <f t="array" ref="D81">INDEX(outplants!A$2:A$1000,MATCH(C81,outplants!C$2:C$1000,0))</f>
        <v>44869</v>
      </c>
      <c r="E81" s="62">
        <f>VLOOKUP(C81,outplants!C$2:G$192,3,FALSE)</f>
        <v>4</v>
      </c>
      <c r="F81" s="49">
        <v>4.0</v>
      </c>
      <c r="G81" s="61"/>
      <c r="H81" s="61"/>
      <c r="I81" s="49">
        <v>60.0</v>
      </c>
      <c r="J81" s="49">
        <v>70.0</v>
      </c>
      <c r="K81" s="49">
        <v>90.0</v>
      </c>
      <c r="L81" s="49">
        <v>60.0</v>
      </c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47"/>
    </row>
    <row r="82">
      <c r="A82" s="59">
        <v>44981.0</v>
      </c>
      <c r="B82" s="54" t="s">
        <v>262</v>
      </c>
      <c r="C82" s="54" t="s">
        <v>334</v>
      </c>
      <c r="D82" s="60">
        <f t="array" ref="D82">INDEX(outplants!A$2:A$1000,MATCH(C82,outplants!C$2:C$1000,0))</f>
        <v>44938</v>
      </c>
      <c r="E82" s="62">
        <f>VLOOKUP(C82,outplants!C$2:G$192,3,FALSE)</f>
        <v>2</v>
      </c>
      <c r="F82" s="49">
        <v>2.0</v>
      </c>
      <c r="G82" s="54" t="s">
        <v>393</v>
      </c>
      <c r="H82" s="61"/>
      <c r="I82" s="49">
        <v>95.0</v>
      </c>
      <c r="J82" s="49">
        <v>90.0</v>
      </c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47"/>
    </row>
    <row r="83">
      <c r="A83" s="59">
        <v>44984.0</v>
      </c>
      <c r="B83" s="54" t="s">
        <v>133</v>
      </c>
      <c r="C83" s="54" t="s">
        <v>358</v>
      </c>
      <c r="D83" s="60">
        <f t="array" ref="D83">INDEX(outplants!A$2:A$1000,MATCH(C83,outplants!C$2:C$1000,0))</f>
        <v>44972</v>
      </c>
      <c r="E83" s="62">
        <f>VLOOKUP(C83,outplants!C$2:G$192,3,FALSE)</f>
        <v>4</v>
      </c>
      <c r="F83" s="49">
        <v>4.0</v>
      </c>
      <c r="G83" s="54" t="s">
        <v>393</v>
      </c>
      <c r="H83" s="61"/>
      <c r="I83" s="49">
        <v>100.0</v>
      </c>
      <c r="J83" s="49">
        <v>90.0</v>
      </c>
      <c r="K83" s="49">
        <v>100.0</v>
      </c>
      <c r="L83" s="49">
        <v>80.0</v>
      </c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47"/>
    </row>
    <row r="84">
      <c r="A84" s="59">
        <v>44984.0</v>
      </c>
      <c r="B84" s="54" t="s">
        <v>133</v>
      </c>
      <c r="C84" s="54" t="s">
        <v>257</v>
      </c>
      <c r="D84" s="60">
        <f t="array" ref="D84">INDEX(outplants!A$2:A$1000,MATCH(C84,outplants!C$2:C$1000,0))</f>
        <v>44746</v>
      </c>
      <c r="E84" s="62">
        <f>VLOOKUP(C84,outplants!C$2:G$192,3,FALSE)</f>
        <v>9</v>
      </c>
      <c r="F84" s="49">
        <v>9.0</v>
      </c>
      <c r="G84" s="54" t="s">
        <v>397</v>
      </c>
      <c r="H84" s="61"/>
      <c r="I84" s="49">
        <v>20.0</v>
      </c>
      <c r="J84" s="49">
        <v>30.0</v>
      </c>
      <c r="K84" s="49">
        <v>60.0</v>
      </c>
      <c r="L84" s="49">
        <v>100.0</v>
      </c>
      <c r="M84" s="49">
        <v>10.0</v>
      </c>
      <c r="N84" s="49">
        <v>80.0</v>
      </c>
      <c r="O84" s="49">
        <v>40.0</v>
      </c>
      <c r="P84" s="49">
        <v>20.0</v>
      </c>
      <c r="Q84" s="49">
        <v>50.0</v>
      </c>
      <c r="R84" s="61"/>
      <c r="S84" s="61"/>
      <c r="T84" s="61"/>
      <c r="U84" s="61"/>
      <c r="V84" s="61"/>
      <c r="W84" s="61"/>
      <c r="X84" s="61"/>
      <c r="Y84" s="61"/>
      <c r="Z84" s="61"/>
      <c r="AA84" s="47"/>
    </row>
    <row r="85">
      <c r="A85" s="59">
        <v>44985.0</v>
      </c>
      <c r="B85" s="54" t="s">
        <v>72</v>
      </c>
      <c r="C85" s="54" t="s">
        <v>260</v>
      </c>
      <c r="D85" s="60">
        <f t="array" ref="D85">INDEX(outplants!A$2:A$1000,MATCH(C85,outplants!C$2:C$1000,0))</f>
        <v>44747</v>
      </c>
      <c r="E85" s="62">
        <f>VLOOKUP(C85,outplants!C$2:G$192,3,FALSE)</f>
        <v>28</v>
      </c>
      <c r="F85" s="49">
        <v>20.0</v>
      </c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47"/>
    </row>
    <row r="86">
      <c r="A86" s="59">
        <v>44981.0</v>
      </c>
      <c r="B86" s="54" t="s">
        <v>262</v>
      </c>
      <c r="C86" s="54" t="s">
        <v>346</v>
      </c>
      <c r="D86" s="60">
        <f t="array" ref="D86">INDEX(outplants!A$2:A$1000,MATCH(C86,outplants!C$2:C$1000,0))</f>
        <v>44942</v>
      </c>
      <c r="E86" s="62">
        <f>VLOOKUP(C86,outplants!C$2:G$192,3,FALSE)</f>
        <v>15</v>
      </c>
      <c r="F86" s="49">
        <v>15.0</v>
      </c>
      <c r="G86" s="54" t="s">
        <v>396</v>
      </c>
      <c r="H86" s="61"/>
      <c r="I86" s="49">
        <v>75.0</v>
      </c>
      <c r="J86" s="49">
        <v>50.0</v>
      </c>
      <c r="K86" s="49">
        <v>50.0</v>
      </c>
      <c r="L86" s="49">
        <v>25.0</v>
      </c>
      <c r="M86" s="49">
        <v>100.0</v>
      </c>
      <c r="N86" s="49">
        <v>100.0</v>
      </c>
      <c r="O86" s="49">
        <v>50.0</v>
      </c>
      <c r="P86" s="49">
        <v>50.0</v>
      </c>
      <c r="Q86" s="49">
        <v>90.0</v>
      </c>
      <c r="R86" s="49">
        <v>80.0</v>
      </c>
      <c r="S86" s="49">
        <v>100.0</v>
      </c>
      <c r="T86" s="49">
        <v>20.0</v>
      </c>
      <c r="U86" s="49">
        <v>100.0</v>
      </c>
      <c r="V86" s="49">
        <v>50.0</v>
      </c>
      <c r="W86" s="49">
        <v>60.0</v>
      </c>
      <c r="X86" s="61"/>
      <c r="Y86" s="61"/>
      <c r="Z86" s="61"/>
      <c r="AA86" s="47"/>
    </row>
    <row r="87">
      <c r="A87" s="59">
        <v>44984.0</v>
      </c>
      <c r="B87" s="54" t="s">
        <v>133</v>
      </c>
      <c r="C87" s="54" t="s">
        <v>294</v>
      </c>
      <c r="D87" s="60">
        <f t="array" ref="D87">INDEX(outplants!A$2:A$1000,MATCH(C87,outplants!C$2:C$1000,0))</f>
        <v>44865</v>
      </c>
      <c r="E87" s="62">
        <f>VLOOKUP(C87,outplants!C$2:G$192,3,FALSE)</f>
        <v>8</v>
      </c>
      <c r="F87" s="49">
        <v>8.0</v>
      </c>
      <c r="G87" s="61"/>
      <c r="H87" s="61"/>
      <c r="I87" s="49">
        <v>70.0</v>
      </c>
      <c r="J87" s="49">
        <v>50.0</v>
      </c>
      <c r="K87" s="49">
        <v>90.0</v>
      </c>
      <c r="L87" s="49">
        <v>80.0</v>
      </c>
      <c r="M87" s="49">
        <v>100.0</v>
      </c>
      <c r="N87" s="49">
        <v>100.0</v>
      </c>
      <c r="O87" s="49">
        <v>100.0</v>
      </c>
      <c r="P87" s="49">
        <v>50.0</v>
      </c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47"/>
    </row>
    <row r="88">
      <c r="A88" s="59">
        <v>44985.0</v>
      </c>
      <c r="B88" s="14" t="s">
        <v>72</v>
      </c>
      <c r="C88" s="54" t="s">
        <v>350</v>
      </c>
      <c r="D88" s="60">
        <f t="array" ref="D88">INDEX(outplants!A$2:A$1000,MATCH(C88,outplants!C$2:C$1000,0))</f>
        <v>44960</v>
      </c>
      <c r="E88" s="62">
        <f>VLOOKUP(C88,outplants!C$2:G$192,3,FALSE)</f>
        <v>2</v>
      </c>
      <c r="F88" s="49">
        <v>2.0</v>
      </c>
      <c r="G88" s="61"/>
      <c r="H88" s="61"/>
      <c r="I88" s="49">
        <v>100.0</v>
      </c>
      <c r="J88" s="49">
        <v>100.0</v>
      </c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61"/>
      <c r="Z88" s="61"/>
      <c r="AA88" s="47"/>
    </row>
    <row r="89">
      <c r="A89" s="59">
        <v>44984.0</v>
      </c>
      <c r="B89" s="54" t="s">
        <v>133</v>
      </c>
      <c r="C89" s="54" t="s">
        <v>359</v>
      </c>
      <c r="D89" s="60">
        <f t="array" ref="D89">INDEX(outplants!A$2:A$1000,MATCH(C89,outplants!C$2:C$1000,0))</f>
        <v>44972</v>
      </c>
      <c r="E89" s="62">
        <f>VLOOKUP(C89,outplants!C$2:G$192,3,FALSE)</f>
        <v>16</v>
      </c>
      <c r="F89" s="49">
        <v>16.0</v>
      </c>
      <c r="G89" s="61"/>
      <c r="H89" s="61"/>
      <c r="I89" s="49">
        <v>100.0</v>
      </c>
      <c r="J89" s="49">
        <v>100.0</v>
      </c>
      <c r="K89" s="49">
        <v>100.0</v>
      </c>
      <c r="L89" s="49">
        <v>100.0</v>
      </c>
      <c r="M89" s="49">
        <v>100.0</v>
      </c>
      <c r="N89" s="49">
        <v>100.0</v>
      </c>
      <c r="O89" s="49">
        <v>100.0</v>
      </c>
      <c r="P89" s="49">
        <v>100.0</v>
      </c>
      <c r="Q89" s="49">
        <v>100.0</v>
      </c>
      <c r="R89" s="49">
        <v>100.0</v>
      </c>
      <c r="S89" s="49">
        <v>100.0</v>
      </c>
      <c r="T89" s="49">
        <v>100.0</v>
      </c>
      <c r="U89" s="49">
        <v>100.0</v>
      </c>
      <c r="V89" s="49">
        <v>100.0</v>
      </c>
      <c r="W89" s="49">
        <v>100.0</v>
      </c>
      <c r="X89" s="49">
        <v>100.0</v>
      </c>
      <c r="Y89" s="61"/>
      <c r="Z89" s="61"/>
      <c r="AA89" s="47"/>
    </row>
    <row r="90">
      <c r="A90" s="59">
        <v>44981.0</v>
      </c>
      <c r="B90" s="54" t="s">
        <v>262</v>
      </c>
      <c r="C90" s="54" t="s">
        <v>335</v>
      </c>
      <c r="D90" s="60">
        <f t="array" ref="D90">INDEX(outplants!A$2:A$1000,MATCH(C90,outplants!C$2:C$1000,0))</f>
        <v>44938</v>
      </c>
      <c r="E90" s="62">
        <f>VLOOKUP(C90,outplants!C$2:G$192,3,FALSE)</f>
        <v>5</v>
      </c>
      <c r="F90" s="49">
        <v>5.0</v>
      </c>
      <c r="G90" s="54" t="s">
        <v>393</v>
      </c>
      <c r="H90" s="61"/>
      <c r="I90" s="49">
        <v>90.0</v>
      </c>
      <c r="J90" s="49">
        <v>97.0</v>
      </c>
      <c r="K90" s="49">
        <v>97.0</v>
      </c>
      <c r="L90" s="49">
        <v>97.0</v>
      </c>
      <c r="M90" s="49">
        <v>95.0</v>
      </c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47"/>
    </row>
    <row r="91">
      <c r="A91" s="59">
        <v>44985.0</v>
      </c>
      <c r="B91" s="54" t="s">
        <v>72</v>
      </c>
      <c r="C91" s="54" t="s">
        <v>340</v>
      </c>
      <c r="D91" s="60">
        <f t="array" ref="D91">INDEX(outplants!A$2:A$1000,MATCH(C91,outplants!C$2:C$1000,0))</f>
        <v>44939</v>
      </c>
      <c r="E91" s="62">
        <f>VLOOKUP(C91,outplants!C$2:G$192,3,FALSE)</f>
        <v>6</v>
      </c>
      <c r="F91" s="49">
        <v>6.0</v>
      </c>
      <c r="G91" s="61"/>
      <c r="H91" s="54" t="s">
        <v>394</v>
      </c>
      <c r="I91" s="49">
        <v>100.0</v>
      </c>
      <c r="J91" s="49">
        <v>100.0</v>
      </c>
      <c r="K91" s="49">
        <v>100.0</v>
      </c>
      <c r="L91" s="49">
        <v>100.0</v>
      </c>
      <c r="M91" s="49">
        <v>100.0</v>
      </c>
      <c r="N91" s="49">
        <v>90.0</v>
      </c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47"/>
    </row>
    <row r="92">
      <c r="A92" s="59">
        <v>44985.0</v>
      </c>
      <c r="B92" s="54" t="s">
        <v>72</v>
      </c>
      <c r="C92" s="54" t="s">
        <v>351</v>
      </c>
      <c r="D92" s="60">
        <f t="array" ref="D92">INDEX(outplants!A$2:A$1000,MATCH(C92,outplants!C$2:C$1000,0))</f>
        <v>44960</v>
      </c>
      <c r="E92" s="62">
        <f>VLOOKUP(C92,outplants!C$2:G$192,3,FALSE)</f>
        <v>7</v>
      </c>
      <c r="F92" s="49">
        <v>7.0</v>
      </c>
      <c r="G92" s="61"/>
      <c r="H92" s="61"/>
      <c r="I92" s="49">
        <v>100.0</v>
      </c>
      <c r="J92" s="49">
        <v>100.0</v>
      </c>
      <c r="K92" s="49">
        <v>100.0</v>
      </c>
      <c r="L92" s="49">
        <v>100.0</v>
      </c>
      <c r="M92" s="49">
        <v>100.0</v>
      </c>
      <c r="N92" s="49">
        <v>100.0</v>
      </c>
      <c r="O92" s="49">
        <v>90.0</v>
      </c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47"/>
    </row>
    <row r="93">
      <c r="A93" s="59">
        <v>44985.0</v>
      </c>
      <c r="B93" s="54" t="s">
        <v>72</v>
      </c>
      <c r="C93" s="54" t="s">
        <v>251</v>
      </c>
      <c r="D93" s="60">
        <f t="array" ref="D93">INDEX(outplants!A$2:A$1000,MATCH(C93,outplants!C$2:C$1000,0))</f>
        <v>44745</v>
      </c>
      <c r="E93" s="63">
        <v>5.0</v>
      </c>
      <c r="F93" s="49">
        <v>5.0</v>
      </c>
      <c r="G93" s="61"/>
      <c r="H93" s="61"/>
      <c r="I93" s="49">
        <v>70.0</v>
      </c>
      <c r="J93" s="49">
        <v>50.0</v>
      </c>
      <c r="K93" s="49">
        <v>30.0</v>
      </c>
      <c r="L93" s="49">
        <v>30.0</v>
      </c>
      <c r="M93" s="49">
        <v>30.0</v>
      </c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47"/>
    </row>
    <row r="94">
      <c r="A94" s="59">
        <v>44985.0</v>
      </c>
      <c r="B94" s="54" t="s">
        <v>72</v>
      </c>
      <c r="C94" s="54" t="s">
        <v>261</v>
      </c>
      <c r="D94" s="60">
        <f t="array" ref="D94">INDEX(outplants!A$2:A$1000,MATCH(C94,outplants!C$2:C$1000,0))</f>
        <v>44747</v>
      </c>
      <c r="E94" s="62">
        <f>VLOOKUP(C94,outplants!C$2:G$192,3,FALSE)</f>
        <v>3</v>
      </c>
      <c r="F94" s="49">
        <v>3.0</v>
      </c>
      <c r="G94" s="61"/>
      <c r="H94" s="54" t="s">
        <v>395</v>
      </c>
      <c r="I94" s="49">
        <v>100.0</v>
      </c>
      <c r="J94" s="49">
        <v>80.0</v>
      </c>
      <c r="K94" s="49">
        <v>70.0</v>
      </c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47"/>
    </row>
    <row r="95">
      <c r="A95" s="59">
        <v>44985.0</v>
      </c>
      <c r="B95" s="54" t="s">
        <v>72</v>
      </c>
      <c r="C95" s="54" t="s">
        <v>327</v>
      </c>
      <c r="D95" s="60">
        <f t="array" ref="D95">INDEX(outplants!A$2:A$1000,MATCH(C95,outplants!C$2:C$1000,0))</f>
        <v>44897</v>
      </c>
      <c r="E95" s="62">
        <f>VLOOKUP(C95,outplants!C$2:G$192,3,FALSE)</f>
        <v>7</v>
      </c>
      <c r="F95" s="49">
        <v>7.0</v>
      </c>
      <c r="G95" s="61"/>
      <c r="H95" s="54" t="s">
        <v>394</v>
      </c>
      <c r="I95" s="49">
        <v>30.0</v>
      </c>
      <c r="J95" s="49">
        <v>70.0</v>
      </c>
      <c r="K95" s="49">
        <v>80.0</v>
      </c>
      <c r="L95" s="49">
        <v>80.0</v>
      </c>
      <c r="M95" s="49">
        <v>100.0</v>
      </c>
      <c r="N95" s="49">
        <v>100.0</v>
      </c>
      <c r="O95" s="49">
        <v>100.0</v>
      </c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47"/>
    </row>
    <row r="96">
      <c r="A96" s="59">
        <v>44981.0</v>
      </c>
      <c r="B96" s="54" t="s">
        <v>262</v>
      </c>
      <c r="C96" s="54" t="s">
        <v>336</v>
      </c>
      <c r="D96" s="60">
        <f t="array" ref="D96">INDEX(outplants!A$2:A$1000,MATCH(C96,outplants!C$2:C$1000,0))</f>
        <v>44938</v>
      </c>
      <c r="E96" s="62">
        <f>VLOOKUP(C96,outplants!C$2:G$192,3,FALSE)</f>
        <v>5</v>
      </c>
      <c r="F96" s="49">
        <v>5.0</v>
      </c>
      <c r="G96" s="61"/>
      <c r="H96" s="61"/>
      <c r="I96" s="49">
        <v>50.0</v>
      </c>
      <c r="J96" s="49">
        <v>100.0</v>
      </c>
      <c r="K96" s="49">
        <v>100.0</v>
      </c>
      <c r="L96" s="49">
        <v>100.0</v>
      </c>
      <c r="M96" s="49">
        <v>100.0</v>
      </c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47"/>
    </row>
    <row r="97">
      <c r="A97" s="59">
        <v>44985.0</v>
      </c>
      <c r="B97" s="14" t="s">
        <v>72</v>
      </c>
      <c r="C97" s="54" t="s">
        <v>341</v>
      </c>
      <c r="D97" s="60">
        <f t="array" ref="D97">INDEX(outplants!A$2:A$1000,MATCH(C97,outplants!C$2:C$1000,0))</f>
        <v>44939</v>
      </c>
      <c r="E97" s="62">
        <f>VLOOKUP(C97,outplants!C$2:G$192,3,FALSE)</f>
        <v>8</v>
      </c>
      <c r="F97" s="49">
        <v>8.0</v>
      </c>
      <c r="G97" s="54"/>
      <c r="H97" s="61"/>
      <c r="I97" s="49">
        <v>100.0</v>
      </c>
      <c r="J97" s="49">
        <v>100.0</v>
      </c>
      <c r="K97" s="49">
        <v>100.0</v>
      </c>
      <c r="L97" s="49">
        <v>100.0</v>
      </c>
      <c r="M97" s="49">
        <v>90.0</v>
      </c>
      <c r="N97" s="49"/>
      <c r="O97" s="49"/>
      <c r="P97" s="49"/>
      <c r="Q97" s="49"/>
      <c r="R97" s="61"/>
      <c r="S97" s="61"/>
      <c r="T97" s="61"/>
      <c r="U97" s="61"/>
      <c r="V97" s="61"/>
      <c r="W97" s="61"/>
      <c r="X97" s="61"/>
      <c r="Y97" s="61"/>
      <c r="Z97" s="61"/>
      <c r="AA97" s="47"/>
    </row>
    <row r="98">
      <c r="A98" s="59">
        <v>44984.0</v>
      </c>
      <c r="B98" s="54" t="s">
        <v>133</v>
      </c>
      <c r="C98" s="54" t="s">
        <v>360</v>
      </c>
      <c r="D98" s="60">
        <f t="array" ref="D98">INDEX(outplants!A$2:A$1000,MATCH(C98,outplants!C$2:C$1000,0))</f>
        <v>44972</v>
      </c>
      <c r="E98" s="62">
        <f>VLOOKUP(C98,outplants!C$2:G$192,3,FALSE)</f>
        <v>9</v>
      </c>
      <c r="F98" s="49">
        <v>9.0</v>
      </c>
      <c r="G98" s="54" t="s">
        <v>393</v>
      </c>
      <c r="H98" s="61"/>
      <c r="I98" s="49">
        <v>100.0</v>
      </c>
      <c r="J98" s="49">
        <v>100.0</v>
      </c>
      <c r="K98" s="49">
        <v>80.0</v>
      </c>
      <c r="L98" s="49">
        <v>100.0</v>
      </c>
      <c r="M98" s="49">
        <v>100.0</v>
      </c>
      <c r="N98" s="49">
        <v>100.0</v>
      </c>
      <c r="O98" s="49">
        <v>100.0</v>
      </c>
      <c r="P98" s="49">
        <v>100.0</v>
      </c>
      <c r="Q98" s="49">
        <v>100.0</v>
      </c>
      <c r="R98" s="61"/>
      <c r="S98" s="61"/>
      <c r="T98" s="61"/>
      <c r="U98" s="61"/>
      <c r="V98" s="61"/>
      <c r="W98" s="61"/>
      <c r="X98" s="61"/>
      <c r="Y98" s="61"/>
      <c r="Z98" s="61"/>
      <c r="AA98" s="47"/>
    </row>
    <row r="99">
      <c r="A99" s="59">
        <v>44985.0</v>
      </c>
      <c r="B99" s="54" t="s">
        <v>72</v>
      </c>
      <c r="C99" s="54" t="s">
        <v>352</v>
      </c>
      <c r="D99" s="60">
        <f t="array" ref="D99">INDEX(outplants!A$2:A$1000,MATCH(C99,outplants!C$2:C$1000,0))</f>
        <v>44960</v>
      </c>
      <c r="E99" s="62">
        <f>VLOOKUP(C99,outplants!C$2:G$192,3,FALSE)</f>
        <v>6</v>
      </c>
      <c r="F99" s="49">
        <v>6.0</v>
      </c>
      <c r="G99" s="61"/>
      <c r="H99" s="61"/>
      <c r="I99" s="49">
        <v>100.0</v>
      </c>
      <c r="J99" s="49">
        <v>100.0</v>
      </c>
      <c r="K99" s="49">
        <v>100.0</v>
      </c>
      <c r="L99" s="49">
        <v>100.0</v>
      </c>
      <c r="M99" s="49">
        <v>100.0</v>
      </c>
      <c r="N99" s="49">
        <v>80.0</v>
      </c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47"/>
    </row>
    <row r="100">
      <c r="A100" s="59">
        <v>44981.0</v>
      </c>
      <c r="B100" s="54" t="s">
        <v>262</v>
      </c>
      <c r="C100" s="54" t="s">
        <v>337</v>
      </c>
      <c r="D100" s="60">
        <f t="array" ref="D100">INDEX(outplants!A$2:A$1000,MATCH(C100,outplants!C$2:C$1000,0))</f>
        <v>44938</v>
      </c>
      <c r="E100" s="61">
        <f>F100</f>
        <v>14</v>
      </c>
      <c r="F100" s="49">
        <v>14.0</v>
      </c>
      <c r="G100" s="54" t="s">
        <v>393</v>
      </c>
      <c r="H100" s="61"/>
      <c r="I100" s="49">
        <v>100.0</v>
      </c>
      <c r="J100" s="49">
        <v>100.0</v>
      </c>
      <c r="K100" s="49">
        <v>100.0</v>
      </c>
      <c r="L100" s="49">
        <v>100.0</v>
      </c>
      <c r="M100" s="49">
        <v>90.0</v>
      </c>
      <c r="N100" s="49">
        <v>90.0</v>
      </c>
      <c r="O100" s="49">
        <v>90.0</v>
      </c>
      <c r="P100" s="49">
        <v>90.0</v>
      </c>
      <c r="Q100" s="49">
        <v>10.0</v>
      </c>
      <c r="R100" s="49">
        <v>100.0</v>
      </c>
      <c r="S100" s="49">
        <v>100.0</v>
      </c>
      <c r="T100" s="49">
        <v>100.0</v>
      </c>
      <c r="U100" s="49">
        <v>100.0</v>
      </c>
      <c r="V100" s="49">
        <v>100.0</v>
      </c>
      <c r="W100" s="61"/>
      <c r="X100" s="61"/>
      <c r="Y100" s="61"/>
      <c r="Z100" s="61"/>
      <c r="AA100" s="47"/>
    </row>
    <row r="101">
      <c r="A101" s="59">
        <v>44985.0</v>
      </c>
      <c r="B101" s="14" t="s">
        <v>72</v>
      </c>
      <c r="C101" s="54" t="s">
        <v>353</v>
      </c>
      <c r="D101" s="60">
        <f t="array" ref="D101">INDEX(outplants!A$2:A$1000,MATCH(C101,outplants!C$2:C$1000,0))</f>
        <v>44960</v>
      </c>
      <c r="E101" s="62">
        <f>VLOOKUP(C101,outplants!C$2:G$192,3,FALSE)</f>
        <v>4</v>
      </c>
      <c r="F101" s="49">
        <v>4.0</v>
      </c>
      <c r="G101" s="61"/>
      <c r="H101" s="61"/>
      <c r="I101" s="54">
        <v>100.0</v>
      </c>
      <c r="J101" s="54">
        <v>100.0</v>
      </c>
      <c r="K101" s="54">
        <v>100.0</v>
      </c>
      <c r="L101" s="54">
        <v>100.0</v>
      </c>
      <c r="M101" s="54"/>
      <c r="N101" s="54"/>
      <c r="O101" s="54"/>
      <c r="P101" s="54"/>
      <c r="Q101" s="54"/>
      <c r="R101" s="61"/>
      <c r="S101" s="61"/>
      <c r="T101" s="61"/>
      <c r="U101" s="61"/>
      <c r="V101" s="61"/>
      <c r="W101" s="61"/>
      <c r="X101" s="61"/>
      <c r="Y101" s="61"/>
      <c r="Z101" s="61"/>
      <c r="AA101" s="47"/>
    </row>
    <row r="102">
      <c r="A102" s="59">
        <v>44984.0</v>
      </c>
      <c r="B102" s="54" t="s">
        <v>133</v>
      </c>
      <c r="C102" s="54" t="s">
        <v>286</v>
      </c>
      <c r="D102" s="60">
        <f t="array" ref="D102">INDEX(outplants!A$2:A$1000,MATCH(C102,outplants!C$2:C$1000,0))</f>
        <v>44862</v>
      </c>
      <c r="E102" s="62">
        <f>VLOOKUP(C102,outplants!C$2:G$192,3,FALSE)</f>
        <v>19</v>
      </c>
      <c r="F102" s="49">
        <v>10.0</v>
      </c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47"/>
    </row>
    <row r="103">
      <c r="A103" s="59">
        <v>44984.0</v>
      </c>
      <c r="B103" s="54" t="s">
        <v>133</v>
      </c>
      <c r="C103" s="54" t="s">
        <v>402</v>
      </c>
      <c r="D103" s="49" t="str">
        <f t="array" ref="D103">INDEX(outplants!A$2:A$1000,MATCH(C103,outplants!C$2:C$1000,0))</f>
        <v>#N/A</v>
      </c>
      <c r="E103" s="62" t="str">
        <f>VLOOKUP(C103,outplants!C$2:G$192,3,FALSE)</f>
        <v>#N/A</v>
      </c>
      <c r="F103" s="49">
        <v>4.0</v>
      </c>
      <c r="G103" s="54" t="s">
        <v>397</v>
      </c>
      <c r="H103" s="61"/>
      <c r="I103" s="49">
        <v>10.0</v>
      </c>
      <c r="J103" s="49">
        <v>90.0</v>
      </c>
      <c r="K103" s="49">
        <v>100.0</v>
      </c>
      <c r="L103" s="49">
        <v>90.0</v>
      </c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47"/>
    </row>
    <row r="104">
      <c r="A104" s="59">
        <v>44984.0</v>
      </c>
      <c r="B104" s="54" t="s">
        <v>133</v>
      </c>
      <c r="C104" s="54" t="s">
        <v>403</v>
      </c>
      <c r="D104" s="49" t="str">
        <f t="array" ref="D104">INDEX(outplants!A$2:A$1000,MATCH(C104,outplants!C$2:C$1000,0))</f>
        <v>#N/A</v>
      </c>
      <c r="E104" s="62" t="str">
        <f>VLOOKUP(C104,outplants!C$2:G$192,3,FALSE)</f>
        <v>#N/A</v>
      </c>
      <c r="F104" s="49">
        <v>2.0</v>
      </c>
      <c r="G104" s="61"/>
      <c r="H104" s="61"/>
      <c r="I104" s="49">
        <v>10.0</v>
      </c>
      <c r="J104" s="49">
        <v>20.0</v>
      </c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47"/>
    </row>
    <row r="105">
      <c r="A105" s="47"/>
      <c r="B105" s="47"/>
      <c r="C105" s="54"/>
      <c r="D105" s="61"/>
      <c r="E105" s="61"/>
      <c r="F105" s="47"/>
      <c r="G105" s="47"/>
      <c r="H105" s="47"/>
      <c r="I105" s="47"/>
      <c r="J105" s="47"/>
      <c r="K105" s="47"/>
      <c r="L105" s="47"/>
      <c r="M105" s="47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  <row r="100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</row>
    <row r="1002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</row>
    <row r="100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</row>
    <row r="1004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</row>
    <row r="1005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</row>
    <row r="1006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  <c r="AA1006" s="47"/>
    </row>
    <row r="1007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  <c r="AA1007" s="47"/>
    </row>
    <row r="1008">
      <c r="A1008" s="47"/>
      <c r="B1008" s="47"/>
      <c r="C1008" s="47"/>
      <c r="D1008" s="47"/>
      <c r="E1008" s="47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  <c r="AA1008" s="47"/>
    </row>
    <row r="1009">
      <c r="A1009" s="47"/>
      <c r="B1009" s="47"/>
      <c r="C1009" s="47"/>
      <c r="D1009" s="47"/>
      <c r="E1009" s="47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  <c r="AA1009" s="47"/>
    </row>
  </sheetData>
  <mergeCells count="12">
    <mergeCell ref="H68:I68"/>
    <mergeCell ref="H69:I69"/>
    <mergeCell ref="H71:I71"/>
    <mergeCell ref="H76:I76"/>
    <mergeCell ref="H78:I78"/>
    <mergeCell ref="H38:I38"/>
    <mergeCell ref="H42:I42"/>
    <mergeCell ref="H50:I50"/>
    <mergeCell ref="H53:I53"/>
    <mergeCell ref="H56:I56"/>
    <mergeCell ref="H65:I65"/>
    <mergeCell ref="H66:I66"/>
  </mergeCells>
  <drawing r:id="rId2"/>
  <legacyDrawing r:id="rId3"/>
</worksheet>
</file>