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gizmo/Github/emc/restoration_monitoring/data/"/>
    </mc:Choice>
  </mc:AlternateContent>
  <xr:revisionPtr revIDLastSave="0" documentId="13_ncr:1_{F475C2A8-3B66-F546-9B1D-8E755EF4B276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Collection" sheetId="1" r:id="rId1"/>
    <sheet name="Nursery" sheetId="2" r:id="rId2"/>
    <sheet name="Nursery monitoring" sheetId="3" r:id="rId3"/>
    <sheet name="Outplants" sheetId="4" r:id="rId4"/>
    <sheet name="Outplant monitoring" sheetId="5" r:id="rId5"/>
  </sheets>
  <definedNames>
    <definedName name="_xlnm._FilterDatabase" localSheetId="1" hidden="1">Nursery!$A$1:$F$999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4" i="5" l="1"/>
  <c r="D104" i="5" a="1"/>
  <c r="D104" i="5" s="1"/>
  <c r="E103" i="5"/>
  <c r="D103" i="5" a="1"/>
  <c r="D103" i="5" s="1"/>
  <c r="E102" i="5"/>
  <c r="D102" i="5" a="1"/>
  <c r="D102" i="5" s="1"/>
  <c r="E101" i="5"/>
  <c r="D101" i="5" a="1"/>
  <c r="D101" i="5"/>
  <c r="E100" i="5"/>
  <c r="D100" i="5" a="1"/>
  <c r="D100" i="5"/>
  <c r="E99" i="5"/>
  <c r="D99" i="5" a="1"/>
  <c r="D99" i="5" s="1"/>
  <c r="E98" i="5"/>
  <c r="D98" i="5" a="1"/>
  <c r="D98" i="5" s="1"/>
  <c r="E97" i="5"/>
  <c r="D97" i="5" a="1"/>
  <c r="D97" i="5"/>
  <c r="E96" i="5"/>
  <c r="D96" i="5" a="1"/>
  <c r="D96" i="5" s="1"/>
  <c r="E95" i="5"/>
  <c r="D95" i="5" a="1"/>
  <c r="D95" i="5"/>
  <c r="E94" i="5"/>
  <c r="D94" i="5" a="1"/>
  <c r="D94" i="5" s="1"/>
  <c r="D93" i="5" a="1"/>
  <c r="D93" i="5" s="1"/>
  <c r="E92" i="5"/>
  <c r="D92" i="5" a="1"/>
  <c r="D92" i="5"/>
  <c r="E91" i="5"/>
  <c r="D91" i="5" a="1"/>
  <c r="D91" i="5" s="1"/>
  <c r="E90" i="5"/>
  <c r="D90" i="5" a="1"/>
  <c r="D90" i="5" s="1"/>
  <c r="E89" i="5"/>
  <c r="D89" i="5" a="1"/>
  <c r="D89" i="5"/>
  <c r="E88" i="5"/>
  <c r="D88" i="5" a="1"/>
  <c r="D88" i="5"/>
  <c r="E87" i="5"/>
  <c r="D87" i="5" a="1"/>
  <c r="D87" i="5" s="1"/>
  <c r="E86" i="5"/>
  <c r="D86" i="5" a="1"/>
  <c r="D86" i="5"/>
  <c r="E85" i="5"/>
  <c r="D85" i="5" a="1"/>
  <c r="D85" i="5" s="1"/>
  <c r="E84" i="5"/>
  <c r="D84" i="5" a="1"/>
  <c r="D84" i="5"/>
  <c r="E83" i="5"/>
  <c r="D83" i="5" a="1"/>
  <c r="D83" i="5" s="1"/>
  <c r="E82" i="5"/>
  <c r="D82" i="5" a="1"/>
  <c r="D82" i="5"/>
  <c r="E81" i="5"/>
  <c r="D81" i="5" a="1"/>
  <c r="D81" i="5"/>
  <c r="E80" i="5"/>
  <c r="D80" i="5" a="1"/>
  <c r="D80" i="5"/>
  <c r="E79" i="5"/>
  <c r="D79" i="5" a="1"/>
  <c r="D79" i="5" s="1"/>
  <c r="E78" i="5"/>
  <c r="D78" i="5" a="1"/>
  <c r="D78" i="5"/>
  <c r="D77" i="5" a="1"/>
  <c r="D77" i="5" s="1"/>
  <c r="E76" i="5"/>
  <c r="D76" i="5" a="1"/>
  <c r="D76" i="5"/>
  <c r="E75" i="5"/>
  <c r="D75" i="5" a="1"/>
  <c r="D75" i="5" s="1"/>
  <c r="D74" i="5" a="1"/>
  <c r="D74" i="5"/>
  <c r="D73" i="5" a="1"/>
  <c r="D73" i="5"/>
  <c r="E72" i="5"/>
  <c r="D72" i="5" a="1"/>
  <c r="D72" i="5"/>
  <c r="D71" i="5" a="1"/>
  <c r="D71" i="5" s="1"/>
  <c r="E70" i="5"/>
  <c r="D70" i="5" a="1"/>
  <c r="D70" i="5"/>
  <c r="D69" i="5" a="1"/>
  <c r="D69" i="5" s="1"/>
  <c r="D68" i="5" a="1"/>
  <c r="D68" i="5"/>
  <c r="E67" i="5"/>
  <c r="D67" i="5" a="1"/>
  <c r="D67" i="5" s="1"/>
  <c r="D66" i="5" a="1"/>
  <c r="D66" i="5"/>
  <c r="D65" i="5" a="1"/>
  <c r="D65" i="5"/>
  <c r="E64" i="5"/>
  <c r="D64" i="5" a="1"/>
  <c r="D64" i="5"/>
  <c r="D63" i="5" a="1"/>
  <c r="D63" i="5" s="1"/>
  <c r="E62" i="5"/>
  <c r="D62" i="5" a="1"/>
  <c r="D62" i="5"/>
  <c r="D61" i="5" a="1"/>
  <c r="D61" i="5" s="1"/>
  <c r="D60" i="5" a="1"/>
  <c r="D60" i="5"/>
  <c r="E59" i="5"/>
  <c r="D59" i="5" a="1"/>
  <c r="D59" i="5" s="1"/>
  <c r="D58" i="5" a="1"/>
  <c r="D58" i="5"/>
  <c r="D57" i="5" a="1"/>
  <c r="D57" i="5"/>
  <c r="E56" i="5"/>
  <c r="D56" i="5" a="1"/>
  <c r="D56" i="5"/>
  <c r="D55" i="5" a="1"/>
  <c r="D55" i="5"/>
  <c r="D54" i="5" a="1"/>
  <c r="D54" i="5"/>
  <c r="E53" i="5"/>
  <c r="D53" i="5" a="1"/>
  <c r="D53" i="5"/>
  <c r="D52" i="5" a="1"/>
  <c r="D52" i="5" s="1"/>
  <c r="D51" i="5" a="1"/>
  <c r="D51" i="5"/>
  <c r="D50" i="5" a="1"/>
  <c r="D50" i="5" s="1"/>
  <c r="D49" i="5" a="1"/>
  <c r="D49" i="5"/>
  <c r="E48" i="5"/>
  <c r="D48" i="5" a="1"/>
  <c r="D48" i="5" s="1"/>
  <c r="E47" i="5"/>
  <c r="D47" i="5" a="1"/>
  <c r="D47" i="5"/>
  <c r="D46" i="5" a="1"/>
  <c r="D46" i="5"/>
  <c r="E45" i="5"/>
  <c r="D45" i="5" a="1"/>
  <c r="D45" i="5"/>
  <c r="D44" i="5" a="1"/>
  <c r="D44" i="5" s="1"/>
  <c r="D43" i="5" a="1"/>
  <c r="D43" i="5"/>
  <c r="D42" i="5" a="1"/>
  <c r="D42" i="5" s="1"/>
  <c r="E41" i="5"/>
  <c r="D41" i="5" a="1"/>
  <c r="D41" i="5"/>
  <c r="E40" i="5"/>
  <c r="D40" i="5" a="1"/>
  <c r="D40" i="5" s="1"/>
  <c r="E39" i="5"/>
  <c r="D39" i="5" a="1"/>
  <c r="D39" i="5"/>
  <c r="D38" i="5" a="1"/>
  <c r="D38" i="5"/>
  <c r="D37" i="5" a="1"/>
  <c r="D37" i="5"/>
  <c r="D36" i="5" a="1"/>
  <c r="D36" i="5" s="1"/>
  <c r="E35" i="5"/>
  <c r="D35" i="5" a="1"/>
  <c r="D35" i="5"/>
  <c r="E34" i="5"/>
  <c r="D34" i="5" a="1"/>
  <c r="D34" i="5" s="1"/>
  <c r="E33" i="5"/>
  <c r="D33" i="5" a="1"/>
  <c r="D33" i="5"/>
  <c r="E32" i="5"/>
  <c r="D32" i="5" a="1"/>
  <c r="D32" i="5" s="1"/>
  <c r="E31" i="5"/>
  <c r="D31" i="5" a="1"/>
  <c r="D31" i="5"/>
  <c r="E30" i="5"/>
  <c r="D30" i="5" a="1"/>
  <c r="D30" i="5"/>
  <c r="E29" i="5"/>
  <c r="D29" i="5" a="1"/>
  <c r="D29" i="5"/>
  <c r="E28" i="5"/>
  <c r="D28" i="5" a="1"/>
  <c r="D28" i="5" s="1"/>
  <c r="E27" i="5"/>
  <c r="D27" i="5" a="1"/>
  <c r="D27" i="5"/>
  <c r="E26" i="5"/>
  <c r="D26" i="5" a="1"/>
  <c r="D26" i="5" s="1"/>
  <c r="E25" i="5"/>
  <c r="D25" i="5" a="1"/>
  <c r="D25" i="5"/>
  <c r="E24" i="5"/>
  <c r="D24" i="5" a="1"/>
  <c r="D24" i="5" s="1"/>
  <c r="E23" i="5"/>
  <c r="D23" i="5" a="1"/>
  <c r="D23" i="5"/>
  <c r="E22" i="5"/>
  <c r="D22" i="5" a="1"/>
  <c r="D22" i="5"/>
  <c r="E21" i="5"/>
  <c r="D21" i="5" a="1"/>
  <c r="D21" i="5"/>
  <c r="E20" i="5"/>
  <c r="D20" i="5" a="1"/>
  <c r="D20" i="5"/>
  <c r="E19" i="5"/>
  <c r="D19" i="5" a="1"/>
  <c r="D19" i="5"/>
  <c r="D18" i="5" a="1"/>
  <c r="D18" i="5"/>
  <c r="D17" i="5" a="1"/>
  <c r="D17" i="5"/>
  <c r="D16" i="5" a="1"/>
  <c r="D16" i="5"/>
  <c r="E15" i="5"/>
  <c r="D15" i="5" a="1"/>
  <c r="D15" i="5" s="1"/>
  <c r="E14" i="5"/>
  <c r="D14" i="5" a="1"/>
  <c r="D14" i="5"/>
  <c r="E13" i="5"/>
  <c r="D13" i="5" a="1"/>
  <c r="D13" i="5"/>
  <c r="E12" i="5"/>
  <c r="D12" i="5" a="1"/>
  <c r="D12" i="5" s="1"/>
  <c r="E11" i="5"/>
  <c r="D11" i="5" a="1"/>
  <c r="D11" i="5"/>
  <c r="E10" i="5"/>
  <c r="D10" i="5" a="1"/>
  <c r="D10" i="5"/>
  <c r="E9" i="5"/>
  <c r="D9" i="5" a="1"/>
  <c r="D9" i="5" s="1"/>
  <c r="E8" i="5"/>
  <c r="D8" i="5" a="1"/>
  <c r="D8" i="5"/>
  <c r="E7" i="5"/>
  <c r="D7" i="5" a="1"/>
  <c r="D7" i="5" s="1"/>
  <c r="E6" i="5"/>
  <c r="D6" i="5" a="1"/>
  <c r="D6" i="5"/>
  <c r="E5" i="5"/>
  <c r="D5" i="5" a="1"/>
  <c r="D5" i="5"/>
  <c r="E4" i="5"/>
  <c r="D4" i="5" a="1"/>
  <c r="D4" i="5" s="1"/>
  <c r="D3" i="5" a="1"/>
  <c r="D3" i="5"/>
  <c r="D2" i="5" a="1"/>
  <c r="D2" i="5"/>
  <c r="E98" i="4"/>
  <c r="E87" i="4"/>
  <c r="O85" i="4"/>
  <c r="F81" i="4"/>
  <c r="F80" i="4"/>
  <c r="F79" i="4"/>
  <c r="E77" i="5" s="1"/>
  <c r="F78" i="4"/>
  <c r="F77" i="4"/>
  <c r="F76" i="4"/>
  <c r="E74" i="5" s="1"/>
  <c r="F75" i="4"/>
  <c r="E73" i="5" s="1"/>
  <c r="F74" i="4"/>
  <c r="F73" i="4"/>
  <c r="E71" i="5" s="1"/>
  <c r="F72" i="4"/>
  <c r="F71" i="4"/>
  <c r="E69" i="5" s="1"/>
  <c r="F70" i="4"/>
  <c r="E68" i="5" s="1"/>
  <c r="F69" i="4"/>
  <c r="F68" i="4"/>
  <c r="E66" i="5" s="1"/>
  <c r="F67" i="4"/>
  <c r="E65" i="5" s="1"/>
  <c r="F66" i="4"/>
  <c r="F65" i="4"/>
  <c r="E63" i="5" s="1"/>
  <c r="F64" i="4"/>
  <c r="F63" i="4"/>
  <c r="E61" i="5" s="1"/>
  <c r="F62" i="4"/>
  <c r="E60" i="5" s="1"/>
  <c r="F61" i="4"/>
  <c r="F60" i="4"/>
  <c r="E58" i="5" s="1"/>
  <c r="F59" i="4"/>
  <c r="E57" i="5" s="1"/>
  <c r="F58" i="4"/>
  <c r="F57" i="4"/>
  <c r="F56" i="4"/>
  <c r="E54" i="5" s="1"/>
  <c r="O55" i="4"/>
  <c r="F55" i="4"/>
  <c r="F54" i="4"/>
  <c r="E52" i="5" s="1"/>
  <c r="F53" i="4"/>
  <c r="E51" i="5" s="1"/>
  <c r="O52" i="4"/>
  <c r="F52" i="4"/>
  <c r="E50" i="5" s="1"/>
  <c r="F51" i="4"/>
  <c r="E49" i="5" s="1"/>
  <c r="F50" i="4"/>
  <c r="F49" i="4"/>
  <c r="F48" i="4"/>
  <c r="E46" i="5" s="1"/>
  <c r="F47" i="4"/>
  <c r="F46" i="4"/>
  <c r="E44" i="5" s="1"/>
  <c r="F45" i="4"/>
  <c r="E43" i="5" s="1"/>
  <c r="F44" i="4"/>
  <c r="F43" i="4"/>
  <c r="E42" i="5" s="1"/>
  <c r="F42" i="4"/>
  <c r="F41" i="4"/>
  <c r="F40" i="4"/>
  <c r="F39" i="4"/>
  <c r="F38" i="4"/>
  <c r="E38" i="5" s="1"/>
  <c r="F37" i="4"/>
  <c r="E37" i="5" s="1"/>
  <c r="F36" i="4"/>
  <c r="E36" i="5" s="1"/>
  <c r="E33" i="4"/>
  <c r="E22" i="4"/>
  <c r="E7" i="4"/>
  <c r="O5" i="4"/>
  <c r="E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set to autofill remainder, can also enter info for dead/diseased/bleached and autofill healthy instead
	-Molly Wilson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1000000}">
      <text>
        <r>
          <rPr>
            <sz val="10"/>
            <color rgb="FF000000"/>
            <rFont val="Arial"/>
            <scheme val="minor"/>
          </rPr>
          <t>Do we need this? Possibly useful?
	-Molly Wilson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400-000004000000}">
      <text>
        <r>
          <rPr>
            <sz val="10"/>
            <color rgb="FF000000"/>
            <rFont val="Arial"/>
            <scheme val="minor"/>
          </rPr>
          <t>Data obtained from pictures
	-Molly Wilson</t>
        </r>
      </text>
    </comment>
    <comment ref="C17" authorId="0" shapeId="0" xr:uid="{00000000-0006-0000-0400-000003000000}">
      <text>
        <r>
          <rPr>
            <sz val="10"/>
            <color rgb="FF000000"/>
            <rFont val="Arial"/>
            <scheme val="minor"/>
          </rPr>
          <t>Data obtained from photos
	-Molly Wilson</t>
        </r>
      </text>
    </comment>
    <comment ref="C18" authorId="0" shapeId="0" xr:uid="{00000000-0006-0000-0400-000002000000}">
      <text>
        <r>
          <rPr>
            <sz val="10"/>
            <color rgb="FF000000"/>
            <rFont val="Arial"/>
            <scheme val="minor"/>
          </rPr>
          <t>Data obtained from photos
	-Molly Wilson</t>
        </r>
      </text>
    </comment>
    <comment ref="C30" authorId="0" shapeId="0" xr:uid="{00000000-0006-0000-0400-000007000000}">
      <text>
        <r>
          <rPr>
            <sz val="10"/>
            <color rgb="FF000000"/>
            <rFont val="Arial"/>
            <scheme val="minor"/>
          </rPr>
          <t>Gens data says ACER09.5?
	-Molly Wilson</t>
        </r>
      </text>
    </comment>
    <comment ref="C87" authorId="0" shapeId="0" xr:uid="{00000000-0006-0000-0400-000006000000}">
      <text>
        <r>
          <rPr>
            <sz val="10"/>
            <color rgb="FF000000"/>
            <rFont val="Arial"/>
            <scheme val="minor"/>
          </rPr>
          <t>Notes say APRO04.9 - typo?
	-Molly Wilson</t>
        </r>
      </text>
    </comment>
    <comment ref="C101" authorId="0" shapeId="0" xr:uid="{00000000-0006-0000-0400-000001000000}">
      <text>
        <r>
          <rPr>
            <sz val="10"/>
            <color rgb="FF000000"/>
            <rFont val="Arial"/>
            <scheme val="minor"/>
          </rPr>
          <t>Data said ACER07.2 (which is not present at Ricketts), but APRO07.2 was missing
	-Molly Wilson</t>
        </r>
      </text>
    </comment>
    <comment ref="C103" authorId="0" shapeId="0" xr:uid="{00000000-0006-0000-0400-000005000000}">
      <text>
        <r>
          <rPr>
            <sz val="10"/>
            <color rgb="FF000000"/>
            <rFont val="Arial"/>
            <scheme val="minor"/>
          </rPr>
          <t>Currently tagged as APRO12.2
	-Molly Wilson</t>
        </r>
      </text>
    </comment>
  </commentList>
</comments>
</file>

<file path=xl/sharedStrings.xml><?xml version="1.0" encoding="utf-8"?>
<sst xmlns="http://schemas.openxmlformats.org/spreadsheetml/2006/main" count="1159" uniqueCount="294">
  <si>
    <t>Date</t>
  </si>
  <si>
    <t>Site</t>
  </si>
  <si>
    <t>Genotype</t>
  </si>
  <si>
    <t>GPS</t>
  </si>
  <si>
    <t>Marker</t>
  </si>
  <si>
    <t>Lat</t>
  </si>
  <si>
    <t>Lon</t>
  </si>
  <si>
    <t>Comments</t>
  </si>
  <si>
    <t>Nursery</t>
  </si>
  <si>
    <t>Location</t>
  </si>
  <si>
    <t>Structure type</t>
  </si>
  <si>
    <t>N frags</t>
  </si>
  <si>
    <t>Date updated</t>
  </si>
  <si>
    <t>ACER GB</t>
  </si>
  <si>
    <t>York</t>
  </si>
  <si>
    <t>D2</t>
  </si>
  <si>
    <t>Tree</t>
  </si>
  <si>
    <t>ACER1</t>
  </si>
  <si>
    <t>F4</t>
  </si>
  <si>
    <t>Rope</t>
  </si>
  <si>
    <t>ACER11</t>
  </si>
  <si>
    <t>Ten Pound</t>
  </si>
  <si>
    <t>A10</t>
  </si>
  <si>
    <t>ACER2</t>
  </si>
  <si>
    <t>E6</t>
  </si>
  <si>
    <t>B3</t>
  </si>
  <si>
    <t>A4</t>
  </si>
  <si>
    <t>ACER3</t>
  </si>
  <si>
    <t>A1</t>
  </si>
  <si>
    <t>A2</t>
  </si>
  <si>
    <t>ACER4</t>
  </si>
  <si>
    <t>F3</t>
  </si>
  <si>
    <t>ACER5</t>
  </si>
  <si>
    <t>C2</t>
  </si>
  <si>
    <t>A8</t>
  </si>
  <si>
    <t>ACER6</t>
  </si>
  <si>
    <t>ACER7</t>
  </si>
  <si>
    <t>F5</t>
  </si>
  <si>
    <t>ACER8</t>
  </si>
  <si>
    <t>C1</t>
  </si>
  <si>
    <t>D3</t>
  </si>
  <si>
    <t>ACER9</t>
  </si>
  <si>
    <t>B1</t>
  </si>
  <si>
    <t>B2</t>
  </si>
  <si>
    <t>A3</t>
  </si>
  <si>
    <t>A6</t>
  </si>
  <si>
    <t>APAL GB</t>
  </si>
  <si>
    <t>F2</t>
  </si>
  <si>
    <t>APAL1</t>
  </si>
  <si>
    <t>F6</t>
  </si>
  <si>
    <t>APAL10</t>
  </si>
  <si>
    <t>C7</t>
  </si>
  <si>
    <t>APAL11</t>
  </si>
  <si>
    <t>D7</t>
  </si>
  <si>
    <t>APAL12</t>
  </si>
  <si>
    <t>APAL13</t>
  </si>
  <si>
    <t>B5</t>
  </si>
  <si>
    <t>F7</t>
  </si>
  <si>
    <t>APAL14</t>
  </si>
  <si>
    <t>B8</t>
  </si>
  <si>
    <t>APAL15</t>
  </si>
  <si>
    <t>C8</t>
  </si>
  <si>
    <t>APAL16</t>
  </si>
  <si>
    <t>APAL17</t>
  </si>
  <si>
    <t>D9</t>
  </si>
  <si>
    <t>APAL18</t>
  </si>
  <si>
    <t>APAL20</t>
  </si>
  <si>
    <t>APAL23</t>
  </si>
  <si>
    <t>C5</t>
  </si>
  <si>
    <t>APAL24</t>
  </si>
  <si>
    <t>APAL25</t>
  </si>
  <si>
    <t>APAL26</t>
  </si>
  <si>
    <t>A7</t>
  </si>
  <si>
    <t>APAL3</t>
  </si>
  <si>
    <t>APAL5</t>
  </si>
  <si>
    <t>B7</t>
  </si>
  <si>
    <t>APAL6</t>
  </si>
  <si>
    <t>E7</t>
  </si>
  <si>
    <t>APAL9</t>
  </si>
  <si>
    <t>APRO GB</t>
  </si>
  <si>
    <t>E2</t>
  </si>
  <si>
    <t>APRO1</t>
  </si>
  <si>
    <t>E1</t>
  </si>
  <si>
    <t>C4</t>
  </si>
  <si>
    <t>APRO3</t>
  </si>
  <si>
    <t>D8</t>
  </si>
  <si>
    <t>APRO4</t>
  </si>
  <si>
    <t>D1</t>
  </si>
  <si>
    <t>B4</t>
  </si>
  <si>
    <t>C6</t>
  </si>
  <si>
    <t>APRO5</t>
  </si>
  <si>
    <t>B9</t>
  </si>
  <si>
    <t>APRO6</t>
  </si>
  <si>
    <t>D5</t>
  </si>
  <si>
    <t>APRO7</t>
  </si>
  <si>
    <t>D4</t>
  </si>
  <si>
    <t>Observation</t>
  </si>
  <si>
    <t>Percent affected</t>
  </si>
  <si>
    <t>ID</t>
  </si>
  <si>
    <t>N colonies</t>
  </si>
  <si>
    <t>Method</t>
  </si>
  <si>
    <t>Condition</t>
  </si>
  <si>
    <t>GPS number</t>
  </si>
  <si>
    <t>GPS marker</t>
  </si>
  <si>
    <t>Tag status</t>
  </si>
  <si>
    <t>Notes</t>
  </si>
  <si>
    <t>Rickett's</t>
  </si>
  <si>
    <t>ACER01</t>
  </si>
  <si>
    <t>ACER01.1</t>
  </si>
  <si>
    <t>cement</t>
  </si>
  <si>
    <t>healthy</t>
  </si>
  <si>
    <t>clusters</t>
  </si>
  <si>
    <t>York Island</t>
  </si>
  <si>
    <t>ACER01.2</t>
  </si>
  <si>
    <t>Ten Pound Bay</t>
  </si>
  <si>
    <t>ACER01.3</t>
  </si>
  <si>
    <t>ACER02</t>
  </si>
  <si>
    <t>ACER02.1</t>
  </si>
  <si>
    <t>ACER02.3</t>
  </si>
  <si>
    <t>RTL exposed</t>
  </si>
  <si>
    <t>Adjusted GPS number in-field</t>
  </si>
  <si>
    <t>ACER02.4</t>
  </si>
  <si>
    <t>ACER02.5</t>
  </si>
  <si>
    <t>ACER02.6</t>
  </si>
  <si>
    <t>ACER02.7</t>
  </si>
  <si>
    <t>Originally 2.2 but replaced tag on 23.02.24</t>
  </si>
  <si>
    <t>ACER03</t>
  </si>
  <si>
    <t>ACER03.1</t>
  </si>
  <si>
    <t>ACER03.2</t>
  </si>
  <si>
    <t>ACER03.3</t>
  </si>
  <si>
    <t>ACER03.4</t>
  </si>
  <si>
    <t>ACER04</t>
  </si>
  <si>
    <t>ACER04.1</t>
  </si>
  <si>
    <t>ACER05</t>
  </si>
  <si>
    <t>ACER05.1</t>
  </si>
  <si>
    <t>ACER05.2</t>
  </si>
  <si>
    <t>ACER05.3</t>
  </si>
  <si>
    <t>ACER05.4</t>
  </si>
  <si>
    <t>ACER06</t>
  </si>
  <si>
    <t>ACER06.1</t>
  </si>
  <si>
    <t>ACER06.2</t>
  </si>
  <si>
    <t>ACER06.3</t>
  </si>
  <si>
    <t>ACER07</t>
  </si>
  <si>
    <t>ACER07.1</t>
  </si>
  <si>
    <t>ACER07.2</t>
  </si>
  <si>
    <t>ACER07.3</t>
  </si>
  <si>
    <t>ACER08</t>
  </si>
  <si>
    <t>ACER08.1</t>
  </si>
  <si>
    <t>ACER08.2</t>
  </si>
  <si>
    <t>ACER08.3</t>
  </si>
  <si>
    <t>ACER08.4</t>
  </si>
  <si>
    <t>ACER09</t>
  </si>
  <si>
    <t>ACER09.1</t>
  </si>
  <si>
    <t>ACER09.2</t>
  </si>
  <si>
    <t>ACER09.3</t>
  </si>
  <si>
    <t>ACER09.4</t>
  </si>
  <si>
    <t>ACER09.5</t>
  </si>
  <si>
    <t>ACER11.3</t>
  </si>
  <si>
    <t>APAL01</t>
  </si>
  <si>
    <t>APAL01.1</t>
  </si>
  <si>
    <t>individuals</t>
  </si>
  <si>
    <t>APAL01.2</t>
  </si>
  <si>
    <t>epoxy putty</t>
  </si>
  <si>
    <t>APAL02</t>
  </si>
  <si>
    <t>blems</t>
  </si>
  <si>
    <t>mising tag</t>
  </si>
  <si>
    <t>APAL026</t>
  </si>
  <si>
    <t>APAL026.3</t>
  </si>
  <si>
    <t>Tag switched to APAL26.4 because tag was lost in current</t>
  </si>
  <si>
    <t>APAL03</t>
  </si>
  <si>
    <t>APAL03.1</t>
  </si>
  <si>
    <t>APAL03.2</t>
  </si>
  <si>
    <t>APAL06</t>
  </si>
  <si>
    <t>APAL06.1</t>
  </si>
  <si>
    <t>APAL07</t>
  </si>
  <si>
    <t>missing tag</t>
  </si>
  <si>
    <t>APAL09</t>
  </si>
  <si>
    <t>APAL09.1</t>
  </si>
  <si>
    <t>APAL09.2</t>
  </si>
  <si>
    <t>loctite and epoxy putty</t>
  </si>
  <si>
    <t>APAL10.1</t>
  </si>
  <si>
    <t>APAL10.2</t>
  </si>
  <si>
    <t>loctite</t>
  </si>
  <si>
    <t>APAL11.1</t>
  </si>
  <si>
    <t>APAL11.2</t>
  </si>
  <si>
    <t>APAL12.1</t>
  </si>
  <si>
    <t>APAL12.2</t>
  </si>
  <si>
    <t>APAL13.1</t>
  </si>
  <si>
    <t>cement &amp; epoxy putty</t>
  </si>
  <si>
    <t>individuals in thicket</t>
  </si>
  <si>
    <t>APAL13.2</t>
  </si>
  <si>
    <t>APAL13.3</t>
  </si>
  <si>
    <t>APAL14.1</t>
  </si>
  <si>
    <t>APAL14.2</t>
  </si>
  <si>
    <t>APAL14.3</t>
  </si>
  <si>
    <t>APAL15.4</t>
  </si>
  <si>
    <t>APAL15.5</t>
  </si>
  <si>
    <t>APAL15.6</t>
  </si>
  <si>
    <t>APAL16.1</t>
  </si>
  <si>
    <t>APAL16.2</t>
  </si>
  <si>
    <t>APAL17.1</t>
  </si>
  <si>
    <t>APAL17.3</t>
  </si>
  <si>
    <t>APAL18.1</t>
  </si>
  <si>
    <t>APAL18.2</t>
  </si>
  <si>
    <t>APAL18.3</t>
  </si>
  <si>
    <t>APAL19</t>
  </si>
  <si>
    <t>APAL21</t>
  </si>
  <si>
    <t>APAL22</t>
  </si>
  <si>
    <t>APAL22.1</t>
  </si>
  <si>
    <t>untagged - blems cut from otherwise healthy genotype</t>
  </si>
  <si>
    <t>APAL23.1</t>
  </si>
  <si>
    <t>APAL23.2</t>
  </si>
  <si>
    <t>APAL23.3</t>
  </si>
  <si>
    <t>APAL24.1</t>
  </si>
  <si>
    <t>APAL25.1</t>
  </si>
  <si>
    <t>APAL26.1</t>
  </si>
  <si>
    <t>APAL26.2</t>
  </si>
  <si>
    <t>APAL27</t>
  </si>
  <si>
    <t>APAL27.1</t>
  </si>
  <si>
    <t>rescue</t>
  </si>
  <si>
    <t>APAL28</t>
  </si>
  <si>
    <t>APAL28.1</t>
  </si>
  <si>
    <t>misc rescue genotype</t>
  </si>
  <si>
    <t>APAL30</t>
  </si>
  <si>
    <t>APAL30.2</t>
  </si>
  <si>
    <t>APRO01</t>
  </si>
  <si>
    <t>APRO01.1</t>
  </si>
  <si>
    <t>APRO01.2</t>
  </si>
  <si>
    <t>APRO03</t>
  </si>
  <si>
    <t>APRO03.1</t>
  </si>
  <si>
    <t>APRO04</t>
  </si>
  <si>
    <t>APRO04.1</t>
  </si>
  <si>
    <t>APRO04.2</t>
  </si>
  <si>
    <t>APRO04.3</t>
  </si>
  <si>
    <t>APRO04.4</t>
  </si>
  <si>
    <t>APRO04.5</t>
  </si>
  <si>
    <t>APRO04.6</t>
  </si>
  <si>
    <t>APRO05</t>
  </si>
  <si>
    <t>APRO05.1</t>
  </si>
  <si>
    <t>APRO05.2</t>
  </si>
  <si>
    <t>APRO05.3</t>
  </si>
  <si>
    <t>APRO06</t>
  </si>
  <si>
    <t>APRO06.1</t>
  </si>
  <si>
    <t>APRO06.2</t>
  </si>
  <si>
    <t>APRO06.3</t>
  </si>
  <si>
    <t>APRO06.4</t>
  </si>
  <si>
    <t>APRO06.5</t>
  </si>
  <si>
    <t>APRO06.6</t>
  </si>
  <si>
    <t>APRO06.9</t>
  </si>
  <si>
    <t>APRO07</t>
  </si>
  <si>
    <t>APRO07.2</t>
  </si>
  <si>
    <t>APRO07.3</t>
  </si>
  <si>
    <t>APRO11</t>
  </si>
  <si>
    <t>APRO11.3</t>
  </si>
  <si>
    <t>Currently tagged as APRO12.2</t>
  </si>
  <si>
    <t>APRO12</t>
  </si>
  <si>
    <t>This is APRO11 - need to retag</t>
  </si>
  <si>
    <t>APAL26.3</t>
  </si>
  <si>
    <t>Missing tag</t>
  </si>
  <si>
    <t>Date planted</t>
  </si>
  <si>
    <t>Colonies planted</t>
  </si>
  <si>
    <t>Colonies live</t>
  </si>
  <si>
    <t>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</si>
  <si>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</si>
  <si>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</si>
  <si>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</si>
  <si>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</si>
  <si>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</si>
  <si>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</si>
  <si>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</si>
  <si>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</si>
  <si>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</si>
  <si>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</si>
  <si>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</si>
  <si>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</si>
  <si>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</si>
  <si>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</si>
  <si>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</si>
  <si>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</si>
  <si>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</si>
  <si>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</si>
  <si>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Ricketts</t>
  </si>
  <si>
    <t>ACER02.2</t>
  </si>
  <si>
    <t>RTL (5%)</t>
  </si>
  <si>
    <t>No tag found</t>
  </si>
  <si>
    <t>Tag in colony</t>
  </si>
  <si>
    <t>RTL (1%)</t>
  </si>
  <si>
    <t>RTL (10%)</t>
  </si>
  <si>
    <t>RTL (40%)</t>
  </si>
  <si>
    <t>No tag found - small tag</t>
  </si>
  <si>
    <t>Confirmed missing tag</t>
  </si>
  <si>
    <t>APAL29.2</t>
  </si>
  <si>
    <t>APRO11.X</t>
  </si>
  <si>
    <t>APRO11.Y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</si>
</sst>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/d/yyyy"/>
    <numFmt numFmtId="166" formatCode="mm/dd/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0" fontId="5" fillId="0" borderId="0" xfId="0" applyNumberFormat="1" applyFont="1" applyAlignment="1">
      <alignment horizontal="center"/>
    </xf>
    <xf numFmtId="0" fontId="5" fillId="2" borderId="0" xfId="0" applyFont="1" applyFill="1"/>
    <xf numFmtId="165" fontId="5" fillId="0" borderId="0" xfId="0" applyNumberFormat="1" applyFont="1" applyAlignment="1">
      <alignment horizontal="right"/>
    </xf>
    <xf numFmtId="0" fontId="6" fillId="0" borderId="0" xfId="0" applyFont="1"/>
    <xf numFmtId="0" fontId="5" fillId="3" borderId="0" xfId="0" applyFont="1" applyFill="1" applyAlignment="1">
      <alignment horizontal="right"/>
    </xf>
    <xf numFmtId="0" fontId="5" fillId="4" borderId="0" xfId="0" applyFont="1" applyFill="1"/>
    <xf numFmtId="0" fontId="5" fillId="0" borderId="0" xfId="0" applyFont="1" applyAlignment="1">
      <alignment horizontal="center"/>
    </xf>
    <xf numFmtId="166" fontId="3" fillId="0" borderId="0" xfId="0" applyNumberFormat="1" applyFont="1"/>
    <xf numFmtId="0" fontId="3" fillId="0" borderId="0" xfId="0" applyFont="1"/>
    <xf numFmtId="0" fontId="7" fillId="0" borderId="0" xfId="0" applyFont="1"/>
    <xf numFmtId="1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6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13</v>
      </c>
      <c r="B2" s="2" t="s">
        <v>14</v>
      </c>
      <c r="C2" s="2" t="s">
        <v>15</v>
      </c>
      <c r="D2" s="2" t="s">
        <v>16</v>
      </c>
      <c r="F2" s="3">
        <v>44973</v>
      </c>
    </row>
    <row r="3" spans="1:26" x14ac:dyDescent="0.2">
      <c r="A3" s="2" t="s">
        <v>17</v>
      </c>
      <c r="B3" s="2" t="s">
        <v>14</v>
      </c>
      <c r="C3" s="2" t="s">
        <v>18</v>
      </c>
      <c r="D3" s="2" t="s">
        <v>19</v>
      </c>
      <c r="F3" s="3">
        <v>44973</v>
      </c>
    </row>
    <row r="4" spans="1:26" x14ac:dyDescent="0.2">
      <c r="A4" s="2" t="s">
        <v>20</v>
      </c>
      <c r="B4" s="2" t="s">
        <v>21</v>
      </c>
      <c r="C4" s="2" t="s">
        <v>22</v>
      </c>
      <c r="D4" s="2" t="s">
        <v>19</v>
      </c>
      <c r="F4" s="3">
        <v>44973</v>
      </c>
    </row>
    <row r="5" spans="1:26" x14ac:dyDescent="0.2">
      <c r="A5" s="2" t="s">
        <v>23</v>
      </c>
      <c r="B5" s="2" t="s">
        <v>14</v>
      </c>
      <c r="C5" s="2" t="s">
        <v>24</v>
      </c>
      <c r="D5" s="2" t="s">
        <v>16</v>
      </c>
      <c r="F5" s="3">
        <v>44973</v>
      </c>
    </row>
    <row r="6" spans="1:26" x14ac:dyDescent="0.2">
      <c r="A6" s="2" t="s">
        <v>23</v>
      </c>
      <c r="B6" s="2" t="s">
        <v>21</v>
      </c>
      <c r="C6" s="2" t="s">
        <v>25</v>
      </c>
      <c r="D6" s="2" t="s">
        <v>19</v>
      </c>
      <c r="F6" s="3">
        <v>44973</v>
      </c>
    </row>
    <row r="7" spans="1:26" x14ac:dyDescent="0.2">
      <c r="A7" s="2" t="s">
        <v>23</v>
      </c>
      <c r="B7" s="2" t="s">
        <v>21</v>
      </c>
      <c r="C7" s="2" t="s">
        <v>26</v>
      </c>
      <c r="D7" s="2" t="s">
        <v>19</v>
      </c>
      <c r="F7" s="3">
        <v>44973</v>
      </c>
    </row>
    <row r="8" spans="1:26" x14ac:dyDescent="0.2">
      <c r="A8" s="2" t="s">
        <v>27</v>
      </c>
      <c r="B8" s="2" t="s">
        <v>14</v>
      </c>
      <c r="C8" s="2" t="s">
        <v>28</v>
      </c>
      <c r="D8" s="2" t="s">
        <v>19</v>
      </c>
      <c r="F8" s="3">
        <v>44973</v>
      </c>
    </row>
    <row r="9" spans="1:26" x14ac:dyDescent="0.2">
      <c r="A9" s="2" t="s">
        <v>27</v>
      </c>
      <c r="B9" s="2" t="s">
        <v>14</v>
      </c>
      <c r="C9" s="2" t="s">
        <v>29</v>
      </c>
      <c r="D9" s="2" t="s">
        <v>19</v>
      </c>
      <c r="F9" s="3">
        <v>44973</v>
      </c>
    </row>
    <row r="10" spans="1:26" x14ac:dyDescent="0.2">
      <c r="A10" s="2" t="s">
        <v>30</v>
      </c>
      <c r="B10" s="2" t="s">
        <v>14</v>
      </c>
      <c r="C10" s="2" t="s">
        <v>31</v>
      </c>
      <c r="D10" s="2" t="s">
        <v>19</v>
      </c>
      <c r="F10" s="3">
        <v>44973</v>
      </c>
    </row>
    <row r="11" spans="1:26" x14ac:dyDescent="0.2">
      <c r="A11" s="2" t="s">
        <v>32</v>
      </c>
      <c r="B11" s="2" t="s">
        <v>14</v>
      </c>
      <c r="C11" s="2" t="s">
        <v>33</v>
      </c>
      <c r="D11" s="2" t="s">
        <v>19</v>
      </c>
      <c r="F11" s="3">
        <v>44973</v>
      </c>
    </row>
    <row r="12" spans="1:26" x14ac:dyDescent="0.2">
      <c r="A12" s="2" t="s">
        <v>32</v>
      </c>
      <c r="B12" s="2" t="s">
        <v>21</v>
      </c>
      <c r="C12" s="2" t="s">
        <v>34</v>
      </c>
      <c r="D12" s="2" t="s">
        <v>19</v>
      </c>
      <c r="F12" s="3">
        <v>44973</v>
      </c>
    </row>
    <row r="13" spans="1:26" x14ac:dyDescent="0.2">
      <c r="A13" s="2" t="s">
        <v>35</v>
      </c>
      <c r="B13" s="2" t="s">
        <v>14</v>
      </c>
      <c r="C13" s="2" t="s">
        <v>31</v>
      </c>
      <c r="D13" s="2" t="s">
        <v>19</v>
      </c>
      <c r="F13" s="3">
        <v>44973</v>
      </c>
    </row>
    <row r="14" spans="1:26" x14ac:dyDescent="0.2">
      <c r="A14" s="2" t="s">
        <v>36</v>
      </c>
      <c r="B14" s="2" t="s">
        <v>14</v>
      </c>
      <c r="C14" s="2" t="s">
        <v>37</v>
      </c>
      <c r="D14" s="2" t="s">
        <v>19</v>
      </c>
      <c r="F14" s="3">
        <v>44973</v>
      </c>
    </row>
    <row r="15" spans="1:26" x14ac:dyDescent="0.2">
      <c r="A15" s="2" t="s">
        <v>38</v>
      </c>
      <c r="B15" s="2" t="s">
        <v>14</v>
      </c>
      <c r="C15" s="2" t="s">
        <v>39</v>
      </c>
      <c r="D15" s="2" t="s">
        <v>19</v>
      </c>
      <c r="F15" s="3">
        <v>44973</v>
      </c>
    </row>
    <row r="16" spans="1:26" x14ac:dyDescent="0.2">
      <c r="A16" s="2" t="s">
        <v>38</v>
      </c>
      <c r="B16" s="2" t="s">
        <v>14</v>
      </c>
      <c r="C16" s="2" t="s">
        <v>40</v>
      </c>
      <c r="D16" s="2" t="s">
        <v>19</v>
      </c>
      <c r="F16" s="3">
        <v>44973</v>
      </c>
    </row>
    <row r="17" spans="1:6" x14ac:dyDescent="0.2">
      <c r="A17" s="2" t="s">
        <v>41</v>
      </c>
      <c r="B17" s="2" t="s">
        <v>14</v>
      </c>
      <c r="C17" s="2" t="s">
        <v>42</v>
      </c>
      <c r="D17" s="2" t="s">
        <v>19</v>
      </c>
      <c r="F17" s="3">
        <v>44973</v>
      </c>
    </row>
    <row r="18" spans="1:6" x14ac:dyDescent="0.2">
      <c r="A18" s="2" t="s">
        <v>41</v>
      </c>
      <c r="B18" s="2" t="s">
        <v>14</v>
      </c>
      <c r="C18" s="2" t="s">
        <v>43</v>
      </c>
      <c r="D18" s="2" t="s">
        <v>19</v>
      </c>
      <c r="F18" s="3">
        <v>44973</v>
      </c>
    </row>
    <row r="19" spans="1:6" x14ac:dyDescent="0.2">
      <c r="A19" s="2" t="s">
        <v>41</v>
      </c>
      <c r="B19" s="2" t="s">
        <v>14</v>
      </c>
      <c r="C19" s="2" t="s">
        <v>44</v>
      </c>
      <c r="D19" s="2" t="s">
        <v>19</v>
      </c>
      <c r="F19" s="3">
        <v>44973</v>
      </c>
    </row>
    <row r="20" spans="1:6" x14ac:dyDescent="0.2">
      <c r="A20" s="2" t="s">
        <v>41</v>
      </c>
      <c r="B20" s="2" t="s">
        <v>21</v>
      </c>
      <c r="C20" s="2" t="s">
        <v>45</v>
      </c>
      <c r="D20" s="2" t="s">
        <v>19</v>
      </c>
      <c r="F20" s="3">
        <v>44973</v>
      </c>
    </row>
    <row r="21" spans="1:6" x14ac:dyDescent="0.2">
      <c r="A21" s="2" t="s">
        <v>46</v>
      </c>
      <c r="B21" s="2" t="s">
        <v>14</v>
      </c>
      <c r="C21" s="2" t="s">
        <v>47</v>
      </c>
      <c r="D21" s="2" t="s">
        <v>16</v>
      </c>
      <c r="F21" s="3">
        <v>44973</v>
      </c>
    </row>
    <row r="22" spans="1:6" x14ac:dyDescent="0.2">
      <c r="A22" s="2" t="s">
        <v>48</v>
      </c>
      <c r="B22" s="2" t="s">
        <v>14</v>
      </c>
      <c r="C22" s="2" t="s">
        <v>49</v>
      </c>
      <c r="D22" s="2" t="s">
        <v>16</v>
      </c>
      <c r="F22" s="3">
        <v>44973</v>
      </c>
    </row>
    <row r="23" spans="1:6" x14ac:dyDescent="0.2">
      <c r="A23" s="2" t="s">
        <v>50</v>
      </c>
      <c r="B23" s="2" t="s">
        <v>14</v>
      </c>
      <c r="C23" s="2" t="s">
        <v>51</v>
      </c>
      <c r="D23" s="2" t="s">
        <v>16</v>
      </c>
      <c r="F23" s="3">
        <v>44973</v>
      </c>
    </row>
    <row r="24" spans="1:6" x14ac:dyDescent="0.2">
      <c r="A24" s="2" t="s">
        <v>52</v>
      </c>
      <c r="B24" s="2" t="s">
        <v>14</v>
      </c>
      <c r="C24" s="2" t="s">
        <v>53</v>
      </c>
      <c r="D24" s="2" t="s">
        <v>16</v>
      </c>
      <c r="F24" s="3">
        <v>44973</v>
      </c>
    </row>
    <row r="25" spans="1:6" x14ac:dyDescent="0.2">
      <c r="A25" s="2" t="s">
        <v>54</v>
      </c>
      <c r="B25" s="2" t="s">
        <v>14</v>
      </c>
      <c r="C25" s="2" t="s">
        <v>34</v>
      </c>
      <c r="D25" s="2" t="s">
        <v>16</v>
      </c>
      <c r="F25" s="3">
        <v>44973</v>
      </c>
    </row>
    <row r="26" spans="1:6" x14ac:dyDescent="0.2">
      <c r="A26" s="2" t="s">
        <v>55</v>
      </c>
      <c r="B26" s="2" t="s">
        <v>14</v>
      </c>
      <c r="C26" s="2" t="s">
        <v>56</v>
      </c>
      <c r="D26" s="2" t="s">
        <v>19</v>
      </c>
      <c r="F26" s="3">
        <v>44973</v>
      </c>
    </row>
    <row r="27" spans="1:6" x14ac:dyDescent="0.2">
      <c r="A27" s="2" t="s">
        <v>55</v>
      </c>
      <c r="B27" s="2" t="s">
        <v>14</v>
      </c>
      <c r="C27" s="2" t="s">
        <v>57</v>
      </c>
      <c r="D27" s="2" t="s">
        <v>16</v>
      </c>
      <c r="F27" s="3">
        <v>44973</v>
      </c>
    </row>
    <row r="28" spans="1:6" x14ac:dyDescent="0.2">
      <c r="A28" s="2" t="s">
        <v>55</v>
      </c>
      <c r="B28" s="2" t="s">
        <v>21</v>
      </c>
      <c r="C28" s="2" t="s">
        <v>28</v>
      </c>
      <c r="D28" s="2" t="s">
        <v>16</v>
      </c>
      <c r="F28" s="3">
        <v>44973</v>
      </c>
    </row>
    <row r="29" spans="1:6" x14ac:dyDescent="0.2">
      <c r="A29" s="2" t="s">
        <v>58</v>
      </c>
      <c r="B29" s="2" t="s">
        <v>14</v>
      </c>
      <c r="C29" s="2" t="s">
        <v>59</v>
      </c>
      <c r="D29" s="2" t="s">
        <v>16</v>
      </c>
      <c r="F29" s="3">
        <v>44973</v>
      </c>
    </row>
    <row r="30" spans="1:6" x14ac:dyDescent="0.2">
      <c r="A30" s="2" t="s">
        <v>60</v>
      </c>
      <c r="B30" s="2" t="s">
        <v>14</v>
      </c>
      <c r="C30" s="2" t="s">
        <v>61</v>
      </c>
      <c r="D30" s="2" t="s">
        <v>16</v>
      </c>
      <c r="F30" s="3">
        <v>44973</v>
      </c>
    </row>
    <row r="31" spans="1:6" x14ac:dyDescent="0.2">
      <c r="A31" s="2" t="s">
        <v>62</v>
      </c>
      <c r="B31" s="2" t="s">
        <v>14</v>
      </c>
      <c r="C31" s="2" t="s">
        <v>53</v>
      </c>
      <c r="D31" s="2" t="s">
        <v>16</v>
      </c>
      <c r="F31" s="3">
        <v>44973</v>
      </c>
    </row>
    <row r="32" spans="1:6" x14ac:dyDescent="0.2">
      <c r="A32" s="2" t="s">
        <v>63</v>
      </c>
      <c r="B32" s="2" t="s">
        <v>14</v>
      </c>
      <c r="C32" s="2" t="s">
        <v>64</v>
      </c>
      <c r="D32" s="2" t="s">
        <v>16</v>
      </c>
      <c r="F32" s="3">
        <v>44973</v>
      </c>
    </row>
    <row r="33" spans="1:6" x14ac:dyDescent="0.2">
      <c r="A33" s="2" t="s">
        <v>65</v>
      </c>
      <c r="B33" s="2" t="s">
        <v>14</v>
      </c>
      <c r="C33" s="2" t="s">
        <v>64</v>
      </c>
      <c r="D33" s="2" t="s">
        <v>16</v>
      </c>
      <c r="F33" s="3">
        <v>44973</v>
      </c>
    </row>
    <row r="34" spans="1:6" x14ac:dyDescent="0.2">
      <c r="A34" s="2" t="s">
        <v>66</v>
      </c>
      <c r="B34" s="2" t="s">
        <v>14</v>
      </c>
      <c r="C34" s="2" t="s">
        <v>61</v>
      </c>
      <c r="D34" s="2" t="s">
        <v>16</v>
      </c>
      <c r="F34" s="3">
        <v>44973</v>
      </c>
    </row>
    <row r="35" spans="1:6" x14ac:dyDescent="0.2">
      <c r="A35" s="2" t="s">
        <v>67</v>
      </c>
      <c r="B35" s="2" t="s">
        <v>14</v>
      </c>
      <c r="C35" s="2" t="s">
        <v>68</v>
      </c>
      <c r="D35" s="2" t="s">
        <v>19</v>
      </c>
      <c r="F35" s="3">
        <v>44973</v>
      </c>
    </row>
    <row r="36" spans="1:6" x14ac:dyDescent="0.2">
      <c r="A36" s="2" t="s">
        <v>69</v>
      </c>
      <c r="B36" s="2" t="s">
        <v>21</v>
      </c>
      <c r="C36" s="2" t="s">
        <v>28</v>
      </c>
      <c r="D36" s="2" t="s">
        <v>16</v>
      </c>
      <c r="F36" s="3">
        <v>44973</v>
      </c>
    </row>
    <row r="37" spans="1:6" x14ac:dyDescent="0.2">
      <c r="A37" s="2" t="s">
        <v>70</v>
      </c>
      <c r="B37" s="2" t="s">
        <v>21</v>
      </c>
      <c r="C37" s="2" t="s">
        <v>29</v>
      </c>
      <c r="D37" s="2" t="s">
        <v>16</v>
      </c>
      <c r="F37" s="3">
        <v>44973</v>
      </c>
    </row>
    <row r="38" spans="1:6" x14ac:dyDescent="0.2">
      <c r="A38" s="2" t="s">
        <v>71</v>
      </c>
      <c r="B38" s="2" t="s">
        <v>14</v>
      </c>
      <c r="C38" s="2" t="s">
        <v>72</v>
      </c>
      <c r="D38" s="2" t="s">
        <v>16</v>
      </c>
      <c r="F38" s="3">
        <v>44973</v>
      </c>
    </row>
    <row r="39" spans="1:6" x14ac:dyDescent="0.2">
      <c r="A39" s="2" t="s">
        <v>73</v>
      </c>
      <c r="B39" s="2" t="s">
        <v>14</v>
      </c>
      <c r="C39" s="2" t="s">
        <v>45</v>
      </c>
      <c r="D39" s="2" t="s">
        <v>16</v>
      </c>
      <c r="F39" s="3">
        <v>44973</v>
      </c>
    </row>
    <row r="40" spans="1:6" x14ac:dyDescent="0.2">
      <c r="A40" s="2" t="s">
        <v>74</v>
      </c>
      <c r="B40" s="2" t="s">
        <v>14</v>
      </c>
      <c r="C40" s="2" t="s">
        <v>75</v>
      </c>
      <c r="D40" s="2" t="s">
        <v>16</v>
      </c>
      <c r="F40" s="3">
        <v>44973</v>
      </c>
    </row>
    <row r="41" spans="1:6" x14ac:dyDescent="0.2">
      <c r="A41" s="2" t="s">
        <v>76</v>
      </c>
      <c r="B41" s="2" t="s">
        <v>14</v>
      </c>
      <c r="C41" s="2" t="s">
        <v>77</v>
      </c>
      <c r="D41" s="2" t="s">
        <v>16</v>
      </c>
      <c r="F41" s="3">
        <v>44973</v>
      </c>
    </row>
    <row r="42" spans="1:6" x14ac:dyDescent="0.2">
      <c r="A42" s="2" t="s">
        <v>78</v>
      </c>
      <c r="B42" s="2" t="s">
        <v>14</v>
      </c>
      <c r="C42" s="2" t="s">
        <v>75</v>
      </c>
      <c r="D42" s="2" t="s">
        <v>16</v>
      </c>
      <c r="F42" s="3">
        <v>44973</v>
      </c>
    </row>
    <row r="43" spans="1:6" x14ac:dyDescent="0.2">
      <c r="A43" s="2" t="s">
        <v>79</v>
      </c>
      <c r="B43" s="2" t="s">
        <v>14</v>
      </c>
      <c r="C43" s="2" t="s">
        <v>80</v>
      </c>
      <c r="D43" s="2" t="s">
        <v>16</v>
      </c>
      <c r="F43" s="3">
        <v>44973</v>
      </c>
    </row>
    <row r="44" spans="1:6" x14ac:dyDescent="0.2">
      <c r="A44" s="2" t="s">
        <v>81</v>
      </c>
      <c r="B44" s="2" t="s">
        <v>14</v>
      </c>
      <c r="C44" s="2" t="s">
        <v>82</v>
      </c>
      <c r="D44" s="2" t="s">
        <v>19</v>
      </c>
      <c r="F44" s="3">
        <v>44973</v>
      </c>
    </row>
    <row r="45" spans="1:6" x14ac:dyDescent="0.2">
      <c r="A45" s="2" t="s">
        <v>81</v>
      </c>
      <c r="B45" s="2" t="s">
        <v>14</v>
      </c>
      <c r="C45" s="2" t="s">
        <v>83</v>
      </c>
      <c r="D45" s="2" t="s">
        <v>19</v>
      </c>
      <c r="F45" s="3">
        <v>44973</v>
      </c>
    </row>
    <row r="46" spans="1:6" x14ac:dyDescent="0.2">
      <c r="A46" s="2" t="s">
        <v>84</v>
      </c>
      <c r="B46" s="2" t="s">
        <v>14</v>
      </c>
      <c r="C46" s="2" t="s">
        <v>85</v>
      </c>
      <c r="D46" s="2" t="s">
        <v>16</v>
      </c>
      <c r="F46" s="3">
        <v>44973</v>
      </c>
    </row>
    <row r="47" spans="1:6" x14ac:dyDescent="0.2">
      <c r="A47" s="2" t="s">
        <v>86</v>
      </c>
      <c r="B47" s="2" t="s">
        <v>14</v>
      </c>
      <c r="C47" s="2" t="s">
        <v>87</v>
      </c>
      <c r="D47" s="2" t="s">
        <v>19</v>
      </c>
      <c r="F47" s="3">
        <v>44973</v>
      </c>
    </row>
    <row r="48" spans="1:6" x14ac:dyDescent="0.2">
      <c r="A48" s="2" t="s">
        <v>86</v>
      </c>
      <c r="B48" s="2" t="s">
        <v>14</v>
      </c>
      <c r="C48" s="2" t="s">
        <v>88</v>
      </c>
      <c r="D48" s="2" t="s">
        <v>19</v>
      </c>
      <c r="F48" s="3">
        <v>44973</v>
      </c>
    </row>
    <row r="49" spans="1:6" x14ac:dyDescent="0.2">
      <c r="A49" s="2" t="s">
        <v>86</v>
      </c>
      <c r="B49" s="2" t="s">
        <v>14</v>
      </c>
      <c r="C49" s="2" t="s">
        <v>89</v>
      </c>
      <c r="D49" s="2" t="s">
        <v>16</v>
      </c>
      <c r="F49" s="3">
        <v>44973</v>
      </c>
    </row>
    <row r="50" spans="1:6" x14ac:dyDescent="0.2">
      <c r="A50" s="2" t="s">
        <v>90</v>
      </c>
      <c r="B50" s="2" t="s">
        <v>14</v>
      </c>
      <c r="C50" s="2" t="s">
        <v>83</v>
      </c>
      <c r="D50" s="2" t="s">
        <v>19</v>
      </c>
      <c r="F50" s="3">
        <v>44973</v>
      </c>
    </row>
    <row r="51" spans="1:6" ht="16" x14ac:dyDescent="0.2">
      <c r="A51" s="2" t="s">
        <v>90</v>
      </c>
      <c r="B51" s="2" t="s">
        <v>21</v>
      </c>
      <c r="C51" s="2" t="s">
        <v>91</v>
      </c>
      <c r="D51" s="2" t="s">
        <v>19</v>
      </c>
      <c r="F51" s="3">
        <v>44973</v>
      </c>
    </row>
    <row r="52" spans="1:6" ht="16" x14ac:dyDescent="0.2">
      <c r="A52" s="2" t="s">
        <v>92</v>
      </c>
      <c r="B52" s="2" t="s">
        <v>14</v>
      </c>
      <c r="C52" s="2" t="s">
        <v>93</v>
      </c>
      <c r="D52" s="2" t="s">
        <v>19</v>
      </c>
      <c r="F52" s="3">
        <v>44973</v>
      </c>
    </row>
    <row r="53" spans="1:6" ht="16" x14ac:dyDescent="0.2">
      <c r="A53" s="2" t="s">
        <v>92</v>
      </c>
      <c r="B53" s="2" t="s">
        <v>14</v>
      </c>
      <c r="C53" s="2" t="s">
        <v>85</v>
      </c>
      <c r="D53" s="2" t="s">
        <v>16</v>
      </c>
      <c r="F53" s="3">
        <v>44973</v>
      </c>
    </row>
    <row r="54" spans="1:6" ht="16" x14ac:dyDescent="0.2">
      <c r="A54" s="2" t="s">
        <v>92</v>
      </c>
      <c r="B54" s="2" t="s">
        <v>21</v>
      </c>
      <c r="C54" s="2" t="s">
        <v>56</v>
      </c>
      <c r="D54" s="2" t="s">
        <v>19</v>
      </c>
      <c r="F54" s="3">
        <v>44973</v>
      </c>
    </row>
    <row r="55" spans="1:6" ht="16" x14ac:dyDescent="0.2">
      <c r="A55" s="2" t="s">
        <v>92</v>
      </c>
      <c r="B55" s="2" t="s">
        <v>21</v>
      </c>
      <c r="C55" s="2" t="s">
        <v>75</v>
      </c>
      <c r="D55" s="2" t="s">
        <v>19</v>
      </c>
      <c r="F55" s="3">
        <v>44973</v>
      </c>
    </row>
    <row r="56" spans="1:6" ht="16" x14ac:dyDescent="0.2">
      <c r="A56" s="2" t="s">
        <v>94</v>
      </c>
      <c r="B56" s="2" t="s">
        <v>14</v>
      </c>
      <c r="C56" s="2" t="s">
        <v>95</v>
      </c>
      <c r="D56" s="2" t="s">
        <v>19</v>
      </c>
      <c r="F56" s="3">
        <v>44973</v>
      </c>
    </row>
  </sheetData>
  <autoFilter ref="A1:F999" xr:uid="{00000000-0009-0000-0000-000001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"/>
  <sheetViews>
    <sheetView workbookViewId="0"/>
  </sheetViews>
  <sheetFormatPr baseColWidth="10" defaultColWidth="12.6640625" defaultRowHeight="15.75" customHeight="1" x14ac:dyDescent="0.15"/>
  <sheetData>
    <row r="1" spans="1:27" ht="15.75" customHeight="1" x14ac:dyDescent="0.15">
      <c r="A1" s="1" t="s">
        <v>0</v>
      </c>
      <c r="B1" s="1" t="s">
        <v>2</v>
      </c>
      <c r="C1" s="1" t="s">
        <v>8</v>
      </c>
      <c r="D1" s="1" t="s">
        <v>9</v>
      </c>
      <c r="E1" s="1" t="s">
        <v>96</v>
      </c>
      <c r="F1" s="1" t="s">
        <v>97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6"/>
  <sheetViews>
    <sheetView topLeftCell="A71" workbookViewId="0">
      <selection activeCell="C98" sqref="C98"/>
    </sheetView>
  </sheetViews>
  <sheetFormatPr baseColWidth="10" defaultColWidth="12.6640625" defaultRowHeight="15.75" customHeight="1" x14ac:dyDescent="0.15"/>
  <sheetData>
    <row r="1" spans="1:29" ht="15.75" customHeight="1" x14ac:dyDescent="0.15">
      <c r="A1" s="4" t="s">
        <v>0</v>
      </c>
      <c r="B1" s="4" t="s">
        <v>1</v>
      </c>
      <c r="C1" s="4" t="s">
        <v>2</v>
      </c>
      <c r="D1" s="4" t="s">
        <v>98</v>
      </c>
      <c r="E1" s="4" t="s">
        <v>11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.75" customHeight="1" x14ac:dyDescent="0.15">
      <c r="A2" s="6">
        <v>44865</v>
      </c>
      <c r="B2" s="5" t="s">
        <v>106</v>
      </c>
      <c r="C2" s="5" t="s">
        <v>107</v>
      </c>
      <c r="D2" s="5" t="s">
        <v>108</v>
      </c>
      <c r="E2" s="7">
        <v>24</v>
      </c>
      <c r="F2" s="8">
        <v>3</v>
      </c>
      <c r="G2" s="5" t="s">
        <v>109</v>
      </c>
      <c r="H2" s="5" t="s">
        <v>110</v>
      </c>
      <c r="I2" s="7">
        <v>1</v>
      </c>
      <c r="J2" s="7">
        <v>82</v>
      </c>
      <c r="K2" s="5"/>
      <c r="L2" s="5" t="s">
        <v>111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5.75" customHeight="1" x14ac:dyDescent="0.15">
      <c r="A3" s="6">
        <v>44897</v>
      </c>
      <c r="B3" s="5" t="s">
        <v>112</v>
      </c>
      <c r="C3" s="5" t="s">
        <v>107</v>
      </c>
      <c r="D3" s="5" t="s">
        <v>113</v>
      </c>
      <c r="E3" s="7">
        <v>61</v>
      </c>
      <c r="F3" s="8">
        <v>7</v>
      </c>
      <c r="G3" s="5" t="s">
        <v>109</v>
      </c>
      <c r="H3" s="5" t="s">
        <v>110</v>
      </c>
      <c r="I3" s="7">
        <v>1</v>
      </c>
      <c r="J3" s="7">
        <v>108</v>
      </c>
      <c r="K3" s="5"/>
      <c r="L3" s="5" t="s">
        <v>111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5.75" customHeight="1" x14ac:dyDescent="0.15">
      <c r="A4" s="6">
        <v>44928</v>
      </c>
      <c r="B4" s="5" t="s">
        <v>114</v>
      </c>
      <c r="C4" s="5" t="s">
        <v>107</v>
      </c>
      <c r="D4" s="5" t="s">
        <v>115</v>
      </c>
      <c r="E4" s="7">
        <f>41+13</f>
        <v>54</v>
      </c>
      <c r="F4" s="8">
        <v>7</v>
      </c>
      <c r="G4" s="5" t="s">
        <v>109</v>
      </c>
      <c r="H4" s="5" t="s">
        <v>110</v>
      </c>
      <c r="I4" s="7">
        <v>1</v>
      </c>
      <c r="J4" s="7">
        <v>115</v>
      </c>
      <c r="K4" s="5"/>
      <c r="L4" s="5" t="s">
        <v>111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5.75" customHeight="1" x14ac:dyDescent="0.15">
      <c r="A5" s="6">
        <v>44746</v>
      </c>
      <c r="B5" s="5" t="s">
        <v>114</v>
      </c>
      <c r="C5" s="5" t="s">
        <v>116</v>
      </c>
      <c r="D5" s="5" t="s">
        <v>117</v>
      </c>
      <c r="E5" s="7">
        <v>60</v>
      </c>
      <c r="F5" s="8">
        <v>6</v>
      </c>
      <c r="G5" s="5" t="s">
        <v>109</v>
      </c>
      <c r="H5" s="5" t="s">
        <v>110</v>
      </c>
      <c r="I5" s="7">
        <v>1</v>
      </c>
      <c r="J5" s="7">
        <v>50</v>
      </c>
      <c r="K5" s="5"/>
      <c r="L5" s="5" t="s">
        <v>111</v>
      </c>
      <c r="M5" s="5"/>
      <c r="N5" s="5"/>
      <c r="O5" s="9" t="e">
        <f>#REF!/#REF!</f>
        <v>#REF!</v>
      </c>
      <c r="P5" s="10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5.75" customHeight="1" x14ac:dyDescent="0.15">
      <c r="A6" s="6">
        <v>44869</v>
      </c>
      <c r="B6" s="5" t="s">
        <v>114</v>
      </c>
      <c r="C6" s="5" t="s">
        <v>116</v>
      </c>
      <c r="D6" s="5" t="s">
        <v>118</v>
      </c>
      <c r="E6" s="7">
        <v>150</v>
      </c>
      <c r="F6" s="8">
        <v>3</v>
      </c>
      <c r="G6" s="5" t="s">
        <v>109</v>
      </c>
      <c r="H6" s="5" t="s">
        <v>119</v>
      </c>
      <c r="I6" s="7">
        <v>1</v>
      </c>
      <c r="J6" s="7" t="s">
        <v>23</v>
      </c>
      <c r="K6" s="5" t="s">
        <v>120</v>
      </c>
      <c r="L6" s="5" t="s">
        <v>111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5.75" customHeight="1" x14ac:dyDescent="0.15">
      <c r="A7" s="6">
        <v>44897</v>
      </c>
      <c r="B7" s="5" t="s">
        <v>112</v>
      </c>
      <c r="C7" s="5" t="s">
        <v>116</v>
      </c>
      <c r="D7" s="5" t="s">
        <v>121</v>
      </c>
      <c r="E7" s="7">
        <f>56+30</f>
        <v>86</v>
      </c>
      <c r="F7" s="8">
        <v>11</v>
      </c>
      <c r="G7" s="5" t="s">
        <v>109</v>
      </c>
      <c r="H7" s="5" t="s">
        <v>110</v>
      </c>
      <c r="I7" s="7">
        <v>1</v>
      </c>
      <c r="J7" s="7">
        <v>104</v>
      </c>
      <c r="K7" s="5"/>
      <c r="L7" s="5" t="s">
        <v>111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5.75" customHeight="1" x14ac:dyDescent="0.15">
      <c r="A8" s="11">
        <v>44942</v>
      </c>
      <c r="B8" s="5" t="s">
        <v>106</v>
      </c>
      <c r="C8" s="5" t="s">
        <v>116</v>
      </c>
      <c r="D8" s="5" t="s">
        <v>122</v>
      </c>
      <c r="E8" s="7">
        <v>93</v>
      </c>
      <c r="F8" s="8">
        <v>8</v>
      </c>
      <c r="G8" s="5" t="s">
        <v>109</v>
      </c>
      <c r="H8" s="5" t="s">
        <v>110</v>
      </c>
      <c r="I8" s="7">
        <v>1</v>
      </c>
      <c r="J8" s="7">
        <v>126</v>
      </c>
      <c r="K8" s="5"/>
      <c r="L8" s="5" t="s">
        <v>111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5.75" customHeight="1" x14ac:dyDescent="0.15">
      <c r="A9" s="11">
        <v>44960</v>
      </c>
      <c r="B9" s="5" t="s">
        <v>112</v>
      </c>
      <c r="C9" s="5" t="s">
        <v>116</v>
      </c>
      <c r="D9" s="5" t="s">
        <v>123</v>
      </c>
      <c r="E9" s="7">
        <v>77</v>
      </c>
      <c r="F9" s="8">
        <v>6</v>
      </c>
      <c r="G9" s="5" t="s">
        <v>109</v>
      </c>
      <c r="H9" s="5" t="s">
        <v>110</v>
      </c>
      <c r="I9" s="7">
        <v>1</v>
      </c>
      <c r="J9" s="7">
        <v>132</v>
      </c>
      <c r="K9" s="5"/>
      <c r="L9" s="5" t="s">
        <v>111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5.75" customHeight="1" x14ac:dyDescent="0.15">
      <c r="A10" s="6">
        <v>44865</v>
      </c>
      <c r="B10" s="5" t="s">
        <v>106</v>
      </c>
      <c r="C10" s="5" t="s">
        <v>116</v>
      </c>
      <c r="D10" s="5" t="s">
        <v>124</v>
      </c>
      <c r="E10" s="7">
        <v>25</v>
      </c>
      <c r="F10" s="8">
        <v>5</v>
      </c>
      <c r="G10" s="5" t="s">
        <v>109</v>
      </c>
      <c r="H10" s="5" t="s">
        <v>110</v>
      </c>
      <c r="I10" s="7">
        <v>1</v>
      </c>
      <c r="J10" s="7">
        <v>85</v>
      </c>
      <c r="K10" s="5" t="s">
        <v>125</v>
      </c>
      <c r="L10" s="5" t="s">
        <v>111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5.75" customHeight="1" x14ac:dyDescent="0.15">
      <c r="A11" s="6">
        <v>44865</v>
      </c>
      <c r="B11" s="5" t="s">
        <v>106</v>
      </c>
      <c r="C11" s="5" t="s">
        <v>126</v>
      </c>
      <c r="D11" s="5" t="s">
        <v>127</v>
      </c>
      <c r="E11" s="7">
        <v>30</v>
      </c>
      <c r="F11" s="8">
        <v>5</v>
      </c>
      <c r="G11" s="5" t="s">
        <v>109</v>
      </c>
      <c r="H11" s="5" t="s">
        <v>110</v>
      </c>
      <c r="I11" s="7">
        <v>1</v>
      </c>
      <c r="J11" s="7">
        <v>84</v>
      </c>
      <c r="K11" s="5"/>
      <c r="L11" s="5" t="s">
        <v>111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5.75" customHeight="1" x14ac:dyDescent="0.15">
      <c r="A12" s="6">
        <v>44897</v>
      </c>
      <c r="B12" s="5" t="s">
        <v>112</v>
      </c>
      <c r="C12" s="5" t="s">
        <v>126</v>
      </c>
      <c r="D12" s="5" t="s">
        <v>128</v>
      </c>
      <c r="E12" s="7">
        <v>77</v>
      </c>
      <c r="F12" s="8">
        <v>6</v>
      </c>
      <c r="G12" s="5" t="s">
        <v>109</v>
      </c>
      <c r="H12" s="5" t="s">
        <v>110</v>
      </c>
      <c r="I12" s="7">
        <v>1</v>
      </c>
      <c r="J12" s="7">
        <v>106</v>
      </c>
      <c r="K12" s="5"/>
      <c r="L12" s="5" t="s">
        <v>111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5.75" customHeight="1" x14ac:dyDescent="0.15">
      <c r="A13" s="6">
        <v>44928</v>
      </c>
      <c r="B13" s="5" t="s">
        <v>114</v>
      </c>
      <c r="C13" s="5" t="s">
        <v>126</v>
      </c>
      <c r="D13" s="5" t="s">
        <v>129</v>
      </c>
      <c r="E13" s="7">
        <v>63</v>
      </c>
      <c r="F13" s="8">
        <v>5</v>
      </c>
      <c r="G13" s="5" t="s">
        <v>109</v>
      </c>
      <c r="H13" s="5" t="s">
        <v>110</v>
      </c>
      <c r="I13" s="7">
        <v>1</v>
      </c>
      <c r="J13" s="7">
        <v>117</v>
      </c>
      <c r="K13" s="5"/>
      <c r="L13" s="5" t="s">
        <v>111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5.75" customHeight="1" x14ac:dyDescent="0.15">
      <c r="A14" s="11">
        <v>44942</v>
      </c>
      <c r="B14" s="5" t="s">
        <v>106</v>
      </c>
      <c r="C14" s="5" t="s">
        <v>126</v>
      </c>
      <c r="D14" s="5" t="s">
        <v>130</v>
      </c>
      <c r="E14" s="7">
        <v>60</v>
      </c>
      <c r="F14" s="8">
        <v>4</v>
      </c>
      <c r="G14" s="5" t="s">
        <v>109</v>
      </c>
      <c r="H14" s="5" t="s">
        <v>110</v>
      </c>
      <c r="I14" s="7">
        <v>1</v>
      </c>
      <c r="J14" s="7">
        <v>127</v>
      </c>
      <c r="K14" s="5"/>
      <c r="L14" s="5" t="s">
        <v>111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5.75" customHeight="1" x14ac:dyDescent="0.15">
      <c r="A15" s="6">
        <v>44745</v>
      </c>
      <c r="B15" s="5" t="s">
        <v>112</v>
      </c>
      <c r="C15" s="5" t="s">
        <v>131</v>
      </c>
      <c r="D15" s="5" t="s">
        <v>132</v>
      </c>
      <c r="E15" s="7">
        <v>30</v>
      </c>
      <c r="F15" s="8">
        <v>3</v>
      </c>
      <c r="G15" s="5" t="s">
        <v>109</v>
      </c>
      <c r="H15" s="5" t="s">
        <v>110</v>
      </c>
      <c r="I15" s="7">
        <v>1</v>
      </c>
      <c r="J15" s="7">
        <v>28</v>
      </c>
      <c r="K15" s="5"/>
      <c r="L15" s="5" t="s">
        <v>111</v>
      </c>
      <c r="M15" s="5"/>
      <c r="N15" s="5"/>
      <c r="O15" s="5"/>
      <c r="P15" s="10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5.75" customHeight="1" x14ac:dyDescent="0.15">
      <c r="A16" s="11">
        <v>44942</v>
      </c>
      <c r="B16" s="5" t="s">
        <v>106</v>
      </c>
      <c r="C16" s="5" t="s">
        <v>133</v>
      </c>
      <c r="D16" s="5" t="s">
        <v>134</v>
      </c>
      <c r="E16" s="7">
        <v>127</v>
      </c>
      <c r="F16" s="8">
        <v>5</v>
      </c>
      <c r="G16" s="5" t="s">
        <v>109</v>
      </c>
      <c r="H16" s="5" t="s">
        <v>110</v>
      </c>
      <c r="I16" s="7">
        <v>1</v>
      </c>
      <c r="J16" s="7">
        <v>130</v>
      </c>
      <c r="K16" s="5"/>
      <c r="L16" s="5" t="s">
        <v>111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5.75" customHeight="1" x14ac:dyDescent="0.15">
      <c r="A17" s="11">
        <v>44960</v>
      </c>
      <c r="B17" s="5" t="s">
        <v>112</v>
      </c>
      <c r="C17" s="5" t="s">
        <v>133</v>
      </c>
      <c r="D17" s="5" t="s">
        <v>135</v>
      </c>
      <c r="E17" s="7">
        <v>72</v>
      </c>
      <c r="F17" s="8">
        <v>5</v>
      </c>
      <c r="G17" s="5" t="s">
        <v>109</v>
      </c>
      <c r="H17" s="5" t="s">
        <v>110</v>
      </c>
      <c r="I17" s="7">
        <v>1</v>
      </c>
      <c r="J17" s="7">
        <v>136</v>
      </c>
      <c r="K17" s="5"/>
      <c r="L17" s="5" t="s">
        <v>111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5.75" customHeight="1" x14ac:dyDescent="0.15">
      <c r="A18" s="11">
        <v>44972</v>
      </c>
      <c r="B18" s="5" t="s">
        <v>114</v>
      </c>
      <c r="C18" s="5" t="s">
        <v>133</v>
      </c>
      <c r="D18" s="5" t="s">
        <v>136</v>
      </c>
      <c r="E18" s="7">
        <v>50</v>
      </c>
      <c r="F18" s="8">
        <v>3</v>
      </c>
      <c r="G18" s="5" t="s">
        <v>109</v>
      </c>
      <c r="H18" s="5" t="s">
        <v>110</v>
      </c>
      <c r="I18" s="7">
        <v>1</v>
      </c>
      <c r="J18" s="7">
        <v>140</v>
      </c>
      <c r="K18" s="5"/>
      <c r="L18" s="5" t="s">
        <v>111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5.75" customHeight="1" x14ac:dyDescent="0.15">
      <c r="A19" s="11">
        <v>44972</v>
      </c>
      <c r="B19" s="5" t="s">
        <v>114</v>
      </c>
      <c r="C19" s="5" t="s">
        <v>133</v>
      </c>
      <c r="D19" s="5" t="s">
        <v>137</v>
      </c>
      <c r="E19" s="7">
        <v>50</v>
      </c>
      <c r="F19" s="8">
        <v>5</v>
      </c>
      <c r="G19" s="5" t="s">
        <v>109</v>
      </c>
      <c r="H19" s="5" t="s">
        <v>110</v>
      </c>
      <c r="I19" s="7">
        <v>1</v>
      </c>
      <c r="J19" s="7">
        <v>141</v>
      </c>
      <c r="K19" s="5"/>
      <c r="L19" s="5" t="s">
        <v>111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5.75" customHeight="1" x14ac:dyDescent="0.15">
      <c r="A20" s="6">
        <v>44865</v>
      </c>
      <c r="B20" s="5" t="s">
        <v>106</v>
      </c>
      <c r="C20" s="5" t="s">
        <v>138</v>
      </c>
      <c r="D20" s="5" t="s">
        <v>139</v>
      </c>
      <c r="E20" s="7">
        <v>18</v>
      </c>
      <c r="F20" s="12">
        <v>2</v>
      </c>
      <c r="G20" s="5" t="s">
        <v>109</v>
      </c>
      <c r="H20" s="5" t="s">
        <v>110</v>
      </c>
      <c r="I20" s="7">
        <v>1</v>
      </c>
      <c r="J20" s="7">
        <v>83</v>
      </c>
      <c r="K20" s="5"/>
      <c r="L20" s="5" t="s">
        <v>111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5.75" customHeight="1" x14ac:dyDescent="0.15">
      <c r="A21" s="6">
        <v>44897</v>
      </c>
      <c r="B21" s="5" t="s">
        <v>112</v>
      </c>
      <c r="C21" s="5" t="s">
        <v>138</v>
      </c>
      <c r="D21" s="5" t="s">
        <v>140</v>
      </c>
      <c r="E21" s="7">
        <v>23</v>
      </c>
      <c r="F21" s="8">
        <v>1</v>
      </c>
      <c r="G21" s="5" t="s">
        <v>109</v>
      </c>
      <c r="H21" s="5" t="s">
        <v>110</v>
      </c>
      <c r="I21" s="7">
        <v>1</v>
      </c>
      <c r="J21" s="7">
        <v>105</v>
      </c>
      <c r="K21" s="5"/>
      <c r="L21" s="5" t="s">
        <v>111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5.75" customHeight="1" x14ac:dyDescent="0.15">
      <c r="A22" s="6">
        <v>44928</v>
      </c>
      <c r="B22" s="5" t="s">
        <v>114</v>
      </c>
      <c r="C22" s="5" t="s">
        <v>138</v>
      </c>
      <c r="D22" s="5" t="s">
        <v>141</v>
      </c>
      <c r="E22" s="7">
        <f>62+63</f>
        <v>125</v>
      </c>
      <c r="F22" s="8">
        <v>3</v>
      </c>
      <c r="G22" s="5" t="s">
        <v>109</v>
      </c>
      <c r="H22" s="5" t="s">
        <v>110</v>
      </c>
      <c r="I22" s="7">
        <v>1</v>
      </c>
      <c r="J22" s="7">
        <v>116</v>
      </c>
      <c r="K22" s="5"/>
      <c r="L22" s="5" t="s">
        <v>111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5.75" customHeight="1" x14ac:dyDescent="0.15">
      <c r="A23" s="6">
        <v>44897</v>
      </c>
      <c r="B23" s="5" t="s">
        <v>112</v>
      </c>
      <c r="C23" s="5" t="s">
        <v>142</v>
      </c>
      <c r="D23" s="5" t="s">
        <v>143</v>
      </c>
      <c r="E23" s="7">
        <v>43</v>
      </c>
      <c r="F23" s="8">
        <v>3</v>
      </c>
      <c r="G23" s="5" t="s">
        <v>109</v>
      </c>
      <c r="H23" s="5" t="s">
        <v>110</v>
      </c>
      <c r="I23" s="7">
        <v>1</v>
      </c>
      <c r="J23" s="7">
        <v>110</v>
      </c>
      <c r="K23" s="5"/>
      <c r="L23" s="5" t="s">
        <v>111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5.75" customHeight="1" x14ac:dyDescent="0.15">
      <c r="A24" s="6">
        <v>44928</v>
      </c>
      <c r="B24" s="5" t="s">
        <v>114</v>
      </c>
      <c r="C24" s="5" t="s">
        <v>142</v>
      </c>
      <c r="D24" s="5" t="s">
        <v>144</v>
      </c>
      <c r="E24" s="7">
        <v>35</v>
      </c>
      <c r="F24" s="8">
        <v>3</v>
      </c>
      <c r="G24" s="5" t="s">
        <v>109</v>
      </c>
      <c r="H24" s="5" t="s">
        <v>110</v>
      </c>
      <c r="I24" s="7">
        <v>1</v>
      </c>
      <c r="J24" s="7">
        <v>112</v>
      </c>
      <c r="K24" s="5"/>
      <c r="L24" s="5" t="s">
        <v>111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5.75" customHeight="1" x14ac:dyDescent="0.15">
      <c r="A25" s="11">
        <v>44960</v>
      </c>
      <c r="B25" s="5" t="s">
        <v>112</v>
      </c>
      <c r="C25" s="5" t="s">
        <v>142</v>
      </c>
      <c r="D25" s="5" t="s">
        <v>145</v>
      </c>
      <c r="E25" s="7">
        <v>123</v>
      </c>
      <c r="F25" s="8">
        <v>9</v>
      </c>
      <c r="G25" s="5" t="s">
        <v>109</v>
      </c>
      <c r="H25" s="5" t="s">
        <v>110</v>
      </c>
      <c r="I25" s="7">
        <v>1</v>
      </c>
      <c r="J25" s="7">
        <v>131</v>
      </c>
      <c r="K25" s="5"/>
      <c r="L25" s="5" t="s">
        <v>111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5.75" customHeight="1" x14ac:dyDescent="0.15">
      <c r="A26" s="6">
        <v>44897</v>
      </c>
      <c r="B26" s="5" t="s">
        <v>112</v>
      </c>
      <c r="C26" s="5" t="s">
        <v>146</v>
      </c>
      <c r="D26" s="5" t="s">
        <v>147</v>
      </c>
      <c r="E26" s="7">
        <v>92</v>
      </c>
      <c r="F26" s="8">
        <v>6</v>
      </c>
      <c r="G26" s="5" t="s">
        <v>109</v>
      </c>
      <c r="H26" s="5" t="s">
        <v>110</v>
      </c>
      <c r="I26" s="7">
        <v>1</v>
      </c>
      <c r="J26" s="7">
        <v>109</v>
      </c>
      <c r="K26" s="5"/>
      <c r="L26" s="5" t="s">
        <v>111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5.75" customHeight="1" x14ac:dyDescent="0.15">
      <c r="A27" s="6">
        <v>44928</v>
      </c>
      <c r="B27" s="5" t="s">
        <v>114</v>
      </c>
      <c r="C27" s="5" t="s">
        <v>146</v>
      </c>
      <c r="D27" s="5" t="s">
        <v>148</v>
      </c>
      <c r="E27" s="7">
        <v>65</v>
      </c>
      <c r="F27" s="8">
        <v>4</v>
      </c>
      <c r="G27" s="5" t="s">
        <v>109</v>
      </c>
      <c r="H27" s="5" t="s">
        <v>110</v>
      </c>
      <c r="I27" s="7">
        <v>1</v>
      </c>
      <c r="J27" s="7">
        <v>113</v>
      </c>
      <c r="K27" s="5"/>
      <c r="L27" s="5" t="s">
        <v>111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5.75" customHeight="1" x14ac:dyDescent="0.15">
      <c r="A28" s="11">
        <v>44939</v>
      </c>
      <c r="B28" s="5" t="s">
        <v>112</v>
      </c>
      <c r="C28" s="5" t="s">
        <v>146</v>
      </c>
      <c r="D28" s="5" t="s">
        <v>149</v>
      </c>
      <c r="E28" s="7">
        <v>81</v>
      </c>
      <c r="F28" s="8">
        <v>4</v>
      </c>
      <c r="G28" s="5" t="s">
        <v>109</v>
      </c>
      <c r="H28" s="5" t="s">
        <v>110</v>
      </c>
      <c r="I28" s="7">
        <v>1</v>
      </c>
      <c r="J28" s="7">
        <v>122</v>
      </c>
      <c r="K28" s="5"/>
      <c r="L28" s="5" t="s">
        <v>111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5.75" customHeight="1" x14ac:dyDescent="0.15">
      <c r="A29" s="11">
        <v>44942</v>
      </c>
      <c r="B29" s="5" t="s">
        <v>106</v>
      </c>
      <c r="C29" s="5" t="s">
        <v>146</v>
      </c>
      <c r="D29" s="5" t="s">
        <v>150</v>
      </c>
      <c r="E29" s="7">
        <v>91</v>
      </c>
      <c r="F29" s="8">
        <v>5</v>
      </c>
      <c r="G29" s="5" t="s">
        <v>109</v>
      </c>
      <c r="H29" s="5" t="s">
        <v>110</v>
      </c>
      <c r="I29" s="7">
        <v>1</v>
      </c>
      <c r="J29" s="7">
        <v>128</v>
      </c>
      <c r="K29" s="5"/>
      <c r="L29" s="5" t="s">
        <v>111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5.75" customHeight="1" x14ac:dyDescent="0.15">
      <c r="A30" s="6">
        <v>44865</v>
      </c>
      <c r="B30" s="5" t="s">
        <v>106</v>
      </c>
      <c r="C30" s="5" t="s">
        <v>151</v>
      </c>
      <c r="D30" s="5" t="s">
        <v>152</v>
      </c>
      <c r="E30" s="7">
        <v>70</v>
      </c>
      <c r="F30" s="8">
        <v>5</v>
      </c>
      <c r="G30" s="5" t="s">
        <v>109</v>
      </c>
      <c r="H30" s="5" t="s">
        <v>110</v>
      </c>
      <c r="I30" s="7">
        <v>1</v>
      </c>
      <c r="J30" s="7">
        <v>81</v>
      </c>
      <c r="K30" s="5"/>
      <c r="L30" s="5" t="s">
        <v>111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5.75" customHeight="1" x14ac:dyDescent="0.15">
      <c r="A31" s="6">
        <v>44865</v>
      </c>
      <c r="B31" s="5" t="s">
        <v>114</v>
      </c>
      <c r="C31" s="5" t="s">
        <v>151</v>
      </c>
      <c r="D31" s="5" t="s">
        <v>153</v>
      </c>
      <c r="E31" s="7">
        <v>15</v>
      </c>
      <c r="F31" s="8">
        <v>1</v>
      </c>
      <c r="G31" s="5" t="s">
        <v>109</v>
      </c>
      <c r="H31" s="5" t="s">
        <v>110</v>
      </c>
      <c r="I31" s="7">
        <v>1</v>
      </c>
      <c r="J31" s="7">
        <v>91</v>
      </c>
      <c r="K31" s="5"/>
      <c r="L31" s="5" t="s">
        <v>111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5.75" customHeight="1" x14ac:dyDescent="0.15">
      <c r="A32" s="6">
        <v>44897</v>
      </c>
      <c r="B32" s="5" t="s">
        <v>112</v>
      </c>
      <c r="C32" s="5" t="s">
        <v>151</v>
      </c>
      <c r="D32" s="5" t="s">
        <v>154</v>
      </c>
      <c r="E32" s="7">
        <v>52</v>
      </c>
      <c r="F32" s="8">
        <v>4</v>
      </c>
      <c r="G32" s="5" t="s">
        <v>109</v>
      </c>
      <c r="H32" s="5" t="s">
        <v>110</v>
      </c>
      <c r="I32" s="7">
        <v>1</v>
      </c>
      <c r="J32" s="7">
        <v>107</v>
      </c>
      <c r="K32" s="5"/>
      <c r="L32" s="5" t="s">
        <v>111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5.75" customHeight="1" x14ac:dyDescent="0.15">
      <c r="A33" s="6">
        <v>44928</v>
      </c>
      <c r="B33" s="5" t="s">
        <v>114</v>
      </c>
      <c r="C33" s="5" t="s">
        <v>151</v>
      </c>
      <c r="D33" s="5" t="s">
        <v>155</v>
      </c>
      <c r="E33" s="7">
        <f>94+37</f>
        <v>131</v>
      </c>
      <c r="F33" s="8">
        <v>6</v>
      </c>
      <c r="G33" s="5" t="s">
        <v>109</v>
      </c>
      <c r="H33" s="5" t="s">
        <v>110</v>
      </c>
      <c r="I33" s="7">
        <v>1</v>
      </c>
      <c r="J33" s="7">
        <v>114</v>
      </c>
      <c r="K33" s="5"/>
      <c r="L33" s="5" t="s">
        <v>111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5.75" customHeight="1" x14ac:dyDescent="0.15">
      <c r="A34" s="11">
        <v>44939</v>
      </c>
      <c r="B34" s="5" t="s">
        <v>112</v>
      </c>
      <c r="C34" s="5" t="s">
        <v>151</v>
      </c>
      <c r="D34" s="5" t="s">
        <v>156</v>
      </c>
      <c r="E34" s="7">
        <v>42</v>
      </c>
      <c r="F34" s="8">
        <v>3</v>
      </c>
      <c r="G34" s="5" t="s">
        <v>109</v>
      </c>
      <c r="H34" s="5" t="s">
        <v>110</v>
      </c>
      <c r="I34" s="7">
        <v>1</v>
      </c>
      <c r="J34" s="7">
        <v>123</v>
      </c>
      <c r="K34" s="5"/>
      <c r="L34" s="5" t="s">
        <v>111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5.75" customHeight="1" x14ac:dyDescent="0.15">
      <c r="A35" s="6">
        <v>44862</v>
      </c>
      <c r="B35" s="5" t="s">
        <v>114</v>
      </c>
      <c r="C35" s="5" t="s">
        <v>20</v>
      </c>
      <c r="D35" s="5" t="s">
        <v>157</v>
      </c>
      <c r="E35" s="7">
        <v>30</v>
      </c>
      <c r="F35" s="8">
        <v>8</v>
      </c>
      <c r="G35" s="5" t="s">
        <v>109</v>
      </c>
      <c r="H35" s="5" t="s">
        <v>110</v>
      </c>
      <c r="I35" s="7">
        <v>1</v>
      </c>
      <c r="J35" s="7">
        <v>79</v>
      </c>
      <c r="K35" s="5"/>
      <c r="L35" s="5" t="s">
        <v>111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5.75" customHeight="1" x14ac:dyDescent="0.15">
      <c r="A36" s="6">
        <v>44858</v>
      </c>
      <c r="B36" s="5" t="s">
        <v>106</v>
      </c>
      <c r="C36" s="5" t="s">
        <v>158</v>
      </c>
      <c r="D36" s="5" t="s">
        <v>159</v>
      </c>
      <c r="E36" s="7">
        <v>12</v>
      </c>
      <c r="F36" s="5">
        <f t="shared" ref="F36:F81" si="0">E36</f>
        <v>12</v>
      </c>
      <c r="G36" s="5" t="s">
        <v>109</v>
      </c>
      <c r="H36" s="5" t="s">
        <v>110</v>
      </c>
      <c r="I36" s="7">
        <v>1</v>
      </c>
      <c r="J36" s="7">
        <v>61</v>
      </c>
      <c r="K36" s="5"/>
      <c r="L36" s="5" t="s">
        <v>160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5.75" customHeight="1" x14ac:dyDescent="0.15">
      <c r="A37" s="6">
        <v>44869</v>
      </c>
      <c r="B37" s="5" t="s">
        <v>114</v>
      </c>
      <c r="C37" s="5" t="s">
        <v>158</v>
      </c>
      <c r="D37" s="5" t="s">
        <v>161</v>
      </c>
      <c r="E37" s="13">
        <v>20</v>
      </c>
      <c r="F37" s="5">
        <f t="shared" si="0"/>
        <v>20</v>
      </c>
      <c r="G37" s="5" t="s">
        <v>162</v>
      </c>
      <c r="H37" s="5" t="s">
        <v>110</v>
      </c>
      <c r="I37" s="7">
        <v>1</v>
      </c>
      <c r="J37" s="7">
        <v>93</v>
      </c>
      <c r="K37" s="5"/>
      <c r="L37" s="5" t="s">
        <v>160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5.75" customHeight="1" x14ac:dyDescent="0.15">
      <c r="A38" s="6">
        <v>44745</v>
      </c>
      <c r="B38" s="5" t="s">
        <v>112</v>
      </c>
      <c r="C38" s="5" t="s">
        <v>163</v>
      </c>
      <c r="D38" s="5" t="s">
        <v>163</v>
      </c>
      <c r="E38" s="7">
        <v>12</v>
      </c>
      <c r="F38" s="5">
        <f t="shared" si="0"/>
        <v>12</v>
      </c>
      <c r="G38" s="5" t="s">
        <v>109</v>
      </c>
      <c r="H38" s="5" t="s">
        <v>164</v>
      </c>
      <c r="I38" s="7">
        <v>1</v>
      </c>
      <c r="J38" s="7">
        <v>31</v>
      </c>
      <c r="K38" s="5" t="s">
        <v>165</v>
      </c>
      <c r="L38" s="5" t="s">
        <v>160</v>
      </c>
      <c r="M38" s="5"/>
      <c r="N38" s="5"/>
      <c r="O38" s="5"/>
      <c r="P38" s="10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5.75" customHeight="1" x14ac:dyDescent="0.15">
      <c r="A39" s="11">
        <v>44972</v>
      </c>
      <c r="B39" s="5" t="s">
        <v>112</v>
      </c>
      <c r="C39" s="5" t="s">
        <v>166</v>
      </c>
      <c r="D39" s="5" t="s">
        <v>167</v>
      </c>
      <c r="E39" s="7">
        <v>34</v>
      </c>
      <c r="F39" s="5">
        <f t="shared" si="0"/>
        <v>34</v>
      </c>
      <c r="G39" s="5" t="s">
        <v>109</v>
      </c>
      <c r="H39" s="5" t="s">
        <v>110</v>
      </c>
      <c r="I39" s="7">
        <v>1</v>
      </c>
      <c r="J39" s="7">
        <v>160</v>
      </c>
      <c r="K39" s="5" t="s">
        <v>168</v>
      </c>
      <c r="L39" s="5" t="s">
        <v>111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.75" customHeight="1" x14ac:dyDescent="0.15">
      <c r="A40" s="6">
        <v>44858</v>
      </c>
      <c r="B40" s="5" t="s">
        <v>106</v>
      </c>
      <c r="C40" s="5" t="s">
        <v>169</v>
      </c>
      <c r="D40" s="5" t="s">
        <v>170</v>
      </c>
      <c r="E40" s="7">
        <v>10</v>
      </c>
      <c r="F40" s="5">
        <f t="shared" si="0"/>
        <v>10</v>
      </c>
      <c r="G40" s="5" t="s">
        <v>109</v>
      </c>
      <c r="H40" s="5" t="s">
        <v>110</v>
      </c>
      <c r="I40" s="7">
        <v>1</v>
      </c>
      <c r="J40" s="7">
        <v>62</v>
      </c>
      <c r="K40" s="5"/>
      <c r="L40" s="5" t="s">
        <v>160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.75" customHeight="1" x14ac:dyDescent="0.15">
      <c r="A41" s="6">
        <v>44869</v>
      </c>
      <c r="B41" s="5" t="s">
        <v>114</v>
      </c>
      <c r="C41" s="5" t="s">
        <v>169</v>
      </c>
      <c r="D41" s="5" t="s">
        <v>171</v>
      </c>
      <c r="E41" s="13">
        <v>20</v>
      </c>
      <c r="F41" s="5">
        <f t="shared" si="0"/>
        <v>20</v>
      </c>
      <c r="G41" s="5" t="s">
        <v>162</v>
      </c>
      <c r="H41" s="5" t="s">
        <v>110</v>
      </c>
      <c r="I41" s="7">
        <v>1</v>
      </c>
      <c r="J41" s="7">
        <v>92</v>
      </c>
      <c r="K41" s="5"/>
      <c r="L41" s="5" t="s">
        <v>160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5.75" customHeight="1" x14ac:dyDescent="0.15">
      <c r="A42" s="6">
        <v>44858</v>
      </c>
      <c r="B42" s="5" t="s">
        <v>106</v>
      </c>
      <c r="C42" s="5" t="s">
        <v>172</v>
      </c>
      <c r="D42" s="5" t="s">
        <v>173</v>
      </c>
      <c r="E42" s="7">
        <v>15</v>
      </c>
      <c r="F42" s="5">
        <f t="shared" si="0"/>
        <v>15</v>
      </c>
      <c r="G42" s="5" t="s">
        <v>109</v>
      </c>
      <c r="H42" s="5" t="s">
        <v>110</v>
      </c>
      <c r="I42" s="7">
        <v>1</v>
      </c>
      <c r="J42" s="7">
        <v>65</v>
      </c>
      <c r="K42" s="5"/>
      <c r="L42" s="5" t="s">
        <v>160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5.75" customHeight="1" x14ac:dyDescent="0.15">
      <c r="A43" s="6">
        <v>44745</v>
      </c>
      <c r="B43" s="5" t="s">
        <v>112</v>
      </c>
      <c r="C43" s="5" t="s">
        <v>174</v>
      </c>
      <c r="D43" s="5" t="s">
        <v>174</v>
      </c>
      <c r="E43" s="7">
        <v>11</v>
      </c>
      <c r="F43" s="5">
        <f t="shared" si="0"/>
        <v>11</v>
      </c>
      <c r="G43" s="5" t="s">
        <v>109</v>
      </c>
      <c r="H43" s="5" t="s">
        <v>164</v>
      </c>
      <c r="I43" s="7">
        <v>1</v>
      </c>
      <c r="J43" s="7">
        <v>38</v>
      </c>
      <c r="K43" s="5" t="s">
        <v>175</v>
      </c>
      <c r="L43" s="5" t="s">
        <v>160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5.75" customHeight="1" x14ac:dyDescent="0.15">
      <c r="A44" s="6">
        <v>44858</v>
      </c>
      <c r="B44" s="5" t="s">
        <v>106</v>
      </c>
      <c r="C44" s="5" t="s">
        <v>176</v>
      </c>
      <c r="D44" s="5" t="s">
        <v>177</v>
      </c>
      <c r="E44" s="7">
        <v>14</v>
      </c>
      <c r="F44" s="5">
        <f t="shared" si="0"/>
        <v>14</v>
      </c>
      <c r="G44" s="5" t="s">
        <v>109</v>
      </c>
      <c r="H44" s="5" t="s">
        <v>110</v>
      </c>
      <c r="I44" s="14"/>
      <c r="J44" s="14"/>
      <c r="K44" s="5"/>
      <c r="L44" s="5" t="s">
        <v>160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5.75" customHeight="1" x14ac:dyDescent="0.15">
      <c r="A45" s="6">
        <v>44869</v>
      </c>
      <c r="B45" s="5" t="s">
        <v>114</v>
      </c>
      <c r="C45" s="5" t="s">
        <v>176</v>
      </c>
      <c r="D45" s="5" t="s">
        <v>178</v>
      </c>
      <c r="E45" s="7">
        <v>6</v>
      </c>
      <c r="F45" s="5">
        <f t="shared" si="0"/>
        <v>6</v>
      </c>
      <c r="G45" s="5" t="s">
        <v>179</v>
      </c>
      <c r="H45" s="5" t="s">
        <v>110</v>
      </c>
      <c r="I45" s="7">
        <v>1</v>
      </c>
      <c r="J45" s="7">
        <v>88</v>
      </c>
      <c r="K45" s="5"/>
      <c r="L45" s="5" t="s">
        <v>160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5.75" customHeight="1" x14ac:dyDescent="0.15">
      <c r="A46" s="6">
        <v>44858</v>
      </c>
      <c r="B46" s="5" t="s">
        <v>106</v>
      </c>
      <c r="C46" s="5" t="s">
        <v>50</v>
      </c>
      <c r="D46" s="5" t="s">
        <v>180</v>
      </c>
      <c r="E46" s="7">
        <v>16</v>
      </c>
      <c r="F46" s="5">
        <f t="shared" si="0"/>
        <v>16</v>
      </c>
      <c r="G46" s="5" t="s">
        <v>109</v>
      </c>
      <c r="H46" s="5" t="s">
        <v>110</v>
      </c>
      <c r="I46" s="7">
        <v>1</v>
      </c>
      <c r="J46" s="7">
        <v>68</v>
      </c>
      <c r="K46" s="5"/>
      <c r="L46" s="5" t="s">
        <v>160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5.75" customHeight="1" x14ac:dyDescent="0.15">
      <c r="A47" s="6">
        <v>44869</v>
      </c>
      <c r="B47" s="5" t="s">
        <v>114</v>
      </c>
      <c r="C47" s="5" t="s">
        <v>50</v>
      </c>
      <c r="D47" s="5" t="s">
        <v>181</v>
      </c>
      <c r="E47" s="13">
        <v>18</v>
      </c>
      <c r="F47" s="5">
        <f t="shared" si="0"/>
        <v>18</v>
      </c>
      <c r="G47" s="5" t="s">
        <v>182</v>
      </c>
      <c r="H47" s="5" t="s">
        <v>110</v>
      </c>
      <c r="I47" s="7">
        <v>1</v>
      </c>
      <c r="J47" s="7">
        <v>87</v>
      </c>
      <c r="K47" s="5"/>
      <c r="L47" s="5" t="s">
        <v>160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5.75" customHeight="1" x14ac:dyDescent="0.15">
      <c r="A48" s="6">
        <v>44858</v>
      </c>
      <c r="B48" s="5" t="s">
        <v>106</v>
      </c>
      <c r="C48" s="5" t="s">
        <v>52</v>
      </c>
      <c r="D48" s="5" t="s">
        <v>183</v>
      </c>
      <c r="E48" s="7">
        <v>15</v>
      </c>
      <c r="F48" s="5">
        <f t="shared" si="0"/>
        <v>15</v>
      </c>
      <c r="G48" s="5" t="s">
        <v>109</v>
      </c>
      <c r="H48" s="5" t="s">
        <v>110</v>
      </c>
      <c r="I48" s="7">
        <v>1</v>
      </c>
      <c r="J48" s="7">
        <v>60</v>
      </c>
      <c r="K48" s="5"/>
      <c r="L48" s="5" t="s">
        <v>160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5.75" customHeight="1" x14ac:dyDescent="0.15">
      <c r="A49" s="6">
        <v>44875</v>
      </c>
      <c r="B49" s="5" t="s">
        <v>112</v>
      </c>
      <c r="C49" s="5" t="s">
        <v>52</v>
      </c>
      <c r="D49" s="5" t="s">
        <v>184</v>
      </c>
      <c r="E49" s="7">
        <v>17</v>
      </c>
      <c r="F49" s="5">
        <f t="shared" si="0"/>
        <v>17</v>
      </c>
      <c r="G49" s="5" t="s">
        <v>162</v>
      </c>
      <c r="H49" s="5" t="s">
        <v>110</v>
      </c>
      <c r="I49" s="7">
        <v>1</v>
      </c>
      <c r="J49" s="7">
        <v>94</v>
      </c>
      <c r="K49" s="5"/>
      <c r="L49" s="5" t="s">
        <v>160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5.75" customHeight="1" x14ac:dyDescent="0.15">
      <c r="A50" s="6">
        <v>44858</v>
      </c>
      <c r="B50" s="5" t="s">
        <v>106</v>
      </c>
      <c r="C50" s="5" t="s">
        <v>54</v>
      </c>
      <c r="D50" s="5" t="s">
        <v>185</v>
      </c>
      <c r="E50" s="7">
        <v>15</v>
      </c>
      <c r="F50" s="5">
        <f t="shared" si="0"/>
        <v>15</v>
      </c>
      <c r="G50" s="5" t="s">
        <v>109</v>
      </c>
      <c r="H50" s="5" t="s">
        <v>110</v>
      </c>
      <c r="I50" s="7">
        <v>1</v>
      </c>
      <c r="J50" s="7">
        <v>66</v>
      </c>
      <c r="K50" s="5"/>
      <c r="L50" s="5" t="s">
        <v>160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3" x14ac:dyDescent="0.15">
      <c r="A51" s="6">
        <v>44875</v>
      </c>
      <c r="B51" s="5" t="s">
        <v>112</v>
      </c>
      <c r="C51" s="5" t="s">
        <v>54</v>
      </c>
      <c r="D51" s="5" t="s">
        <v>186</v>
      </c>
      <c r="E51" s="7">
        <v>19</v>
      </c>
      <c r="F51" s="5">
        <f t="shared" si="0"/>
        <v>19</v>
      </c>
      <c r="G51" s="5" t="s">
        <v>162</v>
      </c>
      <c r="H51" s="5" t="s">
        <v>110</v>
      </c>
      <c r="I51" s="7">
        <v>1</v>
      </c>
      <c r="J51" s="7">
        <v>100</v>
      </c>
      <c r="K51" s="5"/>
      <c r="L51" s="5" t="s">
        <v>160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3" x14ac:dyDescent="0.15">
      <c r="A52" s="6">
        <v>44746</v>
      </c>
      <c r="B52" s="5" t="s">
        <v>114</v>
      </c>
      <c r="C52" s="5" t="s">
        <v>55</v>
      </c>
      <c r="D52" s="5" t="s">
        <v>187</v>
      </c>
      <c r="E52" s="7">
        <v>25</v>
      </c>
      <c r="F52" s="5">
        <f t="shared" si="0"/>
        <v>25</v>
      </c>
      <c r="G52" s="5" t="s">
        <v>188</v>
      </c>
      <c r="H52" s="5" t="s">
        <v>110</v>
      </c>
      <c r="I52" s="7">
        <v>1</v>
      </c>
      <c r="J52" s="7">
        <v>51</v>
      </c>
      <c r="K52" s="5"/>
      <c r="L52" s="5" t="s">
        <v>189</v>
      </c>
      <c r="M52" s="5"/>
      <c r="N52" s="5"/>
      <c r="O52" s="9" t="e">
        <f>#REF!/#REF!</f>
        <v>#REF!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3" x14ac:dyDescent="0.15">
      <c r="A53" s="6">
        <v>44747</v>
      </c>
      <c r="B53" s="5" t="s">
        <v>112</v>
      </c>
      <c r="C53" s="5" t="s">
        <v>55</v>
      </c>
      <c r="D53" s="5" t="s">
        <v>190</v>
      </c>
      <c r="E53" s="7">
        <v>25</v>
      </c>
      <c r="F53" s="5">
        <f t="shared" si="0"/>
        <v>25</v>
      </c>
      <c r="G53" s="5" t="s">
        <v>109</v>
      </c>
      <c r="H53" s="5" t="s">
        <v>110</v>
      </c>
      <c r="I53" s="7">
        <v>1</v>
      </c>
      <c r="J53" s="7">
        <v>35</v>
      </c>
      <c r="K53" s="5"/>
      <c r="L53" s="5" t="s">
        <v>160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3" x14ac:dyDescent="0.15">
      <c r="A54" s="6">
        <v>44859</v>
      </c>
      <c r="B54" s="5" t="s">
        <v>106</v>
      </c>
      <c r="C54" s="5" t="s">
        <v>55</v>
      </c>
      <c r="D54" s="5" t="s">
        <v>191</v>
      </c>
      <c r="E54" s="7">
        <v>16</v>
      </c>
      <c r="F54" s="5">
        <f t="shared" si="0"/>
        <v>16</v>
      </c>
      <c r="G54" s="5" t="s">
        <v>109</v>
      </c>
      <c r="H54" s="5" t="s">
        <v>110</v>
      </c>
      <c r="I54" s="7">
        <v>1</v>
      </c>
      <c r="J54" s="7">
        <v>70</v>
      </c>
      <c r="K54" s="5"/>
      <c r="L54" s="5" t="s">
        <v>160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3" x14ac:dyDescent="0.15">
      <c r="A55" s="6">
        <v>44746</v>
      </c>
      <c r="B55" s="5" t="s">
        <v>114</v>
      </c>
      <c r="C55" s="5" t="s">
        <v>58</v>
      </c>
      <c r="D55" s="5" t="s">
        <v>192</v>
      </c>
      <c r="E55" s="7">
        <v>25</v>
      </c>
      <c r="F55" s="5">
        <f t="shared" si="0"/>
        <v>25</v>
      </c>
      <c r="G55" s="5" t="s">
        <v>109</v>
      </c>
      <c r="H55" s="5" t="s">
        <v>110</v>
      </c>
      <c r="I55" s="7">
        <v>1</v>
      </c>
      <c r="J55" s="7">
        <v>52</v>
      </c>
      <c r="K55" s="5"/>
      <c r="L55" s="5" t="s">
        <v>189</v>
      </c>
      <c r="M55" s="5"/>
      <c r="N55" s="5"/>
      <c r="O55" s="9" t="e">
        <f>#REF!/#REF!</f>
        <v>#REF!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3" x14ac:dyDescent="0.15">
      <c r="A56" s="6">
        <v>44747</v>
      </c>
      <c r="B56" s="5" t="s">
        <v>112</v>
      </c>
      <c r="C56" s="5" t="s">
        <v>58</v>
      </c>
      <c r="D56" s="5" t="s">
        <v>193</v>
      </c>
      <c r="E56" s="7">
        <v>25</v>
      </c>
      <c r="F56" s="5">
        <f t="shared" si="0"/>
        <v>25</v>
      </c>
      <c r="G56" s="5" t="s">
        <v>109</v>
      </c>
      <c r="H56" s="5" t="s">
        <v>110</v>
      </c>
      <c r="I56" s="7">
        <v>1</v>
      </c>
      <c r="J56" s="7">
        <v>33</v>
      </c>
      <c r="K56" s="5"/>
      <c r="L56" s="5" t="s">
        <v>160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3" x14ac:dyDescent="0.15">
      <c r="A57" s="6">
        <v>44859</v>
      </c>
      <c r="B57" s="5" t="s">
        <v>106</v>
      </c>
      <c r="C57" s="5" t="s">
        <v>58</v>
      </c>
      <c r="D57" s="5" t="s">
        <v>194</v>
      </c>
      <c r="E57" s="7">
        <v>32</v>
      </c>
      <c r="F57" s="5">
        <f t="shared" si="0"/>
        <v>32</v>
      </c>
      <c r="G57" s="5" t="s">
        <v>109</v>
      </c>
      <c r="H57" s="5" t="s">
        <v>110</v>
      </c>
      <c r="I57" s="7">
        <v>1</v>
      </c>
      <c r="J57" s="7">
        <v>73</v>
      </c>
      <c r="K57" s="5"/>
      <c r="L57" s="5" t="s">
        <v>160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3" x14ac:dyDescent="0.15">
      <c r="A58" s="6">
        <v>44875</v>
      </c>
      <c r="B58" s="5" t="s">
        <v>112</v>
      </c>
      <c r="C58" s="5" t="s">
        <v>60</v>
      </c>
      <c r="D58" s="5" t="s">
        <v>195</v>
      </c>
      <c r="E58" s="7">
        <v>22</v>
      </c>
      <c r="F58" s="5">
        <f t="shared" si="0"/>
        <v>22</v>
      </c>
      <c r="G58" s="5" t="s">
        <v>162</v>
      </c>
      <c r="H58" s="5" t="s">
        <v>110</v>
      </c>
      <c r="I58" s="7">
        <v>1</v>
      </c>
      <c r="J58" s="7">
        <v>98</v>
      </c>
      <c r="K58" s="5"/>
      <c r="L58" s="5" t="s">
        <v>160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3" x14ac:dyDescent="0.15">
      <c r="A59" s="6">
        <v>44875</v>
      </c>
      <c r="B59" s="5" t="s">
        <v>114</v>
      </c>
      <c r="C59" s="5" t="s">
        <v>60</v>
      </c>
      <c r="D59" s="5" t="s">
        <v>196</v>
      </c>
      <c r="E59" s="7">
        <v>51</v>
      </c>
      <c r="F59" s="5">
        <f t="shared" si="0"/>
        <v>51</v>
      </c>
      <c r="G59" s="5" t="s">
        <v>162</v>
      </c>
      <c r="H59" s="5" t="s">
        <v>110</v>
      </c>
      <c r="I59" s="7">
        <v>1</v>
      </c>
      <c r="J59" s="7">
        <v>102</v>
      </c>
      <c r="K59" s="5"/>
      <c r="L59" s="5" t="s">
        <v>160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3" x14ac:dyDescent="0.15">
      <c r="A60" s="6">
        <v>44859</v>
      </c>
      <c r="B60" s="5" t="s">
        <v>106</v>
      </c>
      <c r="C60" s="5" t="s">
        <v>60</v>
      </c>
      <c r="D60" s="5" t="s">
        <v>197</v>
      </c>
      <c r="E60" s="7">
        <v>16</v>
      </c>
      <c r="F60" s="5">
        <f t="shared" si="0"/>
        <v>16</v>
      </c>
      <c r="G60" s="5" t="s">
        <v>109</v>
      </c>
      <c r="H60" s="5" t="s">
        <v>110</v>
      </c>
      <c r="I60" s="7">
        <v>1</v>
      </c>
      <c r="J60" s="7">
        <v>69</v>
      </c>
      <c r="K60" s="5"/>
      <c r="L60" s="5" t="s">
        <v>160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3" x14ac:dyDescent="0.15">
      <c r="A61" s="6">
        <v>44858</v>
      </c>
      <c r="B61" s="5" t="s">
        <v>106</v>
      </c>
      <c r="C61" s="5" t="s">
        <v>62</v>
      </c>
      <c r="D61" s="5" t="s">
        <v>198</v>
      </c>
      <c r="E61" s="7">
        <v>16</v>
      </c>
      <c r="F61" s="5">
        <f t="shared" si="0"/>
        <v>16</v>
      </c>
      <c r="G61" s="5" t="s">
        <v>109</v>
      </c>
      <c r="H61" s="5" t="s">
        <v>110</v>
      </c>
      <c r="I61" s="7">
        <v>1</v>
      </c>
      <c r="J61" s="7">
        <v>67</v>
      </c>
      <c r="K61" s="5"/>
      <c r="L61" s="5" t="s">
        <v>160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3" x14ac:dyDescent="0.15">
      <c r="A62" s="6">
        <v>44875</v>
      </c>
      <c r="B62" s="5" t="s">
        <v>112</v>
      </c>
      <c r="C62" s="5" t="s">
        <v>62</v>
      </c>
      <c r="D62" s="5" t="s">
        <v>199</v>
      </c>
      <c r="E62" s="7">
        <v>13</v>
      </c>
      <c r="F62" s="5">
        <f t="shared" si="0"/>
        <v>13</v>
      </c>
      <c r="G62" s="5" t="s">
        <v>162</v>
      </c>
      <c r="H62" s="5" t="s">
        <v>110</v>
      </c>
      <c r="I62" s="7">
        <v>1</v>
      </c>
      <c r="J62" s="7">
        <v>96</v>
      </c>
      <c r="K62" s="5"/>
      <c r="L62" s="5" t="s">
        <v>160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3" x14ac:dyDescent="0.15">
      <c r="A63" s="6">
        <v>44859</v>
      </c>
      <c r="B63" s="5" t="s">
        <v>106</v>
      </c>
      <c r="C63" s="5" t="s">
        <v>63</v>
      </c>
      <c r="D63" s="5" t="s">
        <v>200</v>
      </c>
      <c r="E63" s="7">
        <v>8</v>
      </c>
      <c r="F63" s="5">
        <f t="shared" si="0"/>
        <v>8</v>
      </c>
      <c r="G63" s="5" t="s">
        <v>109</v>
      </c>
      <c r="H63" s="5" t="s">
        <v>110</v>
      </c>
      <c r="I63" s="7">
        <v>1</v>
      </c>
      <c r="J63" s="7">
        <v>71</v>
      </c>
      <c r="K63" s="5"/>
      <c r="L63" s="5" t="s">
        <v>160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3" x14ac:dyDescent="0.15">
      <c r="A64" s="6">
        <v>44875</v>
      </c>
      <c r="B64" s="5" t="s">
        <v>112</v>
      </c>
      <c r="C64" s="5" t="s">
        <v>63</v>
      </c>
      <c r="D64" s="5" t="s">
        <v>201</v>
      </c>
      <c r="E64" s="7">
        <v>8</v>
      </c>
      <c r="F64" s="5">
        <f t="shared" si="0"/>
        <v>8</v>
      </c>
      <c r="G64" s="5" t="s">
        <v>162</v>
      </c>
      <c r="H64" s="5" t="s">
        <v>110</v>
      </c>
      <c r="I64" s="7">
        <v>1</v>
      </c>
      <c r="J64" s="7">
        <v>97</v>
      </c>
      <c r="K64" s="5"/>
      <c r="L64" s="5" t="s">
        <v>160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3" x14ac:dyDescent="0.15">
      <c r="A65" s="6">
        <v>44859</v>
      </c>
      <c r="B65" s="5" t="s">
        <v>106</v>
      </c>
      <c r="C65" s="5" t="s">
        <v>65</v>
      </c>
      <c r="D65" s="5" t="s">
        <v>202</v>
      </c>
      <c r="E65" s="7">
        <v>13</v>
      </c>
      <c r="F65" s="5">
        <f t="shared" si="0"/>
        <v>13</v>
      </c>
      <c r="G65" s="5" t="s">
        <v>109</v>
      </c>
      <c r="H65" s="5" t="s">
        <v>110</v>
      </c>
      <c r="I65" s="7">
        <v>1</v>
      </c>
      <c r="J65" s="7">
        <v>72</v>
      </c>
      <c r="K65" s="5"/>
      <c r="L65" s="5" t="s">
        <v>160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3" x14ac:dyDescent="0.15">
      <c r="A66" s="6">
        <v>44875</v>
      </c>
      <c r="B66" s="5" t="s">
        <v>112</v>
      </c>
      <c r="C66" s="5" t="s">
        <v>65</v>
      </c>
      <c r="D66" s="5" t="s">
        <v>203</v>
      </c>
      <c r="E66" s="7">
        <v>15</v>
      </c>
      <c r="F66" s="5">
        <f t="shared" si="0"/>
        <v>15</v>
      </c>
      <c r="G66" s="5" t="s">
        <v>162</v>
      </c>
      <c r="H66" s="5" t="s">
        <v>110</v>
      </c>
      <c r="I66" s="7">
        <v>1</v>
      </c>
      <c r="J66" s="7">
        <v>95</v>
      </c>
      <c r="K66" s="5"/>
      <c r="L66" s="5" t="s">
        <v>160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3" x14ac:dyDescent="0.15">
      <c r="A67" s="6">
        <v>44875</v>
      </c>
      <c r="B67" s="5" t="s">
        <v>114</v>
      </c>
      <c r="C67" s="5" t="s">
        <v>65</v>
      </c>
      <c r="D67" s="5" t="s">
        <v>204</v>
      </c>
      <c r="E67" s="7">
        <v>20</v>
      </c>
      <c r="F67" s="5">
        <f t="shared" si="0"/>
        <v>20</v>
      </c>
      <c r="G67" s="5" t="s">
        <v>162</v>
      </c>
      <c r="H67" s="5" t="s">
        <v>110</v>
      </c>
      <c r="I67" s="7">
        <v>1</v>
      </c>
      <c r="J67" s="7">
        <v>101</v>
      </c>
      <c r="K67" s="5"/>
      <c r="L67" s="5" t="s">
        <v>160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3" x14ac:dyDescent="0.15">
      <c r="A68" s="6">
        <v>44745</v>
      </c>
      <c r="B68" s="5" t="s">
        <v>112</v>
      </c>
      <c r="C68" s="5" t="s">
        <v>205</v>
      </c>
      <c r="D68" s="5" t="s">
        <v>205</v>
      </c>
      <c r="E68" s="7">
        <v>5</v>
      </c>
      <c r="F68" s="5">
        <f t="shared" si="0"/>
        <v>5</v>
      </c>
      <c r="G68" s="5" t="s">
        <v>109</v>
      </c>
      <c r="H68" s="5" t="s">
        <v>164</v>
      </c>
      <c r="I68" s="7">
        <v>1</v>
      </c>
      <c r="J68" s="7">
        <v>40</v>
      </c>
      <c r="K68" s="5"/>
      <c r="L68" s="5" t="s">
        <v>160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3" x14ac:dyDescent="0.15">
      <c r="A69" s="6">
        <v>44745</v>
      </c>
      <c r="B69" s="5" t="s">
        <v>112</v>
      </c>
      <c r="C69" s="5" t="s">
        <v>206</v>
      </c>
      <c r="D69" s="5" t="s">
        <v>206</v>
      </c>
      <c r="E69" s="7">
        <v>16</v>
      </c>
      <c r="F69" s="5">
        <f t="shared" si="0"/>
        <v>16</v>
      </c>
      <c r="G69" s="5" t="s">
        <v>109</v>
      </c>
      <c r="H69" s="5" t="s">
        <v>164</v>
      </c>
      <c r="I69" s="7">
        <v>1</v>
      </c>
      <c r="J69" s="7">
        <v>39</v>
      </c>
      <c r="K69" s="5"/>
      <c r="L69" s="5" t="s">
        <v>160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3" x14ac:dyDescent="0.15">
      <c r="A70" s="6">
        <v>44745</v>
      </c>
      <c r="B70" s="5" t="s">
        <v>112</v>
      </c>
      <c r="C70" s="5" t="s">
        <v>207</v>
      </c>
      <c r="D70" s="5" t="s">
        <v>208</v>
      </c>
      <c r="E70" s="7">
        <v>9</v>
      </c>
      <c r="F70" s="5">
        <f t="shared" si="0"/>
        <v>9</v>
      </c>
      <c r="G70" s="5" t="s">
        <v>109</v>
      </c>
      <c r="H70" s="5" t="s">
        <v>164</v>
      </c>
      <c r="I70" s="7">
        <v>1</v>
      </c>
      <c r="J70" s="7">
        <v>32</v>
      </c>
      <c r="K70" s="5"/>
      <c r="L70" s="5" t="s">
        <v>160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3" x14ac:dyDescent="0.15">
      <c r="A71" s="6">
        <v>44745</v>
      </c>
      <c r="B71" s="5" t="s">
        <v>112</v>
      </c>
      <c r="C71" s="5" t="s">
        <v>67</v>
      </c>
      <c r="D71" s="5" t="s">
        <v>67</v>
      </c>
      <c r="E71" s="7">
        <v>2</v>
      </c>
      <c r="F71" s="5">
        <f t="shared" si="0"/>
        <v>2</v>
      </c>
      <c r="G71" s="5" t="s">
        <v>109</v>
      </c>
      <c r="H71" s="5" t="s">
        <v>164</v>
      </c>
      <c r="I71" s="7">
        <v>1</v>
      </c>
      <c r="J71" s="7">
        <v>36</v>
      </c>
      <c r="K71" s="5"/>
      <c r="L71" s="5" t="s">
        <v>209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3" x14ac:dyDescent="0.15">
      <c r="A72" s="6">
        <v>44858</v>
      </c>
      <c r="B72" s="5" t="s">
        <v>106</v>
      </c>
      <c r="C72" s="5" t="s">
        <v>67</v>
      </c>
      <c r="D72" s="5" t="s">
        <v>210</v>
      </c>
      <c r="E72" s="7">
        <v>15</v>
      </c>
      <c r="F72" s="5">
        <f t="shared" si="0"/>
        <v>15</v>
      </c>
      <c r="G72" s="5" t="s">
        <v>109</v>
      </c>
      <c r="H72" s="5" t="s">
        <v>110</v>
      </c>
      <c r="I72" s="7">
        <v>1</v>
      </c>
      <c r="J72" s="7">
        <v>63</v>
      </c>
      <c r="K72" s="5"/>
      <c r="L72" s="5" t="s">
        <v>160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3" x14ac:dyDescent="0.15">
      <c r="A73" s="6">
        <v>44875</v>
      </c>
      <c r="B73" s="5" t="s">
        <v>112</v>
      </c>
      <c r="C73" s="5" t="s">
        <v>67</v>
      </c>
      <c r="D73" s="5" t="s">
        <v>211</v>
      </c>
      <c r="E73" s="7">
        <v>14</v>
      </c>
      <c r="F73" s="5">
        <f t="shared" si="0"/>
        <v>14</v>
      </c>
      <c r="G73" s="5" t="s">
        <v>162</v>
      </c>
      <c r="H73" s="5" t="s">
        <v>110</v>
      </c>
      <c r="I73" s="7">
        <v>1</v>
      </c>
      <c r="J73" s="7">
        <v>99</v>
      </c>
      <c r="K73" s="5"/>
      <c r="L73" s="5" t="s">
        <v>160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3" x14ac:dyDescent="0.15">
      <c r="A74" s="6">
        <v>44875</v>
      </c>
      <c r="B74" s="5" t="s">
        <v>114</v>
      </c>
      <c r="C74" s="5" t="s">
        <v>67</v>
      </c>
      <c r="D74" s="5" t="s">
        <v>212</v>
      </c>
      <c r="E74" s="7">
        <v>14</v>
      </c>
      <c r="F74" s="5">
        <f t="shared" si="0"/>
        <v>14</v>
      </c>
      <c r="G74" s="5" t="s">
        <v>162</v>
      </c>
      <c r="H74" s="5" t="s">
        <v>110</v>
      </c>
      <c r="I74" s="7">
        <v>1</v>
      </c>
      <c r="J74" s="7">
        <v>103</v>
      </c>
      <c r="K74" s="5"/>
      <c r="L74" s="5" t="s">
        <v>160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3" x14ac:dyDescent="0.15">
      <c r="A75" s="6">
        <v>44862</v>
      </c>
      <c r="B75" s="5" t="s">
        <v>114</v>
      </c>
      <c r="C75" s="5" t="s">
        <v>69</v>
      </c>
      <c r="D75" s="5" t="s">
        <v>213</v>
      </c>
      <c r="E75" s="7">
        <v>7</v>
      </c>
      <c r="F75" s="5">
        <f t="shared" si="0"/>
        <v>7</v>
      </c>
      <c r="G75" s="5" t="s">
        <v>109</v>
      </c>
      <c r="H75" s="5" t="s">
        <v>110</v>
      </c>
      <c r="I75" s="7">
        <v>1</v>
      </c>
      <c r="J75" s="7">
        <v>74</v>
      </c>
      <c r="K75" s="5"/>
      <c r="L75" s="5" t="s">
        <v>160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3" x14ac:dyDescent="0.15">
      <c r="A76" s="6">
        <v>44862</v>
      </c>
      <c r="B76" s="5" t="s">
        <v>114</v>
      </c>
      <c r="C76" s="5" t="s">
        <v>70</v>
      </c>
      <c r="D76" s="5" t="s">
        <v>214</v>
      </c>
      <c r="E76" s="7">
        <v>9</v>
      </c>
      <c r="F76" s="5">
        <f t="shared" si="0"/>
        <v>9</v>
      </c>
      <c r="G76" s="5" t="s">
        <v>109</v>
      </c>
      <c r="H76" s="5" t="s">
        <v>110</v>
      </c>
      <c r="I76" s="7">
        <v>1</v>
      </c>
      <c r="J76" s="7">
        <v>76</v>
      </c>
      <c r="K76" s="5"/>
      <c r="L76" s="5" t="s">
        <v>160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3" x14ac:dyDescent="0.15">
      <c r="A77" s="6">
        <v>44858</v>
      </c>
      <c r="B77" s="5" t="s">
        <v>106</v>
      </c>
      <c r="C77" s="5" t="s">
        <v>71</v>
      </c>
      <c r="D77" s="5" t="s">
        <v>215</v>
      </c>
      <c r="E77" s="7">
        <v>26</v>
      </c>
      <c r="F77" s="5">
        <f t="shared" si="0"/>
        <v>26</v>
      </c>
      <c r="G77" s="5" t="s">
        <v>109</v>
      </c>
      <c r="H77" s="5" t="s">
        <v>110</v>
      </c>
      <c r="I77" s="7">
        <v>1</v>
      </c>
      <c r="J77" s="7">
        <v>64</v>
      </c>
      <c r="K77" s="5"/>
      <c r="L77" s="5" t="s">
        <v>160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3" x14ac:dyDescent="0.15">
      <c r="A78" s="6">
        <v>44869</v>
      </c>
      <c r="B78" s="5" t="s">
        <v>114</v>
      </c>
      <c r="C78" s="5" t="s">
        <v>71</v>
      </c>
      <c r="D78" s="5" t="s">
        <v>216</v>
      </c>
      <c r="E78" s="7">
        <v>6</v>
      </c>
      <c r="F78" s="5">
        <f t="shared" si="0"/>
        <v>6</v>
      </c>
      <c r="G78" s="5" t="s">
        <v>182</v>
      </c>
      <c r="H78" s="5" t="s">
        <v>110</v>
      </c>
      <c r="I78" s="7">
        <v>1</v>
      </c>
      <c r="J78" s="7">
        <v>86</v>
      </c>
      <c r="K78" s="5"/>
      <c r="L78" s="5" t="s">
        <v>160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3" x14ac:dyDescent="0.15">
      <c r="A79" s="6">
        <v>44862</v>
      </c>
      <c r="B79" s="5" t="s">
        <v>114</v>
      </c>
      <c r="C79" s="5" t="s">
        <v>217</v>
      </c>
      <c r="D79" s="5" t="s">
        <v>218</v>
      </c>
      <c r="E79" s="7">
        <v>11</v>
      </c>
      <c r="F79" s="5">
        <f t="shared" si="0"/>
        <v>11</v>
      </c>
      <c r="G79" s="5" t="s">
        <v>109</v>
      </c>
      <c r="H79" s="5" t="s">
        <v>219</v>
      </c>
      <c r="I79" s="7">
        <v>1</v>
      </c>
      <c r="J79" s="7">
        <v>75</v>
      </c>
      <c r="K79" s="5"/>
      <c r="L79" s="5" t="s">
        <v>160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3" x14ac:dyDescent="0.15">
      <c r="A80" s="6">
        <v>44862</v>
      </c>
      <c r="B80" s="5" t="s">
        <v>114</v>
      </c>
      <c r="C80" s="5" t="s">
        <v>220</v>
      </c>
      <c r="D80" s="5" t="s">
        <v>221</v>
      </c>
      <c r="E80" s="7">
        <v>19</v>
      </c>
      <c r="F80" s="5">
        <f t="shared" si="0"/>
        <v>19</v>
      </c>
      <c r="G80" s="5" t="s">
        <v>109</v>
      </c>
      <c r="H80" s="5" t="s">
        <v>219</v>
      </c>
      <c r="I80" s="7">
        <v>1</v>
      </c>
      <c r="J80" s="7">
        <v>80</v>
      </c>
      <c r="K80" s="5" t="s">
        <v>222</v>
      </c>
      <c r="L80" s="5" t="s">
        <v>160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3" x14ac:dyDescent="0.15">
      <c r="A81" s="6">
        <v>44862</v>
      </c>
      <c r="B81" s="5" t="s">
        <v>114</v>
      </c>
      <c r="C81" s="5" t="s">
        <v>223</v>
      </c>
      <c r="D81" s="5" t="s">
        <v>224</v>
      </c>
      <c r="E81" s="7">
        <v>12</v>
      </c>
      <c r="F81" s="5">
        <f t="shared" si="0"/>
        <v>12</v>
      </c>
      <c r="G81" s="5" t="s">
        <v>109</v>
      </c>
      <c r="H81" s="5" t="s">
        <v>219</v>
      </c>
      <c r="I81" s="7">
        <v>1</v>
      </c>
      <c r="J81" s="7">
        <v>77</v>
      </c>
      <c r="K81" s="5"/>
      <c r="L81" s="5" t="s">
        <v>160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3" x14ac:dyDescent="0.15">
      <c r="A82" s="6">
        <v>44869</v>
      </c>
      <c r="B82" s="5" t="s">
        <v>114</v>
      </c>
      <c r="C82" s="5" t="s">
        <v>225</v>
      </c>
      <c r="D82" s="5" t="s">
        <v>226</v>
      </c>
      <c r="E82" s="7">
        <v>60</v>
      </c>
      <c r="F82" s="8">
        <v>4</v>
      </c>
      <c r="G82" s="5" t="s">
        <v>109</v>
      </c>
      <c r="H82" s="5" t="s">
        <v>110</v>
      </c>
      <c r="I82" s="7">
        <v>1</v>
      </c>
      <c r="J82" s="7">
        <v>99</v>
      </c>
      <c r="K82" s="5"/>
      <c r="L82" s="5" t="s">
        <v>111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3" x14ac:dyDescent="0.15">
      <c r="A83" s="11">
        <v>44938</v>
      </c>
      <c r="B83" s="5" t="s">
        <v>106</v>
      </c>
      <c r="C83" s="5" t="s">
        <v>225</v>
      </c>
      <c r="D83" s="5" t="s">
        <v>227</v>
      </c>
      <c r="E83" s="7">
        <v>79</v>
      </c>
      <c r="F83" s="8">
        <v>2</v>
      </c>
      <c r="G83" s="5" t="s">
        <v>109</v>
      </c>
      <c r="H83" s="5" t="s">
        <v>110</v>
      </c>
      <c r="I83" s="7">
        <v>1</v>
      </c>
      <c r="J83" s="7">
        <v>120</v>
      </c>
      <c r="K83" s="5"/>
      <c r="L83" s="5" t="s">
        <v>111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3" x14ac:dyDescent="0.15">
      <c r="A84" s="11">
        <v>44972</v>
      </c>
      <c r="B84" s="5" t="s">
        <v>114</v>
      </c>
      <c r="C84" s="5" t="s">
        <v>228</v>
      </c>
      <c r="D84" s="5" t="s">
        <v>229</v>
      </c>
      <c r="E84" s="7">
        <v>38</v>
      </c>
      <c r="F84" s="8">
        <v>4</v>
      </c>
      <c r="G84" s="5" t="s">
        <v>109</v>
      </c>
      <c r="H84" s="5" t="s">
        <v>110</v>
      </c>
      <c r="I84" s="7">
        <v>1</v>
      </c>
      <c r="J84" s="7">
        <v>142</v>
      </c>
      <c r="K84" s="5"/>
      <c r="L84" s="5" t="s">
        <v>111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3" x14ac:dyDescent="0.15">
      <c r="A85" s="6">
        <v>44746</v>
      </c>
      <c r="B85" s="5" t="s">
        <v>114</v>
      </c>
      <c r="C85" s="5" t="s">
        <v>230</v>
      </c>
      <c r="D85" s="5" t="s">
        <v>231</v>
      </c>
      <c r="E85" s="7">
        <v>80</v>
      </c>
      <c r="F85" s="8">
        <v>9</v>
      </c>
      <c r="G85" s="5" t="s">
        <v>109</v>
      </c>
      <c r="H85" s="5" t="s">
        <v>110</v>
      </c>
      <c r="I85" s="7">
        <v>1</v>
      </c>
      <c r="J85" s="7">
        <v>49</v>
      </c>
      <c r="K85" s="5"/>
      <c r="L85" s="5" t="s">
        <v>111</v>
      </c>
      <c r="M85" s="5"/>
      <c r="N85" s="5"/>
      <c r="O85" s="15">
        <f>SUM(O73:O84)</f>
        <v>0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3" x14ac:dyDescent="0.15">
      <c r="A86" s="6">
        <v>44747</v>
      </c>
      <c r="B86" s="5" t="s">
        <v>112</v>
      </c>
      <c r="C86" s="5" t="s">
        <v>230</v>
      </c>
      <c r="D86" s="5" t="s">
        <v>232</v>
      </c>
      <c r="E86" s="7">
        <v>28</v>
      </c>
      <c r="F86" s="8">
        <v>28</v>
      </c>
      <c r="G86" s="5" t="s">
        <v>109</v>
      </c>
      <c r="H86" s="5" t="s">
        <v>110</v>
      </c>
      <c r="I86" s="7">
        <v>1</v>
      </c>
      <c r="J86" s="7">
        <v>28</v>
      </c>
      <c r="K86" s="5"/>
      <c r="L86" s="5" t="s">
        <v>160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3" x14ac:dyDescent="0.15">
      <c r="A87" s="11">
        <v>44942</v>
      </c>
      <c r="B87" s="5" t="s">
        <v>106</v>
      </c>
      <c r="C87" s="5" t="s">
        <v>230</v>
      </c>
      <c r="D87" s="5" t="s">
        <v>233</v>
      </c>
      <c r="E87" s="7">
        <f>67+54+31</f>
        <v>152</v>
      </c>
      <c r="F87" s="8">
        <v>15</v>
      </c>
      <c r="G87" s="5" t="s">
        <v>109</v>
      </c>
      <c r="H87" s="5" t="s">
        <v>110</v>
      </c>
      <c r="I87" s="7">
        <v>1</v>
      </c>
      <c r="J87" s="7">
        <v>129</v>
      </c>
      <c r="K87" s="5"/>
      <c r="L87" s="5" t="s">
        <v>111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3" x14ac:dyDescent="0.15">
      <c r="A88" s="6">
        <v>44865</v>
      </c>
      <c r="B88" s="5" t="s">
        <v>114</v>
      </c>
      <c r="C88" s="5" t="s">
        <v>230</v>
      </c>
      <c r="D88" s="5" t="s">
        <v>234</v>
      </c>
      <c r="E88" s="7">
        <v>50</v>
      </c>
      <c r="F88" s="8">
        <v>8</v>
      </c>
      <c r="G88" s="5" t="s">
        <v>109</v>
      </c>
      <c r="H88" s="5" t="s">
        <v>110</v>
      </c>
      <c r="I88" s="14"/>
      <c r="J88" s="14"/>
      <c r="K88" s="5"/>
      <c r="L88" s="5" t="s">
        <v>111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3" x14ac:dyDescent="0.15">
      <c r="A89" s="11">
        <v>44960</v>
      </c>
      <c r="B89" s="5" t="s">
        <v>112</v>
      </c>
      <c r="C89" s="5" t="s">
        <v>230</v>
      </c>
      <c r="D89" s="5" t="s">
        <v>235</v>
      </c>
      <c r="E89" s="7">
        <v>13</v>
      </c>
      <c r="F89" s="8">
        <v>2</v>
      </c>
      <c r="G89" s="5" t="s">
        <v>109</v>
      </c>
      <c r="H89" s="5" t="s">
        <v>110</v>
      </c>
      <c r="I89" s="7">
        <v>1</v>
      </c>
      <c r="J89" s="7">
        <v>135</v>
      </c>
      <c r="K89" s="5"/>
      <c r="L89" s="5" t="s">
        <v>111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3" x14ac:dyDescent="0.15">
      <c r="A90" s="11">
        <v>44972</v>
      </c>
      <c r="B90" s="5" t="s">
        <v>114</v>
      </c>
      <c r="C90" s="5" t="s">
        <v>230</v>
      </c>
      <c r="D90" s="5" t="s">
        <v>236</v>
      </c>
      <c r="E90" s="7">
        <v>9</v>
      </c>
      <c r="F90" s="8">
        <v>16</v>
      </c>
      <c r="G90" s="5" t="s">
        <v>109</v>
      </c>
      <c r="H90" s="5" t="s">
        <v>110</v>
      </c>
      <c r="I90" s="7">
        <v>1</v>
      </c>
      <c r="J90" s="7">
        <v>143</v>
      </c>
      <c r="K90" s="5"/>
      <c r="L90" s="5" t="s">
        <v>111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3" x14ac:dyDescent="0.15">
      <c r="A91" s="11">
        <v>44938</v>
      </c>
      <c r="B91" s="5" t="s">
        <v>106</v>
      </c>
      <c r="C91" s="5" t="s">
        <v>237</v>
      </c>
      <c r="D91" s="5" t="s">
        <v>238</v>
      </c>
      <c r="E91" s="7">
        <v>41</v>
      </c>
      <c r="F91" s="8">
        <v>5</v>
      </c>
      <c r="G91" s="5" t="s">
        <v>109</v>
      </c>
      <c r="H91" s="5" t="s">
        <v>110</v>
      </c>
      <c r="I91" s="7">
        <v>1</v>
      </c>
      <c r="J91" s="7">
        <v>119</v>
      </c>
      <c r="K91" s="5"/>
      <c r="L91" s="5" t="s">
        <v>111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3" x14ac:dyDescent="0.15">
      <c r="A92" s="11">
        <v>44939</v>
      </c>
      <c r="B92" s="5" t="s">
        <v>112</v>
      </c>
      <c r="C92" s="5" t="s">
        <v>237</v>
      </c>
      <c r="D92" s="5" t="s">
        <v>239</v>
      </c>
      <c r="E92" s="7">
        <v>54</v>
      </c>
      <c r="F92" s="8">
        <v>6</v>
      </c>
      <c r="G92" s="5" t="s">
        <v>109</v>
      </c>
      <c r="H92" s="5" t="s">
        <v>110</v>
      </c>
      <c r="I92" s="7">
        <v>1</v>
      </c>
      <c r="J92" s="7">
        <v>124</v>
      </c>
      <c r="K92" s="5"/>
      <c r="L92" s="5" t="s">
        <v>111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3" x14ac:dyDescent="0.15">
      <c r="A93" s="11">
        <v>44960</v>
      </c>
      <c r="B93" s="5" t="s">
        <v>112</v>
      </c>
      <c r="C93" s="5" t="s">
        <v>237</v>
      </c>
      <c r="D93" s="5" t="s">
        <v>240</v>
      </c>
      <c r="E93" s="7">
        <v>77</v>
      </c>
      <c r="F93" s="8">
        <v>7</v>
      </c>
      <c r="G93" s="5" t="s">
        <v>109</v>
      </c>
      <c r="H93" s="5" t="s">
        <v>110</v>
      </c>
      <c r="I93" s="7">
        <v>1</v>
      </c>
      <c r="J93" s="7">
        <v>134</v>
      </c>
      <c r="K93" s="5"/>
      <c r="L93" s="5" t="s">
        <v>111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3" x14ac:dyDescent="0.15">
      <c r="A94" s="6">
        <v>44745</v>
      </c>
      <c r="B94" s="5" t="s">
        <v>112</v>
      </c>
      <c r="C94" s="5" t="s">
        <v>241</v>
      </c>
      <c r="D94" s="5" t="s">
        <v>242</v>
      </c>
      <c r="E94" s="7">
        <v>27</v>
      </c>
      <c r="F94" s="5">
        <v>5</v>
      </c>
      <c r="G94" s="5" t="s">
        <v>109</v>
      </c>
      <c r="H94" s="5" t="s">
        <v>110</v>
      </c>
      <c r="I94" s="7">
        <v>1</v>
      </c>
      <c r="J94" s="7">
        <v>30</v>
      </c>
      <c r="K94" s="5"/>
      <c r="L94" s="5" t="s">
        <v>111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3" x14ac:dyDescent="0.15">
      <c r="A95" s="6">
        <v>44747</v>
      </c>
      <c r="B95" s="5" t="s">
        <v>112</v>
      </c>
      <c r="C95" s="5" t="s">
        <v>241</v>
      </c>
      <c r="D95" s="5" t="s">
        <v>243</v>
      </c>
      <c r="E95" s="7">
        <v>28</v>
      </c>
      <c r="F95" s="8">
        <v>3</v>
      </c>
      <c r="G95" s="5" t="s">
        <v>109</v>
      </c>
      <c r="H95" s="5" t="s">
        <v>110</v>
      </c>
      <c r="I95" s="7">
        <v>1</v>
      </c>
      <c r="J95" s="7">
        <v>29</v>
      </c>
      <c r="K95" s="5"/>
      <c r="L95" s="5" t="s">
        <v>111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3" x14ac:dyDescent="0.15">
      <c r="A96" s="6">
        <v>44897</v>
      </c>
      <c r="B96" s="5" t="s">
        <v>112</v>
      </c>
      <c r="C96" s="5" t="s">
        <v>241</v>
      </c>
      <c r="D96" s="5" t="s">
        <v>244</v>
      </c>
      <c r="E96" s="13">
        <v>85</v>
      </c>
      <c r="F96" s="8">
        <v>7</v>
      </c>
      <c r="G96" s="5" t="s">
        <v>109</v>
      </c>
      <c r="H96" s="5" t="s">
        <v>110</v>
      </c>
      <c r="I96" s="7">
        <v>1</v>
      </c>
      <c r="J96" s="7">
        <v>111</v>
      </c>
      <c r="K96" s="5"/>
      <c r="L96" s="5" t="s">
        <v>111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3" x14ac:dyDescent="0.15">
      <c r="A97" s="11">
        <v>44938</v>
      </c>
      <c r="B97" s="5" t="s">
        <v>106</v>
      </c>
      <c r="C97" s="5" t="s">
        <v>241</v>
      </c>
      <c r="D97" s="5" t="s">
        <v>245</v>
      </c>
      <c r="E97" s="7">
        <v>46</v>
      </c>
      <c r="F97" s="8">
        <v>5</v>
      </c>
      <c r="G97" s="5" t="s">
        <v>109</v>
      </c>
      <c r="H97" s="5" t="s">
        <v>110</v>
      </c>
      <c r="I97" s="7">
        <v>1</v>
      </c>
      <c r="J97" s="7">
        <v>121</v>
      </c>
      <c r="K97" s="5"/>
      <c r="L97" s="5" t="s">
        <v>111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3" x14ac:dyDescent="0.15">
      <c r="A98" s="11">
        <v>44939</v>
      </c>
      <c r="B98" s="5" t="s">
        <v>112</v>
      </c>
      <c r="C98" s="5" t="s">
        <v>241</v>
      </c>
      <c r="D98" s="5" t="s">
        <v>246</v>
      </c>
      <c r="E98" s="7">
        <f>39+79</f>
        <v>118</v>
      </c>
      <c r="F98" s="5">
        <v>8</v>
      </c>
      <c r="G98" s="5" t="s">
        <v>109</v>
      </c>
      <c r="H98" s="5" t="s">
        <v>110</v>
      </c>
      <c r="I98" s="7">
        <v>1</v>
      </c>
      <c r="J98" s="7">
        <v>125</v>
      </c>
      <c r="K98" s="5"/>
      <c r="L98" s="5" t="s">
        <v>111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3" x14ac:dyDescent="0.15">
      <c r="A99" s="11">
        <v>44972</v>
      </c>
      <c r="B99" s="5" t="s">
        <v>114</v>
      </c>
      <c r="C99" s="5" t="s">
        <v>241</v>
      </c>
      <c r="D99" s="5" t="s">
        <v>247</v>
      </c>
      <c r="E99" s="7">
        <v>71</v>
      </c>
      <c r="F99" s="8">
        <v>9</v>
      </c>
      <c r="G99" s="5" t="s">
        <v>109</v>
      </c>
      <c r="H99" s="5" t="s">
        <v>110</v>
      </c>
      <c r="I99" s="7">
        <v>1</v>
      </c>
      <c r="J99" s="7">
        <v>138</v>
      </c>
      <c r="K99" s="5"/>
      <c r="L99" s="5" t="s">
        <v>111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3" x14ac:dyDescent="0.15">
      <c r="A100" s="11">
        <v>44960</v>
      </c>
      <c r="B100" s="5" t="s">
        <v>112</v>
      </c>
      <c r="C100" s="5" t="s">
        <v>241</v>
      </c>
      <c r="D100" s="5" t="s">
        <v>248</v>
      </c>
      <c r="E100" s="7">
        <v>56</v>
      </c>
      <c r="F100" s="8">
        <v>6</v>
      </c>
      <c r="G100" s="5" t="s">
        <v>109</v>
      </c>
      <c r="H100" s="5" t="s">
        <v>110</v>
      </c>
      <c r="I100" s="7">
        <v>1</v>
      </c>
      <c r="J100" s="7">
        <v>137</v>
      </c>
      <c r="K100" s="5"/>
      <c r="L100" s="5" t="s">
        <v>111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3" x14ac:dyDescent="0.15">
      <c r="A101" s="11">
        <v>44938</v>
      </c>
      <c r="B101" s="5" t="s">
        <v>106</v>
      </c>
      <c r="C101" s="5" t="s">
        <v>249</v>
      </c>
      <c r="D101" s="5" t="s">
        <v>250</v>
      </c>
      <c r="E101" s="7">
        <v>104</v>
      </c>
      <c r="F101" s="5">
        <v>14</v>
      </c>
      <c r="G101" s="5" t="s">
        <v>109</v>
      </c>
      <c r="H101" s="5" t="s">
        <v>110</v>
      </c>
      <c r="I101" s="7">
        <v>1</v>
      </c>
      <c r="J101" s="7">
        <v>118</v>
      </c>
      <c r="K101" s="5"/>
      <c r="L101" s="5" t="s">
        <v>111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3" x14ac:dyDescent="0.15">
      <c r="A102" s="11">
        <v>44960</v>
      </c>
      <c r="B102" s="5" t="s">
        <v>112</v>
      </c>
      <c r="C102" s="5" t="s">
        <v>249</v>
      </c>
      <c r="D102" s="5" t="s">
        <v>251</v>
      </c>
      <c r="E102" s="7">
        <v>35</v>
      </c>
      <c r="F102" s="5">
        <v>4</v>
      </c>
      <c r="G102" s="5" t="s">
        <v>109</v>
      </c>
      <c r="H102" s="5" t="s">
        <v>110</v>
      </c>
      <c r="I102" s="7">
        <v>1</v>
      </c>
      <c r="J102" s="7">
        <v>133</v>
      </c>
      <c r="K102" s="5"/>
      <c r="L102" s="5" t="s">
        <v>111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3" x14ac:dyDescent="0.15">
      <c r="A103" s="6">
        <v>44862</v>
      </c>
      <c r="B103" s="5" t="s">
        <v>114</v>
      </c>
      <c r="C103" s="5" t="s">
        <v>252</v>
      </c>
      <c r="D103" s="5" t="s">
        <v>253</v>
      </c>
      <c r="E103" s="7">
        <v>19</v>
      </c>
      <c r="F103" s="5">
        <v>19</v>
      </c>
      <c r="G103" s="5" t="s">
        <v>109</v>
      </c>
      <c r="H103" s="5" t="s">
        <v>110</v>
      </c>
      <c r="I103" s="7">
        <v>1</v>
      </c>
      <c r="J103" s="7">
        <v>78</v>
      </c>
      <c r="K103" s="5"/>
      <c r="L103" s="5" t="s">
        <v>160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3" x14ac:dyDescent="0.15">
      <c r="A104" s="11">
        <v>44972</v>
      </c>
      <c r="B104" s="5" t="s">
        <v>114</v>
      </c>
      <c r="C104" s="5" t="s">
        <v>252</v>
      </c>
      <c r="D104" s="5" t="s">
        <v>292</v>
      </c>
      <c r="E104" s="7">
        <v>45</v>
      </c>
      <c r="F104" s="8">
        <v>4</v>
      </c>
      <c r="G104" s="5" t="s">
        <v>109</v>
      </c>
      <c r="H104" s="5" t="s">
        <v>110</v>
      </c>
      <c r="I104" s="7">
        <v>1</v>
      </c>
      <c r="J104" s="7">
        <v>139</v>
      </c>
      <c r="K104" s="5" t="s">
        <v>254</v>
      </c>
      <c r="L104" s="5" t="s">
        <v>111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3" x14ac:dyDescent="0.15">
      <c r="A105" s="6">
        <v>44865</v>
      </c>
      <c r="B105" s="5" t="s">
        <v>114</v>
      </c>
      <c r="C105" s="5" t="s">
        <v>255</v>
      </c>
      <c r="D105" s="5" t="s">
        <v>293</v>
      </c>
      <c r="E105" s="7">
        <v>15</v>
      </c>
      <c r="F105" s="5">
        <v>2</v>
      </c>
      <c r="G105" s="5" t="s">
        <v>109</v>
      </c>
      <c r="H105" s="5" t="s">
        <v>110</v>
      </c>
      <c r="I105" s="7">
        <v>1</v>
      </c>
      <c r="J105" s="7">
        <v>90</v>
      </c>
      <c r="K105" s="5" t="s">
        <v>256</v>
      </c>
      <c r="L105" s="5" t="s">
        <v>111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3" x14ac:dyDescent="0.15">
      <c r="A106" s="16">
        <v>44607</v>
      </c>
      <c r="B106" s="17" t="s">
        <v>112</v>
      </c>
      <c r="C106" s="17" t="s">
        <v>71</v>
      </c>
      <c r="D106" s="17" t="s">
        <v>257</v>
      </c>
      <c r="E106" s="17">
        <v>32</v>
      </c>
      <c r="F106" s="17">
        <v>32</v>
      </c>
      <c r="G106" s="17" t="s">
        <v>162</v>
      </c>
      <c r="H106" s="17" t="s">
        <v>110</v>
      </c>
      <c r="K106" s="17" t="s">
        <v>258</v>
      </c>
      <c r="L106" s="17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9"/>
  <sheetViews>
    <sheetView tabSelected="1" topLeftCell="A63" workbookViewId="0">
      <selection activeCell="D105" sqref="D105"/>
    </sheetView>
  </sheetViews>
  <sheetFormatPr baseColWidth="10" defaultColWidth="12.6640625" defaultRowHeight="15.75" customHeight="1" x14ac:dyDescent="0.15"/>
  <sheetData>
    <row r="1" spans="1:27" ht="15.75" customHeight="1" x14ac:dyDescent="0.15">
      <c r="A1" s="18" t="s">
        <v>0</v>
      </c>
      <c r="B1" s="18" t="s">
        <v>1</v>
      </c>
      <c r="C1" s="18" t="s">
        <v>98</v>
      </c>
      <c r="D1" s="18" t="s">
        <v>259</v>
      </c>
      <c r="E1" s="18" t="s">
        <v>260</v>
      </c>
      <c r="F1" s="18" t="s">
        <v>261</v>
      </c>
      <c r="G1" s="18" t="s">
        <v>262</v>
      </c>
      <c r="H1" s="18" t="s">
        <v>7</v>
      </c>
      <c r="I1" s="18" t="s">
        <v>263</v>
      </c>
      <c r="J1" s="18" t="s">
        <v>264</v>
      </c>
      <c r="K1" s="18" t="s">
        <v>265</v>
      </c>
      <c r="L1" s="18" t="s">
        <v>266</v>
      </c>
      <c r="M1" s="18" t="s">
        <v>267</v>
      </c>
      <c r="N1" s="18" t="s">
        <v>268</v>
      </c>
      <c r="O1" s="18" t="s">
        <v>269</v>
      </c>
      <c r="P1" s="18" t="s">
        <v>270</v>
      </c>
      <c r="Q1" s="18" t="s">
        <v>271</v>
      </c>
      <c r="R1" s="18" t="s">
        <v>272</v>
      </c>
      <c r="S1" s="18" t="s">
        <v>273</v>
      </c>
      <c r="T1" s="18" t="s">
        <v>274</v>
      </c>
      <c r="U1" s="18" t="s">
        <v>275</v>
      </c>
      <c r="V1" s="18" t="s">
        <v>276</v>
      </c>
      <c r="W1" s="18" t="s">
        <v>277</v>
      </c>
      <c r="X1" s="18" t="s">
        <v>278</v>
      </c>
      <c r="Y1" s="18" t="s">
        <v>279</v>
      </c>
      <c r="Z1" s="18" t="s">
        <v>280</v>
      </c>
      <c r="AA1" s="5"/>
    </row>
    <row r="2" spans="1:27" ht="15.75" customHeight="1" x14ac:dyDescent="0.15">
      <c r="A2" s="19">
        <v>44981</v>
      </c>
      <c r="B2" s="12" t="s">
        <v>281</v>
      </c>
      <c r="C2" s="12" t="s">
        <v>108</v>
      </c>
      <c r="D2" s="19">
        <f t="array" ref="D2">INDEX(Outplants!A$2:A$1000,MATCH(C2,Outplants!C$2:C$1000))</f>
        <v>44928</v>
      </c>
      <c r="E2" s="8">
        <v>3</v>
      </c>
      <c r="F2" s="8">
        <v>3</v>
      </c>
      <c r="G2" s="12"/>
      <c r="H2" s="12"/>
      <c r="I2" s="8">
        <v>100</v>
      </c>
      <c r="J2" s="8">
        <v>100</v>
      </c>
      <c r="K2" s="8">
        <v>100</v>
      </c>
      <c r="L2" s="8"/>
      <c r="M2" s="8"/>
      <c r="N2" s="8"/>
      <c r="O2" s="8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5"/>
    </row>
    <row r="3" spans="1:27" ht="15.75" customHeight="1" x14ac:dyDescent="0.15">
      <c r="A3" s="19">
        <v>44985</v>
      </c>
      <c r="B3" s="12" t="s">
        <v>112</v>
      </c>
      <c r="C3" s="12" t="s">
        <v>113</v>
      </c>
      <c r="D3" s="19">
        <f t="array" ref="D3">INDEX(Outplants!A$2:A$1000,MATCH(C3,Outplants!C$2:C$1000))</f>
        <v>44928</v>
      </c>
      <c r="E3" s="8">
        <v>7</v>
      </c>
      <c r="F3" s="8">
        <v>7</v>
      </c>
      <c r="G3" s="12"/>
      <c r="H3" s="12"/>
      <c r="I3" s="8">
        <v>90</v>
      </c>
      <c r="J3" s="8">
        <v>100</v>
      </c>
      <c r="K3" s="8">
        <v>100</v>
      </c>
      <c r="L3" s="8">
        <v>100</v>
      </c>
      <c r="M3" s="8">
        <v>100</v>
      </c>
      <c r="N3" s="8">
        <v>100</v>
      </c>
      <c r="O3" s="8">
        <v>100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5"/>
    </row>
    <row r="4" spans="1:27" ht="15.75" customHeight="1" x14ac:dyDescent="0.15">
      <c r="A4" s="19">
        <v>44984</v>
      </c>
      <c r="B4" s="12" t="s">
        <v>114</v>
      </c>
      <c r="C4" s="12" t="s">
        <v>115</v>
      </c>
      <c r="D4" s="19">
        <f t="array" ref="D4">INDEX(Outplants!A$2:A$1000,MATCH(C4,Outplants!C$2:C$1000))</f>
        <v>44928</v>
      </c>
      <c r="E4" s="12">
        <f t="shared" ref="E4:E15" si="0">F4</f>
        <v>7</v>
      </c>
      <c r="F4" s="8">
        <v>7</v>
      </c>
      <c r="G4" s="12"/>
      <c r="H4" s="12"/>
      <c r="I4" s="8">
        <v>100</v>
      </c>
      <c r="J4" s="8">
        <v>100</v>
      </c>
      <c r="K4" s="8">
        <v>100</v>
      </c>
      <c r="L4" s="8">
        <v>100</v>
      </c>
      <c r="M4" s="8">
        <v>100</v>
      </c>
      <c r="N4" s="8">
        <v>50</v>
      </c>
      <c r="O4" s="8">
        <v>80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5"/>
    </row>
    <row r="5" spans="1:27" ht="15.75" customHeight="1" x14ac:dyDescent="0.15">
      <c r="A5" s="19">
        <v>44984</v>
      </c>
      <c r="B5" s="12" t="s">
        <v>114</v>
      </c>
      <c r="C5" s="12" t="s">
        <v>117</v>
      </c>
      <c r="D5" s="19">
        <f t="array" ref="D5">INDEX(Outplants!A$2:A$1000,MATCH(C5,Outplants!C$2:C$1000))</f>
        <v>44865</v>
      </c>
      <c r="E5" s="12">
        <f t="shared" si="0"/>
        <v>6</v>
      </c>
      <c r="F5" s="8">
        <v>6</v>
      </c>
      <c r="G5" s="12"/>
      <c r="H5" s="12"/>
      <c r="I5" s="8">
        <v>50</v>
      </c>
      <c r="J5" s="8">
        <v>30</v>
      </c>
      <c r="K5" s="8">
        <v>70</v>
      </c>
      <c r="L5" s="8">
        <v>60</v>
      </c>
      <c r="M5" s="8">
        <v>50</v>
      </c>
      <c r="N5" s="8">
        <v>70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5"/>
    </row>
    <row r="6" spans="1:27" ht="15.75" customHeight="1" x14ac:dyDescent="0.15">
      <c r="A6" s="19">
        <v>44981</v>
      </c>
      <c r="B6" s="12" t="s">
        <v>281</v>
      </c>
      <c r="C6" s="12" t="s">
        <v>282</v>
      </c>
      <c r="D6" s="19">
        <f t="array" ref="D6">INDEX(Outplants!A$2:A$1000,MATCH(C6,Outplants!C$2:C$1000))</f>
        <v>44865</v>
      </c>
      <c r="E6" s="12">
        <f t="shared" si="0"/>
        <v>3</v>
      </c>
      <c r="F6" s="8">
        <v>3</v>
      </c>
      <c r="G6" s="12" t="s">
        <v>283</v>
      </c>
      <c r="H6" s="12"/>
      <c r="I6" s="8">
        <v>100</v>
      </c>
      <c r="J6" s="8">
        <v>90</v>
      </c>
      <c r="K6" s="8">
        <v>100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5"/>
    </row>
    <row r="7" spans="1:27" ht="15.75" customHeight="1" x14ac:dyDescent="0.15">
      <c r="A7" s="19">
        <v>44984</v>
      </c>
      <c r="B7" s="12" t="s">
        <v>114</v>
      </c>
      <c r="C7" s="12" t="s">
        <v>118</v>
      </c>
      <c r="D7" s="19">
        <f t="array" ref="D7">INDEX(Outplants!A$2:A$1000,MATCH(C7,Outplants!C$2:C$1000))</f>
        <v>44865</v>
      </c>
      <c r="E7" s="12">
        <f t="shared" si="0"/>
        <v>11</v>
      </c>
      <c r="F7" s="8">
        <v>11</v>
      </c>
      <c r="G7" s="12"/>
      <c r="H7" s="12" t="s">
        <v>284</v>
      </c>
      <c r="I7" s="8">
        <v>50</v>
      </c>
      <c r="J7" s="8">
        <v>50</v>
      </c>
      <c r="K7" s="8">
        <v>50</v>
      </c>
      <c r="L7" s="8">
        <v>20</v>
      </c>
      <c r="M7" s="8">
        <v>60</v>
      </c>
      <c r="N7" s="8">
        <v>60</v>
      </c>
      <c r="O7" s="8">
        <v>40</v>
      </c>
      <c r="P7" s="8">
        <v>40</v>
      </c>
      <c r="Q7" s="8">
        <v>50</v>
      </c>
      <c r="R7" s="8">
        <v>70</v>
      </c>
      <c r="S7" s="8">
        <v>60</v>
      </c>
      <c r="T7" s="12"/>
      <c r="U7" s="12"/>
      <c r="V7" s="12"/>
      <c r="W7" s="12"/>
      <c r="X7" s="12"/>
      <c r="Y7" s="12"/>
      <c r="Z7" s="12"/>
      <c r="AA7" s="5"/>
    </row>
    <row r="8" spans="1:27" ht="15.75" customHeight="1" x14ac:dyDescent="0.15">
      <c r="A8" s="19">
        <v>44985</v>
      </c>
      <c r="B8" s="12" t="s">
        <v>112</v>
      </c>
      <c r="C8" s="12" t="s">
        <v>121</v>
      </c>
      <c r="D8" s="19">
        <f t="array" ref="D8">INDEX(Outplants!A$2:A$1000,MATCH(C8,Outplants!C$2:C$1000))</f>
        <v>44865</v>
      </c>
      <c r="E8" s="12">
        <f t="shared" si="0"/>
        <v>8</v>
      </c>
      <c r="F8" s="8">
        <v>8</v>
      </c>
      <c r="G8" s="12"/>
      <c r="H8" s="12" t="s">
        <v>285</v>
      </c>
      <c r="I8" s="8">
        <v>70</v>
      </c>
      <c r="J8" s="8">
        <v>100</v>
      </c>
      <c r="K8" s="8">
        <v>100</v>
      </c>
      <c r="L8" s="8">
        <v>100</v>
      </c>
      <c r="M8" s="8">
        <v>100</v>
      </c>
      <c r="N8" s="8">
        <v>100</v>
      </c>
      <c r="O8" s="8">
        <v>100</v>
      </c>
      <c r="P8" s="8">
        <v>100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5"/>
    </row>
    <row r="9" spans="1:27" ht="15.75" customHeight="1" x14ac:dyDescent="0.15">
      <c r="A9" s="19">
        <v>44981</v>
      </c>
      <c r="B9" s="12" t="s">
        <v>281</v>
      </c>
      <c r="C9" s="12" t="s">
        <v>122</v>
      </c>
      <c r="D9" s="19">
        <f t="array" ref="D9">INDEX(Outplants!A$2:A$1000,MATCH(C9,Outplants!C$2:C$1000))</f>
        <v>44865</v>
      </c>
      <c r="E9" s="12">
        <f t="shared" si="0"/>
        <v>6</v>
      </c>
      <c r="F9" s="8">
        <v>6</v>
      </c>
      <c r="G9" s="12"/>
      <c r="H9" s="12"/>
      <c r="I9" s="8">
        <v>100</v>
      </c>
      <c r="J9" s="8">
        <v>100</v>
      </c>
      <c r="K9" s="8">
        <v>100</v>
      </c>
      <c r="L9" s="8">
        <v>100</v>
      </c>
      <c r="M9" s="8">
        <v>100</v>
      </c>
      <c r="N9" s="8">
        <v>100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5"/>
    </row>
    <row r="10" spans="1:27" ht="15.75" customHeight="1" x14ac:dyDescent="0.15">
      <c r="A10" s="19">
        <v>44985</v>
      </c>
      <c r="B10" s="12" t="s">
        <v>112</v>
      </c>
      <c r="C10" s="12" t="s">
        <v>123</v>
      </c>
      <c r="D10" s="19">
        <f t="array" ref="D10">INDEX(Outplants!A$2:A$1000,MATCH(C10,Outplants!C$2:C$1000))</f>
        <v>44865</v>
      </c>
      <c r="E10" s="12">
        <f t="shared" si="0"/>
        <v>5</v>
      </c>
      <c r="F10" s="8">
        <v>5</v>
      </c>
      <c r="G10" s="12"/>
      <c r="H10" s="12"/>
      <c r="I10" s="8">
        <v>100</v>
      </c>
      <c r="J10" s="8">
        <v>100</v>
      </c>
      <c r="K10" s="8">
        <v>100</v>
      </c>
      <c r="L10" s="8">
        <v>90</v>
      </c>
      <c r="M10" s="8">
        <v>70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5"/>
    </row>
    <row r="11" spans="1:27" ht="15.75" customHeight="1" x14ac:dyDescent="0.15">
      <c r="A11" s="19">
        <v>44981</v>
      </c>
      <c r="B11" s="12" t="s">
        <v>281</v>
      </c>
      <c r="C11" s="12" t="s">
        <v>127</v>
      </c>
      <c r="D11" s="20">
        <f t="array" ref="D11">INDEX(Outplants!A$2:A$1000,MATCH(C11,Outplants!C$2:C$1000))</f>
        <v>44942</v>
      </c>
      <c r="E11" s="12">
        <f t="shared" si="0"/>
        <v>5</v>
      </c>
      <c r="F11" s="8">
        <v>5</v>
      </c>
      <c r="G11" s="12" t="s">
        <v>286</v>
      </c>
      <c r="H11" s="12"/>
      <c r="I11" s="8">
        <v>100</v>
      </c>
      <c r="J11" s="8">
        <v>100</v>
      </c>
      <c r="K11" s="8">
        <v>100</v>
      </c>
      <c r="L11" s="8">
        <v>95</v>
      </c>
      <c r="M11" s="8">
        <v>100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5"/>
    </row>
    <row r="12" spans="1:27" ht="15.75" customHeight="1" x14ac:dyDescent="0.15">
      <c r="A12" s="19">
        <v>44985</v>
      </c>
      <c r="B12" s="12" t="s">
        <v>112</v>
      </c>
      <c r="C12" s="12" t="s">
        <v>128</v>
      </c>
      <c r="D12" s="20">
        <f t="array" ref="D12">INDEX(Outplants!A$2:A$1000,MATCH(C12,Outplants!C$2:C$1000))</f>
        <v>44942</v>
      </c>
      <c r="E12" s="12">
        <f t="shared" si="0"/>
        <v>6</v>
      </c>
      <c r="F12" s="8">
        <v>6</v>
      </c>
      <c r="G12" s="12"/>
      <c r="H12" s="12"/>
      <c r="I12" s="8">
        <v>90</v>
      </c>
      <c r="J12" s="8">
        <v>100</v>
      </c>
      <c r="K12" s="8">
        <v>100</v>
      </c>
      <c r="L12" s="8">
        <v>100</v>
      </c>
      <c r="M12" s="8">
        <v>100</v>
      </c>
      <c r="N12" s="8">
        <v>100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5"/>
    </row>
    <row r="13" spans="1:27" ht="15.75" customHeight="1" x14ac:dyDescent="0.15">
      <c r="A13" s="19">
        <v>44984</v>
      </c>
      <c r="B13" s="12" t="s">
        <v>114</v>
      </c>
      <c r="C13" s="12" t="s">
        <v>129</v>
      </c>
      <c r="D13" s="20">
        <f t="array" ref="D13">INDEX(Outplants!A$2:A$1000,MATCH(C13,Outplants!C$2:C$1000))</f>
        <v>44942</v>
      </c>
      <c r="E13" s="12">
        <f t="shared" si="0"/>
        <v>5</v>
      </c>
      <c r="F13" s="8">
        <v>5</v>
      </c>
      <c r="G13" s="12"/>
      <c r="H13" s="12"/>
      <c r="I13" s="8">
        <v>100</v>
      </c>
      <c r="J13" s="8">
        <v>100</v>
      </c>
      <c r="K13" s="8">
        <v>100</v>
      </c>
      <c r="L13" s="8">
        <v>100</v>
      </c>
      <c r="M13" s="8">
        <v>50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5"/>
    </row>
    <row r="14" spans="1:27" ht="15.75" customHeight="1" x14ac:dyDescent="0.15">
      <c r="A14" s="19">
        <v>44981</v>
      </c>
      <c r="B14" s="12" t="s">
        <v>281</v>
      </c>
      <c r="C14" s="12" t="s">
        <v>130</v>
      </c>
      <c r="D14" s="20">
        <f t="array" ref="D14">INDEX(Outplants!A$2:A$1000,MATCH(C14,Outplants!C$2:C$1000))</f>
        <v>44942</v>
      </c>
      <c r="E14" s="12">
        <f t="shared" si="0"/>
        <v>4</v>
      </c>
      <c r="F14" s="8">
        <v>4</v>
      </c>
      <c r="G14" s="12"/>
      <c r="H14" s="12"/>
      <c r="I14" s="8">
        <v>95</v>
      </c>
      <c r="J14" s="8">
        <v>95</v>
      </c>
      <c r="K14" s="8">
        <v>100</v>
      </c>
      <c r="L14" s="8">
        <v>100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5"/>
    </row>
    <row r="15" spans="1:27" ht="15.75" customHeight="1" x14ac:dyDescent="0.15">
      <c r="A15" s="19">
        <v>44985</v>
      </c>
      <c r="B15" s="12" t="s">
        <v>112</v>
      </c>
      <c r="C15" s="12" t="s">
        <v>132</v>
      </c>
      <c r="D15" s="19">
        <f t="array" ref="D15">INDEX(Outplants!A$2:A$1000,MATCH(C15,Outplants!C$2:C$1000))</f>
        <v>44745</v>
      </c>
      <c r="E15" s="12">
        <f t="shared" si="0"/>
        <v>3</v>
      </c>
      <c r="F15" s="8">
        <v>3</v>
      </c>
      <c r="G15" s="12" t="s">
        <v>287</v>
      </c>
      <c r="H15" s="12"/>
      <c r="I15" s="8">
        <v>100</v>
      </c>
      <c r="J15" s="8">
        <v>80</v>
      </c>
      <c r="K15" s="8">
        <v>90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5"/>
    </row>
    <row r="16" spans="1:27" ht="15.75" customHeight="1" x14ac:dyDescent="0.15">
      <c r="A16" s="19">
        <v>44981</v>
      </c>
      <c r="B16" s="12" t="s">
        <v>281</v>
      </c>
      <c r="C16" s="12" t="s">
        <v>134</v>
      </c>
      <c r="D16" s="20">
        <f t="array" ref="D16">INDEX(Outplants!A$2:A$1000,MATCH(C16,Outplants!C$2:C$1000))</f>
        <v>44972</v>
      </c>
      <c r="E16" s="12">
        <v>6</v>
      </c>
      <c r="F16" s="8">
        <v>6</v>
      </c>
      <c r="G16" s="12"/>
      <c r="H16" s="12"/>
      <c r="I16" s="8">
        <v>100</v>
      </c>
      <c r="J16" s="8">
        <v>100</v>
      </c>
      <c r="K16" s="8">
        <v>95</v>
      </c>
      <c r="L16" s="8">
        <v>100</v>
      </c>
      <c r="M16" s="8">
        <v>100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5"/>
    </row>
    <row r="17" spans="1:27" ht="15.75" customHeight="1" x14ac:dyDescent="0.15">
      <c r="A17" s="19">
        <v>44985</v>
      </c>
      <c r="B17" s="5" t="s">
        <v>112</v>
      </c>
      <c r="C17" s="12" t="s">
        <v>135</v>
      </c>
      <c r="D17" s="20">
        <f t="array" ref="D17">INDEX(Outplants!A$2:A$1000,MATCH(C17,Outplants!C$2:C$1000))</f>
        <v>44972</v>
      </c>
      <c r="E17" s="12">
        <v>5</v>
      </c>
      <c r="F17" s="8">
        <v>5</v>
      </c>
      <c r="G17" s="12"/>
      <c r="H17" s="12"/>
      <c r="I17" s="8">
        <v>100</v>
      </c>
      <c r="J17" s="8">
        <v>100</v>
      </c>
      <c r="K17" s="8">
        <v>100</v>
      </c>
      <c r="L17" s="8">
        <v>70</v>
      </c>
      <c r="M17" s="8">
        <v>90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5"/>
    </row>
    <row r="18" spans="1:27" ht="15.75" customHeight="1" x14ac:dyDescent="0.15">
      <c r="A18" s="19">
        <v>44984</v>
      </c>
      <c r="B18" s="5" t="s">
        <v>114</v>
      </c>
      <c r="C18" s="12" t="s">
        <v>136</v>
      </c>
      <c r="D18" s="20">
        <f t="array" ref="D18">INDEX(Outplants!A$2:A$1000,MATCH(C18,Outplants!C$2:C$1000))</f>
        <v>44972</v>
      </c>
      <c r="E18" s="12">
        <v>3</v>
      </c>
      <c r="F18" s="8">
        <v>3</v>
      </c>
      <c r="G18" s="12" t="s">
        <v>288</v>
      </c>
      <c r="H18" s="12"/>
      <c r="I18" s="8">
        <v>60</v>
      </c>
      <c r="J18" s="8">
        <v>60</v>
      </c>
      <c r="K18" s="8">
        <v>70</v>
      </c>
      <c r="L18" s="8"/>
      <c r="M18" s="8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5"/>
    </row>
    <row r="19" spans="1:27" ht="15.75" customHeight="1" x14ac:dyDescent="0.15">
      <c r="A19" s="19">
        <v>44984</v>
      </c>
      <c r="B19" s="12" t="s">
        <v>114</v>
      </c>
      <c r="C19" s="12" t="s">
        <v>137</v>
      </c>
      <c r="D19" s="20">
        <f t="array" ref="D19">INDEX(Outplants!A$2:A$1000,MATCH(C19,Outplants!C$2:C$1000))</f>
        <v>44972</v>
      </c>
      <c r="E19" s="12">
        <f t="shared" ref="E19:E35" si="1">F19</f>
        <v>5</v>
      </c>
      <c r="F19" s="8">
        <v>5</v>
      </c>
      <c r="G19" s="12" t="s">
        <v>283</v>
      </c>
      <c r="H19" s="12"/>
      <c r="I19" s="8">
        <v>50</v>
      </c>
      <c r="J19" s="8">
        <v>50</v>
      </c>
      <c r="K19" s="8">
        <v>90</v>
      </c>
      <c r="L19" s="8">
        <v>100</v>
      </c>
      <c r="M19" s="8">
        <v>100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5"/>
    </row>
    <row r="20" spans="1:27" ht="15.75" customHeight="1" x14ac:dyDescent="0.15">
      <c r="A20" s="19">
        <v>44981</v>
      </c>
      <c r="B20" s="12" t="s">
        <v>281</v>
      </c>
      <c r="C20" s="12" t="s">
        <v>139</v>
      </c>
      <c r="D20" s="19">
        <f t="array" ref="D20">INDEX(Outplants!A$2:A$1000,MATCH(C20,Outplants!C$2:C$1000))</f>
        <v>44928</v>
      </c>
      <c r="E20" s="12">
        <f t="shared" si="1"/>
        <v>2</v>
      </c>
      <c r="F20" s="12">
        <v>2</v>
      </c>
      <c r="G20" s="12"/>
      <c r="H20" s="12"/>
      <c r="I20" s="12">
        <v>60</v>
      </c>
      <c r="J20" s="12">
        <v>50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5"/>
    </row>
    <row r="21" spans="1:27" ht="15.75" customHeight="1" x14ac:dyDescent="0.15">
      <c r="A21" s="19">
        <v>44985</v>
      </c>
      <c r="B21" s="12" t="s">
        <v>112</v>
      </c>
      <c r="C21" s="12" t="s">
        <v>140</v>
      </c>
      <c r="D21" s="19">
        <f t="array" ref="D21">INDEX(Outplants!A$2:A$1000,MATCH(C21,Outplants!C$2:C$1000))</f>
        <v>44928</v>
      </c>
      <c r="E21" s="12">
        <f t="shared" si="1"/>
        <v>1</v>
      </c>
      <c r="F21" s="8">
        <v>1</v>
      </c>
      <c r="G21" s="12"/>
      <c r="H21" s="12" t="s">
        <v>284</v>
      </c>
      <c r="I21" s="8">
        <v>100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5"/>
    </row>
    <row r="22" spans="1:27" ht="15.75" customHeight="1" x14ac:dyDescent="0.15">
      <c r="A22" s="19">
        <v>44984</v>
      </c>
      <c r="B22" s="12" t="s">
        <v>114</v>
      </c>
      <c r="C22" s="12" t="s">
        <v>141</v>
      </c>
      <c r="D22" s="19">
        <f t="array" ref="D22">INDEX(Outplants!A$2:A$1000,MATCH(C22,Outplants!C$2:C$1000))</f>
        <v>44928</v>
      </c>
      <c r="E22" s="12">
        <f t="shared" si="1"/>
        <v>3</v>
      </c>
      <c r="F22" s="8">
        <v>3</v>
      </c>
      <c r="G22" s="12"/>
      <c r="H22" s="12"/>
      <c r="I22" s="8">
        <v>100</v>
      </c>
      <c r="J22" s="8">
        <v>90</v>
      </c>
      <c r="K22" s="8">
        <v>95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5"/>
    </row>
    <row r="23" spans="1:27" ht="15.75" customHeight="1" x14ac:dyDescent="0.15">
      <c r="A23" s="19">
        <v>44985</v>
      </c>
      <c r="B23" s="12" t="s">
        <v>112</v>
      </c>
      <c r="C23" s="12" t="s">
        <v>143</v>
      </c>
      <c r="D23" s="20">
        <f t="array" ref="D23">INDEX(Outplants!A$2:A$1000,MATCH(C23,Outplants!C$2:C$1000))</f>
        <v>44960</v>
      </c>
      <c r="E23" s="12">
        <f t="shared" si="1"/>
        <v>3</v>
      </c>
      <c r="F23" s="8">
        <v>3</v>
      </c>
      <c r="G23" s="12"/>
      <c r="H23" s="12"/>
      <c r="I23" s="8">
        <v>100</v>
      </c>
      <c r="J23" s="8">
        <v>100</v>
      </c>
      <c r="K23" s="8">
        <v>90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5"/>
    </row>
    <row r="24" spans="1:27" ht="15.75" customHeight="1" x14ac:dyDescent="0.15">
      <c r="A24" s="19">
        <v>44984</v>
      </c>
      <c r="B24" s="12" t="s">
        <v>114</v>
      </c>
      <c r="C24" s="12" t="s">
        <v>144</v>
      </c>
      <c r="D24" s="20">
        <f t="array" ref="D24">INDEX(Outplants!A$2:A$1000,MATCH(C24,Outplants!C$2:C$1000))</f>
        <v>44960</v>
      </c>
      <c r="E24" s="12">
        <f t="shared" si="1"/>
        <v>3</v>
      </c>
      <c r="F24" s="8">
        <v>3</v>
      </c>
      <c r="G24" s="12"/>
      <c r="H24" s="12"/>
      <c r="I24" s="8">
        <v>10</v>
      </c>
      <c r="J24" s="8">
        <v>60</v>
      </c>
      <c r="K24" s="8">
        <v>60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5"/>
    </row>
    <row r="25" spans="1:27" ht="15.75" customHeight="1" x14ac:dyDescent="0.15">
      <c r="A25" s="19">
        <v>44985</v>
      </c>
      <c r="B25" s="12" t="s">
        <v>112</v>
      </c>
      <c r="C25" s="12" t="s">
        <v>145</v>
      </c>
      <c r="D25" s="20">
        <f t="array" ref="D25">INDEX(Outplants!A$2:A$1000,MATCH(C25,Outplants!C$2:C$1000))</f>
        <v>44960</v>
      </c>
      <c r="E25" s="12">
        <f t="shared" si="1"/>
        <v>9</v>
      </c>
      <c r="F25" s="8">
        <v>9</v>
      </c>
      <c r="G25" s="12"/>
      <c r="H25" s="12"/>
      <c r="I25" s="8">
        <v>80</v>
      </c>
      <c r="J25" s="8">
        <v>80</v>
      </c>
      <c r="K25" s="8">
        <v>80</v>
      </c>
      <c r="L25" s="8">
        <v>90</v>
      </c>
      <c r="M25" s="8">
        <v>90</v>
      </c>
      <c r="N25" s="8">
        <v>90</v>
      </c>
      <c r="O25" s="8">
        <v>100</v>
      </c>
      <c r="P25" s="8">
        <v>100</v>
      </c>
      <c r="Q25" s="8">
        <v>100</v>
      </c>
      <c r="R25" s="12"/>
      <c r="S25" s="12"/>
      <c r="T25" s="12"/>
      <c r="U25" s="12"/>
      <c r="V25" s="12"/>
      <c r="W25" s="12"/>
      <c r="X25" s="12"/>
      <c r="Y25" s="12"/>
      <c r="Z25" s="12"/>
      <c r="AA25" s="5"/>
    </row>
    <row r="26" spans="1:27" ht="15.75" customHeight="1" x14ac:dyDescent="0.15">
      <c r="A26" s="19">
        <v>44985</v>
      </c>
      <c r="B26" s="12" t="s">
        <v>112</v>
      </c>
      <c r="C26" s="12" t="s">
        <v>147</v>
      </c>
      <c r="D26" s="20">
        <f t="array" ref="D26">INDEX(Outplants!A$2:A$1000,MATCH(C26,Outplants!C$2:C$1000))</f>
        <v>44942</v>
      </c>
      <c r="E26" s="12">
        <f t="shared" si="1"/>
        <v>6</v>
      </c>
      <c r="F26" s="8">
        <v>6</v>
      </c>
      <c r="G26" s="12"/>
      <c r="H26" s="12"/>
      <c r="I26" s="8">
        <v>70</v>
      </c>
      <c r="J26" s="8">
        <v>90</v>
      </c>
      <c r="K26" s="8">
        <v>100</v>
      </c>
      <c r="L26" s="8">
        <v>100</v>
      </c>
      <c r="M26" s="8">
        <v>100</v>
      </c>
      <c r="N26" s="8">
        <v>100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5"/>
    </row>
    <row r="27" spans="1:27" ht="15.75" customHeight="1" x14ac:dyDescent="0.15">
      <c r="A27" s="19">
        <v>44984</v>
      </c>
      <c r="B27" s="12" t="s">
        <v>114</v>
      </c>
      <c r="C27" s="12" t="s">
        <v>148</v>
      </c>
      <c r="D27" s="20">
        <f t="array" ref="D27">INDEX(Outplants!A$2:A$1000,MATCH(C27,Outplants!C$2:C$1000))</f>
        <v>44942</v>
      </c>
      <c r="E27" s="12">
        <f t="shared" si="1"/>
        <v>4</v>
      </c>
      <c r="F27" s="8">
        <v>4</v>
      </c>
      <c r="G27" s="12"/>
      <c r="H27" s="12"/>
      <c r="I27" s="8">
        <v>90</v>
      </c>
      <c r="J27" s="8">
        <v>60</v>
      </c>
      <c r="K27" s="8">
        <v>100</v>
      </c>
      <c r="L27" s="8">
        <v>100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5"/>
    </row>
    <row r="28" spans="1:27" ht="15.75" customHeight="1" x14ac:dyDescent="0.15">
      <c r="A28" s="19">
        <v>44985</v>
      </c>
      <c r="B28" s="12" t="s">
        <v>112</v>
      </c>
      <c r="C28" s="12" t="s">
        <v>149</v>
      </c>
      <c r="D28" s="20">
        <f t="array" ref="D28">INDEX(Outplants!A$2:A$1000,MATCH(C28,Outplants!C$2:C$1000))</f>
        <v>44942</v>
      </c>
      <c r="E28" s="12">
        <f t="shared" si="1"/>
        <v>4</v>
      </c>
      <c r="F28" s="8">
        <v>4</v>
      </c>
      <c r="G28" s="12"/>
      <c r="H28" s="12"/>
      <c r="I28" s="8">
        <v>100</v>
      </c>
      <c r="J28" s="8">
        <v>100</v>
      </c>
      <c r="K28" s="8">
        <v>100</v>
      </c>
      <c r="L28" s="8">
        <v>90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5"/>
    </row>
    <row r="29" spans="1:27" ht="15.75" customHeight="1" x14ac:dyDescent="0.15">
      <c r="A29" s="19">
        <v>44981</v>
      </c>
      <c r="B29" s="12" t="s">
        <v>281</v>
      </c>
      <c r="C29" s="12" t="s">
        <v>150</v>
      </c>
      <c r="D29" s="20">
        <f t="array" ref="D29">INDEX(Outplants!A$2:A$1000,MATCH(C29,Outplants!C$2:C$1000))</f>
        <v>44942</v>
      </c>
      <c r="E29" s="12">
        <f t="shared" si="1"/>
        <v>5</v>
      </c>
      <c r="F29" s="8">
        <v>5</v>
      </c>
      <c r="G29" s="12" t="s">
        <v>286</v>
      </c>
      <c r="H29" s="12"/>
      <c r="I29" s="8">
        <v>100</v>
      </c>
      <c r="J29" s="8">
        <v>90</v>
      </c>
      <c r="K29" s="8">
        <v>100</v>
      </c>
      <c r="L29" s="8">
        <v>100</v>
      </c>
      <c r="M29" s="8">
        <v>100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5"/>
    </row>
    <row r="30" spans="1:27" ht="15.75" customHeight="1" x14ac:dyDescent="0.15">
      <c r="A30" s="19">
        <v>44981</v>
      </c>
      <c r="B30" s="12" t="s">
        <v>281</v>
      </c>
      <c r="C30" s="12" t="s">
        <v>152</v>
      </c>
      <c r="D30" s="20">
        <f t="array" ref="D30">INDEX(Outplants!A$2:A$1000,MATCH(C30,Outplants!C$2:C$1000))</f>
        <v>44939</v>
      </c>
      <c r="E30" s="12">
        <f t="shared" si="1"/>
        <v>5</v>
      </c>
      <c r="F30" s="8">
        <v>5</v>
      </c>
      <c r="G30" s="12"/>
      <c r="H30" s="12"/>
      <c r="I30" s="8">
        <v>95</v>
      </c>
      <c r="J30" s="8">
        <v>95</v>
      </c>
      <c r="K30" s="8">
        <v>90</v>
      </c>
      <c r="L30" s="8">
        <v>100</v>
      </c>
      <c r="M30" s="8">
        <v>100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5"/>
    </row>
    <row r="31" spans="1:27" ht="15.75" customHeight="1" x14ac:dyDescent="0.15">
      <c r="A31" s="19">
        <v>44984</v>
      </c>
      <c r="B31" s="12" t="s">
        <v>114</v>
      </c>
      <c r="C31" s="12" t="s">
        <v>153</v>
      </c>
      <c r="D31" s="20">
        <f t="array" ref="D31">INDEX(Outplants!A$2:A$1000,MATCH(C31,Outplants!C$2:C$1000))</f>
        <v>44939</v>
      </c>
      <c r="E31" s="12">
        <f t="shared" si="1"/>
        <v>1</v>
      </c>
      <c r="F31" s="8">
        <v>1</v>
      </c>
      <c r="G31" s="12"/>
      <c r="H31" s="12"/>
      <c r="I31" s="8">
        <v>100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5"/>
    </row>
    <row r="32" spans="1:27" ht="15.75" customHeight="1" x14ac:dyDescent="0.15">
      <c r="A32" s="19">
        <v>44985</v>
      </c>
      <c r="B32" s="12" t="s">
        <v>112</v>
      </c>
      <c r="C32" s="12" t="s">
        <v>154</v>
      </c>
      <c r="D32" s="20">
        <f t="array" ref="D32">INDEX(Outplants!A$2:A$1000,MATCH(C32,Outplants!C$2:C$1000))</f>
        <v>44939</v>
      </c>
      <c r="E32" s="12">
        <f t="shared" si="1"/>
        <v>4</v>
      </c>
      <c r="F32" s="8">
        <v>4</v>
      </c>
      <c r="G32" s="12"/>
      <c r="H32" s="12" t="s">
        <v>285</v>
      </c>
      <c r="I32" s="8">
        <v>100</v>
      </c>
      <c r="J32" s="8">
        <v>100</v>
      </c>
      <c r="K32" s="8">
        <v>100</v>
      </c>
      <c r="L32" s="8">
        <v>100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5"/>
    </row>
    <row r="33" spans="1:27" ht="15.75" customHeight="1" x14ac:dyDescent="0.15">
      <c r="A33" s="19">
        <v>44984</v>
      </c>
      <c r="B33" s="12" t="s">
        <v>114</v>
      </c>
      <c r="C33" s="12" t="s">
        <v>155</v>
      </c>
      <c r="D33" s="20">
        <f t="array" ref="D33">INDEX(Outplants!A$2:A$1000,MATCH(C33,Outplants!C$2:C$1000))</f>
        <v>44939</v>
      </c>
      <c r="E33" s="12">
        <f t="shared" si="1"/>
        <v>6</v>
      </c>
      <c r="F33" s="8">
        <v>6</v>
      </c>
      <c r="G33" s="12"/>
      <c r="H33" s="12"/>
      <c r="I33" s="8">
        <v>70</v>
      </c>
      <c r="J33" s="8">
        <v>100</v>
      </c>
      <c r="K33" s="8">
        <v>100</v>
      </c>
      <c r="L33" s="8">
        <v>100</v>
      </c>
      <c r="M33" s="8">
        <v>100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5"/>
    </row>
    <row r="34" spans="1:27" ht="15.75" customHeight="1" x14ac:dyDescent="0.15">
      <c r="A34" s="19">
        <v>44985</v>
      </c>
      <c r="B34" s="12" t="s">
        <v>112</v>
      </c>
      <c r="C34" s="12" t="s">
        <v>156</v>
      </c>
      <c r="D34" s="20">
        <f t="array" ref="D34">INDEX(Outplants!A$2:A$1000,MATCH(C34,Outplants!C$2:C$1000))</f>
        <v>44939</v>
      </c>
      <c r="E34" s="12">
        <f t="shared" si="1"/>
        <v>3</v>
      </c>
      <c r="F34" s="8">
        <v>3</v>
      </c>
      <c r="G34" s="12"/>
      <c r="H34" s="12"/>
      <c r="I34" s="8">
        <v>90</v>
      </c>
      <c r="J34" s="8">
        <v>90</v>
      </c>
      <c r="K34" s="8">
        <v>60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5"/>
    </row>
    <row r="35" spans="1:27" ht="15.75" customHeight="1" x14ac:dyDescent="0.15">
      <c r="A35" s="19">
        <v>44984</v>
      </c>
      <c r="B35" s="12" t="s">
        <v>114</v>
      </c>
      <c r="C35" s="12" t="s">
        <v>157</v>
      </c>
      <c r="D35" s="19">
        <f t="array" ref="D35">INDEX(Outplants!A$2:A$1000,MATCH(C35,Outplants!C$2:C$1000))</f>
        <v>44862</v>
      </c>
      <c r="E35" s="12">
        <f t="shared" si="1"/>
        <v>8</v>
      </c>
      <c r="F35" s="8">
        <v>8</v>
      </c>
      <c r="G35" s="12"/>
      <c r="H35" s="12" t="s">
        <v>285</v>
      </c>
      <c r="I35" s="8">
        <v>100</v>
      </c>
      <c r="J35" s="8">
        <v>50</v>
      </c>
      <c r="K35" s="8">
        <v>50</v>
      </c>
      <c r="L35" s="8">
        <v>50</v>
      </c>
      <c r="M35" s="8">
        <v>20</v>
      </c>
      <c r="N35" s="8">
        <v>20</v>
      </c>
      <c r="O35" s="8">
        <v>20</v>
      </c>
      <c r="P35" s="8">
        <v>20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5"/>
    </row>
    <row r="36" spans="1:27" ht="15.75" customHeight="1" x14ac:dyDescent="0.15">
      <c r="A36" s="19">
        <v>44981</v>
      </c>
      <c r="B36" s="12" t="s">
        <v>281</v>
      </c>
      <c r="C36" s="12" t="s">
        <v>159</v>
      </c>
      <c r="D36" s="19">
        <f t="array" ref="D36">INDEX(Outplants!A$2:A$1000,MATCH(C36,Outplants!C$2:C$1000))</f>
        <v>44869</v>
      </c>
      <c r="E36" s="12">
        <f>VLOOKUP(C36,Outplants!D$2:H$192,3,FALSE)</f>
        <v>12</v>
      </c>
      <c r="F36" s="8">
        <v>8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5"/>
    </row>
    <row r="37" spans="1:27" ht="15.75" customHeight="1" x14ac:dyDescent="0.15">
      <c r="A37" s="19">
        <v>44984</v>
      </c>
      <c r="B37" s="12" t="s">
        <v>114</v>
      </c>
      <c r="C37" s="12" t="s">
        <v>161</v>
      </c>
      <c r="D37" s="19">
        <f t="array" ref="D37">INDEX(Outplants!A$2:A$1000,MATCH(C37,Outplants!C$2:C$1000))</f>
        <v>44869</v>
      </c>
      <c r="E37" s="12">
        <f>VLOOKUP(C37,Outplants!D$2:H$192,3,FALSE)</f>
        <v>20</v>
      </c>
      <c r="F37" s="8">
        <v>3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5"/>
    </row>
    <row r="38" spans="1:27" ht="15.75" customHeight="1" x14ac:dyDescent="0.15">
      <c r="A38" s="19">
        <v>44985</v>
      </c>
      <c r="B38" s="12" t="s">
        <v>112</v>
      </c>
      <c r="C38" s="12" t="s">
        <v>163</v>
      </c>
      <c r="D38" s="19">
        <f t="array" ref="D38">INDEX(Outplants!A$2:A$1000,MATCH(C38,Outplants!C$2:C$1000))</f>
        <v>44745</v>
      </c>
      <c r="E38" s="12">
        <f>VLOOKUP(C38,Outplants!D$2:H$192,3,FALSE)</f>
        <v>12</v>
      </c>
      <c r="F38" s="8">
        <v>11</v>
      </c>
      <c r="G38" s="12"/>
      <c r="H38" s="22" t="s">
        <v>289</v>
      </c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5"/>
    </row>
    <row r="39" spans="1:27" ht="15.75" customHeight="1" x14ac:dyDescent="0.15">
      <c r="A39" s="19">
        <v>44981</v>
      </c>
      <c r="B39" s="12" t="s">
        <v>281</v>
      </c>
      <c r="C39" s="12" t="s">
        <v>170</v>
      </c>
      <c r="D39" s="19">
        <f t="array" ref="D39">INDEX(Outplants!A$2:A$1000,MATCH(C39,Outplants!C$2:C$1000))</f>
        <v>44869</v>
      </c>
      <c r="E39" s="12">
        <f>VLOOKUP(C39,Outplants!D$2:H$192,3,FALSE)</f>
        <v>10</v>
      </c>
      <c r="F39" s="8">
        <v>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5"/>
    </row>
    <row r="40" spans="1:27" ht="15.75" customHeight="1" x14ac:dyDescent="0.15">
      <c r="A40" s="19">
        <v>44984</v>
      </c>
      <c r="B40" s="12" t="s">
        <v>114</v>
      </c>
      <c r="C40" s="12" t="s">
        <v>171</v>
      </c>
      <c r="D40" s="19">
        <f t="array" ref="D40">INDEX(Outplants!A$2:A$1000,MATCH(C40,Outplants!C$2:C$1000))</f>
        <v>44869</v>
      </c>
      <c r="E40" s="12">
        <f>VLOOKUP(C40,Outplants!D$2:H$192,3,FALSE)</f>
        <v>20</v>
      </c>
      <c r="F40" s="8">
        <v>5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5"/>
    </row>
    <row r="41" spans="1:27" ht="15.75" customHeight="1" x14ac:dyDescent="0.15">
      <c r="A41" s="19">
        <v>44981</v>
      </c>
      <c r="B41" s="12" t="s">
        <v>281</v>
      </c>
      <c r="C41" s="12" t="s">
        <v>173</v>
      </c>
      <c r="D41" s="19">
        <f t="array" ref="D41">INDEX(Outplants!A$2:A$1000,MATCH(C41,Outplants!C$2:C$1000))</f>
        <v>44858</v>
      </c>
      <c r="E41" s="12">
        <f>VLOOKUP(C41,Outplants!D$2:H$192,3,FALSE)</f>
        <v>15</v>
      </c>
      <c r="F41" s="8">
        <v>15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5"/>
    </row>
    <row r="42" spans="1:27" ht="15.75" customHeight="1" x14ac:dyDescent="0.15">
      <c r="A42" s="19">
        <v>44985</v>
      </c>
      <c r="B42" s="12" t="s">
        <v>112</v>
      </c>
      <c r="C42" s="12" t="s">
        <v>174</v>
      </c>
      <c r="D42" s="19">
        <f t="array" ref="D42">INDEX(Outplants!A$2:A$1000,MATCH(C42,Outplants!C$2:C$1000))</f>
        <v>44745</v>
      </c>
      <c r="E42" s="12">
        <f>VLOOKUP(C42,Outplants!D$2:H$192,3,FALSE)</f>
        <v>11</v>
      </c>
      <c r="F42" s="8">
        <v>10</v>
      </c>
      <c r="G42" s="12"/>
      <c r="H42" s="22" t="s">
        <v>284</v>
      </c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5"/>
    </row>
    <row r="43" spans="1:27" ht="15.75" customHeight="1" x14ac:dyDescent="0.15">
      <c r="A43" s="19">
        <v>44984</v>
      </c>
      <c r="B43" s="12" t="s">
        <v>114</v>
      </c>
      <c r="C43" s="12" t="s">
        <v>178</v>
      </c>
      <c r="D43" s="19">
        <f t="array" ref="D43">INDEX(Outplants!A$2:A$1000,MATCH(C43,Outplants!C$2:C$1000))</f>
        <v>44869</v>
      </c>
      <c r="E43" s="12">
        <f>VLOOKUP(C43,Outplants!D$2:H$192,3,FALSE)</f>
        <v>6</v>
      </c>
      <c r="F43" s="8">
        <v>5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5"/>
    </row>
    <row r="44" spans="1:27" ht="15.75" customHeight="1" x14ac:dyDescent="0.15">
      <c r="A44" s="19">
        <v>44981</v>
      </c>
      <c r="B44" s="12" t="s">
        <v>281</v>
      </c>
      <c r="C44" s="12" t="s">
        <v>180</v>
      </c>
      <c r="D44" s="19">
        <f t="array" ref="D44">INDEX(Outplants!A$2:A$1000,MATCH(C44,Outplants!C$2:C$1000))</f>
        <v>44869</v>
      </c>
      <c r="E44" s="12">
        <f>VLOOKUP(C44,Outplants!D$2:H$192,3,FALSE)</f>
        <v>16</v>
      </c>
      <c r="F44" s="8">
        <v>14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5"/>
    </row>
    <row r="45" spans="1:27" ht="15.75" customHeight="1" x14ac:dyDescent="0.15">
      <c r="A45" s="19">
        <v>44984</v>
      </c>
      <c r="B45" s="12" t="s">
        <v>114</v>
      </c>
      <c r="C45" s="12" t="s">
        <v>181</v>
      </c>
      <c r="D45" s="19">
        <f t="array" ref="D45">INDEX(Outplants!A$2:A$1000,MATCH(C45,Outplants!C$2:C$1000))</f>
        <v>44869</v>
      </c>
      <c r="E45" s="12">
        <f>VLOOKUP(C45,Outplants!D$2:H$192,3,FALSE)</f>
        <v>18</v>
      </c>
      <c r="F45" s="8">
        <v>15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5"/>
    </row>
    <row r="46" spans="1:27" ht="15.75" customHeight="1" x14ac:dyDescent="0.15">
      <c r="A46" s="19">
        <v>44981</v>
      </c>
      <c r="B46" s="12" t="s">
        <v>281</v>
      </c>
      <c r="C46" s="12" t="s">
        <v>183</v>
      </c>
      <c r="D46" s="19">
        <f t="array" ref="D46">INDEX(Outplants!A$2:A$1000,MATCH(C46,Outplants!C$2:C$1000))</f>
        <v>44875</v>
      </c>
      <c r="E46" s="12">
        <f>VLOOKUP(C46,Outplants!D$2:H$192,3,FALSE)</f>
        <v>15</v>
      </c>
      <c r="F46" s="8">
        <v>10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5"/>
    </row>
    <row r="47" spans="1:27" ht="15.75" customHeight="1" x14ac:dyDescent="0.15">
      <c r="A47" s="19">
        <v>44985</v>
      </c>
      <c r="B47" s="12" t="s">
        <v>112</v>
      </c>
      <c r="C47" s="12" t="s">
        <v>184</v>
      </c>
      <c r="D47" s="19">
        <f t="array" ref="D47">INDEX(Outplants!A$2:A$1000,MATCH(C47,Outplants!C$2:C$1000))</f>
        <v>44875</v>
      </c>
      <c r="E47" s="12">
        <f>VLOOKUP(C47,Outplants!D$2:H$192,3,FALSE)</f>
        <v>17</v>
      </c>
      <c r="F47" s="8">
        <v>15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5"/>
    </row>
    <row r="48" spans="1:27" ht="15.75" customHeight="1" x14ac:dyDescent="0.15">
      <c r="A48" s="19">
        <v>44981</v>
      </c>
      <c r="B48" s="12" t="s">
        <v>281</v>
      </c>
      <c r="C48" s="12" t="s">
        <v>185</v>
      </c>
      <c r="D48" s="19">
        <f t="array" ref="D48">INDEX(Outplants!A$2:A$1000,MATCH(C48,Outplants!C$2:C$1000))</f>
        <v>44875</v>
      </c>
      <c r="E48" s="12">
        <f>VLOOKUP(C48,Outplants!D$2:H$192,3,FALSE)</f>
        <v>15</v>
      </c>
      <c r="F48" s="8">
        <v>14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5"/>
    </row>
    <row r="49" spans="1:27" ht="15.75" customHeight="1" x14ac:dyDescent="0.15">
      <c r="A49" s="19">
        <v>44985</v>
      </c>
      <c r="B49" s="12" t="s">
        <v>112</v>
      </c>
      <c r="C49" s="12" t="s">
        <v>186</v>
      </c>
      <c r="D49" s="19">
        <f t="array" ref="D49">INDEX(Outplants!A$2:A$1000,MATCH(C49,Outplants!C$2:C$1000))</f>
        <v>44875</v>
      </c>
      <c r="E49" s="12">
        <f>VLOOKUP(C49,Outplants!D$2:H$192,3,FALSE)</f>
        <v>19</v>
      </c>
      <c r="F49" s="8">
        <v>17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5"/>
    </row>
    <row r="50" spans="1:27" ht="15.75" customHeight="1" x14ac:dyDescent="0.15">
      <c r="A50" s="19">
        <v>44984</v>
      </c>
      <c r="B50" s="12" t="s">
        <v>114</v>
      </c>
      <c r="C50" s="12" t="s">
        <v>187</v>
      </c>
      <c r="D50" s="19">
        <f t="array" ref="D50">INDEX(Outplants!A$2:A$1000,MATCH(C50,Outplants!C$2:C$1000))</f>
        <v>44859</v>
      </c>
      <c r="E50" s="12">
        <f>VLOOKUP(C50,Outplants!D$2:H$192,3,FALSE)</f>
        <v>25</v>
      </c>
      <c r="F50" s="8">
        <v>10</v>
      </c>
      <c r="G50" s="12"/>
      <c r="H50" s="22" t="s">
        <v>284</v>
      </c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5"/>
    </row>
    <row r="51" spans="1:27" ht="13" x14ac:dyDescent="0.15">
      <c r="A51" s="19">
        <v>44985</v>
      </c>
      <c r="B51" s="12" t="s">
        <v>112</v>
      </c>
      <c r="C51" s="12" t="s">
        <v>190</v>
      </c>
      <c r="D51" s="19">
        <f t="array" ref="D51">INDEX(Outplants!A$2:A$1000,MATCH(C51,Outplants!C$2:C$1000))</f>
        <v>44859</v>
      </c>
      <c r="E51" s="12">
        <f>VLOOKUP(C51,Outplants!D$2:H$192,3,FALSE)</f>
        <v>25</v>
      </c>
      <c r="F51" s="8">
        <v>11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5"/>
    </row>
    <row r="52" spans="1:27" ht="13" x14ac:dyDescent="0.15">
      <c r="A52" s="19">
        <v>44981</v>
      </c>
      <c r="B52" s="12" t="s">
        <v>281</v>
      </c>
      <c r="C52" s="12" t="s">
        <v>191</v>
      </c>
      <c r="D52" s="19">
        <f t="array" ref="D52">INDEX(Outplants!A$2:A$1000,MATCH(C52,Outplants!C$2:C$1000))</f>
        <v>44859</v>
      </c>
      <c r="E52" s="12">
        <f>VLOOKUP(C52,Outplants!D$2:H$192,3,FALSE)</f>
        <v>16</v>
      </c>
      <c r="F52" s="8">
        <v>9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5"/>
    </row>
    <row r="53" spans="1:27" ht="13" x14ac:dyDescent="0.15">
      <c r="A53" s="19">
        <v>44984</v>
      </c>
      <c r="B53" s="12" t="s">
        <v>114</v>
      </c>
      <c r="C53" s="12" t="s">
        <v>192</v>
      </c>
      <c r="D53" s="19">
        <f t="array" ref="D53">INDEX(Outplants!A$2:A$1000,MATCH(C53,Outplants!C$2:C$1000))</f>
        <v>44859</v>
      </c>
      <c r="E53" s="12">
        <f>VLOOKUP(C53,Outplants!D$2:H$192,3,FALSE)</f>
        <v>25</v>
      </c>
      <c r="F53" s="8">
        <v>8</v>
      </c>
      <c r="G53" s="12"/>
      <c r="H53" s="22" t="s">
        <v>284</v>
      </c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5"/>
    </row>
    <row r="54" spans="1:27" ht="13" x14ac:dyDescent="0.15">
      <c r="A54" s="19">
        <v>44985</v>
      </c>
      <c r="B54" s="12" t="s">
        <v>112</v>
      </c>
      <c r="C54" s="12" t="s">
        <v>193</v>
      </c>
      <c r="D54" s="19">
        <f t="array" ref="D54">INDEX(Outplants!A$2:A$1000,MATCH(C54,Outplants!C$2:C$1000))</f>
        <v>44859</v>
      </c>
      <c r="E54" s="12">
        <f>VLOOKUP(C54,Outplants!D$2:H$192,3,FALSE)</f>
        <v>25</v>
      </c>
      <c r="F54" s="8">
        <v>20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5"/>
    </row>
    <row r="55" spans="1:27" ht="13" x14ac:dyDescent="0.15">
      <c r="A55" s="19">
        <v>44981</v>
      </c>
      <c r="B55" s="12" t="s">
        <v>281</v>
      </c>
      <c r="C55" s="12" t="s">
        <v>194</v>
      </c>
      <c r="D55" s="19">
        <f t="array" ref="D55">INDEX(Outplants!A$2:A$1000,MATCH(C55,Outplants!C$2:C$1000))</f>
        <v>44859</v>
      </c>
      <c r="E55" s="12">
        <v>32</v>
      </c>
      <c r="F55" s="8">
        <v>14</v>
      </c>
      <c r="G55" s="12"/>
      <c r="H55" s="12"/>
      <c r="I55" s="8"/>
      <c r="J55" s="8"/>
      <c r="K55" s="8"/>
      <c r="L55" s="8"/>
      <c r="M55" s="8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5"/>
    </row>
    <row r="56" spans="1:27" ht="13" x14ac:dyDescent="0.15">
      <c r="A56" s="19">
        <v>44985</v>
      </c>
      <c r="B56" s="12" t="s">
        <v>112</v>
      </c>
      <c r="C56" s="12" t="s">
        <v>195</v>
      </c>
      <c r="D56" s="19">
        <f t="array" ref="D56">INDEX(Outplants!A$2:A$1000,MATCH(C56,Outplants!C$2:C$1000))</f>
        <v>44859</v>
      </c>
      <c r="E56" s="12">
        <f>VLOOKUP(C56,Outplants!D$2:H$192,3,FALSE)</f>
        <v>22</v>
      </c>
      <c r="F56" s="8">
        <v>20</v>
      </c>
      <c r="G56" s="12"/>
      <c r="H56" s="22" t="s">
        <v>284</v>
      </c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5"/>
    </row>
    <row r="57" spans="1:27" ht="13" x14ac:dyDescent="0.15">
      <c r="A57" s="19">
        <v>44984</v>
      </c>
      <c r="B57" s="12" t="s">
        <v>114</v>
      </c>
      <c r="C57" s="12" t="s">
        <v>196</v>
      </c>
      <c r="D57" s="19">
        <f t="array" ref="D57">INDEX(Outplants!A$2:A$1000,MATCH(C57,Outplants!C$2:C$1000))</f>
        <v>44859</v>
      </c>
      <c r="E57" s="12">
        <f>VLOOKUP(C57,Outplants!D$2:H$192,3,FALSE)</f>
        <v>51</v>
      </c>
      <c r="F57" s="8">
        <v>30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5"/>
    </row>
    <row r="58" spans="1:27" ht="13" x14ac:dyDescent="0.15">
      <c r="A58" s="19">
        <v>44981</v>
      </c>
      <c r="B58" s="12" t="s">
        <v>281</v>
      </c>
      <c r="C58" s="12" t="s">
        <v>197</v>
      </c>
      <c r="D58" s="19">
        <f t="array" ref="D58">INDEX(Outplants!A$2:A$1000,MATCH(C58,Outplants!C$2:C$1000))</f>
        <v>44859</v>
      </c>
      <c r="E58" s="12">
        <f>VLOOKUP(C58,Outplants!D$2:H$192,3,FALSE)</f>
        <v>16</v>
      </c>
      <c r="F58" s="8">
        <v>11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5"/>
    </row>
    <row r="59" spans="1:27" ht="13" x14ac:dyDescent="0.15">
      <c r="A59" s="19">
        <v>44981</v>
      </c>
      <c r="B59" s="12" t="s">
        <v>281</v>
      </c>
      <c r="C59" s="12" t="s">
        <v>198</v>
      </c>
      <c r="D59" s="19">
        <f t="array" ref="D59">INDEX(Outplants!A$2:A$1000,MATCH(C59,Outplants!C$2:C$1000))</f>
        <v>44875</v>
      </c>
      <c r="E59" s="12">
        <f>VLOOKUP(C59,Outplants!D$2:H$192,3,FALSE)</f>
        <v>16</v>
      </c>
      <c r="F59" s="8">
        <v>14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5"/>
    </row>
    <row r="60" spans="1:27" ht="13" x14ac:dyDescent="0.15">
      <c r="A60" s="19">
        <v>44985</v>
      </c>
      <c r="B60" s="12" t="s">
        <v>112</v>
      </c>
      <c r="C60" s="12" t="s">
        <v>199</v>
      </c>
      <c r="D60" s="19">
        <f t="array" ref="D60">INDEX(Outplants!A$2:A$1000,MATCH(C60,Outplants!C$2:C$1000))</f>
        <v>44875</v>
      </c>
      <c r="E60" s="12">
        <f>VLOOKUP(C60,Outplants!D$2:H$192,3,FALSE)</f>
        <v>13</v>
      </c>
      <c r="F60" s="8">
        <v>13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5"/>
    </row>
    <row r="61" spans="1:27" ht="13" x14ac:dyDescent="0.15">
      <c r="A61" s="19">
        <v>44981</v>
      </c>
      <c r="B61" s="12" t="s">
        <v>281</v>
      </c>
      <c r="C61" s="12" t="s">
        <v>200</v>
      </c>
      <c r="D61" s="19">
        <f t="array" ref="D61">INDEX(Outplants!A$2:A$1000,MATCH(C61,Outplants!C$2:C$1000))</f>
        <v>44875</v>
      </c>
      <c r="E61" s="12">
        <f>VLOOKUP(C61,Outplants!D$2:H$192,3,FALSE)</f>
        <v>8</v>
      </c>
      <c r="F61" s="8">
        <v>8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5"/>
    </row>
    <row r="62" spans="1:27" ht="13" x14ac:dyDescent="0.15">
      <c r="A62" s="19">
        <v>44985</v>
      </c>
      <c r="B62" s="12" t="s">
        <v>112</v>
      </c>
      <c r="C62" s="12" t="s">
        <v>201</v>
      </c>
      <c r="D62" s="19">
        <f t="array" ref="D62">INDEX(Outplants!A$2:A$1000,MATCH(C62,Outplants!C$2:C$1000))</f>
        <v>44875</v>
      </c>
      <c r="E62" s="12">
        <f>VLOOKUP(C62,Outplants!D$2:H$192,3,FALSE)</f>
        <v>8</v>
      </c>
      <c r="F62" s="8">
        <v>8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5"/>
    </row>
    <row r="63" spans="1:27" ht="13" x14ac:dyDescent="0.15">
      <c r="A63" s="19">
        <v>44981</v>
      </c>
      <c r="B63" s="12" t="s">
        <v>281</v>
      </c>
      <c r="C63" s="12" t="s">
        <v>202</v>
      </c>
      <c r="D63" s="19">
        <f t="array" ref="D63">INDEX(Outplants!A$2:A$1000,MATCH(C63,Outplants!C$2:C$1000))</f>
        <v>44875</v>
      </c>
      <c r="E63" s="12">
        <f>VLOOKUP(C63,Outplants!D$2:H$192,3,FALSE)</f>
        <v>13</v>
      </c>
      <c r="F63" s="8">
        <v>11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5"/>
    </row>
    <row r="64" spans="1:27" ht="13" x14ac:dyDescent="0.15">
      <c r="A64" s="19">
        <v>44985</v>
      </c>
      <c r="B64" s="12" t="s">
        <v>112</v>
      </c>
      <c r="C64" s="12" t="s">
        <v>203</v>
      </c>
      <c r="D64" s="19">
        <f t="array" ref="D64">INDEX(Outplants!A$2:A$1000,MATCH(C64,Outplants!C$2:C$1000))</f>
        <v>44875</v>
      </c>
      <c r="E64" s="12">
        <f>VLOOKUP(C64,Outplants!D$2:H$192,3,FALSE)</f>
        <v>15</v>
      </c>
      <c r="F64" s="8">
        <v>14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5"/>
    </row>
    <row r="65" spans="1:27" ht="13" x14ac:dyDescent="0.15">
      <c r="A65" s="19">
        <v>44984</v>
      </c>
      <c r="B65" s="12" t="s">
        <v>114</v>
      </c>
      <c r="C65" s="12" t="s">
        <v>204</v>
      </c>
      <c r="D65" s="19">
        <f t="array" ref="D65">INDEX(Outplants!A$2:A$1000,MATCH(C65,Outplants!C$2:C$1000))</f>
        <v>44875</v>
      </c>
      <c r="E65" s="12">
        <f>VLOOKUP(C65,Outplants!D$2:H$192,3,FALSE)</f>
        <v>20</v>
      </c>
      <c r="F65" s="8">
        <v>18</v>
      </c>
      <c r="G65" s="12"/>
      <c r="H65" s="22" t="s">
        <v>284</v>
      </c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5"/>
    </row>
    <row r="66" spans="1:27" ht="13" x14ac:dyDescent="0.15">
      <c r="A66" s="19">
        <v>44985</v>
      </c>
      <c r="B66" s="12" t="s">
        <v>112</v>
      </c>
      <c r="C66" s="12" t="s">
        <v>205</v>
      </c>
      <c r="D66" s="19">
        <f t="array" ref="D66">INDEX(Outplants!A$2:A$1000,MATCH(C66,Outplants!C$2:C$1000))</f>
        <v>44745</v>
      </c>
      <c r="E66" s="12">
        <f>VLOOKUP(C66,Outplants!D$2:H$192,3,FALSE)</f>
        <v>5</v>
      </c>
      <c r="F66" s="8">
        <v>5</v>
      </c>
      <c r="G66" s="12"/>
      <c r="H66" s="22" t="s">
        <v>284</v>
      </c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5"/>
    </row>
    <row r="67" spans="1:27" ht="13" x14ac:dyDescent="0.15">
      <c r="A67" s="19">
        <v>44985</v>
      </c>
      <c r="B67" s="12" t="s">
        <v>112</v>
      </c>
      <c r="C67" s="12" t="s">
        <v>206</v>
      </c>
      <c r="D67" s="19">
        <f t="array" ref="D67">INDEX(Outplants!A$2:A$1000,MATCH(C67,Outplants!C$2:C$1000))</f>
        <v>44745</v>
      </c>
      <c r="E67" s="12">
        <f>VLOOKUP(C67,Outplants!D$2:H$192,3,FALSE)</f>
        <v>16</v>
      </c>
      <c r="F67" s="8">
        <v>16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5"/>
    </row>
    <row r="68" spans="1:27" ht="13" x14ac:dyDescent="0.15">
      <c r="A68" s="19">
        <v>44985</v>
      </c>
      <c r="B68" s="12" t="s">
        <v>112</v>
      </c>
      <c r="C68" s="12" t="s">
        <v>208</v>
      </c>
      <c r="D68" s="19">
        <f t="array" ref="D68">INDEX(Outplants!A$2:A$1000,MATCH(C68,Outplants!C$2:C$1000))</f>
        <v>44745</v>
      </c>
      <c r="E68" s="12">
        <f>VLOOKUP(C68,Outplants!D$2:H$192,3,FALSE)</f>
        <v>9</v>
      </c>
      <c r="F68" s="8">
        <v>7</v>
      </c>
      <c r="G68" s="12"/>
      <c r="H68" s="22" t="s">
        <v>285</v>
      </c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5"/>
    </row>
    <row r="69" spans="1:27" ht="13" x14ac:dyDescent="0.15">
      <c r="A69" s="19">
        <v>44985</v>
      </c>
      <c r="B69" s="12" t="s">
        <v>112</v>
      </c>
      <c r="C69" s="12" t="s">
        <v>67</v>
      </c>
      <c r="D69" s="19">
        <f t="array" ref="D69">INDEX(Outplants!A$2:A$1000,MATCH(C69,Outplants!C$2:C$1000))</f>
        <v>44875</v>
      </c>
      <c r="E69" s="12">
        <f>VLOOKUP(C69,Outplants!D$2:H$192,3,FALSE)</f>
        <v>2</v>
      </c>
      <c r="F69" s="8">
        <v>2</v>
      </c>
      <c r="G69" s="12"/>
      <c r="H69" s="22" t="s">
        <v>284</v>
      </c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5"/>
    </row>
    <row r="70" spans="1:27" ht="13" x14ac:dyDescent="0.15">
      <c r="A70" s="19">
        <v>44981</v>
      </c>
      <c r="B70" s="12" t="s">
        <v>281</v>
      </c>
      <c r="C70" s="12" t="s">
        <v>210</v>
      </c>
      <c r="D70" s="19">
        <f t="array" ref="D70">INDEX(Outplants!A$2:A$1000,MATCH(C70,Outplants!C$2:C$1000))</f>
        <v>44875</v>
      </c>
      <c r="E70" s="12">
        <f>VLOOKUP(C70,Outplants!D$2:H$192,3,FALSE)</f>
        <v>15</v>
      </c>
      <c r="F70" s="8">
        <v>5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5"/>
    </row>
    <row r="71" spans="1:27" ht="13" x14ac:dyDescent="0.15">
      <c r="A71" s="19">
        <v>44985</v>
      </c>
      <c r="B71" s="12" t="s">
        <v>112</v>
      </c>
      <c r="C71" s="12" t="s">
        <v>211</v>
      </c>
      <c r="D71" s="19">
        <f t="array" ref="D71">INDEX(Outplants!A$2:A$1000,MATCH(C71,Outplants!C$2:C$1000))</f>
        <v>44875</v>
      </c>
      <c r="E71" s="12">
        <f>VLOOKUP(C71,Outplants!D$2:H$192,3,FALSE)</f>
        <v>14</v>
      </c>
      <c r="F71" s="8">
        <v>13</v>
      </c>
      <c r="G71" s="12"/>
      <c r="H71" s="22" t="s">
        <v>284</v>
      </c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5"/>
    </row>
    <row r="72" spans="1:27" ht="13" x14ac:dyDescent="0.15">
      <c r="A72" s="19">
        <v>44984</v>
      </c>
      <c r="B72" s="12" t="s">
        <v>114</v>
      </c>
      <c r="C72" s="12" t="s">
        <v>212</v>
      </c>
      <c r="D72" s="19">
        <f t="array" ref="D72">INDEX(Outplants!A$2:A$1000,MATCH(C72,Outplants!C$2:C$1000))</f>
        <v>44875</v>
      </c>
      <c r="E72" s="12">
        <f>VLOOKUP(C72,Outplants!D$2:H$192,3,FALSE)</f>
        <v>14</v>
      </c>
      <c r="F72" s="8">
        <v>14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5"/>
    </row>
    <row r="73" spans="1:27" ht="13" x14ac:dyDescent="0.15">
      <c r="A73" s="19">
        <v>44984</v>
      </c>
      <c r="B73" s="12" t="s">
        <v>114</v>
      </c>
      <c r="C73" s="12" t="s">
        <v>213</v>
      </c>
      <c r="D73" s="19">
        <f t="array" ref="D73">INDEX(Outplants!A$2:A$1000,MATCH(C73,Outplants!C$2:C$1000))</f>
        <v>44862</v>
      </c>
      <c r="E73" s="12">
        <f>VLOOKUP(C73,Outplants!D$2:H$192,3,FALSE)</f>
        <v>7</v>
      </c>
      <c r="F73" s="8">
        <v>3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5"/>
    </row>
    <row r="74" spans="1:27" ht="13" x14ac:dyDescent="0.15">
      <c r="A74" s="19">
        <v>44984</v>
      </c>
      <c r="B74" s="12" t="s">
        <v>114</v>
      </c>
      <c r="C74" s="12" t="s">
        <v>214</v>
      </c>
      <c r="D74" s="19">
        <f t="array" ref="D74">INDEX(Outplants!A$2:A$1000,MATCH(C74,Outplants!C$2:C$1000))</f>
        <v>44862</v>
      </c>
      <c r="E74" s="12">
        <f>VLOOKUP(C74,Outplants!D$2:H$192,3,FALSE)</f>
        <v>9</v>
      </c>
      <c r="F74" s="8">
        <v>9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5"/>
    </row>
    <row r="75" spans="1:27" ht="13" x14ac:dyDescent="0.15">
      <c r="A75" s="19">
        <v>44981</v>
      </c>
      <c r="B75" s="12" t="s">
        <v>281</v>
      </c>
      <c r="C75" s="12" t="s">
        <v>215</v>
      </c>
      <c r="D75" s="19">
        <f t="array" ref="D75">INDEX(Outplants!A$2:A$1000,MATCH(C75,Outplants!C$2:C$1000))</f>
        <v>44869</v>
      </c>
      <c r="E75" s="12">
        <f>VLOOKUP(C75,Outplants!D$2:H$192,3,FALSE)</f>
        <v>26</v>
      </c>
      <c r="F75" s="8">
        <v>10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5"/>
    </row>
    <row r="76" spans="1:27" ht="13" x14ac:dyDescent="0.15">
      <c r="A76" s="19">
        <v>44985</v>
      </c>
      <c r="B76" s="12" t="s">
        <v>112</v>
      </c>
      <c r="C76" s="12" t="s">
        <v>257</v>
      </c>
      <c r="D76" s="19">
        <f t="array" ref="D76">INDEX(Outplants!A$2:A$1000,MATCH(C76,Outplants!C$2:C$1000))</f>
        <v>44869</v>
      </c>
      <c r="E76" s="12">
        <f>VLOOKUP(C76,Outplants!D$2:H$192,3,FALSE)</f>
        <v>32</v>
      </c>
      <c r="F76" s="8">
        <v>32</v>
      </c>
      <c r="G76" s="12"/>
      <c r="H76" s="22" t="s">
        <v>290</v>
      </c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5"/>
    </row>
    <row r="77" spans="1:27" ht="13" x14ac:dyDescent="0.15">
      <c r="A77" s="19">
        <v>44984</v>
      </c>
      <c r="B77" s="12" t="s">
        <v>114</v>
      </c>
      <c r="C77" s="12" t="s">
        <v>218</v>
      </c>
      <c r="D77" s="19">
        <f t="array" ref="D77">INDEX(Outplants!A$2:A$1000,MATCH(C77,Outplants!C$2:C$1000))</f>
        <v>44862</v>
      </c>
      <c r="E77" s="12">
        <f>VLOOKUP(C77,Outplants!D$2:H$192,3,FALSE)</f>
        <v>11</v>
      </c>
      <c r="F77" s="8">
        <v>9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5"/>
    </row>
    <row r="78" spans="1:27" ht="13" x14ac:dyDescent="0.15">
      <c r="A78" s="19">
        <v>44984</v>
      </c>
      <c r="B78" s="12" t="s">
        <v>114</v>
      </c>
      <c r="C78" s="12" t="s">
        <v>221</v>
      </c>
      <c r="D78" s="19">
        <f t="array" ref="D78">INDEX(Outplants!A$2:A$1000,MATCH(C78,Outplants!C$2:C$1000))</f>
        <v>44862</v>
      </c>
      <c r="E78" s="12">
        <f>VLOOKUP(C78,Outplants!D$2:H$192,3,FALSE)</f>
        <v>19</v>
      </c>
      <c r="F78" s="8">
        <v>14</v>
      </c>
      <c r="G78" s="12"/>
      <c r="H78" s="22" t="s">
        <v>290</v>
      </c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5"/>
    </row>
    <row r="79" spans="1:27" ht="13" x14ac:dyDescent="0.15">
      <c r="A79" s="19">
        <v>44984</v>
      </c>
      <c r="B79" s="12" t="s">
        <v>114</v>
      </c>
      <c r="C79" s="12" t="s">
        <v>291</v>
      </c>
      <c r="D79" s="19">
        <f t="array" ref="D79">INDEX(Outplants!A$2:A$1000,MATCH(C79,Outplants!C$2:C$1000))</f>
        <v>44862</v>
      </c>
      <c r="E79" s="12" t="e">
        <f>VLOOKUP(C79,Outplants!D$2:H$192,3,FALSE)</f>
        <v>#N/A</v>
      </c>
      <c r="F79" s="8">
        <v>4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5"/>
    </row>
    <row r="80" spans="1:27" ht="13" x14ac:dyDescent="0.15">
      <c r="A80" s="19">
        <v>44984</v>
      </c>
      <c r="B80" s="12" t="s">
        <v>114</v>
      </c>
      <c r="C80" s="12" t="s">
        <v>224</v>
      </c>
      <c r="D80" s="19">
        <f t="array" ref="D80">INDEX(Outplants!A$2:A$1000,MATCH(C80,Outplants!C$2:C$1000))</f>
        <v>44862</v>
      </c>
      <c r="E80" s="12">
        <f>VLOOKUP(C80,Outplants!D$2:H$192,3,FALSE)</f>
        <v>12</v>
      </c>
      <c r="F80" s="8">
        <v>5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5"/>
    </row>
    <row r="81" spans="1:27" ht="13" x14ac:dyDescent="0.15">
      <c r="A81" s="19">
        <v>44984</v>
      </c>
      <c r="B81" s="12" t="s">
        <v>114</v>
      </c>
      <c r="C81" s="12" t="s">
        <v>226</v>
      </c>
      <c r="D81" s="20">
        <f t="array" ref="D81">INDEX(Outplants!A$2:A$1000,MATCH(C81,Outplants!C$2:C$1000))</f>
        <v>44938</v>
      </c>
      <c r="E81" s="12">
        <f>VLOOKUP(C81,Outplants!D$2:H$192,3,FALSE)</f>
        <v>4</v>
      </c>
      <c r="F81" s="8">
        <v>4</v>
      </c>
      <c r="G81" s="12"/>
      <c r="H81" s="12"/>
      <c r="I81" s="8">
        <v>60</v>
      </c>
      <c r="J81" s="8">
        <v>70</v>
      </c>
      <c r="K81" s="8">
        <v>90</v>
      </c>
      <c r="L81" s="8">
        <v>60</v>
      </c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5"/>
    </row>
    <row r="82" spans="1:27" ht="13" x14ac:dyDescent="0.15">
      <c r="A82" s="19">
        <v>44981</v>
      </c>
      <c r="B82" s="12" t="s">
        <v>281</v>
      </c>
      <c r="C82" s="12" t="s">
        <v>227</v>
      </c>
      <c r="D82" s="20">
        <f t="array" ref="D82">INDEX(Outplants!A$2:A$1000,MATCH(C82,Outplants!C$2:C$1000))</f>
        <v>44938</v>
      </c>
      <c r="E82" s="12">
        <f>VLOOKUP(C82,Outplants!D$2:H$192,3,FALSE)</f>
        <v>2</v>
      </c>
      <c r="F82" s="8">
        <v>2</v>
      </c>
      <c r="G82" s="12" t="s">
        <v>283</v>
      </c>
      <c r="H82" s="12"/>
      <c r="I82" s="8">
        <v>95</v>
      </c>
      <c r="J82" s="8">
        <v>90</v>
      </c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5"/>
    </row>
    <row r="83" spans="1:27" ht="13" x14ac:dyDescent="0.15">
      <c r="A83" s="19">
        <v>44984</v>
      </c>
      <c r="B83" s="12" t="s">
        <v>114</v>
      </c>
      <c r="C83" s="12" t="s">
        <v>229</v>
      </c>
      <c r="D83" s="20">
        <f t="array" ref="D83">INDEX(Outplants!A$2:A$1000,MATCH(C83,Outplants!C$2:C$1000))</f>
        <v>44972</v>
      </c>
      <c r="E83" s="12">
        <f>VLOOKUP(C83,Outplants!D$2:H$192,3,FALSE)</f>
        <v>4</v>
      </c>
      <c r="F83" s="8">
        <v>4</v>
      </c>
      <c r="G83" s="12" t="s">
        <v>283</v>
      </c>
      <c r="H83" s="12"/>
      <c r="I83" s="8">
        <v>100</v>
      </c>
      <c r="J83" s="8">
        <v>90</v>
      </c>
      <c r="K83" s="8">
        <v>100</v>
      </c>
      <c r="L83" s="8">
        <v>80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5"/>
    </row>
    <row r="84" spans="1:27" ht="13" x14ac:dyDescent="0.15">
      <c r="A84" s="19">
        <v>44984</v>
      </c>
      <c r="B84" s="12" t="s">
        <v>114</v>
      </c>
      <c r="C84" s="12" t="s">
        <v>231</v>
      </c>
      <c r="D84" s="20">
        <f t="array" ref="D84">INDEX(Outplants!A$2:A$1000,MATCH(C84,Outplants!C$2:C$1000))</f>
        <v>44972</v>
      </c>
      <c r="E84" s="12">
        <f>VLOOKUP(C84,Outplants!D$2:H$192,3,FALSE)</f>
        <v>9</v>
      </c>
      <c r="F84" s="8">
        <v>9</v>
      </c>
      <c r="G84" s="12" t="s">
        <v>287</v>
      </c>
      <c r="H84" s="12"/>
      <c r="I84" s="8">
        <v>20</v>
      </c>
      <c r="J84" s="8">
        <v>30</v>
      </c>
      <c r="K84" s="8">
        <v>60</v>
      </c>
      <c r="L84" s="8">
        <v>100</v>
      </c>
      <c r="M84" s="8">
        <v>10</v>
      </c>
      <c r="N84" s="8">
        <v>80</v>
      </c>
      <c r="O84" s="8">
        <v>40</v>
      </c>
      <c r="P84" s="8">
        <v>20</v>
      </c>
      <c r="Q84" s="8">
        <v>50</v>
      </c>
      <c r="R84" s="12"/>
      <c r="S84" s="12"/>
      <c r="T84" s="12"/>
      <c r="U84" s="12"/>
      <c r="V84" s="12"/>
      <c r="W84" s="12"/>
      <c r="X84" s="12"/>
      <c r="Y84" s="12"/>
      <c r="Z84" s="12"/>
      <c r="AA84" s="5"/>
    </row>
    <row r="85" spans="1:27" ht="13" x14ac:dyDescent="0.15">
      <c r="A85" s="19">
        <v>44985</v>
      </c>
      <c r="B85" s="12" t="s">
        <v>112</v>
      </c>
      <c r="C85" s="12" t="s">
        <v>232</v>
      </c>
      <c r="D85" s="20">
        <f t="array" ref="D85">INDEX(Outplants!A$2:A$1000,MATCH(C85,Outplants!C$2:C$1000))</f>
        <v>44972</v>
      </c>
      <c r="E85" s="12">
        <f>VLOOKUP(C85,Outplants!D$2:H$192,3,FALSE)</f>
        <v>28</v>
      </c>
      <c r="F85" s="8">
        <v>20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5"/>
    </row>
    <row r="86" spans="1:27" ht="13" x14ac:dyDescent="0.15">
      <c r="A86" s="19">
        <v>44981</v>
      </c>
      <c r="B86" s="12" t="s">
        <v>281</v>
      </c>
      <c r="C86" s="12" t="s">
        <v>233</v>
      </c>
      <c r="D86" s="20">
        <f t="array" ref="D86">INDEX(Outplants!A$2:A$1000,MATCH(C86,Outplants!C$2:C$1000))</f>
        <v>44972</v>
      </c>
      <c r="E86" s="12">
        <f>VLOOKUP(C86,Outplants!D$2:H$192,3,FALSE)</f>
        <v>15</v>
      </c>
      <c r="F86" s="8">
        <v>15</v>
      </c>
      <c r="G86" s="12" t="s">
        <v>286</v>
      </c>
      <c r="H86" s="12"/>
      <c r="I86" s="8">
        <v>75</v>
      </c>
      <c r="J86" s="8">
        <v>50</v>
      </c>
      <c r="K86" s="8">
        <v>50</v>
      </c>
      <c r="L86" s="8">
        <v>25</v>
      </c>
      <c r="M86" s="8">
        <v>100</v>
      </c>
      <c r="N86" s="8">
        <v>100</v>
      </c>
      <c r="O86" s="8">
        <v>50</v>
      </c>
      <c r="P86" s="8">
        <v>50</v>
      </c>
      <c r="Q86" s="8">
        <v>90</v>
      </c>
      <c r="R86" s="8">
        <v>80</v>
      </c>
      <c r="S86" s="8">
        <v>100</v>
      </c>
      <c r="T86" s="8">
        <v>20</v>
      </c>
      <c r="U86" s="8">
        <v>100</v>
      </c>
      <c r="V86" s="8">
        <v>50</v>
      </c>
      <c r="W86" s="8">
        <v>60</v>
      </c>
      <c r="X86" s="12"/>
      <c r="Y86" s="12"/>
      <c r="Z86" s="12"/>
      <c r="AA86" s="5"/>
    </row>
    <row r="87" spans="1:27" ht="13" x14ac:dyDescent="0.15">
      <c r="A87" s="19">
        <v>44984</v>
      </c>
      <c r="B87" s="12" t="s">
        <v>114</v>
      </c>
      <c r="C87" s="12" t="s">
        <v>234</v>
      </c>
      <c r="D87" s="20">
        <f t="array" ref="D87">INDEX(Outplants!A$2:A$1000,MATCH(C87,Outplants!C$2:C$1000))</f>
        <v>44972</v>
      </c>
      <c r="E87" s="12">
        <f>VLOOKUP(C87,Outplants!D$2:H$192,3,FALSE)</f>
        <v>8</v>
      </c>
      <c r="F87" s="8">
        <v>8</v>
      </c>
      <c r="G87" s="12"/>
      <c r="H87" s="12"/>
      <c r="I87" s="8">
        <v>70</v>
      </c>
      <c r="J87" s="8">
        <v>50</v>
      </c>
      <c r="K87" s="8">
        <v>90</v>
      </c>
      <c r="L87" s="8">
        <v>80</v>
      </c>
      <c r="M87" s="8">
        <v>100</v>
      </c>
      <c r="N87" s="8">
        <v>100</v>
      </c>
      <c r="O87" s="8">
        <v>100</v>
      </c>
      <c r="P87" s="8">
        <v>50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5"/>
    </row>
    <row r="88" spans="1:27" ht="13" x14ac:dyDescent="0.15">
      <c r="A88" s="19">
        <v>44985</v>
      </c>
      <c r="B88" s="5" t="s">
        <v>112</v>
      </c>
      <c r="C88" s="12" t="s">
        <v>235</v>
      </c>
      <c r="D88" s="20">
        <f t="array" ref="D88">INDEX(Outplants!A$2:A$1000,MATCH(C88,Outplants!C$2:C$1000))</f>
        <v>44972</v>
      </c>
      <c r="E88" s="12">
        <f>VLOOKUP(C88,Outplants!D$2:H$192,3,FALSE)</f>
        <v>2</v>
      </c>
      <c r="F88" s="8">
        <v>2</v>
      </c>
      <c r="G88" s="12"/>
      <c r="H88" s="12"/>
      <c r="I88" s="8">
        <v>100</v>
      </c>
      <c r="J88" s="8">
        <v>100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12"/>
      <c r="Z88" s="12"/>
      <c r="AA88" s="5"/>
    </row>
    <row r="89" spans="1:27" ht="13" x14ac:dyDescent="0.15">
      <c r="A89" s="19">
        <v>44984</v>
      </c>
      <c r="B89" s="12" t="s">
        <v>114</v>
      </c>
      <c r="C89" s="12" t="s">
        <v>236</v>
      </c>
      <c r="D89" s="20">
        <f t="array" ref="D89">INDEX(Outplants!A$2:A$1000,MATCH(C89,Outplants!C$2:C$1000))</f>
        <v>44972</v>
      </c>
      <c r="E89" s="12">
        <f>VLOOKUP(C89,Outplants!D$2:H$192,3,FALSE)</f>
        <v>16</v>
      </c>
      <c r="F89" s="8">
        <v>16</v>
      </c>
      <c r="G89" s="12"/>
      <c r="H89" s="12"/>
      <c r="I89" s="8">
        <v>100</v>
      </c>
      <c r="J89" s="8">
        <v>100</v>
      </c>
      <c r="K89" s="8">
        <v>100</v>
      </c>
      <c r="L89" s="8">
        <v>100</v>
      </c>
      <c r="M89" s="8">
        <v>100</v>
      </c>
      <c r="N89" s="8">
        <v>100</v>
      </c>
      <c r="O89" s="8">
        <v>100</v>
      </c>
      <c r="P89" s="8">
        <v>100</v>
      </c>
      <c r="Q89" s="8">
        <v>100</v>
      </c>
      <c r="R89" s="8">
        <v>100</v>
      </c>
      <c r="S89" s="8">
        <v>100</v>
      </c>
      <c r="T89" s="8">
        <v>100</v>
      </c>
      <c r="U89" s="8">
        <v>100</v>
      </c>
      <c r="V89" s="8">
        <v>100</v>
      </c>
      <c r="W89" s="8">
        <v>100</v>
      </c>
      <c r="X89" s="8">
        <v>100</v>
      </c>
      <c r="Y89" s="12"/>
      <c r="Z89" s="12"/>
      <c r="AA89" s="5"/>
    </row>
    <row r="90" spans="1:27" ht="13" x14ac:dyDescent="0.15">
      <c r="A90" s="19">
        <v>44981</v>
      </c>
      <c r="B90" s="12" t="s">
        <v>281</v>
      </c>
      <c r="C90" s="12" t="s">
        <v>238</v>
      </c>
      <c r="D90" s="20">
        <f t="array" ref="D90">INDEX(Outplants!A$2:A$1000,MATCH(C90,Outplants!C$2:C$1000))</f>
        <v>44960</v>
      </c>
      <c r="E90" s="12">
        <f>VLOOKUP(C90,Outplants!D$2:H$192,3,FALSE)</f>
        <v>5</v>
      </c>
      <c r="F90" s="8">
        <v>5</v>
      </c>
      <c r="G90" s="12" t="s">
        <v>283</v>
      </c>
      <c r="H90" s="12"/>
      <c r="I90" s="8">
        <v>90</v>
      </c>
      <c r="J90" s="8">
        <v>97</v>
      </c>
      <c r="K90" s="8">
        <v>97</v>
      </c>
      <c r="L90" s="8">
        <v>97</v>
      </c>
      <c r="M90" s="8">
        <v>95</v>
      </c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5"/>
    </row>
    <row r="91" spans="1:27" ht="13" x14ac:dyDescent="0.15">
      <c r="A91" s="19">
        <v>44985</v>
      </c>
      <c r="B91" s="12" t="s">
        <v>112</v>
      </c>
      <c r="C91" s="12" t="s">
        <v>239</v>
      </c>
      <c r="D91" s="20">
        <f t="array" ref="D91">INDEX(Outplants!A$2:A$1000,MATCH(C91,Outplants!C$2:C$1000))</f>
        <v>44960</v>
      </c>
      <c r="E91" s="12">
        <f>VLOOKUP(C91,Outplants!D$2:H$192,3,FALSE)</f>
        <v>6</v>
      </c>
      <c r="F91" s="8">
        <v>6</v>
      </c>
      <c r="G91" s="12"/>
      <c r="H91" s="12" t="s">
        <v>284</v>
      </c>
      <c r="I91" s="8">
        <v>100</v>
      </c>
      <c r="J91" s="8">
        <v>100</v>
      </c>
      <c r="K91" s="8">
        <v>100</v>
      </c>
      <c r="L91" s="8">
        <v>100</v>
      </c>
      <c r="M91" s="8">
        <v>100</v>
      </c>
      <c r="N91" s="8">
        <v>90</v>
      </c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5"/>
    </row>
    <row r="92" spans="1:27" ht="13" x14ac:dyDescent="0.15">
      <c r="A92" s="19">
        <v>44985</v>
      </c>
      <c r="B92" s="12" t="s">
        <v>112</v>
      </c>
      <c r="C92" s="12" t="s">
        <v>240</v>
      </c>
      <c r="D92" s="20">
        <f t="array" ref="D92">INDEX(Outplants!A$2:A$1000,MATCH(C92,Outplants!C$2:C$1000))</f>
        <v>44960</v>
      </c>
      <c r="E92" s="12">
        <f>VLOOKUP(C92,Outplants!D$2:H$192,3,FALSE)</f>
        <v>7</v>
      </c>
      <c r="F92" s="8">
        <v>7</v>
      </c>
      <c r="G92" s="12"/>
      <c r="H92" s="12"/>
      <c r="I92" s="8">
        <v>100</v>
      </c>
      <c r="J92" s="8">
        <v>100</v>
      </c>
      <c r="K92" s="8">
        <v>100</v>
      </c>
      <c r="L92" s="8">
        <v>100</v>
      </c>
      <c r="M92" s="8">
        <v>100</v>
      </c>
      <c r="N92" s="8">
        <v>100</v>
      </c>
      <c r="O92" s="8">
        <v>90</v>
      </c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5"/>
    </row>
    <row r="93" spans="1:27" ht="13" x14ac:dyDescent="0.15">
      <c r="A93" s="19">
        <v>44985</v>
      </c>
      <c r="B93" s="12" t="s">
        <v>112</v>
      </c>
      <c r="C93" s="12" t="s">
        <v>242</v>
      </c>
      <c r="D93" s="20">
        <f t="array" ref="D93">INDEX(Outplants!A$2:A$1000,MATCH(C93,Outplants!C$2:C$1000))</f>
        <v>44960</v>
      </c>
      <c r="E93" s="12">
        <v>5</v>
      </c>
      <c r="F93" s="8">
        <v>5</v>
      </c>
      <c r="G93" s="12"/>
      <c r="H93" s="12"/>
      <c r="I93" s="8">
        <v>70</v>
      </c>
      <c r="J93" s="8">
        <v>50</v>
      </c>
      <c r="K93" s="8">
        <v>30</v>
      </c>
      <c r="L93" s="8">
        <v>30</v>
      </c>
      <c r="M93" s="8">
        <v>30</v>
      </c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5"/>
    </row>
    <row r="94" spans="1:27" ht="13" x14ac:dyDescent="0.15">
      <c r="A94" s="19">
        <v>44985</v>
      </c>
      <c r="B94" s="12" t="s">
        <v>112</v>
      </c>
      <c r="C94" s="12" t="s">
        <v>243</v>
      </c>
      <c r="D94" s="20">
        <f t="array" ref="D94">INDEX(Outplants!A$2:A$1000,MATCH(C94,Outplants!C$2:C$1000))</f>
        <v>44960</v>
      </c>
      <c r="E94" s="12">
        <f>VLOOKUP(C94,Outplants!D$2:H$192,3,FALSE)</f>
        <v>3</v>
      </c>
      <c r="F94" s="8">
        <v>3</v>
      </c>
      <c r="G94" s="12"/>
      <c r="H94" s="12" t="s">
        <v>285</v>
      </c>
      <c r="I94" s="8">
        <v>100</v>
      </c>
      <c r="J94" s="8">
        <v>80</v>
      </c>
      <c r="K94" s="8">
        <v>70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5"/>
    </row>
    <row r="95" spans="1:27" ht="13" x14ac:dyDescent="0.15">
      <c r="A95" s="19">
        <v>44985</v>
      </c>
      <c r="B95" s="12" t="s">
        <v>112</v>
      </c>
      <c r="C95" s="12" t="s">
        <v>244</v>
      </c>
      <c r="D95" s="20">
        <f t="array" ref="D95">INDEX(Outplants!A$2:A$1000,MATCH(C95,Outplants!C$2:C$1000))</f>
        <v>44960</v>
      </c>
      <c r="E95" s="12">
        <f>VLOOKUP(C95,Outplants!D$2:H$192,3,FALSE)</f>
        <v>7</v>
      </c>
      <c r="F95" s="8">
        <v>7</v>
      </c>
      <c r="G95" s="12"/>
      <c r="H95" s="12" t="s">
        <v>284</v>
      </c>
      <c r="I95" s="8">
        <v>30</v>
      </c>
      <c r="J95" s="8">
        <v>70</v>
      </c>
      <c r="K95" s="8">
        <v>80</v>
      </c>
      <c r="L95" s="8">
        <v>80</v>
      </c>
      <c r="M95" s="8">
        <v>100</v>
      </c>
      <c r="N95" s="8">
        <v>100</v>
      </c>
      <c r="O95" s="8">
        <v>100</v>
      </c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5"/>
    </row>
    <row r="96" spans="1:27" ht="13" x14ac:dyDescent="0.15">
      <c r="A96" s="19">
        <v>44981</v>
      </c>
      <c r="B96" s="12" t="s">
        <v>281</v>
      </c>
      <c r="C96" s="12" t="s">
        <v>245</v>
      </c>
      <c r="D96" s="20">
        <f t="array" ref="D96">INDEX(Outplants!A$2:A$1000,MATCH(C96,Outplants!C$2:C$1000))</f>
        <v>44960</v>
      </c>
      <c r="E96" s="12">
        <f>VLOOKUP(C96,Outplants!D$2:H$192,3,FALSE)</f>
        <v>5</v>
      </c>
      <c r="F96" s="8">
        <v>5</v>
      </c>
      <c r="G96" s="12"/>
      <c r="H96" s="12"/>
      <c r="I96" s="8">
        <v>50</v>
      </c>
      <c r="J96" s="8">
        <v>100</v>
      </c>
      <c r="K96" s="8">
        <v>100</v>
      </c>
      <c r="L96" s="8">
        <v>100</v>
      </c>
      <c r="M96" s="8">
        <v>100</v>
      </c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5"/>
    </row>
    <row r="97" spans="1:27" ht="13" x14ac:dyDescent="0.15">
      <c r="A97" s="19">
        <v>44985</v>
      </c>
      <c r="B97" s="5" t="s">
        <v>112</v>
      </c>
      <c r="C97" s="12" t="s">
        <v>246</v>
      </c>
      <c r="D97" s="20">
        <f t="array" ref="D97">INDEX(Outplants!A$2:A$1000,MATCH(C97,Outplants!C$2:C$1000))</f>
        <v>44960</v>
      </c>
      <c r="E97" s="12">
        <f>VLOOKUP(C97,Outplants!D$2:H$192,3,FALSE)</f>
        <v>8</v>
      </c>
      <c r="F97" s="8">
        <v>8</v>
      </c>
      <c r="G97" s="12"/>
      <c r="H97" s="12"/>
      <c r="I97" s="8">
        <v>100</v>
      </c>
      <c r="J97" s="8">
        <v>100</v>
      </c>
      <c r="K97" s="8">
        <v>100</v>
      </c>
      <c r="L97" s="8">
        <v>100</v>
      </c>
      <c r="M97" s="8">
        <v>90</v>
      </c>
      <c r="N97" s="8"/>
      <c r="O97" s="8"/>
      <c r="P97" s="8"/>
      <c r="Q97" s="8"/>
      <c r="R97" s="12"/>
      <c r="S97" s="12"/>
      <c r="T97" s="12"/>
      <c r="U97" s="12"/>
      <c r="V97" s="12"/>
      <c r="W97" s="12"/>
      <c r="X97" s="12"/>
      <c r="Y97" s="12"/>
      <c r="Z97" s="12"/>
      <c r="AA97" s="5"/>
    </row>
    <row r="98" spans="1:27" ht="13" x14ac:dyDescent="0.15">
      <c r="A98" s="19">
        <v>44984</v>
      </c>
      <c r="B98" s="12" t="s">
        <v>114</v>
      </c>
      <c r="C98" s="12" t="s">
        <v>247</v>
      </c>
      <c r="D98" s="20">
        <f t="array" ref="D98">INDEX(Outplants!A$2:A$1000,MATCH(C98,Outplants!C$2:C$1000))</f>
        <v>44960</v>
      </c>
      <c r="E98" s="12">
        <f>VLOOKUP(C98,Outplants!D$2:H$192,3,FALSE)</f>
        <v>9</v>
      </c>
      <c r="F98" s="8">
        <v>9</v>
      </c>
      <c r="G98" s="12" t="s">
        <v>283</v>
      </c>
      <c r="H98" s="12"/>
      <c r="I98" s="8">
        <v>100</v>
      </c>
      <c r="J98" s="8">
        <v>100</v>
      </c>
      <c r="K98" s="8">
        <v>80</v>
      </c>
      <c r="L98" s="8">
        <v>100</v>
      </c>
      <c r="M98" s="8">
        <v>100</v>
      </c>
      <c r="N98" s="8">
        <v>100</v>
      </c>
      <c r="O98" s="8">
        <v>100</v>
      </c>
      <c r="P98" s="8">
        <v>100</v>
      </c>
      <c r="Q98" s="8">
        <v>100</v>
      </c>
      <c r="R98" s="12"/>
      <c r="S98" s="12"/>
      <c r="T98" s="12"/>
      <c r="U98" s="12"/>
      <c r="V98" s="12"/>
      <c r="W98" s="12"/>
      <c r="X98" s="12"/>
      <c r="Y98" s="12"/>
      <c r="Z98" s="12"/>
      <c r="AA98" s="5"/>
    </row>
    <row r="99" spans="1:27" ht="13" x14ac:dyDescent="0.15">
      <c r="A99" s="19">
        <v>44985</v>
      </c>
      <c r="B99" s="12" t="s">
        <v>112</v>
      </c>
      <c r="C99" s="12" t="s">
        <v>248</v>
      </c>
      <c r="D99" s="20">
        <f t="array" ref="D99">INDEX(Outplants!A$2:A$1000,MATCH(C99,Outplants!C$2:C$1000))</f>
        <v>44960</v>
      </c>
      <c r="E99" s="12">
        <f>VLOOKUP(C99,Outplants!D$2:H$192,3,FALSE)</f>
        <v>6</v>
      </c>
      <c r="F99" s="8">
        <v>6</v>
      </c>
      <c r="G99" s="12"/>
      <c r="H99" s="12"/>
      <c r="I99" s="8">
        <v>100</v>
      </c>
      <c r="J99" s="8">
        <v>100</v>
      </c>
      <c r="K99" s="8">
        <v>100</v>
      </c>
      <c r="L99" s="8">
        <v>100</v>
      </c>
      <c r="M99" s="8">
        <v>100</v>
      </c>
      <c r="N99" s="8">
        <v>80</v>
      </c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5"/>
    </row>
    <row r="100" spans="1:27" ht="13" x14ac:dyDescent="0.15">
      <c r="A100" s="19">
        <v>44981</v>
      </c>
      <c r="B100" s="12" t="s">
        <v>281</v>
      </c>
      <c r="C100" s="12" t="s">
        <v>250</v>
      </c>
      <c r="D100" s="20">
        <f t="array" ref="D100">INDEX(Outplants!A$2:A$1000,MATCH(C100,Outplants!C$2:C$1000))</f>
        <v>44607</v>
      </c>
      <c r="E100" s="12">
        <f>F100</f>
        <v>14</v>
      </c>
      <c r="F100" s="8">
        <v>14</v>
      </c>
      <c r="G100" s="12" t="s">
        <v>283</v>
      </c>
      <c r="H100" s="12"/>
      <c r="I100" s="8">
        <v>100</v>
      </c>
      <c r="J100" s="8">
        <v>100</v>
      </c>
      <c r="K100" s="8">
        <v>100</v>
      </c>
      <c r="L100" s="8">
        <v>100</v>
      </c>
      <c r="M100" s="8">
        <v>90</v>
      </c>
      <c r="N100" s="8">
        <v>90</v>
      </c>
      <c r="O100" s="8">
        <v>90</v>
      </c>
      <c r="P100" s="8">
        <v>90</v>
      </c>
      <c r="Q100" s="8">
        <v>10</v>
      </c>
      <c r="R100" s="8">
        <v>100</v>
      </c>
      <c r="S100" s="8">
        <v>100</v>
      </c>
      <c r="T100" s="8">
        <v>100</v>
      </c>
      <c r="U100" s="8">
        <v>100</v>
      </c>
      <c r="V100" s="8">
        <v>100</v>
      </c>
      <c r="W100" s="12"/>
      <c r="X100" s="12"/>
      <c r="Y100" s="12"/>
      <c r="Z100" s="12"/>
      <c r="AA100" s="5"/>
    </row>
    <row r="101" spans="1:27" ht="13" x14ac:dyDescent="0.15">
      <c r="A101" s="19">
        <v>44985</v>
      </c>
      <c r="B101" s="5" t="s">
        <v>112</v>
      </c>
      <c r="C101" s="12" t="s">
        <v>251</v>
      </c>
      <c r="D101" s="20">
        <f t="array" ref="D101">INDEX(Outplants!A$2:A$1000,MATCH(C101,Outplants!C$2:C$1000))</f>
        <v>44607</v>
      </c>
      <c r="E101" s="12">
        <f>VLOOKUP(C101,Outplants!D$2:H$192,3,FALSE)</f>
        <v>4</v>
      </c>
      <c r="F101" s="8">
        <v>4</v>
      </c>
      <c r="G101" s="12"/>
      <c r="H101" s="12"/>
      <c r="I101" s="12">
        <v>100</v>
      </c>
      <c r="J101" s="12">
        <v>100</v>
      </c>
      <c r="K101" s="12">
        <v>100</v>
      </c>
      <c r="L101" s="12">
        <v>100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5"/>
    </row>
    <row r="102" spans="1:27" ht="13" x14ac:dyDescent="0.15">
      <c r="A102" s="19">
        <v>44984</v>
      </c>
      <c r="B102" s="12" t="s">
        <v>114</v>
      </c>
      <c r="C102" s="12" t="s">
        <v>253</v>
      </c>
      <c r="D102" s="20">
        <f t="array" ref="D102">INDEX(Outplants!A$2:A$1000,MATCH(C102,Outplants!C$2:C$1000))</f>
        <v>44607</v>
      </c>
      <c r="E102" s="12">
        <f>VLOOKUP(C102,Outplants!D$2:H$192,3,FALSE)</f>
        <v>19</v>
      </c>
      <c r="F102" s="8">
        <v>10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5"/>
    </row>
    <row r="103" spans="1:27" ht="13" x14ac:dyDescent="0.15">
      <c r="A103" s="19">
        <v>44984</v>
      </c>
      <c r="B103" s="12" t="s">
        <v>114</v>
      </c>
      <c r="C103" s="12" t="s">
        <v>292</v>
      </c>
      <c r="D103" s="20">
        <f t="array" ref="D103">INDEX(Outplants!A$2:A$1000,MATCH(C103,Outplants!C$2:C$1000))</f>
        <v>44607</v>
      </c>
      <c r="E103" s="12">
        <f>VLOOKUP(C103,Outplants!D$2:H$192,3,FALSE)</f>
        <v>4</v>
      </c>
      <c r="F103" s="8">
        <v>4</v>
      </c>
      <c r="G103" s="12" t="s">
        <v>287</v>
      </c>
      <c r="H103" s="12"/>
      <c r="I103" s="8">
        <v>10</v>
      </c>
      <c r="J103" s="8">
        <v>90</v>
      </c>
      <c r="K103" s="8">
        <v>100</v>
      </c>
      <c r="L103" s="8">
        <v>90</v>
      </c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5"/>
    </row>
    <row r="104" spans="1:27" ht="13" x14ac:dyDescent="0.15">
      <c r="A104" s="19">
        <v>44984</v>
      </c>
      <c r="B104" s="12" t="s">
        <v>114</v>
      </c>
      <c r="C104" s="12" t="s">
        <v>293</v>
      </c>
      <c r="D104" s="21">
        <f t="array" ref="D104">INDEX(Outplants!A$2:A$1000,MATCH(C104,Outplants!C$2:C$1000))</f>
        <v>44607</v>
      </c>
      <c r="E104" s="12">
        <f>VLOOKUP(C104,Outplants!D$2:H$192,3,FALSE)</f>
        <v>2</v>
      </c>
      <c r="F104" s="8">
        <v>2</v>
      </c>
      <c r="G104" s="12"/>
      <c r="H104" s="12"/>
      <c r="I104" s="8">
        <v>10</v>
      </c>
      <c r="J104" s="8">
        <v>20</v>
      </c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5"/>
    </row>
    <row r="105" spans="1:27" ht="13" x14ac:dyDescent="0.15">
      <c r="A105" s="5"/>
      <c r="B105" s="5"/>
      <c r="C105" s="12"/>
      <c r="D105" s="12"/>
      <c r="E105" s="12"/>
      <c r="F105" s="5"/>
      <c r="G105" s="5"/>
      <c r="H105" s="5"/>
      <c r="I105" s="5"/>
      <c r="J105" s="5"/>
      <c r="K105" s="5"/>
      <c r="L105" s="5"/>
      <c r="M105" s="5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5"/>
    </row>
    <row r="106" spans="1:27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3" x14ac:dyDescent="0.1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3" x14ac:dyDescent="0.1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3" x14ac:dyDescent="0.1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3" x14ac:dyDescent="0.1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13" x14ac:dyDescent="0.1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13" x14ac:dyDescent="0.1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ht="13" x14ac:dyDescent="0.1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ht="13" x14ac:dyDescent="0.1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ht="13" x14ac:dyDescent="0.1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</sheetData>
  <mergeCells count="12">
    <mergeCell ref="H76:I76"/>
    <mergeCell ref="H78:I78"/>
    <mergeCell ref="H38:I38"/>
    <mergeCell ref="H42:I42"/>
    <mergeCell ref="H50:I50"/>
    <mergeCell ref="H53:I53"/>
    <mergeCell ref="H65:I65"/>
    <mergeCell ref="H68:I68"/>
    <mergeCell ref="H66:I66"/>
    <mergeCell ref="H69:I69"/>
    <mergeCell ref="H71:I71"/>
    <mergeCell ref="H56:I5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Collection</vt:lpstr>
      <vt:lpstr>Nursery</vt:lpstr>
      <vt:lpstr>Nursery monitoring</vt:lpstr>
      <vt:lpstr>Outplants</vt:lpstr>
      <vt:lpstr>Outplant 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Wilson</cp:lastModifiedBy>
  <dcterms:modified xsi:type="dcterms:W3CDTF">2023-03-06T22:58:02Z</dcterms:modified>
</cp:coreProperties>
</file>