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otype tracking" sheetId="1" r:id="rId4"/>
    <sheet state="visible" name="collection" sheetId="2" r:id="rId5"/>
    <sheet state="visible" name="nursery fragments" sheetId="3" r:id="rId6"/>
    <sheet state="visible" name="nursery monitoring" sheetId="4" r:id="rId7"/>
    <sheet state="visible" name="microfrag monitoring" sheetId="5" r:id="rId8"/>
    <sheet state="visible" name="outplants" sheetId="6" r:id="rId9"/>
    <sheet state="visible" name="outplant monitoring" sheetId="7" r:id="rId10"/>
    <sheet state="visible" name="old_nursery monitoring" sheetId="8" r:id="rId11"/>
  </sheets>
  <definedNames>
    <definedName hidden="1" localSheetId="7" name="_xlnm._FilterDatabase">'old_nursery monitoring'!$A$1:$H$102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set to autofill remainder, can also enter info for dead/diseased/bleached and autofill healthy instead
	-Molly Wilson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9">
      <text>
        <t xml:space="preserve">TEMP2</t>
      </text>
    </comment>
    <comment authorId="0" ref="D80">
      <text>
        <t xml:space="preserve">TEMP3</t>
      </text>
    </comment>
    <comment authorId="0" ref="D82">
      <text>
        <t xml:space="preserve">TEMP4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99">
      <text>
        <t xml:space="preserve">Estimated 98 total
	-Genevieve RB</t>
      </text>
    </comment>
    <comment authorId="0" ref="E88">
      <text>
        <t xml:space="preserve">Check
	-Genevieve RB</t>
      </text>
    </comment>
    <comment authorId="0" ref="E66">
      <text>
        <t xml:space="preserve">Added leftover fragments from new ACER rope on E5
	-Genevieve RB</t>
      </text>
    </comment>
    <comment authorId="0" ref="E54">
      <text>
        <t xml:space="preserve">Didnt notice this genotype - check if correct
	-Genevieve RB</t>
      </text>
    </comment>
    <comment authorId="0" ref="E50">
      <text>
        <t xml:space="preserve">Subsequently replaced - now 40 frags
	-Genevieve RB</t>
      </text>
    </comment>
    <comment authorId="0" ref="E42">
      <text>
        <t xml:space="preserve">no genotype tag
	-Genevieve RB</t>
      </text>
    </comment>
    <comment authorId="0" ref="E39">
      <text>
        <t xml:space="preserve">Not worth maintaining - should be planted and rope replaced asap
	-Genevieve RB</t>
      </text>
    </comment>
    <comment authorId="0" ref="E37">
      <text>
        <t xml:space="preserve">Acer 8 - 3 frags RTL
	-Genevieve RB</t>
      </text>
    </comment>
    <comment authorId="0" ref="E36">
      <text>
        <t xml:space="preserve">Check?
	-Genevieve RB</t>
      </text>
    </comment>
    <comment authorId="0" ref="E23">
      <text>
        <t xml:space="preserve">Check these (counted 65 total but didnt notice the two genotypes)
	-Genevieve RB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Any other column titles which would be important?
	-Monique Bigler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60">
      <text>
        <t xml:space="preserve">is this number accurate?
	-Molly Wilson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These become lookups later, but for first round we didn't collect colony data when planting for acer/apro
	-Molly Wilson</t>
      </text>
    </comment>
    <comment authorId="0" ref="A79">
      <text>
        <t xml:space="preserve">There is GPS data for this, but no photos or data in outplant entry
	-Molly Wilson</t>
      </text>
    </comment>
    <comment authorId="0" ref="A100">
      <text>
        <t xml:space="preserve">Data said ACER07.2 (which is not present at Ricketts), but APRO07.2 was missing
	-Molly Wilson</t>
      </text>
    </comment>
    <comment authorId="0" ref="A63">
      <text>
        <t xml:space="preserve">Data obtained from photos
	-Molly Wilson</t>
      </text>
    </comment>
    <comment authorId="0" ref="A135">
      <text>
        <t xml:space="preserve">Data obtained from photos
	-Molly Wilson</t>
      </text>
    </comment>
    <comment authorId="0" ref="A2">
      <text>
        <t xml:space="preserve">Data obtained from pictures
	-Molly Wilson</t>
      </text>
    </comment>
    <comment authorId="0" ref="A92">
      <text>
        <t xml:space="preserve">Currently tagged as APRO12.2
	-Molly Wilson</t>
      </text>
    </comment>
    <comment authorId="0" ref="A88">
      <text>
        <t xml:space="preserve">Notes say APRO04.9 - typo?
	-Molly Wilson</t>
      </text>
    </comment>
    <comment authorId="0" ref="A10">
      <text>
        <t xml:space="preserve">Gens data says ACER09.5?
	-Molly Wilson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4">
      <text>
        <t xml:space="preserve">Anything w multiple genotypes will be removed from analysis
	-Molly Wilson</t>
      </text>
    </comment>
    <comment authorId="0" ref="E9">
      <text>
        <t xml:space="preserve">Also APAL12?
	-Molly Wilson</t>
      </text>
    </comment>
    <comment authorId="0" ref="E8">
      <text>
        <t xml:space="preserve">Think this would be APAL43 (based on structure at A8?)
	-Molly Wilson</t>
      </text>
    </comment>
    <comment authorId="0" ref="D25">
      <text>
        <t xml:space="preserve">Hmmm think this should be A1 or A2?
	-Molly Wilson</t>
      </text>
    </comment>
    <comment authorId="0" ref="E36">
      <text>
        <t xml:space="preserve">Can't find APAL04 so will omit this entry
	-Molly Wilson</t>
      </text>
    </comment>
    <comment authorId="0" ref="E64">
      <text>
        <t xml:space="preserve">Next time lets make sure we distinguish by genotype if possible!
	-Molly Wilson</t>
      </text>
    </comment>
  </commentList>
</comments>
</file>

<file path=xl/sharedStrings.xml><?xml version="1.0" encoding="utf-8"?>
<sst xmlns="http://schemas.openxmlformats.org/spreadsheetml/2006/main" count="5061" uniqueCount="563">
  <si>
    <t>Computed in R - manual adjustments will be lost. Updated 23/05/10</t>
  </si>
  <si>
    <t>genotype</t>
  </si>
  <si>
    <t>collection_site</t>
  </si>
  <si>
    <t>collection_lat</t>
  </si>
  <si>
    <t>collection_lon</t>
  </si>
  <si>
    <t>york_locations</t>
  </si>
  <si>
    <t>tpb_locations</t>
  </si>
  <si>
    <t>gb_location</t>
  </si>
  <si>
    <t>n_ropes</t>
  </si>
  <si>
    <t>n_trees</t>
  </si>
  <si>
    <t>outplant_colonies</t>
  </si>
  <si>
    <t>york_colonies</t>
  </si>
  <si>
    <t>tpb_colonies</t>
  </si>
  <si>
    <t>ricketts_colonies</t>
  </si>
  <si>
    <t>survivorship</t>
  </si>
  <si>
    <t>se</t>
  </si>
  <si>
    <t>ACER01</t>
  </si>
  <si>
    <t>Exchange Bay</t>
  </si>
  <si>
    <t>F4</t>
  </si>
  <si>
    <t>D1</t>
  </si>
  <si>
    <t>ACER02</t>
  </si>
  <si>
    <t>Cervi Heaven</t>
  </si>
  <si>
    <t>C6, E6</t>
  </si>
  <si>
    <t>A4</t>
  </si>
  <si>
    <t>ACER03</t>
  </si>
  <si>
    <t>Little Bird Channel</t>
  </si>
  <si>
    <t>A1, A2</t>
  </si>
  <si>
    <t>ACER04</t>
  </si>
  <si>
    <t>F3</t>
  </si>
  <si>
    <t>NA</t>
  </si>
  <si>
    <t>ACER05</t>
  </si>
  <si>
    <t>C2</t>
  </si>
  <si>
    <t>A8</t>
  </si>
  <si>
    <t>ACER06</t>
  </si>
  <si>
    <t>Great Bird</t>
  </si>
  <si>
    <t>A5</t>
  </si>
  <si>
    <t>ACER07</t>
  </si>
  <si>
    <t>Hells Gate</t>
  </si>
  <si>
    <t>F5</t>
  </si>
  <si>
    <t>ACER08</t>
  </si>
  <si>
    <t>Man of War</t>
  </si>
  <si>
    <t>D3, E3</t>
  </si>
  <si>
    <t>ACER09</t>
  </si>
  <si>
    <t>B1, B2, A3</t>
  </si>
  <si>
    <t>A6</t>
  </si>
  <si>
    <t>ACER10</t>
  </si>
  <si>
    <t>Indian Creek</t>
  </si>
  <si>
    <t>B6</t>
  </si>
  <si>
    <t>ACER11</t>
  </si>
  <si>
    <t>A10</t>
  </si>
  <si>
    <t>APAL01</t>
  </si>
  <si>
    <t>Friar's Head</t>
  </si>
  <si>
    <t>F6</t>
  </si>
  <si>
    <t>E1</t>
  </si>
  <si>
    <t>APAL02</t>
  </si>
  <si>
    <t>North Green</t>
  </si>
  <si>
    <t>APAL03</t>
  </si>
  <si>
    <t>APAL04</t>
  </si>
  <si>
    <t>APAL05</t>
  </si>
  <si>
    <t>C9</t>
  </si>
  <si>
    <t>APAL06</t>
  </si>
  <si>
    <t>E7</t>
  </si>
  <si>
    <t>APAL07</t>
  </si>
  <si>
    <t>APAL08</t>
  </si>
  <si>
    <t>APAL09</t>
  </si>
  <si>
    <t>B7</t>
  </si>
  <si>
    <t>APAL10</t>
  </si>
  <si>
    <t>D6, C7</t>
  </si>
  <si>
    <t>APAL11</t>
  </si>
  <si>
    <t>D7</t>
  </si>
  <si>
    <t>APAL12</t>
  </si>
  <si>
    <t>APAL13</t>
  </si>
  <si>
    <t>B5, F7</t>
  </si>
  <si>
    <t>A1</t>
  </si>
  <si>
    <t>APAL14</t>
  </si>
  <si>
    <t>B8</t>
  </si>
  <si>
    <t>APAL15</t>
  </si>
  <si>
    <t>York Island</t>
  </si>
  <si>
    <t>C8</t>
  </si>
  <si>
    <t>APAL16</t>
  </si>
  <si>
    <t>D8</t>
  </si>
  <si>
    <t>APAL17</t>
  </si>
  <si>
    <t>D9</t>
  </si>
  <si>
    <t>APAL18</t>
  </si>
  <si>
    <t>APAL19</t>
  </si>
  <si>
    <t>APAL20</t>
  </si>
  <si>
    <t>APAL21</t>
  </si>
  <si>
    <t>APAL22</t>
  </si>
  <si>
    <t>APAL23</t>
  </si>
  <si>
    <t>C5</t>
  </si>
  <si>
    <t>F1</t>
  </si>
  <si>
    <t>APAL24</t>
  </si>
  <si>
    <t>APAL26</t>
  </si>
  <si>
    <t>A7</t>
  </si>
  <si>
    <t>APAL28</t>
  </si>
  <si>
    <t>South Hells Gate</t>
  </si>
  <si>
    <t>APAL30</t>
  </si>
  <si>
    <t>APAL31</t>
  </si>
  <si>
    <t>E8</t>
  </si>
  <si>
    <t>APAL32</t>
  </si>
  <si>
    <t>Snapper Point</t>
  </si>
  <si>
    <t>APAL33</t>
  </si>
  <si>
    <t>APAL34</t>
  </si>
  <si>
    <t>Seatons Mount</t>
  </si>
  <si>
    <t>APAL35</t>
  </si>
  <si>
    <t>F8</t>
  </si>
  <si>
    <t>APAL36</t>
  </si>
  <si>
    <t>F9</t>
  </si>
  <si>
    <t>APAL37</t>
  </si>
  <si>
    <t>APAL38</t>
  </si>
  <si>
    <t>Pillars of Hercules</t>
  </si>
  <si>
    <t>B3</t>
  </si>
  <si>
    <t>APAL39</t>
  </si>
  <si>
    <t>Devil's Bridge</t>
  </si>
  <si>
    <t>A9</t>
  </si>
  <si>
    <t>APAL40</t>
  </si>
  <si>
    <t>B9</t>
  </si>
  <si>
    <t>APAL41</t>
  </si>
  <si>
    <t>APAL42</t>
  </si>
  <si>
    <t>E9</t>
  </si>
  <si>
    <t>APAL44</t>
  </si>
  <si>
    <t>The Cut</t>
  </si>
  <si>
    <t>APRO01</t>
  </si>
  <si>
    <t>F2, C4</t>
  </si>
  <si>
    <t>C1</t>
  </si>
  <si>
    <t>APRO02</t>
  </si>
  <si>
    <t>APRO03</t>
  </si>
  <si>
    <t>C3</t>
  </si>
  <si>
    <t>APRO04</t>
  </si>
  <si>
    <t>D2, E2, B4</t>
  </si>
  <si>
    <t>APRO05</t>
  </si>
  <si>
    <t>C4</t>
  </si>
  <si>
    <t>APRO06</t>
  </si>
  <si>
    <t>B5, B7</t>
  </si>
  <si>
    <t>APRO07</t>
  </si>
  <si>
    <t>D4</t>
  </si>
  <si>
    <t>APRO11</t>
  </si>
  <si>
    <t>APRO13</t>
  </si>
  <si>
    <t>CNAT01</t>
  </si>
  <si>
    <t>CNAT02</t>
  </si>
  <si>
    <t>Ten Pound Bay</t>
  </si>
  <si>
    <t>DCYL01</t>
  </si>
  <si>
    <t>Maiden Island</t>
  </si>
  <si>
    <t>DLAB01</t>
  </si>
  <si>
    <t>DLAB02</t>
  </si>
  <si>
    <t>MCAV01</t>
  </si>
  <si>
    <t>OANN01</t>
  </si>
  <si>
    <t>OANN02</t>
  </si>
  <si>
    <t>OFAV01</t>
  </si>
  <si>
    <t>OFAV02</t>
  </si>
  <si>
    <t>PCLI01</t>
  </si>
  <si>
    <t>PCLI02</t>
  </si>
  <si>
    <t>Long Island</t>
  </si>
  <si>
    <t>PFUR01</t>
  </si>
  <si>
    <t>PFUR02</t>
  </si>
  <si>
    <t>PFUR03</t>
  </si>
  <si>
    <t>PSTR01</t>
  </si>
  <si>
    <t>PSTR02</t>
  </si>
  <si>
    <t>PSTR03</t>
  </si>
  <si>
    <t>date</t>
  </si>
  <si>
    <t>collector</t>
  </si>
  <si>
    <t>site</t>
  </si>
  <si>
    <t>gps</t>
  </si>
  <si>
    <t>marker</t>
  </si>
  <si>
    <t>lon</t>
  </si>
  <si>
    <t>lat</t>
  </si>
  <si>
    <t>method</t>
  </si>
  <si>
    <t>notes</t>
  </si>
  <si>
    <t>GRB</t>
  </si>
  <si>
    <t>Mixed</t>
  </si>
  <si>
    <t>Frag</t>
  </si>
  <si>
    <t>MB</t>
  </si>
  <si>
    <t>Opportunity</t>
  </si>
  <si>
    <t>MWW</t>
  </si>
  <si>
    <t>R2</t>
  </si>
  <si>
    <t>Photo was for ACER26</t>
  </si>
  <si>
    <t>Coordinates taken on surf n turf garmin - Originally wrong GPS 2 - pt 17</t>
  </si>
  <si>
    <t>R1</t>
  </si>
  <si>
    <t>Coordinates taken on surf n turf garmin - originaly GPS 1 - pt 7</t>
  </si>
  <si>
    <t>OTHER</t>
  </si>
  <si>
    <t>Coordinates taken on surf n turf garmin</t>
  </si>
  <si>
    <t xml:space="preserve">South Hells Gate </t>
  </si>
  <si>
    <t>To check GPS2</t>
  </si>
  <si>
    <t>To check GPS3</t>
  </si>
  <si>
    <t>coordinates estimated until site is visited with GPS - originally date said 2021</t>
  </si>
  <si>
    <t>GRB/MWW</t>
  </si>
  <si>
    <t>APAL29</t>
  </si>
  <si>
    <t>Rescue corals</t>
  </si>
  <si>
    <t>KN/MWW</t>
  </si>
  <si>
    <t>grinder/chisel</t>
  </si>
  <si>
    <t>isolate lobe</t>
  </si>
  <si>
    <t>chisel</t>
  </si>
  <si>
    <t>isolated lobe</t>
  </si>
  <si>
    <t>KN/GRB</t>
  </si>
  <si>
    <t>n/a</t>
  </si>
  <si>
    <t>Hammer</t>
  </si>
  <si>
    <t>MWW/GRB</t>
  </si>
  <si>
    <t>RC</t>
  </si>
  <si>
    <t>Can get rough coordinates from Ruleo</t>
  </si>
  <si>
    <t>GRB/VW</t>
  </si>
  <si>
    <t>GRB/RB</t>
  </si>
  <si>
    <t>APRO10</t>
  </si>
  <si>
    <t>Initially APRO11 before we realized that genotype was taken</t>
  </si>
  <si>
    <t>Number of live fragments (pieces tied or passed through the rope)</t>
  </si>
  <si>
    <t>Nursery</t>
  </si>
  <si>
    <t>Duckbill</t>
  </si>
  <si>
    <t>Genotype</t>
  </si>
  <si>
    <t>2023.06.08</t>
  </si>
  <si>
    <t>2023.08.14</t>
  </si>
  <si>
    <t>Percent survival</t>
  </si>
  <si>
    <t>York</t>
  </si>
  <si>
    <t>A2</t>
  </si>
  <si>
    <t>A3</t>
  </si>
  <si>
    <t>APAL43</t>
  </si>
  <si>
    <t>B1</t>
  </si>
  <si>
    <t>ACER9</t>
  </si>
  <si>
    <t>B2</t>
  </si>
  <si>
    <t>B4</t>
  </si>
  <si>
    <t>B5</t>
  </si>
  <si>
    <t>APAL25</t>
  </si>
  <si>
    <t xml:space="preserve">GB </t>
  </si>
  <si>
    <t>C6</t>
  </si>
  <si>
    <t>C7</t>
  </si>
  <si>
    <t>APAL5</t>
  </si>
  <si>
    <t>D2</t>
  </si>
  <si>
    <t>D3</t>
  </si>
  <si>
    <t>D5</t>
  </si>
  <si>
    <t>D6</t>
  </si>
  <si>
    <t>E2</t>
  </si>
  <si>
    <t>E3</t>
  </si>
  <si>
    <t>E6</t>
  </si>
  <si>
    <t>F2</t>
  </si>
  <si>
    <t>F7</t>
  </si>
  <si>
    <t>G1</t>
  </si>
  <si>
    <t>G2</t>
  </si>
  <si>
    <t>Estimates</t>
  </si>
  <si>
    <t>PSTR03, OFAV02, ANN02,PSTR02</t>
  </si>
  <si>
    <t>TPB_DT</t>
  </si>
  <si>
    <t>TPB_ST</t>
  </si>
  <si>
    <t>PFUR1</t>
  </si>
  <si>
    <t>DLAB2</t>
  </si>
  <si>
    <t>APRO13/4</t>
  </si>
  <si>
    <t>PFUR3</t>
  </si>
  <si>
    <t>PFUR2</t>
  </si>
  <si>
    <t>Ten pound Bay</t>
  </si>
  <si>
    <t>Grand total</t>
  </si>
  <si>
    <t>nursery</t>
  </si>
  <si>
    <t>observer</t>
  </si>
  <si>
    <t>location</t>
  </si>
  <si>
    <t>n healthy</t>
  </si>
  <si>
    <t>n dead</t>
  </si>
  <si>
    <t>n bleached</t>
  </si>
  <si>
    <t>n pale</t>
  </si>
  <si>
    <t>n diseased</t>
  </si>
  <si>
    <t>symptoms</t>
  </si>
  <si>
    <t>TL</t>
  </si>
  <si>
    <t>TPB</t>
  </si>
  <si>
    <t>no original data, copied from 10/9/23 for analysis</t>
  </si>
  <si>
    <t>DT</t>
  </si>
  <si>
    <t>ST</t>
  </si>
  <si>
    <t>PPOR01</t>
  </si>
  <si>
    <t>PPOR02</t>
  </si>
  <si>
    <t>PDIV01</t>
  </si>
  <si>
    <t>PLCI01</t>
  </si>
  <si>
    <t>SED, CYAN</t>
  </si>
  <si>
    <t>A19</t>
  </si>
  <si>
    <t>n_microfrags</t>
  </si>
  <si>
    <t>og_microfrags</t>
  </si>
  <si>
    <t>p_survival</t>
  </si>
  <si>
    <t>23/06/05</t>
  </si>
  <si>
    <t>id</t>
  </si>
  <si>
    <t>n_frags</t>
  </si>
  <si>
    <t>n_colonies</t>
  </si>
  <si>
    <t>condition</t>
  </si>
  <si>
    <t>gps_number</t>
  </si>
  <si>
    <t>gps_marker</t>
  </si>
  <si>
    <t>tag_status</t>
  </si>
  <si>
    <t>tag_notes</t>
  </si>
  <si>
    <t>distribution</t>
  </si>
  <si>
    <t>Ricketts</t>
  </si>
  <si>
    <t>ACER01.1</t>
  </si>
  <si>
    <t>cement</t>
  </si>
  <si>
    <t>healthy</t>
  </si>
  <si>
    <t>clusters</t>
  </si>
  <si>
    <t>ACER01.2</t>
  </si>
  <si>
    <t>Tag in colony</t>
  </si>
  <si>
    <t>ACER01.4</t>
  </si>
  <si>
    <t>Retagged 06/23; prev. ACER01.3</t>
  </si>
  <si>
    <t>ACER02.1</t>
  </si>
  <si>
    <t>ACER02.2</t>
  </si>
  <si>
    <t>Retagged as acer02.7 but original tag was found</t>
  </si>
  <si>
    <t>ACER02.3</t>
  </si>
  <si>
    <t>RTL exposed</t>
  </si>
  <si>
    <t>ACER2</t>
  </si>
  <si>
    <t>ACER02.4</t>
  </si>
  <si>
    <t>ACER02.5</t>
  </si>
  <si>
    <t>ACER02.6</t>
  </si>
  <si>
    <t>ACER03.1</t>
  </si>
  <si>
    <t>ACER03.2</t>
  </si>
  <si>
    <t>ACER03.3</t>
  </si>
  <si>
    <t>ACER03.4</t>
  </si>
  <si>
    <t>ACER04.1</t>
  </si>
  <si>
    <t>ACER05.1</t>
  </si>
  <si>
    <t>ACER05.2</t>
  </si>
  <si>
    <t>ACER05.3</t>
  </si>
  <si>
    <t>ACER05.4</t>
  </si>
  <si>
    <t>ACER06.1</t>
  </si>
  <si>
    <t>ACER06.2</t>
  </si>
  <si>
    <t>ACER06.3</t>
  </si>
  <si>
    <t>ACER07.1</t>
  </si>
  <si>
    <t>ACER07.2</t>
  </si>
  <si>
    <t>ACER07.3</t>
  </si>
  <si>
    <t>ACER08.1</t>
  </si>
  <si>
    <t>ACER08.2</t>
  </si>
  <si>
    <t>ACER08.3</t>
  </si>
  <si>
    <t>ACER08.4</t>
  </si>
  <si>
    <t>ACER09.1</t>
  </si>
  <si>
    <t>ACER09.2</t>
  </si>
  <si>
    <t>ACER09.3</t>
  </si>
  <si>
    <t>ACER09.4</t>
  </si>
  <si>
    <t>ACER09.5</t>
  </si>
  <si>
    <t>ACER11.3</t>
  </si>
  <si>
    <t>APAL01.1</t>
  </si>
  <si>
    <t>individuals</t>
  </si>
  <si>
    <t>APAL01.3</t>
  </si>
  <si>
    <t>epoxy putty</t>
  </si>
  <si>
    <t>Retagged 06/23; prev. APAL01.2</t>
  </si>
  <si>
    <t>APAL02.1</t>
  </si>
  <si>
    <t>blems</t>
  </si>
  <si>
    <t>Retagged 06/23; prev. APAL02</t>
  </si>
  <si>
    <t>APAL03.1</t>
  </si>
  <si>
    <t>APAL03.2</t>
  </si>
  <si>
    <t>APAL06.1</t>
  </si>
  <si>
    <t>APAL07.1</t>
  </si>
  <si>
    <t>missing tag</t>
  </si>
  <si>
    <t>APAL09.1</t>
  </si>
  <si>
    <t>APAL09.2</t>
  </si>
  <si>
    <t>loctite and epoxy putty</t>
  </si>
  <si>
    <t>APAL10.1</t>
  </si>
  <si>
    <t>APAL10.2</t>
  </si>
  <si>
    <t>loctite</t>
  </si>
  <si>
    <t>APAL11.1</t>
  </si>
  <si>
    <t>APAL11.2</t>
  </si>
  <si>
    <t>APAL12.1</t>
  </si>
  <si>
    <t>APAL12.2</t>
  </si>
  <si>
    <t>APAL13.1</t>
  </si>
  <si>
    <t>cement &amp; epoxy putty</t>
  </si>
  <si>
    <t>individuals in thicket</t>
  </si>
  <si>
    <t>APAL13.2</t>
  </si>
  <si>
    <t>APAL13.3</t>
  </si>
  <si>
    <t>APAL13.5</t>
  </si>
  <si>
    <t>clusters (accidentally)</t>
  </si>
  <si>
    <t>APAL13.6</t>
  </si>
  <si>
    <t>APAL14.4</t>
  </si>
  <si>
    <t>Retagged 06/23; prev. APAL14.1</t>
  </si>
  <si>
    <t>APAL14.2</t>
  </si>
  <si>
    <t>APAL14.3</t>
  </si>
  <si>
    <t>APAL15.4</t>
  </si>
  <si>
    <t>APAL15.5</t>
  </si>
  <si>
    <t>APAL15.6</t>
  </si>
  <si>
    <t>APAL16.1</t>
  </si>
  <si>
    <t>APAL16.2</t>
  </si>
  <si>
    <t>APAL17.1</t>
  </si>
  <si>
    <t>APAL17.3</t>
  </si>
  <si>
    <t>APAL18.1</t>
  </si>
  <si>
    <t>APAL18.2</t>
  </si>
  <si>
    <t>APAL18.3</t>
  </si>
  <si>
    <t>APAL22.1</t>
  </si>
  <si>
    <t>APAL23.4</t>
  </si>
  <si>
    <t>Retagged 06/23; prev. APAL23</t>
  </si>
  <si>
    <t>untagged - blems cut from otherwise healthy genotype</t>
  </si>
  <si>
    <t>APAL23.1</t>
  </si>
  <si>
    <t>APAL23.2</t>
  </si>
  <si>
    <t>APAL23.3</t>
  </si>
  <si>
    <t>APAL24.1</t>
  </si>
  <si>
    <t>APAL25.1</t>
  </si>
  <si>
    <t>APAL26.1</t>
  </si>
  <si>
    <t>APAL26.3</t>
  </si>
  <si>
    <t>Tag switched to APAL26.4 because tag was lost in current</t>
  </si>
  <si>
    <t>APAL27.1</t>
  </si>
  <si>
    <t>rescue</t>
  </si>
  <si>
    <t>APAL28.1</t>
  </si>
  <si>
    <t>New sharpie tag added 06/23</t>
  </si>
  <si>
    <t>misc rescue genotype</t>
  </si>
  <si>
    <t>APAL30.2</t>
  </si>
  <si>
    <t>APRO01.1</t>
  </si>
  <si>
    <t>APRO01.2</t>
  </si>
  <si>
    <t>APRO03.1</t>
  </si>
  <si>
    <t>APRO03.2</t>
  </si>
  <si>
    <t>APRO04.1</t>
  </si>
  <si>
    <t>APRO04.2</t>
  </si>
  <si>
    <t>APRO04.3</t>
  </si>
  <si>
    <t>APRO04.4</t>
  </si>
  <si>
    <t>APRO04.5</t>
  </si>
  <si>
    <t>APRO04.6</t>
  </si>
  <si>
    <t>APRO04.7</t>
  </si>
  <si>
    <t>APRO05.1</t>
  </si>
  <si>
    <t>APRO05.2</t>
  </si>
  <si>
    <t>APRO05.3</t>
  </si>
  <si>
    <t>APRO06.1</t>
  </si>
  <si>
    <t>APRO06.2</t>
  </si>
  <si>
    <t>APRO06.3</t>
  </si>
  <si>
    <t>APRO06.4</t>
  </si>
  <si>
    <t>APRO06.5</t>
  </si>
  <si>
    <t>APRO06.6</t>
  </si>
  <si>
    <t>APRO06.8</t>
  </si>
  <si>
    <t>APRO06.9</t>
  </si>
  <si>
    <t>APRO07.2</t>
  </si>
  <si>
    <t>APRO07.3</t>
  </si>
  <si>
    <t>APRO11.1</t>
  </si>
  <si>
    <t>Retagged from APRO12.1 on 04/24/23</t>
  </si>
  <si>
    <t>APRO11.2</t>
  </si>
  <si>
    <t>Retagged from APRO12.2 on 04/24/23</t>
  </si>
  <si>
    <t>APRO11.3</t>
  </si>
  <si>
    <t>APAL26.2</t>
  </si>
  <si>
    <t>date_monitored</t>
  </si>
  <si>
    <t>date_planted</t>
  </si>
  <si>
    <t>colonies_planted</t>
  </si>
  <si>
    <t>colonies_live</t>
  </si>
  <si>
    <t>p_disease</t>
  </si>
  <si>
    <t>live c1</t>
  </si>
  <si>
    <t>live c2</t>
  </si>
  <si>
    <t>live c3</t>
  </si>
  <si>
    <t>live c4</t>
  </si>
  <si>
    <t>live c5</t>
  </si>
  <si>
    <t>live c6</t>
  </si>
  <si>
    <t>live c7</t>
  </si>
  <si>
    <t>live c8</t>
  </si>
  <si>
    <t>live c9</t>
  </si>
  <si>
    <t>live c10</t>
  </si>
  <si>
    <t>live c11</t>
  </si>
  <si>
    <t>live c12</t>
  </si>
  <si>
    <t>live c13</t>
  </si>
  <si>
    <t>live c14</t>
  </si>
  <si>
    <t>live c15</t>
  </si>
  <si>
    <t>live c16</t>
  </si>
  <si>
    <t>live c17</t>
  </si>
  <si>
    <t>live c18</t>
  </si>
  <si>
    <t>RTL (5%)</t>
  </si>
  <si>
    <t>RTL (1%)</t>
  </si>
  <si>
    <t>No tag</t>
  </si>
  <si>
    <t>no tag found</t>
  </si>
  <si>
    <t>tag in colony</t>
  </si>
  <si>
    <t>RTL (40%)</t>
  </si>
  <si>
    <t>No tag found</t>
  </si>
  <si>
    <t>Confirmed missing tag</t>
  </si>
  <si>
    <t>no tag</t>
  </si>
  <si>
    <t>is original outplant number correct</t>
  </si>
  <si>
    <t>RTL (10%)</t>
  </si>
  <si>
    <t>No tag found - small tag</t>
  </si>
  <si>
    <t>missing pics/check tag number</t>
  </si>
  <si>
    <t>close to 16.2</t>
  </si>
  <si>
    <t>currently see 18 frags and no other outplants close by</t>
  </si>
  <si>
    <t>structure location</t>
  </si>
  <si>
    <t>level affected</t>
  </si>
  <si>
    <t xml:space="preserve">Notes </t>
  </si>
  <si>
    <t>23/05/08</t>
  </si>
  <si>
    <t xml:space="preserve">Lots of cyanobacteria </t>
  </si>
  <si>
    <t>bleaching</t>
  </si>
  <si>
    <t>low (&lt;50%)</t>
  </si>
  <si>
    <t xml:space="preserve">One frag removed </t>
  </si>
  <si>
    <t>Big frag removed</t>
  </si>
  <si>
    <t>high (&gt;50%)</t>
  </si>
  <si>
    <t>Only ends of frags had the colour but rest was dead. Looks like it is struggling. Slight green colour</t>
  </si>
  <si>
    <t>disease</t>
  </si>
  <si>
    <t>RTL, removed quite a bit of diseased frags</t>
  </si>
  <si>
    <t>paling</t>
  </si>
  <si>
    <t xml:space="preserve">Slight white discloration close to rope base but also has slight green appearance. On dead frag </t>
  </si>
  <si>
    <t>SC (Sammy)</t>
  </si>
  <si>
    <t>APRO42</t>
  </si>
  <si>
    <t>2 frags diseased from APRO42, 3 diseased from APRO12</t>
  </si>
  <si>
    <t>APRO12</t>
  </si>
  <si>
    <t>Looks a bit diseased, half which is exposed to sunlight maybe?</t>
  </si>
  <si>
    <t>VW</t>
  </si>
  <si>
    <t>Removed one frag</t>
  </si>
  <si>
    <t>GI</t>
  </si>
  <si>
    <t>ST4</t>
  </si>
  <si>
    <t xml:space="preserve">4 looked stressed, not a vibrant colours like the others. </t>
  </si>
  <si>
    <t>ST2</t>
  </si>
  <si>
    <t xml:space="preserve">Near the bases for some corals, was white tan with bits of yellow (sun?). Healthy coral growing on top of it. </t>
  </si>
  <si>
    <t>23/05/22</t>
  </si>
  <si>
    <t xml:space="preserve">Removed two fragments </t>
  </si>
  <si>
    <t xml:space="preserve">Cotton ropes </t>
  </si>
  <si>
    <t>Both cotton ropes, lots of disease</t>
  </si>
  <si>
    <t>MW</t>
  </si>
  <si>
    <t>Didn't remove frag as it was at base of rope</t>
  </si>
  <si>
    <t>SC</t>
  </si>
  <si>
    <t xml:space="preserve">All looked stressed </t>
  </si>
  <si>
    <t>Stressed</t>
  </si>
  <si>
    <t>Lots of algae</t>
  </si>
  <si>
    <t>Stressed/Algae</t>
  </si>
  <si>
    <t>23/06/19</t>
  </si>
  <si>
    <t>APAL12/APAL43</t>
  </si>
  <si>
    <t>One removed</t>
  </si>
  <si>
    <t>A12</t>
  </si>
  <si>
    <t>Two removed</t>
  </si>
  <si>
    <t>Half bottom rope is dead and dying, too much to remove at once so consider replacing bottom of rope</t>
  </si>
  <si>
    <t>Three dead corals</t>
  </si>
  <si>
    <t>23/07/03</t>
  </si>
  <si>
    <t xml:space="preserve">Three cut and removed </t>
  </si>
  <si>
    <t>Big chunk was removed</t>
  </si>
  <si>
    <t>Removed</t>
  </si>
  <si>
    <t>EZ</t>
  </si>
  <si>
    <t>23/07/17</t>
  </si>
  <si>
    <t xml:space="preserve">4 large frags dead </t>
  </si>
  <si>
    <t>One frag</t>
  </si>
  <si>
    <t>10 frags</t>
  </si>
  <si>
    <t>8 frags</t>
  </si>
  <si>
    <t>1 frag</t>
  </si>
  <si>
    <t>5 frags</t>
  </si>
  <si>
    <t>8 frags - removed</t>
  </si>
  <si>
    <t>23/07/31</t>
  </si>
  <si>
    <t xml:space="preserve">2 frags </t>
  </si>
  <si>
    <t>5 frags dead however not a lot of frags on rope, hence close to 50%</t>
  </si>
  <si>
    <t xml:space="preserve">RTL, removed as much as possible. Closer to rope then moving outward </t>
  </si>
  <si>
    <t>4 frags</t>
  </si>
  <si>
    <t>3 frags</t>
  </si>
  <si>
    <t>TE</t>
  </si>
  <si>
    <t>1 dead</t>
  </si>
  <si>
    <t>2 slight discloration</t>
  </si>
  <si>
    <t xml:space="preserve">RTL / Refragged </t>
  </si>
  <si>
    <t xml:space="preserve">RTL removed </t>
  </si>
  <si>
    <t>APAL05/APAL41</t>
  </si>
  <si>
    <t xml:space="preserve">1 dead </t>
  </si>
  <si>
    <t>23/08/14</t>
  </si>
  <si>
    <t>RTL</t>
  </si>
  <si>
    <t>Paling</t>
  </si>
  <si>
    <t>All pale</t>
  </si>
  <si>
    <t>RTL - Rope replaced</t>
  </si>
  <si>
    <t>RTL on 3 of 4 frags from GB ACER08</t>
  </si>
  <si>
    <t>23/08/28</t>
  </si>
  <si>
    <t>RTL - 10%</t>
  </si>
  <si>
    <t>GB</t>
  </si>
  <si>
    <t>50% of each genotype</t>
  </si>
  <si>
    <t>RTL - 1%</t>
  </si>
  <si>
    <t>RTL - 50%</t>
  </si>
  <si>
    <t xml:space="preserve">RTL </t>
  </si>
  <si>
    <t>RTL - 75%</t>
  </si>
  <si>
    <t>RTL - 100%</t>
  </si>
  <si>
    <t>RTL - 25%</t>
  </si>
  <si>
    <t>23/09/06</t>
  </si>
  <si>
    <t>23/09/11</t>
  </si>
  <si>
    <t>RTL - 30%</t>
  </si>
  <si>
    <t>RTL - 20%</t>
  </si>
  <si>
    <t>paling - 15%</t>
  </si>
  <si>
    <t>ACER7</t>
  </si>
  <si>
    <t>RTL - 60%</t>
  </si>
  <si>
    <t>ACER1</t>
  </si>
  <si>
    <t>APRO1</t>
  </si>
  <si>
    <t>ACER8</t>
  </si>
  <si>
    <t>E5</t>
  </si>
  <si>
    <t>RTL - 40%</t>
  </si>
  <si>
    <t>APROXX</t>
  </si>
  <si>
    <t>RTL - 5%</t>
  </si>
  <si>
    <t>70% dead - new frags I think?</t>
  </si>
  <si>
    <t>ACER5</t>
  </si>
  <si>
    <t>APAL8</t>
  </si>
  <si>
    <t>RTL - 2%</t>
  </si>
  <si>
    <t>ACER3</t>
  </si>
  <si>
    <t>OFAV1</t>
  </si>
  <si>
    <t>paling - 100%</t>
  </si>
  <si>
    <t>OFAV2</t>
  </si>
  <si>
    <t>MCAV1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</si>
</sst>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0.00000"/>
    <numFmt numFmtId="166" formatCode="m/d/yy"/>
    <numFmt numFmtId="167" formatCode="mm/dd/yy"/>
    <numFmt numFmtId="168" formatCode="M/d/yyyy"/>
  </numFmts>
  <fonts count="1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rgb="FF000000"/>
      <name val="Calibri"/>
    </font>
    <font>
      <b/>
      <sz val="10.0"/>
      <color theme="1"/>
      <name val="Arial"/>
      <scheme val="minor"/>
    </font>
    <font>
      <sz val="12.0"/>
      <color rgb="FF000000"/>
      <name val="Calibri"/>
    </font>
    <font>
      <sz val="10.0"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  <font>
      <color theme="1"/>
      <name val="Arial"/>
    </font>
    <font>
      <b/>
      <color rgb="FF000000"/>
      <name val="Arial"/>
    </font>
    <font>
      <b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/>
    </xf>
    <xf borderId="0" fillId="2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Font="1"/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horizontal="right"/>
    </xf>
    <xf borderId="0" fillId="0" fontId="7" numFmtId="0" xfId="0" applyAlignment="1" applyFont="1">
      <alignment readingOrder="0" vertical="bottom"/>
    </xf>
    <xf borderId="0" fillId="0" fontId="8" numFmtId="164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165" xfId="0" applyAlignment="1" applyFont="1" applyNumberFormat="1">
      <alignment horizontal="right" vertical="bottom"/>
    </xf>
    <xf borderId="0" fillId="0" fontId="9" numFmtId="165" xfId="0" applyAlignment="1" applyFont="1" applyNumberFormat="1">
      <alignment horizontal="right" vertical="bottom"/>
    </xf>
    <xf borderId="0" fillId="3" fontId="8" numFmtId="164" xfId="0" applyAlignment="1" applyFill="1" applyFont="1" applyNumberFormat="1">
      <alignment horizontal="right" vertical="bottom"/>
    </xf>
    <xf borderId="0" fillId="3" fontId="8" numFmtId="0" xfId="0" applyAlignment="1" applyFont="1">
      <alignment vertical="bottom"/>
    </xf>
    <xf borderId="0" fillId="3" fontId="8" numFmtId="0" xfId="0" applyAlignment="1" applyFont="1">
      <alignment horizontal="right" vertical="bottom"/>
    </xf>
    <xf borderId="0" fillId="4" fontId="8" numFmtId="0" xfId="0" applyAlignment="1" applyFill="1" applyFont="1">
      <alignment horizontal="right" vertical="bottom"/>
    </xf>
    <xf borderId="0" fillId="4" fontId="9" numFmtId="0" xfId="0" applyAlignment="1" applyFont="1">
      <alignment horizontal="right" vertical="bottom"/>
    </xf>
    <xf borderId="1" fillId="3" fontId="8" numFmtId="0" xfId="0" applyAlignment="1" applyBorder="1" applyFont="1">
      <alignment vertical="bottom"/>
    </xf>
    <xf borderId="0" fillId="0" fontId="9" numFmtId="0" xfId="0" applyAlignment="1" applyFont="1">
      <alignment horizontal="right" vertical="bottom"/>
    </xf>
    <xf borderId="2" fillId="0" fontId="8" numFmtId="0" xfId="0" applyAlignment="1" applyBorder="1" applyFont="1">
      <alignment vertical="bottom"/>
    </xf>
    <xf borderId="3" fillId="0" fontId="8" numFmtId="0" xfId="0" applyAlignment="1" applyBorder="1" applyFont="1">
      <alignment vertical="bottom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166" xfId="0" applyAlignment="1" applyFont="1" applyNumberFormat="1">
      <alignment horizontal="right" vertical="bottom"/>
    </xf>
    <xf borderId="0" fillId="0" fontId="8" numFmtId="167" xfId="0" applyAlignment="1" applyFont="1" applyNumberFormat="1">
      <alignment horizontal="right" vertical="bottom"/>
    </xf>
    <xf borderId="0" fillId="0" fontId="8" numFmtId="0" xfId="0" applyAlignment="1" applyFont="1">
      <alignment readingOrder="0" vertical="bottom"/>
    </xf>
    <xf borderId="0" fillId="0" fontId="8" numFmtId="167" xfId="0" applyAlignment="1" applyFont="1" applyNumberFormat="1">
      <alignment horizontal="right" readingOrder="0" vertical="bottom"/>
    </xf>
    <xf borderId="0" fillId="0" fontId="8" numFmtId="166" xfId="0" applyAlignment="1" applyFont="1" applyNumberFormat="1">
      <alignment horizontal="right" readingOrder="0" vertical="bottom"/>
    </xf>
    <xf borderId="0" fillId="5" fontId="8" numFmtId="0" xfId="0" applyAlignment="1" applyFill="1" applyFont="1">
      <alignment vertical="bottom"/>
    </xf>
    <xf borderId="0" fillId="0" fontId="10" numFmtId="0" xfId="0" applyAlignment="1" applyFont="1">
      <alignment horizontal="right" readingOrder="0" shrinkToFit="0" vertical="bottom" wrapText="0"/>
    </xf>
    <xf borderId="0" fillId="0" fontId="10" numFmtId="166" xfId="0" applyAlignment="1" applyFont="1" applyNumberFormat="1">
      <alignment readingOrder="0"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6" numFmtId="0" xfId="0" applyAlignment="1" applyFont="1">
      <alignment readingOrder="0"/>
    </xf>
    <xf borderId="0" fillId="5" fontId="10" numFmtId="0" xfId="0" applyAlignment="1" applyFont="1">
      <alignment vertical="bottom"/>
    </xf>
    <xf borderId="0" fillId="5" fontId="10" numFmtId="166" xfId="0" applyAlignment="1" applyFont="1" applyNumberFormat="1">
      <alignment readingOrder="0" vertical="bottom"/>
    </xf>
    <xf borderId="0" fillId="5" fontId="10" numFmtId="0" xfId="0" applyAlignment="1" applyFont="1">
      <alignment readingOrder="0" vertical="bottom"/>
    </xf>
    <xf borderId="0" fillId="5" fontId="10" numFmtId="0" xfId="0" applyAlignment="1" applyFont="1">
      <alignment horizontal="right" readingOrder="0" shrinkToFit="0" vertical="bottom" wrapText="0"/>
    </xf>
    <xf borderId="0" fillId="5" fontId="6" numFmtId="0" xfId="0" applyFont="1"/>
    <xf borderId="0" fillId="0" fontId="6" numFmtId="9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3" fontId="11" numFmtId="0" xfId="0" applyAlignment="1" applyFont="1">
      <alignment horizontal="left" readingOrder="0"/>
    </xf>
    <xf borderId="0" fillId="0" fontId="6" numFmtId="0" xfId="0" applyFont="1"/>
    <xf borderId="0" fillId="0" fontId="6" numFmtId="9" xfId="0" applyAlignment="1" applyFont="1" applyNumberFormat="1">
      <alignment readingOrder="0"/>
    </xf>
    <xf borderId="0" fillId="0" fontId="12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0" fontId="12" numFmtId="1" xfId="0" applyAlignment="1" applyFont="1" applyNumberFormat="1">
      <alignment vertical="bottom"/>
    </xf>
    <xf borderId="0" fillId="0" fontId="12" numFmtId="10" xfId="0" applyAlignment="1" applyFont="1" applyNumberFormat="1">
      <alignment vertical="bottom"/>
    </xf>
    <xf borderId="0" fillId="0" fontId="6" numFmtId="166" xfId="0" applyAlignment="1" applyFont="1" applyNumberFormat="1">
      <alignment readingOrder="0"/>
    </xf>
    <xf borderId="4" fillId="0" fontId="6" numFmtId="0" xfId="0" applyAlignment="1" applyBorder="1" applyFont="1">
      <alignment readingOrder="0"/>
    </xf>
    <xf borderId="0" fillId="0" fontId="10" numFmtId="0" xfId="0" applyAlignment="1" applyFont="1">
      <alignment horizontal="right" vertical="bottom"/>
    </xf>
    <xf borderId="0" fillId="0" fontId="6" numFmtId="10" xfId="0" applyFont="1" applyNumberForma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8" numFmtId="168" xfId="0" applyAlignment="1" applyFont="1" applyNumberFormat="1">
      <alignment horizontal="right" vertical="bottom"/>
    </xf>
    <xf borderId="0" fillId="0" fontId="13" numFmtId="0" xfId="0" applyAlignment="1" applyFont="1">
      <alignment horizontal="right" readingOrder="0" shrinkToFit="0" vertical="bottom" wrapText="0"/>
    </xf>
    <xf borderId="0" fillId="0" fontId="8" numFmtId="10" xfId="0" applyAlignment="1" applyFont="1" applyNumberFormat="1">
      <alignment horizontal="center" vertical="bottom"/>
    </xf>
    <xf borderId="0" fillId="0" fontId="7" numFmtId="168" xfId="0" applyAlignment="1" applyFont="1" applyNumberFormat="1">
      <alignment horizontal="right" vertical="bottom"/>
    </xf>
    <xf borderId="0" fillId="0" fontId="7" numFmtId="0" xfId="0" applyAlignment="1" applyFont="1">
      <alignment horizontal="right" vertical="bottom"/>
    </xf>
    <xf borderId="0" fillId="0" fontId="14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0"/>
    </xf>
    <xf borderId="0" fillId="0" fontId="7" numFmtId="0" xfId="0" applyFont="1"/>
    <xf borderId="0" fillId="0" fontId="13" numFmtId="0" xfId="0" applyAlignment="1" applyFont="1">
      <alignment readingOrder="0" shrinkToFit="0" vertical="bottom" wrapText="0"/>
    </xf>
    <xf borderId="0" fillId="3" fontId="15" numFmtId="0" xfId="0" applyAlignment="1" applyFont="1">
      <alignment horizontal="left" readingOrder="0"/>
    </xf>
    <xf borderId="0" fillId="5" fontId="8" numFmtId="0" xfId="0" applyAlignment="1" applyFont="1">
      <alignment horizontal="right" vertical="bottom"/>
    </xf>
    <xf borderId="0" fillId="0" fontId="6" numFmtId="164" xfId="0" applyAlignment="1" applyFont="1" applyNumberFormat="1">
      <alignment readingOrder="0"/>
    </xf>
    <xf borderId="0" fillId="5" fontId="8" numFmtId="168" xfId="0" applyAlignment="1" applyFont="1" applyNumberFormat="1">
      <alignment horizontal="right" vertical="bottom"/>
    </xf>
    <xf borderId="0" fillId="5" fontId="8" numFmtId="0" xfId="0" applyAlignment="1" applyFont="1">
      <alignment readingOrder="0" vertical="bottom"/>
    </xf>
    <xf borderId="0" fillId="5" fontId="8" numFmtId="0" xfId="0" applyFont="1"/>
    <xf borderId="0" fillId="5" fontId="6" numFmtId="0" xfId="0" applyAlignment="1" applyFont="1">
      <alignment readingOrder="0"/>
    </xf>
    <xf borderId="0" fillId="5" fontId="8" numFmtId="0" xfId="0" applyAlignment="1" applyFont="1">
      <alignment shrinkToFit="0" vertical="bottom" wrapText="0"/>
    </xf>
    <xf borderId="0" fillId="0" fontId="8" numFmtId="0" xfId="0" applyAlignment="1" applyFont="1">
      <alignment horizontal="center" vertical="bottom"/>
    </xf>
    <xf borderId="0" fillId="6" fontId="8" numFmtId="0" xfId="0" applyAlignment="1" applyFill="1" applyFont="1">
      <alignment vertical="bottom"/>
    </xf>
    <xf borderId="0" fillId="0" fontId="14" numFmtId="0" xfId="0" applyAlignment="1" applyFont="1">
      <alignment readingOrder="0" shrinkToFit="0" vertical="bottom" wrapText="0"/>
    </xf>
    <xf borderId="0" fillId="0" fontId="13" numFmtId="166" xfId="0" applyAlignment="1" applyFont="1" applyNumberFormat="1">
      <alignment horizontal="right" readingOrder="0" shrinkToFit="0" vertical="bottom" wrapText="0"/>
    </xf>
    <xf borderId="0" fillId="0" fontId="13" numFmtId="168" xfId="0" applyAlignment="1" applyFont="1" applyNumberFormat="1">
      <alignment horizontal="right" readingOrder="0" shrinkToFit="0" vertical="bottom" wrapText="0"/>
    </xf>
    <xf borderId="0" fillId="0" fontId="13" numFmtId="0" xfId="0" applyAlignment="1" applyFont="1">
      <alignment shrinkToFit="0" vertical="bottom" wrapText="0"/>
    </xf>
    <xf borderId="0" fillId="0" fontId="13" numFmtId="0" xfId="0" applyFont="1"/>
    <xf borderId="0" fillId="0" fontId="13" numFmtId="0" xfId="0" applyAlignment="1" applyFont="1">
      <alignment readingOrder="0"/>
    </xf>
    <xf borderId="0" fillId="0" fontId="8" numFmtId="166" xfId="0" applyAlignment="1" applyFont="1" applyNumberFormat="1">
      <alignment readingOrder="0"/>
    </xf>
    <xf borderId="0" fillId="0" fontId="7" numFmtId="166" xfId="0" applyAlignment="1" applyFont="1" applyNumberFormat="1">
      <alignment readingOrder="0"/>
    </xf>
    <xf borderId="0" fillId="0" fontId="14" numFmtId="168" xfId="0" applyAlignment="1" applyFont="1" applyNumberFormat="1">
      <alignment horizontal="right" readingOrder="0" shrinkToFit="0" vertical="bottom" wrapText="0"/>
    </xf>
    <xf borderId="0" fillId="0" fontId="14" numFmtId="0" xfId="0" applyFont="1"/>
    <xf borderId="0" fillId="0" fontId="13" numFmtId="164" xfId="0" applyAlignment="1" applyFont="1" applyNumberFormat="1">
      <alignment horizontal="right" readingOrder="0" shrinkToFit="0" vertical="bottom" wrapText="0"/>
    </xf>
    <xf borderId="0" fillId="0" fontId="14" numFmtId="166" xfId="0" applyAlignment="1" applyFont="1" applyNumberFormat="1">
      <alignment horizontal="right" readingOrder="0" shrinkToFit="0" vertical="bottom" wrapText="0"/>
    </xf>
    <xf borderId="0" fillId="0" fontId="12" numFmtId="0" xfId="0" applyAlignment="1" applyFont="1">
      <alignment readingOrder="0" shrinkToFit="0" vertical="bottom" wrapText="1"/>
    </xf>
    <xf borderId="0" fillId="0" fontId="10" numFmtId="0" xfId="0" applyAlignment="1" applyFont="1">
      <alignment vertical="bottom"/>
    </xf>
    <xf borderId="0" fillId="7" fontId="6" numFmtId="0" xfId="0" applyFill="1" applyFont="1"/>
    <xf borderId="0" fillId="7" fontId="6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16.75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 t="s">
        <v>16</v>
      </c>
      <c r="B3" s="6" t="s">
        <v>17</v>
      </c>
      <c r="C3" s="7">
        <v>17.0423</v>
      </c>
      <c r="D3" s="7">
        <v>-61.68254</v>
      </c>
      <c r="E3" s="6" t="s">
        <v>18</v>
      </c>
      <c r="F3" s="8"/>
      <c r="G3" s="6" t="s">
        <v>19</v>
      </c>
      <c r="H3" s="7">
        <v>1.0</v>
      </c>
      <c r="I3" s="7">
        <v>0.0</v>
      </c>
      <c r="J3" s="7">
        <v>17.0</v>
      </c>
      <c r="K3" s="7">
        <v>7.0</v>
      </c>
      <c r="L3" s="7">
        <v>7.0</v>
      </c>
      <c r="M3" s="7">
        <v>3.0</v>
      </c>
      <c r="N3" s="7">
        <v>96.19</v>
      </c>
      <c r="O3" s="7">
        <v>3.12</v>
      </c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6" t="s">
        <v>20</v>
      </c>
      <c r="B4" s="6" t="s">
        <v>21</v>
      </c>
      <c r="C4" s="7">
        <v>17.07555</v>
      </c>
      <c r="D4" s="7">
        <v>-61.6678</v>
      </c>
      <c r="E4" s="6" t="s">
        <v>22</v>
      </c>
      <c r="F4" s="6" t="s">
        <v>23</v>
      </c>
      <c r="G4" s="6" t="s">
        <v>19</v>
      </c>
      <c r="H4" s="7">
        <v>3.0</v>
      </c>
      <c r="I4" s="7">
        <v>0.0</v>
      </c>
      <c r="J4" s="7">
        <v>39.0</v>
      </c>
      <c r="K4" s="7">
        <v>13.0</v>
      </c>
      <c r="L4" s="7">
        <v>17.0</v>
      </c>
      <c r="M4" s="7">
        <v>9.0</v>
      </c>
      <c r="N4" s="7">
        <v>81.65</v>
      </c>
      <c r="O4" s="7">
        <v>9.3</v>
      </c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6" t="s">
        <v>24</v>
      </c>
      <c r="B5" s="6" t="s">
        <v>25</v>
      </c>
      <c r="C5" s="7">
        <v>17.16702</v>
      </c>
      <c r="D5" s="7">
        <v>-61.72996</v>
      </c>
      <c r="E5" s="6" t="s">
        <v>26</v>
      </c>
      <c r="F5" s="8"/>
      <c r="G5" s="6" t="s">
        <v>19</v>
      </c>
      <c r="H5" s="7">
        <v>2.0</v>
      </c>
      <c r="I5" s="7">
        <v>0.0</v>
      </c>
      <c r="J5" s="7">
        <v>20.0</v>
      </c>
      <c r="K5" s="7">
        <v>6.0</v>
      </c>
      <c r="L5" s="7">
        <v>5.0</v>
      </c>
      <c r="M5" s="7">
        <v>9.0</v>
      </c>
      <c r="N5" s="7">
        <v>96.21</v>
      </c>
      <c r="O5" s="7">
        <v>2.09</v>
      </c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6" t="s">
        <v>27</v>
      </c>
      <c r="B6" s="6" t="s">
        <v>25</v>
      </c>
      <c r="C6" s="7">
        <v>17.16514</v>
      </c>
      <c r="D6" s="7">
        <v>-61.73107</v>
      </c>
      <c r="E6" s="6" t="s">
        <v>28</v>
      </c>
      <c r="F6" s="8"/>
      <c r="G6" s="6" t="s">
        <v>19</v>
      </c>
      <c r="H6" s="7">
        <v>1.0</v>
      </c>
      <c r="I6" s="7">
        <v>0.0</v>
      </c>
      <c r="J6" s="7">
        <v>0.0</v>
      </c>
      <c r="K6" s="7">
        <v>3.0</v>
      </c>
      <c r="L6" s="7">
        <v>0.0</v>
      </c>
      <c r="M6" s="7">
        <v>0.0</v>
      </c>
      <c r="N6" s="7">
        <v>90.0</v>
      </c>
      <c r="O6" s="6" t="s">
        <v>29</v>
      </c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6" t="s">
        <v>30</v>
      </c>
      <c r="B7" s="6" t="s">
        <v>25</v>
      </c>
      <c r="C7" s="7">
        <v>17.16578</v>
      </c>
      <c r="D7" s="7">
        <v>-61.73129</v>
      </c>
      <c r="E7" s="6" t="s">
        <v>31</v>
      </c>
      <c r="F7" s="6" t="s">
        <v>32</v>
      </c>
      <c r="G7" s="6" t="s">
        <v>19</v>
      </c>
      <c r="H7" s="7">
        <v>2.0</v>
      </c>
      <c r="I7" s="7">
        <v>0.0</v>
      </c>
      <c r="J7" s="7">
        <v>19.0</v>
      </c>
      <c r="K7" s="7">
        <v>5.0</v>
      </c>
      <c r="L7" s="7">
        <v>8.0</v>
      </c>
      <c r="M7" s="7">
        <v>6.0</v>
      </c>
      <c r="N7" s="7">
        <v>83.08</v>
      </c>
      <c r="O7" s="7">
        <v>7.9</v>
      </c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6" t="s">
        <v>33</v>
      </c>
      <c r="B8" s="6" t="s">
        <v>34</v>
      </c>
      <c r="C8" s="7">
        <v>17.14907</v>
      </c>
      <c r="D8" s="7">
        <v>-61.72346</v>
      </c>
      <c r="E8" s="6" t="s">
        <v>35</v>
      </c>
      <c r="F8" s="8"/>
      <c r="G8" s="6" t="s">
        <v>19</v>
      </c>
      <c r="H8" s="7">
        <v>1.0</v>
      </c>
      <c r="I8" s="7">
        <v>0.0</v>
      </c>
      <c r="J8" s="7">
        <v>6.0</v>
      </c>
      <c r="K8" s="7">
        <v>1.0</v>
      </c>
      <c r="L8" s="7">
        <v>3.0</v>
      </c>
      <c r="M8" s="7">
        <v>2.0</v>
      </c>
      <c r="N8" s="7">
        <v>83.33</v>
      </c>
      <c r="O8" s="7">
        <v>14.24</v>
      </c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6" t="s">
        <v>36</v>
      </c>
      <c r="B9" s="6" t="s">
        <v>37</v>
      </c>
      <c r="C9" s="7">
        <v>17.13977</v>
      </c>
      <c r="D9" s="7">
        <v>-61.72128</v>
      </c>
      <c r="E9" s="6" t="s">
        <v>38</v>
      </c>
      <c r="F9" s="8"/>
      <c r="G9" s="6" t="s">
        <v>19</v>
      </c>
      <c r="H9" s="7">
        <v>1.0</v>
      </c>
      <c r="I9" s="7">
        <v>0.0</v>
      </c>
      <c r="J9" s="7">
        <v>0.0</v>
      </c>
      <c r="K9" s="7">
        <v>12.0</v>
      </c>
      <c r="L9" s="7">
        <v>3.0</v>
      </c>
      <c r="M9" s="7">
        <v>0.0</v>
      </c>
      <c r="N9" s="7">
        <v>76.67</v>
      </c>
      <c r="O9" s="7">
        <v>16.78</v>
      </c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6" t="s">
        <v>39</v>
      </c>
      <c r="B10" s="6" t="s">
        <v>40</v>
      </c>
      <c r="C10" s="7">
        <v>17.0655</v>
      </c>
      <c r="D10" s="7">
        <v>-61.66287</v>
      </c>
      <c r="E10" s="6" t="s">
        <v>41</v>
      </c>
      <c r="F10" s="8"/>
      <c r="G10" s="6" t="s">
        <v>19</v>
      </c>
      <c r="H10" s="7">
        <v>2.0</v>
      </c>
      <c r="I10" s="7">
        <v>0.0</v>
      </c>
      <c r="J10" s="7">
        <v>19.0</v>
      </c>
      <c r="K10" s="7">
        <v>10.0</v>
      </c>
      <c r="L10" s="7">
        <v>4.0</v>
      </c>
      <c r="M10" s="7">
        <v>5.0</v>
      </c>
      <c r="N10" s="7">
        <v>94.08</v>
      </c>
      <c r="O10" s="7">
        <v>2.43</v>
      </c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6" t="s">
        <v>42</v>
      </c>
      <c r="B11" s="6" t="s">
        <v>37</v>
      </c>
      <c r="C11" s="7">
        <v>17.14007</v>
      </c>
      <c r="D11" s="7">
        <v>-61.7209</v>
      </c>
      <c r="E11" s="6" t="s">
        <v>43</v>
      </c>
      <c r="F11" s="6" t="s">
        <v>44</v>
      </c>
      <c r="G11" s="6" t="s">
        <v>19</v>
      </c>
      <c r="H11" s="7">
        <v>4.0</v>
      </c>
      <c r="I11" s="7">
        <v>0.0</v>
      </c>
      <c r="J11" s="7">
        <v>19.0</v>
      </c>
      <c r="K11" s="7">
        <v>7.0</v>
      </c>
      <c r="L11" s="7">
        <v>7.0</v>
      </c>
      <c r="M11" s="7">
        <v>5.0</v>
      </c>
      <c r="N11" s="7">
        <v>94.0</v>
      </c>
      <c r="O11" s="7">
        <v>3.69</v>
      </c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6" t="s">
        <v>45</v>
      </c>
      <c r="B12" s="6" t="s">
        <v>46</v>
      </c>
      <c r="C12" s="7">
        <v>17.002958</v>
      </c>
      <c r="D12" s="7">
        <v>-61.737524</v>
      </c>
      <c r="E12" s="6" t="s">
        <v>47</v>
      </c>
      <c r="F12" s="8"/>
      <c r="G12" s="6" t="s">
        <v>19</v>
      </c>
      <c r="H12" s="7">
        <v>1.0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6" t="s">
        <v>29</v>
      </c>
      <c r="O12" s="6" t="s">
        <v>29</v>
      </c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6" t="s">
        <v>48</v>
      </c>
      <c r="B13" s="6" t="s">
        <v>37</v>
      </c>
      <c r="C13" s="7">
        <v>17.140118</v>
      </c>
      <c r="D13" s="7">
        <v>-61.721773</v>
      </c>
      <c r="E13" s="8"/>
      <c r="F13" s="6" t="s">
        <v>49</v>
      </c>
      <c r="G13" s="6" t="s">
        <v>19</v>
      </c>
      <c r="H13" s="7">
        <v>1.0</v>
      </c>
      <c r="I13" s="7">
        <v>0.0</v>
      </c>
      <c r="J13" s="7">
        <v>0.0</v>
      </c>
      <c r="K13" s="7">
        <v>0.0</v>
      </c>
      <c r="L13" s="7">
        <v>8.0</v>
      </c>
      <c r="M13" s="7">
        <v>0.0</v>
      </c>
      <c r="N13" s="7">
        <v>41.25</v>
      </c>
      <c r="O13" s="6" t="s">
        <v>29</v>
      </c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6" t="s">
        <v>50</v>
      </c>
      <c r="B14" s="6" t="s">
        <v>51</v>
      </c>
      <c r="C14" s="7">
        <v>17.04817</v>
      </c>
      <c r="D14" s="7">
        <v>-61.67191</v>
      </c>
      <c r="E14" s="6" t="s">
        <v>52</v>
      </c>
      <c r="F14" s="8"/>
      <c r="G14" s="6" t="s">
        <v>53</v>
      </c>
      <c r="H14" s="7">
        <v>1.0</v>
      </c>
      <c r="I14" s="7">
        <v>0.0</v>
      </c>
      <c r="J14" s="7">
        <v>0.0</v>
      </c>
      <c r="K14" s="7">
        <v>0.0</v>
      </c>
      <c r="L14" s="7">
        <v>3.0</v>
      </c>
      <c r="M14" s="7">
        <v>8.0</v>
      </c>
      <c r="N14" s="7">
        <v>40.83</v>
      </c>
      <c r="O14" s="7">
        <v>25.83</v>
      </c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6" t="s">
        <v>54</v>
      </c>
      <c r="B15" s="6" t="s">
        <v>55</v>
      </c>
      <c r="C15" s="7">
        <v>17.08215</v>
      </c>
      <c r="D15" s="7">
        <v>-61.66522</v>
      </c>
      <c r="E15" s="8"/>
      <c r="F15" s="8"/>
      <c r="G15" s="8"/>
      <c r="H15" s="7">
        <v>0.0</v>
      </c>
      <c r="I15" s="7">
        <v>0.0</v>
      </c>
      <c r="J15" s="7">
        <v>0.0</v>
      </c>
      <c r="K15" s="7">
        <v>11.0</v>
      </c>
      <c r="L15" s="7">
        <v>0.0</v>
      </c>
      <c r="M15" s="7">
        <v>0.0</v>
      </c>
      <c r="N15" s="7">
        <v>91.67</v>
      </c>
      <c r="O15" s="6" t="s">
        <v>29</v>
      </c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6" t="s">
        <v>56</v>
      </c>
      <c r="B16" s="6" t="s">
        <v>55</v>
      </c>
      <c r="C16" s="7">
        <v>17.08195</v>
      </c>
      <c r="D16" s="7">
        <v>-61.6652</v>
      </c>
      <c r="E16" s="6" t="s">
        <v>44</v>
      </c>
      <c r="F16" s="8"/>
      <c r="G16" s="6" t="s">
        <v>53</v>
      </c>
      <c r="H16" s="7">
        <v>1.0</v>
      </c>
      <c r="I16" s="7">
        <v>0.0</v>
      </c>
      <c r="J16" s="7">
        <v>0.0</v>
      </c>
      <c r="K16" s="7">
        <v>0.0</v>
      </c>
      <c r="L16" s="7">
        <v>5.0</v>
      </c>
      <c r="M16" s="7">
        <v>5.0</v>
      </c>
      <c r="N16" s="7">
        <v>37.5</v>
      </c>
      <c r="O16" s="7">
        <v>12.5</v>
      </c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6" t="s">
        <v>57</v>
      </c>
      <c r="B17" s="6" t="s">
        <v>55</v>
      </c>
      <c r="C17" s="7">
        <v>17.0768333</v>
      </c>
      <c r="D17" s="7">
        <v>-61.663583</v>
      </c>
      <c r="E17" s="8"/>
      <c r="F17" s="8"/>
      <c r="G17" s="8"/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6" t="s">
        <v>29</v>
      </c>
      <c r="O17" s="6" t="s">
        <v>29</v>
      </c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6" t="s">
        <v>58</v>
      </c>
      <c r="B18" s="6" t="s">
        <v>55</v>
      </c>
      <c r="C18" s="7">
        <v>17.0766333</v>
      </c>
      <c r="D18" s="7">
        <v>-61.6627</v>
      </c>
      <c r="E18" s="6" t="s">
        <v>59</v>
      </c>
      <c r="F18" s="8"/>
      <c r="G18" s="6" t="s">
        <v>53</v>
      </c>
      <c r="H18" s="7">
        <v>0.0</v>
      </c>
      <c r="I18" s="7">
        <v>1.0</v>
      </c>
      <c r="J18" s="7">
        <v>0.0</v>
      </c>
      <c r="K18" s="7">
        <v>0.0</v>
      </c>
      <c r="L18" s="7">
        <v>0.0</v>
      </c>
      <c r="M18" s="7">
        <v>0.0</v>
      </c>
      <c r="N18" s="6" t="s">
        <v>29</v>
      </c>
      <c r="O18" s="6" t="s">
        <v>29</v>
      </c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6" t="s">
        <v>60</v>
      </c>
      <c r="B19" s="6" t="s">
        <v>55</v>
      </c>
      <c r="C19" s="7">
        <v>17.0751667</v>
      </c>
      <c r="D19" s="7">
        <v>-61.664717</v>
      </c>
      <c r="E19" s="6" t="s">
        <v>61</v>
      </c>
      <c r="F19" s="8"/>
      <c r="G19" s="6" t="s">
        <v>53</v>
      </c>
      <c r="H19" s="7">
        <v>0.0</v>
      </c>
      <c r="I19" s="7">
        <v>1.0</v>
      </c>
      <c r="J19" s="7">
        <v>0.0</v>
      </c>
      <c r="K19" s="7">
        <v>0.0</v>
      </c>
      <c r="L19" s="7">
        <v>0.0</v>
      </c>
      <c r="M19" s="7">
        <v>15.0</v>
      </c>
      <c r="N19" s="7">
        <v>100.0</v>
      </c>
      <c r="O19" s="6" t="s">
        <v>29</v>
      </c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6" t="s">
        <v>62</v>
      </c>
      <c r="B20" s="6" t="s">
        <v>55</v>
      </c>
      <c r="C20" s="7">
        <v>17.0746333</v>
      </c>
      <c r="D20" s="7">
        <v>-61.664967</v>
      </c>
      <c r="E20" s="8"/>
      <c r="F20" s="8"/>
      <c r="G20" s="8"/>
      <c r="H20" s="7">
        <v>0.0</v>
      </c>
      <c r="I20" s="7">
        <v>0.0</v>
      </c>
      <c r="J20" s="7">
        <v>0.0</v>
      </c>
      <c r="K20" s="7">
        <v>10.0</v>
      </c>
      <c r="L20" s="7">
        <v>0.0</v>
      </c>
      <c r="M20" s="7">
        <v>0.0</v>
      </c>
      <c r="N20" s="7">
        <v>90.91</v>
      </c>
      <c r="O20" s="6" t="s">
        <v>29</v>
      </c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6" t="s">
        <v>63</v>
      </c>
      <c r="B21" s="6" t="s">
        <v>25</v>
      </c>
      <c r="C21" s="7">
        <v>17.166993</v>
      </c>
      <c r="D21" s="7">
        <v>-61.730005</v>
      </c>
      <c r="E21" s="8"/>
      <c r="F21" s="8"/>
      <c r="G21" s="8"/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6" t="s">
        <v>29</v>
      </c>
      <c r="O21" s="6" t="s">
        <v>29</v>
      </c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6" t="s">
        <v>64</v>
      </c>
      <c r="B22" s="6" t="s">
        <v>25</v>
      </c>
      <c r="C22" s="7">
        <v>17.16488</v>
      </c>
      <c r="D22" s="7">
        <v>-61.73041</v>
      </c>
      <c r="E22" s="6" t="s">
        <v>65</v>
      </c>
      <c r="F22" s="8"/>
      <c r="G22" s="6" t="s">
        <v>53</v>
      </c>
      <c r="H22" s="7">
        <v>0.0</v>
      </c>
      <c r="I22" s="7">
        <v>1.0</v>
      </c>
      <c r="J22" s="7">
        <v>0.0</v>
      </c>
      <c r="K22" s="7">
        <v>0.0</v>
      </c>
      <c r="L22" s="7">
        <v>5.0</v>
      </c>
      <c r="M22" s="7">
        <v>0.0</v>
      </c>
      <c r="N22" s="7">
        <v>83.33</v>
      </c>
      <c r="O22" s="6" t="s">
        <v>29</v>
      </c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6" t="s">
        <v>66</v>
      </c>
      <c r="B23" s="6" t="s">
        <v>34</v>
      </c>
      <c r="C23" s="7">
        <v>17.14898</v>
      </c>
      <c r="D23" s="7">
        <v>-61.72344</v>
      </c>
      <c r="E23" s="6" t="s">
        <v>67</v>
      </c>
      <c r="F23" s="8"/>
      <c r="G23" s="6" t="s">
        <v>53</v>
      </c>
      <c r="H23" s="7">
        <v>1.0</v>
      </c>
      <c r="I23" s="7">
        <v>1.0</v>
      </c>
      <c r="J23" s="7">
        <v>0.0</v>
      </c>
      <c r="K23" s="7">
        <v>0.0</v>
      </c>
      <c r="L23" s="7">
        <v>15.0</v>
      </c>
      <c r="M23" s="7">
        <v>14.0</v>
      </c>
      <c r="N23" s="7">
        <v>85.42</v>
      </c>
      <c r="O23" s="7">
        <v>2.08</v>
      </c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6" t="s">
        <v>68</v>
      </c>
      <c r="B24" s="6" t="s">
        <v>37</v>
      </c>
      <c r="C24" s="7">
        <v>17.14121</v>
      </c>
      <c r="D24" s="7">
        <v>-61.7214</v>
      </c>
      <c r="E24" s="6" t="s">
        <v>69</v>
      </c>
      <c r="F24" s="8"/>
      <c r="G24" s="6" t="s">
        <v>53</v>
      </c>
      <c r="H24" s="7">
        <v>0.0</v>
      </c>
      <c r="I24" s="7">
        <v>1.0</v>
      </c>
      <c r="J24" s="7">
        <v>0.0</v>
      </c>
      <c r="K24" s="7">
        <v>15.0</v>
      </c>
      <c r="L24" s="7">
        <v>0.0</v>
      </c>
      <c r="M24" s="7">
        <v>10.0</v>
      </c>
      <c r="N24" s="7">
        <v>77.45</v>
      </c>
      <c r="O24" s="7">
        <v>10.78</v>
      </c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6" t="s">
        <v>70</v>
      </c>
      <c r="B25" s="6" t="s">
        <v>37</v>
      </c>
      <c r="C25" s="7">
        <v>17.13962</v>
      </c>
      <c r="D25" s="7">
        <v>-61.72119</v>
      </c>
      <c r="E25" s="6" t="s">
        <v>32</v>
      </c>
      <c r="F25" s="8"/>
      <c r="G25" s="6" t="s">
        <v>53</v>
      </c>
      <c r="H25" s="7">
        <v>0.0</v>
      </c>
      <c r="I25" s="7">
        <v>1.0</v>
      </c>
      <c r="J25" s="7">
        <v>0.0</v>
      </c>
      <c r="K25" s="7">
        <v>17.0</v>
      </c>
      <c r="L25" s="7">
        <v>0.0</v>
      </c>
      <c r="M25" s="7">
        <v>14.0</v>
      </c>
      <c r="N25" s="7">
        <v>91.4</v>
      </c>
      <c r="O25" s="7">
        <v>1.93</v>
      </c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6" t="s">
        <v>71</v>
      </c>
      <c r="B26" s="6" t="s">
        <v>40</v>
      </c>
      <c r="C26" s="7">
        <v>17.065383</v>
      </c>
      <c r="D26" s="7">
        <v>-61.662417</v>
      </c>
      <c r="E26" s="6" t="s">
        <v>72</v>
      </c>
      <c r="F26" s="6" t="s">
        <v>73</v>
      </c>
      <c r="G26" s="6" t="s">
        <v>53</v>
      </c>
      <c r="H26" s="7">
        <v>1.0</v>
      </c>
      <c r="I26" s="7">
        <v>2.0</v>
      </c>
      <c r="J26" s="7">
        <v>30.0</v>
      </c>
      <c r="K26" s="7">
        <v>11.0</v>
      </c>
      <c r="L26" s="7">
        <v>10.0</v>
      </c>
      <c r="M26" s="7">
        <v>9.0</v>
      </c>
      <c r="N26" s="7">
        <v>46.75</v>
      </c>
      <c r="O26" s="7">
        <v>4.89</v>
      </c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6" t="s">
        <v>74</v>
      </c>
      <c r="B27" s="6" t="s">
        <v>40</v>
      </c>
      <c r="C27" s="7">
        <v>17.06577</v>
      </c>
      <c r="D27" s="7">
        <v>-61.66278</v>
      </c>
      <c r="E27" s="6" t="s">
        <v>75</v>
      </c>
      <c r="F27" s="8"/>
      <c r="G27" s="6" t="s">
        <v>53</v>
      </c>
      <c r="H27" s="7">
        <v>0.0</v>
      </c>
      <c r="I27" s="7">
        <v>1.0</v>
      </c>
      <c r="J27" s="7">
        <v>42.0</v>
      </c>
      <c r="K27" s="7">
        <v>20.0</v>
      </c>
      <c r="L27" s="7">
        <v>8.0</v>
      </c>
      <c r="M27" s="7">
        <v>14.0</v>
      </c>
      <c r="N27" s="7">
        <v>51.92</v>
      </c>
      <c r="O27" s="7">
        <v>14.45</v>
      </c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6" t="s">
        <v>76</v>
      </c>
      <c r="B28" s="6" t="s">
        <v>77</v>
      </c>
      <c r="C28" s="7">
        <v>17.05256</v>
      </c>
      <c r="D28" s="7">
        <v>-61.66769</v>
      </c>
      <c r="E28" s="6" t="s">
        <v>78</v>
      </c>
      <c r="F28" s="8"/>
      <c r="G28" s="6" t="s">
        <v>53</v>
      </c>
      <c r="H28" s="7">
        <v>0.0</v>
      </c>
      <c r="I28" s="7">
        <v>1.0</v>
      </c>
      <c r="J28" s="7">
        <v>61.0</v>
      </c>
      <c r="K28" s="7">
        <v>20.0</v>
      </c>
      <c r="L28" s="7">
        <v>30.0</v>
      </c>
      <c r="M28" s="7">
        <v>11.0</v>
      </c>
      <c r="N28" s="7">
        <v>72.83</v>
      </c>
      <c r="O28" s="7">
        <v>9.48</v>
      </c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6" t="s">
        <v>79</v>
      </c>
      <c r="B29" s="6" t="s">
        <v>77</v>
      </c>
      <c r="C29" s="7">
        <v>17.05228</v>
      </c>
      <c r="D29" s="7">
        <v>-61.66991</v>
      </c>
      <c r="E29" s="6" t="s">
        <v>80</v>
      </c>
      <c r="F29" s="8"/>
      <c r="G29" s="6" t="s">
        <v>53</v>
      </c>
      <c r="H29" s="7">
        <v>0.0</v>
      </c>
      <c r="I29" s="7">
        <v>1.0</v>
      </c>
      <c r="J29" s="7">
        <v>0.0</v>
      </c>
      <c r="K29" s="7">
        <v>13.0</v>
      </c>
      <c r="L29" s="7">
        <v>0.0</v>
      </c>
      <c r="M29" s="7">
        <v>14.0</v>
      </c>
      <c r="N29" s="7">
        <v>93.75</v>
      </c>
      <c r="O29" s="7">
        <v>6.25</v>
      </c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6" t="s">
        <v>81</v>
      </c>
      <c r="B30" s="6" t="s">
        <v>37</v>
      </c>
      <c r="C30" s="7">
        <v>17.14219</v>
      </c>
      <c r="D30" s="7">
        <v>-61.7216</v>
      </c>
      <c r="E30" s="6" t="s">
        <v>82</v>
      </c>
      <c r="F30" s="8"/>
      <c r="G30" s="6" t="s">
        <v>53</v>
      </c>
      <c r="H30" s="7">
        <v>0.0</v>
      </c>
      <c r="I30" s="7">
        <v>1.0</v>
      </c>
      <c r="J30" s="7">
        <v>0.0</v>
      </c>
      <c r="K30" s="7">
        <v>8.0</v>
      </c>
      <c r="L30" s="7">
        <v>0.0</v>
      </c>
      <c r="M30" s="7">
        <v>8.0</v>
      </c>
      <c r="N30" s="7">
        <v>100.0</v>
      </c>
      <c r="O30" s="7">
        <v>0.0</v>
      </c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6" t="s">
        <v>83</v>
      </c>
      <c r="B31" s="6" t="s">
        <v>37</v>
      </c>
      <c r="C31" s="7">
        <v>17.1406</v>
      </c>
      <c r="D31" s="7">
        <v>-61.7211</v>
      </c>
      <c r="E31" s="6" t="s">
        <v>82</v>
      </c>
      <c r="F31" s="8"/>
      <c r="G31" s="6" t="s">
        <v>53</v>
      </c>
      <c r="H31" s="7">
        <v>0.0</v>
      </c>
      <c r="I31" s="7">
        <v>1.0</v>
      </c>
      <c r="J31" s="7">
        <v>43.0</v>
      </c>
      <c r="K31" s="7">
        <v>14.0</v>
      </c>
      <c r="L31" s="7">
        <v>18.0</v>
      </c>
      <c r="M31" s="7">
        <v>11.0</v>
      </c>
      <c r="N31" s="7">
        <v>89.32</v>
      </c>
      <c r="O31" s="7">
        <v>2.54</v>
      </c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6" t="s">
        <v>84</v>
      </c>
      <c r="B32" s="6" t="s">
        <v>37</v>
      </c>
      <c r="C32" s="7">
        <v>17.13997</v>
      </c>
      <c r="D32" s="7">
        <v>-61.72181</v>
      </c>
      <c r="E32" s="8"/>
      <c r="F32" s="8"/>
      <c r="G32" s="8"/>
      <c r="H32" s="7">
        <v>0.0</v>
      </c>
      <c r="I32" s="7">
        <v>0.0</v>
      </c>
      <c r="J32" s="7">
        <v>0.0</v>
      </c>
      <c r="K32" s="7">
        <v>5.0</v>
      </c>
      <c r="L32" s="7">
        <v>0.0</v>
      </c>
      <c r="M32" s="7">
        <v>0.0</v>
      </c>
      <c r="N32" s="7">
        <v>100.0</v>
      </c>
      <c r="O32" s="6" t="s">
        <v>29</v>
      </c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6" t="s">
        <v>85</v>
      </c>
      <c r="B33" s="6" t="s">
        <v>37</v>
      </c>
      <c r="C33" s="7">
        <v>17.13969</v>
      </c>
      <c r="D33" s="7">
        <v>-61.72385</v>
      </c>
      <c r="E33" s="6" t="s">
        <v>78</v>
      </c>
      <c r="F33" s="8"/>
      <c r="G33" s="6" t="s">
        <v>53</v>
      </c>
      <c r="H33" s="7">
        <v>0.0</v>
      </c>
      <c r="I33" s="7">
        <v>1.0</v>
      </c>
      <c r="J33" s="7">
        <v>0.0</v>
      </c>
      <c r="K33" s="7">
        <v>0.0</v>
      </c>
      <c r="L33" s="7">
        <v>0.0</v>
      </c>
      <c r="M33" s="7">
        <v>0.0</v>
      </c>
      <c r="N33" s="6" t="s">
        <v>29</v>
      </c>
      <c r="O33" s="6" t="s">
        <v>29</v>
      </c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6" t="s">
        <v>86</v>
      </c>
      <c r="B34" s="6" t="s">
        <v>34</v>
      </c>
      <c r="C34" s="7">
        <v>17.148231</v>
      </c>
      <c r="D34" s="7">
        <v>-61.723195</v>
      </c>
      <c r="E34" s="8"/>
      <c r="F34" s="8"/>
      <c r="G34" s="8"/>
      <c r="H34" s="7">
        <v>0.0</v>
      </c>
      <c r="I34" s="7">
        <v>0.0</v>
      </c>
      <c r="J34" s="7">
        <v>0.0</v>
      </c>
      <c r="K34" s="7">
        <v>16.0</v>
      </c>
      <c r="L34" s="7">
        <v>0.0</v>
      </c>
      <c r="M34" s="7">
        <v>0.0</v>
      </c>
      <c r="N34" s="7">
        <v>100.0</v>
      </c>
      <c r="O34" s="6" t="s">
        <v>29</v>
      </c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6" t="s">
        <v>87</v>
      </c>
      <c r="B35" s="6" t="s">
        <v>34</v>
      </c>
      <c r="C35" s="7">
        <v>17.147896</v>
      </c>
      <c r="D35" s="7">
        <v>-61.723116</v>
      </c>
      <c r="E35" s="8"/>
      <c r="F35" s="8"/>
      <c r="G35" s="8"/>
      <c r="H35" s="7">
        <v>0.0</v>
      </c>
      <c r="I35" s="7">
        <v>0.0</v>
      </c>
      <c r="J35" s="7">
        <v>0.0</v>
      </c>
      <c r="K35" s="7">
        <v>7.0</v>
      </c>
      <c r="L35" s="7">
        <v>0.0</v>
      </c>
      <c r="M35" s="7">
        <v>0.0</v>
      </c>
      <c r="N35" s="7">
        <v>77.78</v>
      </c>
      <c r="O35" s="6" t="s">
        <v>29</v>
      </c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6" t="s">
        <v>88</v>
      </c>
      <c r="B36" s="6" t="s">
        <v>34</v>
      </c>
      <c r="C36" s="7">
        <v>17.14703</v>
      </c>
      <c r="D36" s="7">
        <v>-61.72286</v>
      </c>
      <c r="E36" s="6" t="s">
        <v>89</v>
      </c>
      <c r="F36" s="8"/>
      <c r="G36" s="6" t="s">
        <v>90</v>
      </c>
      <c r="H36" s="7">
        <v>1.0</v>
      </c>
      <c r="I36" s="7">
        <v>0.0</v>
      </c>
      <c r="J36" s="7">
        <v>34.0</v>
      </c>
      <c r="K36" s="7">
        <v>15.0</v>
      </c>
      <c r="L36" s="7">
        <v>14.0</v>
      </c>
      <c r="M36" s="7">
        <v>5.0</v>
      </c>
      <c r="N36" s="7">
        <v>81.55</v>
      </c>
      <c r="O36" s="7">
        <v>16.16</v>
      </c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6" t="s">
        <v>91</v>
      </c>
      <c r="B37" s="6" t="s">
        <v>37</v>
      </c>
      <c r="C37" s="7">
        <v>17.139911</v>
      </c>
      <c r="D37" s="7">
        <v>-61.721393</v>
      </c>
      <c r="E37" s="8"/>
      <c r="F37" s="6" t="s">
        <v>73</v>
      </c>
      <c r="G37" s="6" t="s">
        <v>90</v>
      </c>
      <c r="H37" s="7">
        <v>0.0</v>
      </c>
      <c r="I37" s="7">
        <v>1.0</v>
      </c>
      <c r="J37" s="7">
        <v>0.0</v>
      </c>
      <c r="K37" s="7">
        <v>0.0</v>
      </c>
      <c r="L37" s="7">
        <v>3.0</v>
      </c>
      <c r="M37" s="7">
        <v>0.0</v>
      </c>
      <c r="N37" s="7">
        <v>42.86</v>
      </c>
      <c r="O37" s="6" t="s">
        <v>29</v>
      </c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6" t="s">
        <v>92</v>
      </c>
      <c r="B38" s="6" t="s">
        <v>40</v>
      </c>
      <c r="C38" s="7">
        <v>17.06555</v>
      </c>
      <c r="D38" s="7">
        <v>-61.662967</v>
      </c>
      <c r="E38" s="6" t="s">
        <v>93</v>
      </c>
      <c r="F38" s="8"/>
      <c r="G38" s="6" t="s">
        <v>90</v>
      </c>
      <c r="H38" s="7">
        <v>0.0</v>
      </c>
      <c r="I38" s="7">
        <v>1.0</v>
      </c>
      <c r="J38" s="7">
        <v>0.0</v>
      </c>
      <c r="K38" s="7">
        <v>32.0</v>
      </c>
      <c r="L38" s="7">
        <v>0.0</v>
      </c>
      <c r="M38" s="7">
        <v>10.0</v>
      </c>
      <c r="N38" s="7">
        <v>69.23</v>
      </c>
      <c r="O38" s="7">
        <v>30.77</v>
      </c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6" t="s">
        <v>94</v>
      </c>
      <c r="B39" s="6" t="s">
        <v>95</v>
      </c>
      <c r="C39" s="7">
        <v>17.137205</v>
      </c>
      <c r="D39" s="7">
        <v>-61.719345</v>
      </c>
      <c r="E39" s="8"/>
      <c r="F39" s="8"/>
      <c r="G39" s="8"/>
      <c r="H39" s="7">
        <v>0.0</v>
      </c>
      <c r="I39" s="7">
        <v>0.0</v>
      </c>
      <c r="J39" s="7">
        <v>0.0</v>
      </c>
      <c r="K39" s="7">
        <v>0.0</v>
      </c>
      <c r="L39" s="7">
        <v>14.0</v>
      </c>
      <c r="M39" s="7">
        <v>0.0</v>
      </c>
      <c r="N39" s="7">
        <v>73.68</v>
      </c>
      <c r="O39" s="6" t="s">
        <v>29</v>
      </c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6" t="s">
        <v>96</v>
      </c>
      <c r="B40" s="6" t="s">
        <v>34</v>
      </c>
      <c r="C40" s="7">
        <v>17.155647</v>
      </c>
      <c r="D40" s="7">
        <v>-61.741375</v>
      </c>
      <c r="E40" s="8"/>
      <c r="F40" s="8"/>
      <c r="G40" s="8"/>
      <c r="H40" s="7">
        <v>0.0</v>
      </c>
      <c r="I40" s="7">
        <v>0.0</v>
      </c>
      <c r="J40" s="7">
        <v>0.0</v>
      </c>
      <c r="K40" s="7">
        <v>0.0</v>
      </c>
      <c r="L40" s="7">
        <v>5.0</v>
      </c>
      <c r="M40" s="7">
        <v>0.0</v>
      </c>
      <c r="N40" s="7">
        <v>41.67</v>
      </c>
      <c r="O40" s="6" t="s">
        <v>29</v>
      </c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6" t="s">
        <v>97</v>
      </c>
      <c r="B41" s="6" t="s">
        <v>46</v>
      </c>
      <c r="C41" s="7">
        <v>17.002581</v>
      </c>
      <c r="D41" s="7">
        <v>-61.737383</v>
      </c>
      <c r="E41" s="6" t="s">
        <v>98</v>
      </c>
      <c r="F41" s="8"/>
      <c r="G41" s="6" t="s">
        <v>90</v>
      </c>
      <c r="H41" s="7">
        <v>0.0</v>
      </c>
      <c r="I41" s="7">
        <v>1.0</v>
      </c>
      <c r="J41" s="7">
        <v>0.0</v>
      </c>
      <c r="K41" s="7">
        <v>0.0</v>
      </c>
      <c r="L41" s="7">
        <v>0.0</v>
      </c>
      <c r="M41" s="7">
        <v>0.0</v>
      </c>
      <c r="N41" s="6" t="s">
        <v>29</v>
      </c>
      <c r="O41" s="6" t="s">
        <v>29</v>
      </c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6" t="s">
        <v>99</v>
      </c>
      <c r="B42" s="6" t="s">
        <v>100</v>
      </c>
      <c r="C42" s="7">
        <v>17.002317</v>
      </c>
      <c r="D42" s="7">
        <v>-61.768607</v>
      </c>
      <c r="E42" s="8"/>
      <c r="F42" s="8"/>
      <c r="G42" s="8"/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6" t="s">
        <v>29</v>
      </c>
      <c r="O42" s="6" t="s">
        <v>29</v>
      </c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6" t="s">
        <v>101</v>
      </c>
      <c r="B43" s="6" t="s">
        <v>100</v>
      </c>
      <c r="C43" s="7">
        <v>17.002368</v>
      </c>
      <c r="D43" s="7">
        <v>-61.768481</v>
      </c>
      <c r="E43" s="6" t="s">
        <v>98</v>
      </c>
      <c r="F43" s="8"/>
      <c r="G43" s="6" t="s">
        <v>90</v>
      </c>
      <c r="H43" s="7">
        <v>0.0</v>
      </c>
      <c r="I43" s="7">
        <v>1.0</v>
      </c>
      <c r="J43" s="7">
        <v>0.0</v>
      </c>
      <c r="K43" s="7">
        <v>0.0</v>
      </c>
      <c r="L43" s="7">
        <v>0.0</v>
      </c>
      <c r="M43" s="7">
        <v>0.0</v>
      </c>
      <c r="N43" s="6" t="s">
        <v>29</v>
      </c>
      <c r="O43" s="6" t="s">
        <v>29</v>
      </c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6" t="s">
        <v>102</v>
      </c>
      <c r="B44" s="6" t="s">
        <v>46</v>
      </c>
      <c r="C44" s="7">
        <v>17.002394</v>
      </c>
      <c r="D44" s="7">
        <v>-61.737698</v>
      </c>
      <c r="E44" s="6" t="s">
        <v>98</v>
      </c>
      <c r="F44" s="8"/>
      <c r="G44" s="6" t="s">
        <v>90</v>
      </c>
      <c r="H44" s="7">
        <v>0.0</v>
      </c>
      <c r="I44" s="7">
        <v>1.0</v>
      </c>
      <c r="J44" s="7">
        <v>0.0</v>
      </c>
      <c r="K44" s="7">
        <v>0.0</v>
      </c>
      <c r="L44" s="7">
        <v>0.0</v>
      </c>
      <c r="M44" s="7">
        <v>0.0</v>
      </c>
      <c r="N44" s="6" t="s">
        <v>29</v>
      </c>
      <c r="O44" s="6" t="s">
        <v>29</v>
      </c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6" t="s">
        <v>102</v>
      </c>
      <c r="B45" s="6" t="s">
        <v>103</v>
      </c>
      <c r="C45" s="7">
        <v>17.114402</v>
      </c>
      <c r="D45" s="7">
        <v>-61.69426</v>
      </c>
      <c r="E45" s="6" t="s">
        <v>98</v>
      </c>
      <c r="F45" s="8"/>
      <c r="G45" s="6" t="s">
        <v>90</v>
      </c>
      <c r="H45" s="7">
        <v>0.0</v>
      </c>
      <c r="I45" s="7">
        <v>1.0</v>
      </c>
      <c r="J45" s="7">
        <v>0.0</v>
      </c>
      <c r="K45" s="7">
        <v>0.0</v>
      </c>
      <c r="L45" s="7">
        <v>0.0</v>
      </c>
      <c r="M45" s="7">
        <v>0.0</v>
      </c>
      <c r="N45" s="6" t="s">
        <v>29</v>
      </c>
      <c r="O45" s="6" t="s">
        <v>29</v>
      </c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6" t="s">
        <v>104</v>
      </c>
      <c r="B46" s="6" t="s">
        <v>100</v>
      </c>
      <c r="C46" s="7">
        <v>17.002914</v>
      </c>
      <c r="D46" s="7">
        <v>-61.767806</v>
      </c>
      <c r="E46" s="6" t="s">
        <v>105</v>
      </c>
      <c r="F46" s="8"/>
      <c r="G46" s="6" t="s">
        <v>90</v>
      </c>
      <c r="H46" s="7">
        <v>0.0</v>
      </c>
      <c r="I46" s="7">
        <v>1.0</v>
      </c>
      <c r="J46" s="7">
        <v>0.0</v>
      </c>
      <c r="K46" s="7">
        <v>0.0</v>
      </c>
      <c r="L46" s="7">
        <v>0.0</v>
      </c>
      <c r="M46" s="7">
        <v>0.0</v>
      </c>
      <c r="N46" s="6" t="s">
        <v>29</v>
      </c>
      <c r="O46" s="6" t="s">
        <v>29</v>
      </c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6" t="s">
        <v>106</v>
      </c>
      <c r="B47" s="6" t="s">
        <v>100</v>
      </c>
      <c r="C47" s="7">
        <v>17.003621</v>
      </c>
      <c r="D47" s="7">
        <v>-61.766183</v>
      </c>
      <c r="E47" s="6" t="s">
        <v>107</v>
      </c>
      <c r="F47" s="8"/>
      <c r="G47" s="6" t="s">
        <v>90</v>
      </c>
      <c r="H47" s="7">
        <v>0.0</v>
      </c>
      <c r="I47" s="7">
        <v>1.0</v>
      </c>
      <c r="J47" s="7">
        <v>0.0</v>
      </c>
      <c r="K47" s="7">
        <v>0.0</v>
      </c>
      <c r="L47" s="7">
        <v>0.0</v>
      </c>
      <c r="M47" s="7">
        <v>0.0</v>
      </c>
      <c r="N47" s="6" t="s">
        <v>29</v>
      </c>
      <c r="O47" s="6" t="s">
        <v>29</v>
      </c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6" t="s">
        <v>108</v>
      </c>
      <c r="B48" s="6" t="s">
        <v>100</v>
      </c>
      <c r="C48" s="7">
        <v>17.003168</v>
      </c>
      <c r="D48" s="7">
        <v>-61.766941</v>
      </c>
      <c r="E48" s="6" t="s">
        <v>61</v>
      </c>
      <c r="F48" s="8"/>
      <c r="G48" s="6" t="s">
        <v>90</v>
      </c>
      <c r="H48" s="7">
        <v>0.0</v>
      </c>
      <c r="I48" s="7">
        <v>1.0</v>
      </c>
      <c r="J48" s="7">
        <v>0.0</v>
      </c>
      <c r="K48" s="7">
        <v>0.0</v>
      </c>
      <c r="L48" s="7">
        <v>0.0</v>
      </c>
      <c r="M48" s="7">
        <v>0.0</v>
      </c>
      <c r="N48" s="6" t="s">
        <v>29</v>
      </c>
      <c r="O48" s="6" t="s">
        <v>29</v>
      </c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6" t="s">
        <v>109</v>
      </c>
      <c r="B49" s="6" t="s">
        <v>110</v>
      </c>
      <c r="C49" s="6" t="s">
        <v>29</v>
      </c>
      <c r="D49" s="6" t="s">
        <v>29</v>
      </c>
      <c r="E49" s="6" t="s">
        <v>111</v>
      </c>
      <c r="F49" s="8"/>
      <c r="G49" s="6" t="s">
        <v>90</v>
      </c>
      <c r="H49" s="7">
        <v>1.0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6" t="s">
        <v>29</v>
      </c>
      <c r="O49" s="6" t="s">
        <v>29</v>
      </c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6" t="s">
        <v>112</v>
      </c>
      <c r="B50" s="6" t="s">
        <v>113</v>
      </c>
      <c r="C50" s="7">
        <v>17.102275</v>
      </c>
      <c r="D50" s="7">
        <v>-61.677369</v>
      </c>
      <c r="E50" s="6" t="s">
        <v>114</v>
      </c>
      <c r="F50" s="8"/>
      <c r="G50" s="6" t="s">
        <v>90</v>
      </c>
      <c r="H50" s="7">
        <v>0.0</v>
      </c>
      <c r="I50" s="7">
        <v>1.0</v>
      </c>
      <c r="J50" s="7">
        <v>0.0</v>
      </c>
      <c r="K50" s="7">
        <v>0.0</v>
      </c>
      <c r="L50" s="7">
        <v>0.0</v>
      </c>
      <c r="M50" s="7">
        <v>0.0</v>
      </c>
      <c r="N50" s="6" t="s">
        <v>29</v>
      </c>
      <c r="O50" s="6" t="s">
        <v>29</v>
      </c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6" t="s">
        <v>115</v>
      </c>
      <c r="B51" s="6" t="s">
        <v>103</v>
      </c>
      <c r="C51" s="7">
        <v>17.11409</v>
      </c>
      <c r="D51" s="7">
        <v>-61.694696</v>
      </c>
      <c r="E51" s="6" t="s">
        <v>116</v>
      </c>
      <c r="F51" s="8"/>
      <c r="G51" s="6" t="s">
        <v>90</v>
      </c>
      <c r="H51" s="7">
        <v>0.0</v>
      </c>
      <c r="I51" s="7">
        <v>1.0</v>
      </c>
      <c r="J51" s="7">
        <v>0.0</v>
      </c>
      <c r="K51" s="7">
        <v>0.0</v>
      </c>
      <c r="L51" s="7">
        <v>0.0</v>
      </c>
      <c r="M51" s="7">
        <v>0.0</v>
      </c>
      <c r="N51" s="6" t="s">
        <v>29</v>
      </c>
      <c r="O51" s="6" t="s">
        <v>29</v>
      </c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6" t="s">
        <v>117</v>
      </c>
      <c r="B52" s="6" t="s">
        <v>103</v>
      </c>
      <c r="C52" s="7">
        <v>17.114394</v>
      </c>
      <c r="D52" s="7">
        <v>-61.695376</v>
      </c>
      <c r="E52" s="6" t="s">
        <v>59</v>
      </c>
      <c r="F52" s="8"/>
      <c r="G52" s="6" t="s">
        <v>90</v>
      </c>
      <c r="H52" s="7">
        <v>0.0</v>
      </c>
      <c r="I52" s="7">
        <v>1.0</v>
      </c>
      <c r="J52" s="7">
        <v>0.0</v>
      </c>
      <c r="K52" s="7">
        <v>0.0</v>
      </c>
      <c r="L52" s="7">
        <v>0.0</v>
      </c>
      <c r="M52" s="7">
        <v>0.0</v>
      </c>
      <c r="N52" s="6" t="s">
        <v>29</v>
      </c>
      <c r="O52" s="6" t="s">
        <v>29</v>
      </c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6" t="s">
        <v>118</v>
      </c>
      <c r="B53" s="6" t="s">
        <v>103</v>
      </c>
      <c r="C53" s="7">
        <v>17.114915</v>
      </c>
      <c r="D53" s="7">
        <v>-61.694751</v>
      </c>
      <c r="E53" s="6" t="s">
        <v>119</v>
      </c>
      <c r="F53" s="8"/>
      <c r="G53" s="6" t="s">
        <v>90</v>
      </c>
      <c r="H53" s="7">
        <v>0.0</v>
      </c>
      <c r="I53" s="7">
        <v>1.0</v>
      </c>
      <c r="J53" s="7">
        <v>0.0</v>
      </c>
      <c r="K53" s="7">
        <v>0.0</v>
      </c>
      <c r="L53" s="7">
        <v>0.0</v>
      </c>
      <c r="M53" s="7">
        <v>0.0</v>
      </c>
      <c r="N53" s="6" t="s">
        <v>29</v>
      </c>
      <c r="O53" s="6" t="s">
        <v>29</v>
      </c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6" t="s">
        <v>120</v>
      </c>
      <c r="B54" s="6" t="s">
        <v>121</v>
      </c>
      <c r="C54" s="7">
        <v>17.09219</v>
      </c>
      <c r="D54" s="7">
        <v>-61.673325</v>
      </c>
      <c r="E54" s="6" t="s">
        <v>116</v>
      </c>
      <c r="F54" s="8"/>
      <c r="G54" s="8"/>
      <c r="H54" s="7">
        <v>0.0</v>
      </c>
      <c r="I54" s="7">
        <v>1.0</v>
      </c>
      <c r="J54" s="7">
        <v>0.0</v>
      </c>
      <c r="K54" s="7">
        <v>0.0</v>
      </c>
      <c r="L54" s="7">
        <v>0.0</v>
      </c>
      <c r="M54" s="7">
        <v>0.0</v>
      </c>
      <c r="N54" s="6" t="s">
        <v>29</v>
      </c>
      <c r="O54" s="6" t="s">
        <v>29</v>
      </c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6" t="s">
        <v>122</v>
      </c>
      <c r="B55" s="6" t="s">
        <v>55</v>
      </c>
      <c r="C55" s="7">
        <v>17.0746667</v>
      </c>
      <c r="D55" s="7">
        <v>-61.664867</v>
      </c>
      <c r="E55" s="6" t="s">
        <v>123</v>
      </c>
      <c r="F55" s="8"/>
      <c r="G55" s="6" t="s">
        <v>124</v>
      </c>
      <c r="H55" s="7">
        <v>2.0</v>
      </c>
      <c r="I55" s="7">
        <v>0.0</v>
      </c>
      <c r="J55" s="7">
        <v>0.0</v>
      </c>
      <c r="K55" s="7">
        <v>0.0</v>
      </c>
      <c r="L55" s="7">
        <v>4.0</v>
      </c>
      <c r="M55" s="7">
        <v>2.0</v>
      </c>
      <c r="N55" s="7">
        <v>81.25</v>
      </c>
      <c r="O55" s="7">
        <v>11.25</v>
      </c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6" t="s">
        <v>125</v>
      </c>
      <c r="B56" s="6" t="s">
        <v>25</v>
      </c>
      <c r="C56" s="7">
        <v>17.16483</v>
      </c>
      <c r="D56" s="7">
        <v>-61.73036</v>
      </c>
      <c r="E56" s="8"/>
      <c r="F56" s="8"/>
      <c r="G56" s="8"/>
      <c r="H56" s="7">
        <v>0.0</v>
      </c>
      <c r="I56" s="7">
        <v>0.0</v>
      </c>
      <c r="J56" s="7">
        <v>0.0</v>
      </c>
      <c r="K56" s="7">
        <v>0.0</v>
      </c>
      <c r="L56" s="7">
        <v>0.0</v>
      </c>
      <c r="M56" s="7">
        <v>0.0</v>
      </c>
      <c r="N56" s="6" t="s">
        <v>29</v>
      </c>
      <c r="O56" s="6" t="s">
        <v>29</v>
      </c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6" t="s">
        <v>126</v>
      </c>
      <c r="B57" s="6" t="s">
        <v>37</v>
      </c>
      <c r="C57" s="7">
        <v>17.14175</v>
      </c>
      <c r="D57" s="7">
        <v>-61.72192</v>
      </c>
      <c r="E57" s="6" t="s">
        <v>127</v>
      </c>
      <c r="F57" s="8"/>
      <c r="G57" s="6" t="s">
        <v>124</v>
      </c>
      <c r="H57" s="7">
        <v>1.0</v>
      </c>
      <c r="I57" s="7">
        <v>0.0</v>
      </c>
      <c r="J57" s="7">
        <v>0.0</v>
      </c>
      <c r="K57" s="7">
        <v>0.0</v>
      </c>
      <c r="L57" s="7">
        <v>4.0</v>
      </c>
      <c r="M57" s="7">
        <v>0.0</v>
      </c>
      <c r="N57" s="7">
        <v>92.5</v>
      </c>
      <c r="O57" s="6" t="s">
        <v>29</v>
      </c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6" t="s">
        <v>128</v>
      </c>
      <c r="B58" s="6" t="s">
        <v>37</v>
      </c>
      <c r="C58" s="7">
        <v>17.140289</v>
      </c>
      <c r="D58" s="7">
        <v>-61.721907</v>
      </c>
      <c r="E58" s="6" t="s">
        <v>129</v>
      </c>
      <c r="F58" s="6" t="s">
        <v>111</v>
      </c>
      <c r="G58" s="6" t="s">
        <v>124</v>
      </c>
      <c r="H58" s="7">
        <v>4.0</v>
      </c>
      <c r="I58" s="7">
        <v>0.0</v>
      </c>
      <c r="J58" s="7">
        <v>70.0</v>
      </c>
      <c r="K58" s="7">
        <v>22.0</v>
      </c>
      <c r="L58" s="7">
        <v>33.0</v>
      </c>
      <c r="M58" s="7">
        <v>15.0</v>
      </c>
      <c r="N58" s="7">
        <v>77.28</v>
      </c>
      <c r="O58" s="7">
        <v>8.55</v>
      </c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6" t="s">
        <v>130</v>
      </c>
      <c r="B59" s="6" t="s">
        <v>40</v>
      </c>
      <c r="C59" s="7">
        <v>17.06586</v>
      </c>
      <c r="D59" s="7">
        <v>-61.6627</v>
      </c>
      <c r="E59" s="6" t="s">
        <v>131</v>
      </c>
      <c r="F59" s="6" t="s">
        <v>116</v>
      </c>
      <c r="G59" s="6" t="s">
        <v>124</v>
      </c>
      <c r="H59" s="7">
        <v>2.0</v>
      </c>
      <c r="I59" s="7">
        <v>0.0</v>
      </c>
      <c r="J59" s="7">
        <v>0.0</v>
      </c>
      <c r="K59" s="7">
        <v>13.0</v>
      </c>
      <c r="L59" s="7">
        <v>0.0</v>
      </c>
      <c r="M59" s="7">
        <v>5.0</v>
      </c>
      <c r="N59" s="7">
        <v>97.37</v>
      </c>
      <c r="O59" s="7">
        <v>1.09</v>
      </c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6" t="s">
        <v>132</v>
      </c>
      <c r="B60" s="6" t="s">
        <v>37</v>
      </c>
      <c r="C60" s="7">
        <v>17.14029</v>
      </c>
      <c r="D60" s="7">
        <v>-61.72078</v>
      </c>
      <c r="E60" s="8"/>
      <c r="F60" s="6" t="s">
        <v>133</v>
      </c>
      <c r="G60" s="6" t="s">
        <v>124</v>
      </c>
      <c r="H60" s="7">
        <v>2.0</v>
      </c>
      <c r="I60" s="7">
        <v>0.0</v>
      </c>
      <c r="J60" s="7">
        <v>43.0</v>
      </c>
      <c r="K60" s="7">
        <v>29.0</v>
      </c>
      <c r="L60" s="7">
        <v>9.0</v>
      </c>
      <c r="M60" s="7">
        <v>5.0</v>
      </c>
      <c r="N60" s="7">
        <v>83.97</v>
      </c>
      <c r="O60" s="7">
        <v>7.5</v>
      </c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6" t="s">
        <v>134</v>
      </c>
      <c r="B61" s="6" t="s">
        <v>34</v>
      </c>
      <c r="C61" s="7">
        <v>17.14704</v>
      </c>
      <c r="D61" s="7">
        <v>-61.72285</v>
      </c>
      <c r="E61" s="6" t="s">
        <v>135</v>
      </c>
      <c r="F61" s="8"/>
      <c r="G61" s="6" t="s">
        <v>124</v>
      </c>
      <c r="H61" s="7">
        <v>1.0</v>
      </c>
      <c r="I61" s="7">
        <v>0.0</v>
      </c>
      <c r="J61" s="7">
        <v>0.0</v>
      </c>
      <c r="K61" s="7">
        <v>4.0</v>
      </c>
      <c r="L61" s="7">
        <v>0.0</v>
      </c>
      <c r="M61" s="7">
        <v>14.0</v>
      </c>
      <c r="N61" s="7">
        <v>95.36</v>
      </c>
      <c r="O61" s="7">
        <v>4.64</v>
      </c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6" t="s">
        <v>136</v>
      </c>
      <c r="B62" s="6" t="s">
        <v>95</v>
      </c>
      <c r="C62" s="7">
        <v>17.13665</v>
      </c>
      <c r="D62" s="7">
        <v>-61.721875</v>
      </c>
      <c r="E62" s="6" t="s">
        <v>23</v>
      </c>
      <c r="F62" s="8"/>
      <c r="G62" s="6" t="s">
        <v>124</v>
      </c>
      <c r="H62" s="7">
        <v>1.0</v>
      </c>
      <c r="I62" s="7">
        <v>0.0</v>
      </c>
      <c r="J62" s="7">
        <v>0.0</v>
      </c>
      <c r="K62" s="7">
        <v>0.0</v>
      </c>
      <c r="L62" s="7">
        <v>16.0</v>
      </c>
      <c r="M62" s="7">
        <v>0.0</v>
      </c>
      <c r="N62" s="6" t="s">
        <v>29</v>
      </c>
      <c r="O62" s="6" t="s">
        <v>29</v>
      </c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6" t="s">
        <v>136</v>
      </c>
      <c r="B63" s="6" t="s">
        <v>121</v>
      </c>
      <c r="C63" s="7">
        <v>17.092099</v>
      </c>
      <c r="D63" s="7">
        <v>-61.673054</v>
      </c>
      <c r="E63" s="6" t="s">
        <v>23</v>
      </c>
      <c r="F63" s="8"/>
      <c r="G63" s="6" t="s">
        <v>124</v>
      </c>
      <c r="H63" s="7">
        <v>1.0</v>
      </c>
      <c r="I63" s="7">
        <v>0.0</v>
      </c>
      <c r="J63" s="7">
        <v>0.0</v>
      </c>
      <c r="K63" s="7">
        <v>0.0</v>
      </c>
      <c r="L63" s="7">
        <v>16.0</v>
      </c>
      <c r="M63" s="7">
        <v>0.0</v>
      </c>
      <c r="N63" s="6" t="s">
        <v>29</v>
      </c>
      <c r="O63" s="6" t="s">
        <v>29</v>
      </c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6" t="s">
        <v>137</v>
      </c>
      <c r="B64" s="6" t="s">
        <v>55</v>
      </c>
      <c r="C64" s="7">
        <v>17.090857</v>
      </c>
      <c r="D64" s="7">
        <v>-61.674076</v>
      </c>
      <c r="E64" s="8"/>
      <c r="F64" s="8"/>
      <c r="G64" s="8"/>
      <c r="H64" s="7">
        <v>0.0</v>
      </c>
      <c r="I64" s="7">
        <v>0.0</v>
      </c>
      <c r="J64" s="7">
        <v>0.0</v>
      </c>
      <c r="K64" s="7">
        <v>0.0</v>
      </c>
      <c r="L64" s="7">
        <v>0.0</v>
      </c>
      <c r="M64" s="7">
        <v>0.0</v>
      </c>
      <c r="N64" s="6" t="s">
        <v>29</v>
      </c>
      <c r="O64" s="6" t="s">
        <v>29</v>
      </c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6" t="s">
        <v>138</v>
      </c>
      <c r="B65" s="6" t="s">
        <v>55</v>
      </c>
      <c r="C65" s="7">
        <v>17.075836</v>
      </c>
      <c r="D65" s="7">
        <v>-61.668449</v>
      </c>
      <c r="E65" s="10"/>
      <c r="F65" s="10"/>
      <c r="G65" s="8"/>
      <c r="H65" s="7">
        <v>0.0</v>
      </c>
      <c r="I65" s="7">
        <v>0.0</v>
      </c>
      <c r="J65" s="7">
        <v>0.0</v>
      </c>
      <c r="K65" s="7">
        <v>0.0</v>
      </c>
      <c r="L65" s="7">
        <v>0.0</v>
      </c>
      <c r="M65" s="7">
        <v>0.0</v>
      </c>
      <c r="N65" s="6" t="s">
        <v>29</v>
      </c>
      <c r="O65" s="6" t="s">
        <v>29</v>
      </c>
    </row>
    <row r="66">
      <c r="A66" s="6" t="s">
        <v>139</v>
      </c>
      <c r="B66" s="6" t="s">
        <v>140</v>
      </c>
      <c r="C66" s="7">
        <v>17.067625</v>
      </c>
      <c r="D66" s="7">
        <v>-61.664182</v>
      </c>
      <c r="E66" s="10"/>
      <c r="F66" s="10"/>
      <c r="G66" s="8"/>
      <c r="H66" s="7">
        <v>0.0</v>
      </c>
      <c r="I66" s="7">
        <v>0.0</v>
      </c>
      <c r="J66" s="7">
        <v>0.0</v>
      </c>
      <c r="K66" s="7">
        <v>0.0</v>
      </c>
      <c r="L66" s="7">
        <v>0.0</v>
      </c>
      <c r="M66" s="7">
        <v>0.0</v>
      </c>
      <c r="N66" s="6" t="s">
        <v>29</v>
      </c>
      <c r="O66" s="6" t="s">
        <v>29</v>
      </c>
    </row>
    <row r="67">
      <c r="A67" s="6" t="s">
        <v>141</v>
      </c>
      <c r="B67" s="6" t="s">
        <v>142</v>
      </c>
      <c r="C67" s="7">
        <v>17.144964</v>
      </c>
      <c r="D67" s="7">
        <v>-61.761182</v>
      </c>
      <c r="E67" s="10"/>
      <c r="F67" s="10"/>
      <c r="G67" s="8"/>
      <c r="H67" s="7">
        <v>0.0</v>
      </c>
      <c r="I67" s="7">
        <v>0.0</v>
      </c>
      <c r="J67" s="7">
        <v>0.0</v>
      </c>
      <c r="K67" s="7">
        <v>0.0</v>
      </c>
      <c r="L67" s="7">
        <v>0.0</v>
      </c>
      <c r="M67" s="7">
        <v>0.0</v>
      </c>
      <c r="N67" s="6" t="s">
        <v>29</v>
      </c>
      <c r="O67" s="6" t="s">
        <v>29</v>
      </c>
    </row>
    <row r="68">
      <c r="A68" s="6" t="s">
        <v>143</v>
      </c>
      <c r="B68" s="6" t="s">
        <v>55</v>
      </c>
      <c r="C68" s="7">
        <v>17.075835</v>
      </c>
      <c r="D68" s="7">
        <v>-61.668515</v>
      </c>
      <c r="E68" s="10"/>
      <c r="F68" s="10"/>
      <c r="G68" s="8"/>
      <c r="H68" s="7">
        <v>0.0</v>
      </c>
      <c r="I68" s="7">
        <v>0.0</v>
      </c>
      <c r="J68" s="7">
        <v>0.0</v>
      </c>
      <c r="K68" s="7">
        <v>0.0</v>
      </c>
      <c r="L68" s="7">
        <v>0.0</v>
      </c>
      <c r="M68" s="7">
        <v>0.0</v>
      </c>
      <c r="N68" s="6" t="s">
        <v>29</v>
      </c>
      <c r="O68" s="6" t="s">
        <v>29</v>
      </c>
    </row>
    <row r="69">
      <c r="A69" s="6" t="s">
        <v>144</v>
      </c>
      <c r="B69" s="6" t="s">
        <v>140</v>
      </c>
      <c r="C69" s="7">
        <v>17.068005</v>
      </c>
      <c r="D69" s="7">
        <v>-61.664284</v>
      </c>
      <c r="E69" s="10"/>
      <c r="F69" s="10"/>
      <c r="G69" s="8"/>
      <c r="H69" s="7">
        <v>0.0</v>
      </c>
      <c r="I69" s="7">
        <v>0.0</v>
      </c>
      <c r="J69" s="7">
        <v>0.0</v>
      </c>
      <c r="K69" s="7">
        <v>0.0</v>
      </c>
      <c r="L69" s="7">
        <v>0.0</v>
      </c>
      <c r="M69" s="7">
        <v>0.0</v>
      </c>
      <c r="N69" s="6" t="s">
        <v>29</v>
      </c>
      <c r="O69" s="6" t="s">
        <v>29</v>
      </c>
    </row>
    <row r="70">
      <c r="A70" s="6" t="s">
        <v>145</v>
      </c>
      <c r="B70" s="6" t="s">
        <v>140</v>
      </c>
      <c r="C70" s="7">
        <v>17.067501</v>
      </c>
      <c r="D70" s="7">
        <v>-61.664362</v>
      </c>
      <c r="E70" s="10"/>
      <c r="F70" s="10"/>
      <c r="G70" s="8"/>
      <c r="H70" s="7">
        <v>0.0</v>
      </c>
      <c r="I70" s="7">
        <v>0.0</v>
      </c>
      <c r="J70" s="7">
        <v>0.0</v>
      </c>
      <c r="K70" s="7">
        <v>0.0</v>
      </c>
      <c r="L70" s="7">
        <v>0.0</v>
      </c>
      <c r="M70" s="7">
        <v>0.0</v>
      </c>
      <c r="N70" s="6" t="s">
        <v>29</v>
      </c>
      <c r="O70" s="6" t="s">
        <v>29</v>
      </c>
    </row>
    <row r="71">
      <c r="A71" s="6" t="s">
        <v>146</v>
      </c>
      <c r="B71" s="6" t="s">
        <v>55</v>
      </c>
      <c r="C71" s="7">
        <v>17.075544</v>
      </c>
      <c r="D71" s="7">
        <v>-61.668307</v>
      </c>
      <c r="E71" s="10"/>
      <c r="F71" s="10"/>
      <c r="G71" s="8"/>
      <c r="H71" s="7">
        <v>0.0</v>
      </c>
      <c r="I71" s="7">
        <v>0.0</v>
      </c>
      <c r="J71" s="7">
        <v>0.0</v>
      </c>
      <c r="K71" s="7">
        <v>0.0</v>
      </c>
      <c r="L71" s="7">
        <v>0.0</v>
      </c>
      <c r="M71" s="7">
        <v>0.0</v>
      </c>
      <c r="N71" s="6" t="s">
        <v>29</v>
      </c>
      <c r="O71" s="6" t="s">
        <v>29</v>
      </c>
    </row>
    <row r="72">
      <c r="A72" s="6" t="s">
        <v>147</v>
      </c>
      <c r="B72" s="6" t="s">
        <v>140</v>
      </c>
      <c r="C72" s="7">
        <v>17.067682</v>
      </c>
      <c r="D72" s="7">
        <v>-61.664259</v>
      </c>
      <c r="E72" s="10"/>
      <c r="F72" s="10"/>
      <c r="G72" s="8"/>
      <c r="H72" s="7">
        <v>0.0</v>
      </c>
      <c r="I72" s="7">
        <v>0.0</v>
      </c>
      <c r="J72" s="7">
        <v>0.0</v>
      </c>
      <c r="K72" s="7">
        <v>0.0</v>
      </c>
      <c r="L72" s="7">
        <v>0.0</v>
      </c>
      <c r="M72" s="7">
        <v>0.0</v>
      </c>
      <c r="N72" s="6" t="s">
        <v>29</v>
      </c>
      <c r="O72" s="6" t="s">
        <v>29</v>
      </c>
    </row>
    <row r="73">
      <c r="A73" s="6" t="s">
        <v>148</v>
      </c>
      <c r="B73" s="6" t="s">
        <v>55</v>
      </c>
      <c r="C73" s="7">
        <v>17.075454</v>
      </c>
      <c r="D73" s="7">
        <v>-61.668341</v>
      </c>
      <c r="E73" s="10"/>
      <c r="F73" s="10"/>
      <c r="G73" s="8"/>
      <c r="H73" s="7">
        <v>0.0</v>
      </c>
      <c r="I73" s="7">
        <v>0.0</v>
      </c>
      <c r="J73" s="7">
        <v>0.0</v>
      </c>
      <c r="K73" s="7">
        <v>0.0</v>
      </c>
      <c r="L73" s="7">
        <v>0.0</v>
      </c>
      <c r="M73" s="7">
        <v>0.0</v>
      </c>
      <c r="N73" s="6" t="s">
        <v>29</v>
      </c>
      <c r="O73" s="6" t="s">
        <v>29</v>
      </c>
    </row>
    <row r="74">
      <c r="A74" s="6" t="s">
        <v>149</v>
      </c>
      <c r="B74" s="6" t="s">
        <v>140</v>
      </c>
      <c r="C74" s="7">
        <v>17.067712</v>
      </c>
      <c r="D74" s="7">
        <v>-61.664145</v>
      </c>
      <c r="E74" s="10"/>
      <c r="F74" s="10"/>
      <c r="G74" s="8"/>
      <c r="H74" s="7">
        <v>0.0</v>
      </c>
      <c r="I74" s="7">
        <v>0.0</v>
      </c>
      <c r="J74" s="7">
        <v>0.0</v>
      </c>
      <c r="K74" s="7">
        <v>0.0</v>
      </c>
      <c r="L74" s="7">
        <v>0.0</v>
      </c>
      <c r="M74" s="7">
        <v>0.0</v>
      </c>
      <c r="N74" s="6" t="s">
        <v>29</v>
      </c>
      <c r="O74" s="6" t="s">
        <v>29</v>
      </c>
    </row>
    <row r="75">
      <c r="A75" s="6" t="s">
        <v>150</v>
      </c>
      <c r="B75" s="6" t="s">
        <v>142</v>
      </c>
      <c r="C75" s="7">
        <v>17.145118</v>
      </c>
      <c r="D75" s="7">
        <v>-61.761108</v>
      </c>
      <c r="E75" s="10"/>
      <c r="F75" s="10"/>
      <c r="G75" s="8"/>
      <c r="H75" s="7">
        <v>0.0</v>
      </c>
      <c r="I75" s="7">
        <v>0.0</v>
      </c>
      <c r="J75" s="7">
        <v>0.0</v>
      </c>
      <c r="K75" s="7">
        <v>0.0</v>
      </c>
      <c r="L75" s="7">
        <v>0.0</v>
      </c>
      <c r="M75" s="7">
        <v>0.0</v>
      </c>
      <c r="N75" s="6" t="s">
        <v>29</v>
      </c>
      <c r="O75" s="6" t="s">
        <v>29</v>
      </c>
    </row>
    <row r="76">
      <c r="A76" s="6" t="s">
        <v>151</v>
      </c>
      <c r="B76" s="6" t="s">
        <v>152</v>
      </c>
      <c r="C76" s="7">
        <v>17.155647</v>
      </c>
      <c r="D76" s="7">
        <v>-61.741375</v>
      </c>
      <c r="E76" s="10"/>
      <c r="F76" s="10"/>
      <c r="G76" s="8"/>
      <c r="H76" s="7">
        <v>0.0</v>
      </c>
      <c r="I76" s="7">
        <v>0.0</v>
      </c>
      <c r="J76" s="7">
        <v>0.0</v>
      </c>
      <c r="K76" s="7">
        <v>0.0</v>
      </c>
      <c r="L76" s="7">
        <v>0.0</v>
      </c>
      <c r="M76" s="7">
        <v>0.0</v>
      </c>
      <c r="N76" s="6" t="s">
        <v>29</v>
      </c>
      <c r="O76" s="6" t="s">
        <v>29</v>
      </c>
    </row>
    <row r="77">
      <c r="A77" s="6" t="s">
        <v>153</v>
      </c>
      <c r="B77" s="6" t="s">
        <v>140</v>
      </c>
      <c r="C77" s="7">
        <v>17.068219</v>
      </c>
      <c r="D77" s="7">
        <v>-61.664547</v>
      </c>
      <c r="E77" s="10"/>
      <c r="F77" s="10"/>
      <c r="G77" s="8"/>
      <c r="H77" s="7">
        <v>0.0</v>
      </c>
      <c r="I77" s="7">
        <v>0.0</v>
      </c>
      <c r="J77" s="7">
        <v>0.0</v>
      </c>
      <c r="K77" s="7">
        <v>0.0</v>
      </c>
      <c r="L77" s="7">
        <v>0.0</v>
      </c>
      <c r="M77" s="7">
        <v>0.0</v>
      </c>
      <c r="N77" s="6" t="s">
        <v>29</v>
      </c>
      <c r="O77" s="6" t="s">
        <v>29</v>
      </c>
    </row>
    <row r="78">
      <c r="A78" s="6" t="s">
        <v>154</v>
      </c>
      <c r="B78" s="6" t="s">
        <v>140</v>
      </c>
      <c r="C78" s="7">
        <v>17.069112</v>
      </c>
      <c r="D78" s="7">
        <v>-61.665175</v>
      </c>
      <c r="E78" s="10"/>
      <c r="F78" s="10"/>
      <c r="G78" s="8"/>
      <c r="H78" s="7">
        <v>0.0</v>
      </c>
      <c r="I78" s="7">
        <v>0.0</v>
      </c>
      <c r="J78" s="7">
        <v>0.0</v>
      </c>
      <c r="K78" s="7">
        <v>0.0</v>
      </c>
      <c r="L78" s="7">
        <v>0.0</v>
      </c>
      <c r="M78" s="7">
        <v>0.0</v>
      </c>
      <c r="N78" s="6" t="s">
        <v>29</v>
      </c>
      <c r="O78" s="6" t="s">
        <v>29</v>
      </c>
    </row>
    <row r="79">
      <c r="A79" s="6" t="s">
        <v>155</v>
      </c>
      <c r="B79" s="6" t="s">
        <v>55</v>
      </c>
      <c r="C79" s="7">
        <v>17.090285</v>
      </c>
      <c r="D79" s="7">
        <v>-61.675178</v>
      </c>
      <c r="E79" s="10"/>
      <c r="F79" s="10"/>
      <c r="G79" s="8"/>
      <c r="H79" s="7">
        <v>0.0</v>
      </c>
      <c r="I79" s="7">
        <v>0.0</v>
      </c>
      <c r="J79" s="7">
        <v>0.0</v>
      </c>
      <c r="K79" s="7">
        <v>0.0</v>
      </c>
      <c r="L79" s="7">
        <v>0.0</v>
      </c>
      <c r="M79" s="7">
        <v>0.0</v>
      </c>
      <c r="N79" s="6" t="s">
        <v>29</v>
      </c>
      <c r="O79" s="6" t="s">
        <v>29</v>
      </c>
    </row>
    <row r="80">
      <c r="A80" s="6" t="s">
        <v>156</v>
      </c>
      <c r="B80" s="6" t="s">
        <v>55</v>
      </c>
      <c r="C80" s="7">
        <v>17.075518</v>
      </c>
      <c r="D80" s="7">
        <v>-61.66829</v>
      </c>
      <c r="E80" s="10"/>
      <c r="F80" s="10"/>
      <c r="G80" s="8"/>
      <c r="H80" s="7">
        <v>0.0</v>
      </c>
      <c r="I80" s="7">
        <v>0.0</v>
      </c>
      <c r="J80" s="7">
        <v>0.0</v>
      </c>
      <c r="K80" s="7">
        <v>0.0</v>
      </c>
      <c r="L80" s="7">
        <v>0.0</v>
      </c>
      <c r="M80" s="7">
        <v>0.0</v>
      </c>
      <c r="N80" s="6" t="s">
        <v>29</v>
      </c>
      <c r="O80" s="6" t="s">
        <v>29</v>
      </c>
    </row>
    <row r="81">
      <c r="A81" s="6" t="s">
        <v>157</v>
      </c>
      <c r="B81" s="6" t="s">
        <v>140</v>
      </c>
      <c r="C81" s="7">
        <v>17.067615</v>
      </c>
      <c r="D81" s="7">
        <v>-61.664298</v>
      </c>
      <c r="E81" s="10"/>
      <c r="F81" s="10"/>
      <c r="G81" s="10"/>
      <c r="H81" s="7">
        <v>0.0</v>
      </c>
      <c r="I81" s="7">
        <v>0.0</v>
      </c>
      <c r="J81" s="7">
        <v>0.0</v>
      </c>
      <c r="K81" s="7">
        <v>0.0</v>
      </c>
      <c r="L81" s="7">
        <v>0.0</v>
      </c>
      <c r="M81" s="7">
        <v>0.0</v>
      </c>
      <c r="N81" s="6" t="s">
        <v>29</v>
      </c>
      <c r="O81" s="6" t="s">
        <v>29</v>
      </c>
    </row>
    <row r="82">
      <c r="A82" s="6" t="s">
        <v>158</v>
      </c>
      <c r="B82" s="6" t="s">
        <v>152</v>
      </c>
      <c r="C82" s="7">
        <v>17.15552</v>
      </c>
      <c r="D82" s="7">
        <v>-61.741356</v>
      </c>
      <c r="E82" s="10"/>
      <c r="F82" s="10"/>
      <c r="G82" s="10"/>
      <c r="H82" s="7">
        <v>0.0</v>
      </c>
      <c r="I82" s="7">
        <v>0.0</v>
      </c>
      <c r="J82" s="7">
        <v>0.0</v>
      </c>
      <c r="K82" s="7">
        <v>0.0</v>
      </c>
      <c r="L82" s="7">
        <v>0.0</v>
      </c>
      <c r="M82" s="7">
        <v>0.0</v>
      </c>
      <c r="N82" s="6" t="s">
        <v>29</v>
      </c>
      <c r="O82" s="6" t="s">
        <v>29</v>
      </c>
    </row>
    <row r="83">
      <c r="K83" s="11"/>
      <c r="L83" s="11"/>
    </row>
    <row r="84">
      <c r="K84" s="11"/>
      <c r="L84" s="11"/>
    </row>
    <row r="85">
      <c r="K85" s="11"/>
      <c r="L85" s="11"/>
    </row>
    <row r="86">
      <c r="K86" s="11"/>
      <c r="L86" s="11"/>
    </row>
    <row r="87">
      <c r="K87" s="11"/>
      <c r="L87" s="11"/>
    </row>
    <row r="88">
      <c r="K88" s="11"/>
      <c r="L88" s="11"/>
    </row>
    <row r="89">
      <c r="K89" s="11"/>
      <c r="L89" s="11"/>
    </row>
    <row r="90">
      <c r="K90" s="11"/>
      <c r="L90" s="11"/>
    </row>
    <row r="91">
      <c r="K91" s="11"/>
      <c r="L91" s="11"/>
    </row>
    <row r="92">
      <c r="K92" s="11"/>
      <c r="L92" s="11"/>
    </row>
    <row r="93">
      <c r="K93" s="11"/>
      <c r="L93" s="11"/>
    </row>
    <row r="94">
      <c r="K94" s="11"/>
      <c r="L94" s="11"/>
    </row>
    <row r="95">
      <c r="K95" s="11"/>
      <c r="L95" s="11"/>
    </row>
    <row r="96">
      <c r="K96" s="11"/>
      <c r="L96" s="11"/>
    </row>
    <row r="97">
      <c r="K97" s="11"/>
      <c r="L97" s="11"/>
    </row>
    <row r="98">
      <c r="K98" s="11"/>
      <c r="L98" s="11"/>
    </row>
    <row r="99">
      <c r="K99" s="11"/>
      <c r="L99" s="11"/>
    </row>
    <row r="100">
      <c r="K100" s="11"/>
      <c r="L100" s="11"/>
    </row>
    <row r="101">
      <c r="K101" s="11"/>
      <c r="L101" s="11"/>
    </row>
    <row r="102">
      <c r="K102" s="11"/>
      <c r="L102" s="11"/>
    </row>
    <row r="103">
      <c r="K103" s="11"/>
      <c r="L103" s="11"/>
    </row>
    <row r="104">
      <c r="K104" s="11"/>
      <c r="L104" s="11"/>
    </row>
    <row r="105">
      <c r="K105" s="11"/>
      <c r="L105" s="11"/>
    </row>
    <row r="106">
      <c r="K106" s="11"/>
      <c r="L106" s="11"/>
    </row>
    <row r="107">
      <c r="K107" s="11"/>
      <c r="L107" s="11"/>
    </row>
    <row r="108">
      <c r="K108" s="11"/>
      <c r="L108" s="11"/>
    </row>
    <row r="109">
      <c r="K109" s="11"/>
      <c r="L109" s="11"/>
    </row>
    <row r="110">
      <c r="K110" s="11"/>
      <c r="L110" s="11"/>
    </row>
    <row r="111">
      <c r="K111" s="11"/>
      <c r="L111" s="11"/>
    </row>
    <row r="112">
      <c r="K112" s="11"/>
      <c r="L112" s="11"/>
    </row>
    <row r="113">
      <c r="K113" s="11"/>
      <c r="L113" s="11"/>
    </row>
    <row r="114">
      <c r="K114" s="11"/>
      <c r="L114" s="11"/>
    </row>
    <row r="115">
      <c r="K115" s="11"/>
      <c r="L115" s="11"/>
    </row>
    <row r="116">
      <c r="K116" s="11"/>
      <c r="L116" s="11"/>
    </row>
    <row r="117">
      <c r="K117" s="11"/>
      <c r="L117" s="11"/>
    </row>
    <row r="118">
      <c r="K118" s="11"/>
      <c r="L118" s="11"/>
    </row>
    <row r="119">
      <c r="K119" s="11"/>
      <c r="L119" s="11"/>
    </row>
    <row r="120">
      <c r="K120" s="11"/>
      <c r="L120" s="11"/>
    </row>
    <row r="121">
      <c r="K121" s="11"/>
      <c r="L121" s="11"/>
    </row>
    <row r="122">
      <c r="K122" s="11"/>
      <c r="L122" s="11"/>
    </row>
    <row r="123">
      <c r="K123" s="11"/>
      <c r="L123" s="11"/>
    </row>
    <row r="124">
      <c r="K124" s="11"/>
      <c r="L124" s="11"/>
    </row>
    <row r="125">
      <c r="K125" s="11"/>
      <c r="L125" s="11"/>
    </row>
    <row r="126">
      <c r="K126" s="11"/>
      <c r="L126" s="11"/>
    </row>
    <row r="127">
      <c r="K127" s="11"/>
      <c r="L127" s="11"/>
    </row>
    <row r="128">
      <c r="K128" s="11"/>
      <c r="L128" s="11"/>
    </row>
    <row r="129">
      <c r="K129" s="11"/>
      <c r="L129" s="11"/>
    </row>
    <row r="130">
      <c r="K130" s="11"/>
      <c r="L130" s="11"/>
    </row>
    <row r="131">
      <c r="K131" s="11"/>
      <c r="L131" s="11"/>
    </row>
    <row r="132">
      <c r="K132" s="11"/>
      <c r="L132" s="11"/>
    </row>
    <row r="133">
      <c r="K133" s="11"/>
      <c r="L133" s="11"/>
    </row>
    <row r="134">
      <c r="K134" s="11"/>
      <c r="L134" s="11"/>
    </row>
    <row r="135">
      <c r="K135" s="11"/>
      <c r="L135" s="11"/>
    </row>
    <row r="136">
      <c r="K136" s="11"/>
      <c r="L136" s="11"/>
    </row>
    <row r="137">
      <c r="K137" s="11"/>
      <c r="L137" s="11"/>
    </row>
    <row r="138">
      <c r="K138" s="11"/>
      <c r="L138" s="11"/>
    </row>
    <row r="139">
      <c r="K139" s="11"/>
      <c r="L139" s="11"/>
    </row>
    <row r="140">
      <c r="K140" s="11"/>
      <c r="L140" s="11"/>
    </row>
    <row r="141">
      <c r="K141" s="11"/>
      <c r="L141" s="11"/>
    </row>
    <row r="142">
      <c r="K142" s="11"/>
      <c r="L142" s="11"/>
    </row>
    <row r="143">
      <c r="K143" s="11"/>
      <c r="L143" s="11"/>
    </row>
    <row r="144">
      <c r="K144" s="11"/>
      <c r="L144" s="11"/>
    </row>
    <row r="145">
      <c r="K145" s="11"/>
      <c r="L145" s="11"/>
    </row>
    <row r="146">
      <c r="K146" s="11"/>
      <c r="L146" s="11"/>
    </row>
    <row r="147">
      <c r="K147" s="11"/>
      <c r="L147" s="11"/>
    </row>
    <row r="148">
      <c r="K148" s="11"/>
      <c r="L148" s="11"/>
    </row>
    <row r="149">
      <c r="K149" s="11"/>
      <c r="L149" s="11"/>
    </row>
    <row r="150">
      <c r="K150" s="11"/>
      <c r="L150" s="11"/>
    </row>
    <row r="151">
      <c r="K151" s="11"/>
      <c r="L151" s="11"/>
    </row>
    <row r="152">
      <c r="K152" s="11"/>
      <c r="L152" s="11"/>
    </row>
    <row r="153">
      <c r="K153" s="11"/>
      <c r="L153" s="11"/>
    </row>
    <row r="154">
      <c r="K154" s="11"/>
      <c r="L154" s="11"/>
    </row>
    <row r="155">
      <c r="K155" s="11"/>
      <c r="L155" s="11"/>
    </row>
    <row r="156">
      <c r="K156" s="11"/>
      <c r="L156" s="11"/>
    </row>
    <row r="157">
      <c r="K157" s="11"/>
      <c r="L157" s="11"/>
    </row>
    <row r="158">
      <c r="K158" s="11"/>
      <c r="L158" s="11"/>
    </row>
    <row r="159">
      <c r="K159" s="11"/>
      <c r="L159" s="11"/>
    </row>
    <row r="160">
      <c r="K160" s="11"/>
      <c r="L160" s="11"/>
    </row>
    <row r="161">
      <c r="K161" s="11"/>
      <c r="L161" s="11"/>
    </row>
    <row r="162">
      <c r="K162" s="11"/>
      <c r="L162" s="11"/>
    </row>
    <row r="163">
      <c r="K163" s="11"/>
      <c r="L163" s="11"/>
    </row>
    <row r="164">
      <c r="K164" s="11"/>
      <c r="L164" s="11"/>
    </row>
    <row r="165">
      <c r="K165" s="11"/>
      <c r="L165" s="11"/>
    </row>
    <row r="166">
      <c r="K166" s="11"/>
      <c r="L166" s="11"/>
    </row>
    <row r="167">
      <c r="K167" s="11"/>
      <c r="L167" s="11"/>
    </row>
    <row r="168">
      <c r="K168" s="11"/>
      <c r="L168" s="11"/>
    </row>
    <row r="169">
      <c r="K169" s="11"/>
      <c r="L169" s="11"/>
    </row>
    <row r="170">
      <c r="K170" s="11"/>
      <c r="L170" s="11"/>
    </row>
    <row r="171">
      <c r="K171" s="11"/>
      <c r="L171" s="11"/>
    </row>
    <row r="172">
      <c r="K172" s="11"/>
      <c r="L172" s="11"/>
    </row>
    <row r="173">
      <c r="K173" s="11"/>
      <c r="L173" s="11"/>
    </row>
    <row r="174">
      <c r="K174" s="11"/>
      <c r="L174" s="11"/>
    </row>
    <row r="175">
      <c r="K175" s="11"/>
      <c r="L175" s="11"/>
    </row>
    <row r="176">
      <c r="K176" s="11"/>
      <c r="L176" s="11"/>
    </row>
    <row r="177">
      <c r="K177" s="11"/>
      <c r="L177" s="11"/>
    </row>
    <row r="178">
      <c r="K178" s="11"/>
      <c r="L178" s="11"/>
    </row>
    <row r="179">
      <c r="K179" s="11"/>
      <c r="L179" s="11"/>
    </row>
    <row r="180">
      <c r="K180" s="11"/>
      <c r="L180" s="11"/>
    </row>
    <row r="181">
      <c r="K181" s="11"/>
      <c r="L181" s="11"/>
    </row>
    <row r="182">
      <c r="K182" s="11"/>
      <c r="L182" s="11"/>
    </row>
    <row r="183">
      <c r="K183" s="11"/>
      <c r="L183" s="11"/>
    </row>
    <row r="184">
      <c r="K184" s="11"/>
      <c r="L184" s="11"/>
    </row>
    <row r="185">
      <c r="K185" s="11"/>
      <c r="L185" s="11"/>
    </row>
    <row r="186">
      <c r="K186" s="11"/>
      <c r="L186" s="11"/>
    </row>
    <row r="187">
      <c r="K187" s="11"/>
      <c r="L187" s="11"/>
    </row>
    <row r="188">
      <c r="K188" s="11"/>
      <c r="L188" s="11"/>
    </row>
    <row r="189">
      <c r="K189" s="11"/>
      <c r="L189" s="11"/>
    </row>
    <row r="190">
      <c r="K190" s="11"/>
      <c r="L190" s="11"/>
    </row>
    <row r="191">
      <c r="K191" s="11"/>
      <c r="L191" s="11"/>
    </row>
    <row r="192">
      <c r="K192" s="11"/>
      <c r="L192" s="11"/>
    </row>
    <row r="193">
      <c r="K193" s="11"/>
      <c r="L193" s="11"/>
    </row>
    <row r="194">
      <c r="K194" s="11"/>
      <c r="L194" s="11"/>
    </row>
    <row r="195">
      <c r="K195" s="11"/>
      <c r="L195" s="11"/>
    </row>
    <row r="196">
      <c r="K196" s="11"/>
      <c r="L196" s="11"/>
    </row>
    <row r="197">
      <c r="K197" s="11"/>
      <c r="L197" s="11"/>
    </row>
    <row r="198">
      <c r="K198" s="11"/>
      <c r="L198" s="11"/>
    </row>
    <row r="199">
      <c r="K199" s="11"/>
      <c r="L199" s="11"/>
    </row>
    <row r="200">
      <c r="K200" s="11"/>
      <c r="L200" s="11"/>
    </row>
    <row r="201">
      <c r="K201" s="11"/>
      <c r="L201" s="11"/>
    </row>
    <row r="202">
      <c r="K202" s="11"/>
      <c r="L202" s="11"/>
    </row>
    <row r="203">
      <c r="K203" s="11"/>
      <c r="L203" s="11"/>
    </row>
    <row r="204">
      <c r="K204" s="11"/>
      <c r="L204" s="11"/>
    </row>
    <row r="205">
      <c r="K205" s="11"/>
      <c r="L205" s="11"/>
    </row>
    <row r="206">
      <c r="K206" s="11"/>
      <c r="L206" s="11"/>
    </row>
    <row r="207">
      <c r="K207" s="11"/>
      <c r="L207" s="11"/>
    </row>
    <row r="208">
      <c r="K208" s="11"/>
      <c r="L208" s="11"/>
    </row>
    <row r="209">
      <c r="K209" s="11"/>
      <c r="L209" s="11"/>
    </row>
    <row r="210">
      <c r="K210" s="11"/>
      <c r="L210" s="11"/>
    </row>
    <row r="211">
      <c r="K211" s="11"/>
      <c r="L211" s="11"/>
    </row>
    <row r="212">
      <c r="K212" s="11"/>
      <c r="L212" s="11"/>
    </row>
    <row r="213">
      <c r="K213" s="11"/>
      <c r="L213" s="11"/>
    </row>
    <row r="214">
      <c r="K214" s="11"/>
      <c r="L214" s="11"/>
    </row>
    <row r="215">
      <c r="K215" s="11"/>
      <c r="L215" s="11"/>
    </row>
    <row r="216">
      <c r="K216" s="11"/>
      <c r="L216" s="11"/>
    </row>
    <row r="217">
      <c r="K217" s="11"/>
      <c r="L217" s="11"/>
    </row>
    <row r="218">
      <c r="K218" s="11"/>
      <c r="L218" s="11"/>
    </row>
    <row r="219">
      <c r="K219" s="11"/>
      <c r="L219" s="11"/>
    </row>
    <row r="220">
      <c r="K220" s="11"/>
      <c r="L220" s="11"/>
    </row>
    <row r="221">
      <c r="K221" s="11"/>
      <c r="L221" s="11"/>
    </row>
    <row r="222">
      <c r="K222" s="11"/>
      <c r="L222" s="11"/>
    </row>
    <row r="223">
      <c r="K223" s="11"/>
      <c r="L223" s="11"/>
    </row>
    <row r="224">
      <c r="K224" s="11"/>
      <c r="L224" s="11"/>
    </row>
    <row r="225">
      <c r="K225" s="11"/>
      <c r="L225" s="11"/>
    </row>
    <row r="226">
      <c r="K226" s="11"/>
      <c r="L226" s="11"/>
    </row>
    <row r="227">
      <c r="K227" s="11"/>
      <c r="L227" s="11"/>
    </row>
    <row r="228">
      <c r="K228" s="11"/>
      <c r="L228" s="11"/>
    </row>
    <row r="229">
      <c r="K229" s="11"/>
      <c r="L229" s="11"/>
    </row>
    <row r="230">
      <c r="K230" s="11"/>
      <c r="L230" s="11"/>
    </row>
    <row r="231">
      <c r="K231" s="11"/>
      <c r="L231" s="11"/>
    </row>
    <row r="232">
      <c r="K232" s="11"/>
      <c r="L232" s="11"/>
    </row>
    <row r="233">
      <c r="K233" s="11"/>
      <c r="L233" s="11"/>
    </row>
    <row r="234">
      <c r="K234" s="11"/>
      <c r="L234" s="11"/>
    </row>
    <row r="235">
      <c r="K235" s="11"/>
      <c r="L235" s="11"/>
    </row>
    <row r="236">
      <c r="K236" s="11"/>
      <c r="L236" s="11"/>
    </row>
    <row r="237">
      <c r="K237" s="11"/>
      <c r="L237" s="11"/>
    </row>
    <row r="238">
      <c r="K238" s="11"/>
      <c r="L238" s="11"/>
    </row>
    <row r="239">
      <c r="K239" s="11"/>
      <c r="L239" s="11"/>
    </row>
    <row r="240">
      <c r="K240" s="11"/>
      <c r="L240" s="11"/>
    </row>
    <row r="241">
      <c r="K241" s="11"/>
      <c r="L241" s="11"/>
    </row>
    <row r="242">
      <c r="K242" s="11"/>
      <c r="L242" s="11"/>
    </row>
    <row r="243">
      <c r="K243" s="11"/>
      <c r="L243" s="11"/>
    </row>
    <row r="244">
      <c r="K244" s="11"/>
      <c r="L244" s="11"/>
    </row>
    <row r="245">
      <c r="K245" s="11"/>
      <c r="L245" s="11"/>
    </row>
    <row r="246">
      <c r="K246" s="11"/>
      <c r="L246" s="11"/>
    </row>
    <row r="247">
      <c r="K247" s="11"/>
      <c r="L247" s="11"/>
    </row>
    <row r="248">
      <c r="K248" s="11"/>
      <c r="L248" s="11"/>
    </row>
    <row r="249">
      <c r="K249" s="11"/>
      <c r="L249" s="11"/>
    </row>
    <row r="250">
      <c r="K250" s="11"/>
      <c r="L250" s="11"/>
    </row>
    <row r="251">
      <c r="K251" s="11"/>
      <c r="L251" s="11"/>
    </row>
    <row r="252">
      <c r="K252" s="11"/>
      <c r="L252" s="11"/>
    </row>
    <row r="253">
      <c r="K253" s="11"/>
      <c r="L253" s="11"/>
    </row>
    <row r="254">
      <c r="K254" s="11"/>
      <c r="L254" s="11"/>
    </row>
    <row r="255">
      <c r="K255" s="11"/>
      <c r="L255" s="11"/>
    </row>
    <row r="256">
      <c r="K256" s="11"/>
      <c r="L256" s="11"/>
    </row>
    <row r="257">
      <c r="K257" s="11"/>
      <c r="L257" s="11"/>
    </row>
    <row r="258">
      <c r="K258" s="11"/>
      <c r="L258" s="11"/>
    </row>
    <row r="259">
      <c r="K259" s="11"/>
      <c r="L259" s="11"/>
    </row>
    <row r="260">
      <c r="K260" s="11"/>
      <c r="L260" s="11"/>
    </row>
    <row r="261">
      <c r="K261" s="11"/>
      <c r="L261" s="11"/>
    </row>
    <row r="262">
      <c r="K262" s="11"/>
      <c r="L262" s="11"/>
    </row>
    <row r="263">
      <c r="K263" s="11"/>
      <c r="L263" s="11"/>
    </row>
    <row r="264">
      <c r="K264" s="11"/>
      <c r="L264" s="11"/>
    </row>
    <row r="265">
      <c r="K265" s="11"/>
      <c r="L265" s="11"/>
    </row>
    <row r="266">
      <c r="K266" s="11"/>
      <c r="L266" s="11"/>
    </row>
    <row r="267">
      <c r="K267" s="11"/>
      <c r="L267" s="11"/>
    </row>
    <row r="268">
      <c r="K268" s="11"/>
      <c r="L268" s="11"/>
    </row>
    <row r="269">
      <c r="K269" s="11"/>
      <c r="L269" s="11"/>
    </row>
    <row r="270">
      <c r="K270" s="11"/>
      <c r="L270" s="11"/>
    </row>
    <row r="271">
      <c r="K271" s="11"/>
      <c r="L271" s="11"/>
    </row>
    <row r="272">
      <c r="K272" s="11"/>
      <c r="L272" s="11"/>
    </row>
    <row r="273">
      <c r="K273" s="11"/>
      <c r="L273" s="11"/>
    </row>
    <row r="274">
      <c r="K274" s="11"/>
      <c r="L274" s="11"/>
    </row>
    <row r="275">
      <c r="K275" s="11"/>
      <c r="L275" s="11"/>
    </row>
    <row r="276">
      <c r="K276" s="11"/>
      <c r="L276" s="11"/>
    </row>
    <row r="277">
      <c r="K277" s="11"/>
      <c r="L277" s="11"/>
    </row>
    <row r="278">
      <c r="K278" s="11"/>
      <c r="L278" s="11"/>
    </row>
    <row r="279">
      <c r="K279" s="11"/>
      <c r="L279" s="11"/>
    </row>
    <row r="280">
      <c r="K280" s="11"/>
      <c r="L280" s="11"/>
    </row>
    <row r="281">
      <c r="K281" s="11"/>
      <c r="L281" s="11"/>
    </row>
    <row r="282">
      <c r="K282" s="11"/>
      <c r="L282" s="11"/>
    </row>
    <row r="283">
      <c r="K283" s="11"/>
      <c r="L283" s="11"/>
    </row>
    <row r="284">
      <c r="K284" s="11"/>
      <c r="L284" s="11"/>
    </row>
    <row r="285">
      <c r="K285" s="11"/>
      <c r="L285" s="11"/>
    </row>
    <row r="286">
      <c r="K286" s="11"/>
      <c r="L286" s="11"/>
    </row>
    <row r="287">
      <c r="K287" s="11"/>
      <c r="L287" s="11"/>
    </row>
    <row r="288">
      <c r="K288" s="11"/>
      <c r="L288" s="11"/>
    </row>
    <row r="289">
      <c r="K289" s="11"/>
      <c r="L289" s="11"/>
    </row>
    <row r="290">
      <c r="K290" s="11"/>
      <c r="L290" s="11"/>
    </row>
    <row r="291">
      <c r="K291" s="11"/>
      <c r="L291" s="11"/>
    </row>
    <row r="292">
      <c r="K292" s="11"/>
      <c r="L292" s="11"/>
    </row>
    <row r="293">
      <c r="K293" s="11"/>
      <c r="L293" s="11"/>
    </row>
    <row r="294">
      <c r="K294" s="11"/>
      <c r="L294" s="11"/>
    </row>
    <row r="295">
      <c r="K295" s="11"/>
      <c r="L295" s="11"/>
    </row>
    <row r="296">
      <c r="K296" s="11"/>
      <c r="L296" s="11"/>
    </row>
    <row r="297">
      <c r="K297" s="11"/>
      <c r="L297" s="11"/>
    </row>
    <row r="298">
      <c r="K298" s="11"/>
      <c r="L298" s="11"/>
    </row>
    <row r="299">
      <c r="K299" s="11"/>
      <c r="L299" s="11"/>
    </row>
    <row r="300">
      <c r="K300" s="11"/>
      <c r="L300" s="11"/>
    </row>
    <row r="301">
      <c r="K301" s="11"/>
      <c r="L301" s="11"/>
    </row>
    <row r="302">
      <c r="K302" s="11"/>
      <c r="L302" s="11"/>
    </row>
    <row r="303">
      <c r="K303" s="11"/>
      <c r="L303" s="11"/>
    </row>
    <row r="304">
      <c r="K304" s="11"/>
      <c r="L304" s="11"/>
    </row>
    <row r="305">
      <c r="K305" s="11"/>
      <c r="L305" s="11"/>
    </row>
    <row r="306">
      <c r="K306" s="11"/>
      <c r="L306" s="11"/>
    </row>
    <row r="307">
      <c r="K307" s="11"/>
      <c r="L307" s="11"/>
    </row>
    <row r="308">
      <c r="K308" s="11"/>
      <c r="L308" s="11"/>
    </row>
    <row r="309">
      <c r="K309" s="11"/>
      <c r="L309" s="11"/>
    </row>
    <row r="310">
      <c r="K310" s="11"/>
      <c r="L310" s="11"/>
    </row>
    <row r="311">
      <c r="K311" s="11"/>
      <c r="L311" s="11"/>
    </row>
    <row r="312">
      <c r="K312" s="11"/>
      <c r="L312" s="11"/>
    </row>
    <row r="313">
      <c r="K313" s="11"/>
      <c r="L313" s="11"/>
    </row>
    <row r="314">
      <c r="K314" s="11"/>
      <c r="L314" s="11"/>
    </row>
    <row r="315">
      <c r="K315" s="11"/>
      <c r="L315" s="11"/>
    </row>
    <row r="316">
      <c r="K316" s="11"/>
      <c r="L316" s="11"/>
    </row>
    <row r="317">
      <c r="K317" s="11"/>
      <c r="L317" s="11"/>
    </row>
    <row r="318">
      <c r="K318" s="11"/>
      <c r="L318" s="11"/>
    </row>
    <row r="319">
      <c r="K319" s="11"/>
      <c r="L319" s="11"/>
    </row>
    <row r="320">
      <c r="K320" s="11"/>
      <c r="L320" s="11"/>
    </row>
    <row r="321">
      <c r="K321" s="11"/>
      <c r="L321" s="11"/>
    </row>
    <row r="322">
      <c r="K322" s="11"/>
      <c r="L322" s="11"/>
    </row>
    <row r="323">
      <c r="K323" s="11"/>
      <c r="L323" s="11"/>
    </row>
    <row r="324">
      <c r="K324" s="11"/>
      <c r="L324" s="11"/>
    </row>
    <row r="325">
      <c r="K325" s="11"/>
      <c r="L325" s="11"/>
    </row>
    <row r="326">
      <c r="K326" s="11"/>
      <c r="L326" s="11"/>
    </row>
    <row r="327">
      <c r="K327" s="11"/>
      <c r="L327" s="11"/>
    </row>
    <row r="328">
      <c r="K328" s="11"/>
      <c r="L328" s="11"/>
    </row>
    <row r="329">
      <c r="K329" s="11"/>
      <c r="L329" s="11"/>
    </row>
    <row r="330">
      <c r="K330" s="11"/>
      <c r="L330" s="11"/>
    </row>
    <row r="331">
      <c r="K331" s="11"/>
      <c r="L331" s="11"/>
    </row>
    <row r="332">
      <c r="K332" s="11"/>
      <c r="L332" s="11"/>
    </row>
    <row r="333">
      <c r="K333" s="11"/>
      <c r="L333" s="11"/>
    </row>
    <row r="334">
      <c r="K334" s="11"/>
      <c r="L334" s="11"/>
    </row>
    <row r="335">
      <c r="K335" s="11"/>
      <c r="L335" s="11"/>
    </row>
    <row r="336">
      <c r="K336" s="11"/>
      <c r="L336" s="11"/>
    </row>
    <row r="337">
      <c r="K337" s="11"/>
      <c r="L337" s="11"/>
    </row>
    <row r="338">
      <c r="K338" s="11"/>
      <c r="L338" s="11"/>
    </row>
    <row r="339">
      <c r="K339" s="11"/>
      <c r="L339" s="11"/>
    </row>
    <row r="340">
      <c r="K340" s="11"/>
      <c r="L340" s="11"/>
    </row>
    <row r="341">
      <c r="K341" s="11"/>
      <c r="L341" s="11"/>
    </row>
    <row r="342">
      <c r="K342" s="11"/>
      <c r="L342" s="11"/>
    </row>
    <row r="343">
      <c r="K343" s="11"/>
      <c r="L343" s="11"/>
    </row>
    <row r="344">
      <c r="K344" s="11"/>
      <c r="L344" s="11"/>
    </row>
    <row r="345">
      <c r="K345" s="11"/>
      <c r="L345" s="11"/>
    </row>
    <row r="346">
      <c r="K346" s="11"/>
      <c r="L346" s="11"/>
    </row>
    <row r="347">
      <c r="K347" s="11"/>
      <c r="L347" s="11"/>
    </row>
    <row r="348">
      <c r="K348" s="11"/>
      <c r="L348" s="11"/>
    </row>
    <row r="349">
      <c r="K349" s="11"/>
      <c r="L349" s="11"/>
    </row>
    <row r="350">
      <c r="K350" s="11"/>
      <c r="L350" s="11"/>
    </row>
    <row r="351">
      <c r="K351" s="11"/>
      <c r="L351" s="11"/>
    </row>
    <row r="352">
      <c r="K352" s="11"/>
      <c r="L352" s="11"/>
    </row>
    <row r="353">
      <c r="K353" s="11"/>
      <c r="L353" s="11"/>
    </row>
    <row r="354">
      <c r="K354" s="11"/>
      <c r="L354" s="11"/>
    </row>
    <row r="355">
      <c r="K355" s="11"/>
      <c r="L355" s="11"/>
    </row>
    <row r="356">
      <c r="K356" s="11"/>
      <c r="L356" s="11"/>
    </row>
    <row r="357">
      <c r="K357" s="11"/>
      <c r="L357" s="11"/>
    </row>
    <row r="358">
      <c r="K358" s="11"/>
      <c r="L358" s="11"/>
    </row>
    <row r="359">
      <c r="K359" s="11"/>
      <c r="L359" s="11"/>
    </row>
    <row r="360">
      <c r="K360" s="11"/>
      <c r="L360" s="11"/>
    </row>
    <row r="361">
      <c r="K361" s="11"/>
      <c r="L361" s="11"/>
    </row>
    <row r="362">
      <c r="K362" s="11"/>
      <c r="L362" s="11"/>
    </row>
    <row r="363">
      <c r="K363" s="11"/>
      <c r="L363" s="11"/>
    </row>
    <row r="364">
      <c r="K364" s="11"/>
      <c r="L364" s="11"/>
    </row>
    <row r="365">
      <c r="K365" s="11"/>
      <c r="L365" s="11"/>
    </row>
    <row r="366">
      <c r="K366" s="11"/>
      <c r="L366" s="11"/>
    </row>
    <row r="367">
      <c r="K367" s="11"/>
      <c r="L367" s="11"/>
    </row>
    <row r="368">
      <c r="K368" s="11"/>
      <c r="L368" s="11"/>
    </row>
    <row r="369">
      <c r="K369" s="11"/>
      <c r="L369" s="11"/>
    </row>
    <row r="370">
      <c r="K370" s="11"/>
      <c r="L370" s="11"/>
    </row>
    <row r="371">
      <c r="K371" s="11"/>
      <c r="L371" s="11"/>
    </row>
    <row r="372">
      <c r="K372" s="11"/>
      <c r="L372" s="11"/>
    </row>
    <row r="373">
      <c r="K373" s="11"/>
      <c r="L373" s="11"/>
    </row>
    <row r="374">
      <c r="K374" s="11"/>
      <c r="L374" s="11"/>
    </row>
    <row r="375">
      <c r="K375" s="11"/>
      <c r="L375" s="11"/>
    </row>
    <row r="376">
      <c r="K376" s="11"/>
      <c r="L376" s="11"/>
    </row>
    <row r="377">
      <c r="K377" s="11"/>
      <c r="L377" s="11"/>
    </row>
    <row r="378">
      <c r="K378" s="11"/>
      <c r="L378" s="11"/>
    </row>
    <row r="379">
      <c r="K379" s="11"/>
      <c r="L379" s="11"/>
    </row>
    <row r="380">
      <c r="K380" s="11"/>
      <c r="L380" s="11"/>
    </row>
    <row r="381">
      <c r="K381" s="11"/>
      <c r="L381" s="11"/>
    </row>
    <row r="382">
      <c r="K382" s="11"/>
      <c r="L382" s="11"/>
    </row>
    <row r="383">
      <c r="K383" s="11"/>
      <c r="L383" s="11"/>
    </row>
    <row r="384">
      <c r="K384" s="11"/>
      <c r="L384" s="11"/>
    </row>
    <row r="385">
      <c r="K385" s="11"/>
      <c r="L385" s="11"/>
    </row>
    <row r="386">
      <c r="K386" s="11"/>
      <c r="L386" s="11"/>
    </row>
    <row r="387">
      <c r="K387" s="11"/>
      <c r="L387" s="11"/>
    </row>
    <row r="388">
      <c r="K388" s="11"/>
      <c r="L388" s="11"/>
    </row>
    <row r="389">
      <c r="K389" s="11"/>
      <c r="L389" s="11"/>
    </row>
    <row r="390">
      <c r="K390" s="11"/>
      <c r="L390" s="11"/>
    </row>
    <row r="391">
      <c r="K391" s="11"/>
      <c r="L391" s="11"/>
    </row>
    <row r="392">
      <c r="K392" s="11"/>
      <c r="L392" s="11"/>
    </row>
    <row r="393">
      <c r="K393" s="11"/>
      <c r="L393" s="11"/>
    </row>
    <row r="394">
      <c r="K394" s="11"/>
      <c r="L394" s="11"/>
    </row>
    <row r="395">
      <c r="K395" s="11"/>
      <c r="L395" s="11"/>
    </row>
    <row r="396">
      <c r="K396" s="11"/>
      <c r="L396" s="11"/>
    </row>
    <row r="397">
      <c r="K397" s="11"/>
      <c r="L397" s="11"/>
    </row>
    <row r="398">
      <c r="K398" s="11"/>
      <c r="L398" s="11"/>
    </row>
    <row r="399">
      <c r="K399" s="11"/>
      <c r="L399" s="11"/>
    </row>
    <row r="400">
      <c r="K400" s="11"/>
      <c r="L400" s="11"/>
    </row>
    <row r="401">
      <c r="K401" s="11"/>
      <c r="L401" s="11"/>
    </row>
    <row r="402">
      <c r="K402" s="11"/>
      <c r="L402" s="11"/>
    </row>
    <row r="403">
      <c r="K403" s="11"/>
      <c r="L403" s="11"/>
    </row>
    <row r="404">
      <c r="K404" s="11"/>
      <c r="L404" s="11"/>
    </row>
    <row r="405">
      <c r="K405" s="11"/>
      <c r="L405" s="11"/>
    </row>
    <row r="406">
      <c r="K406" s="11"/>
      <c r="L406" s="11"/>
    </row>
    <row r="407">
      <c r="K407" s="11"/>
      <c r="L407" s="11"/>
    </row>
    <row r="408">
      <c r="K408" s="11"/>
      <c r="L408" s="11"/>
    </row>
    <row r="409">
      <c r="K409" s="11"/>
      <c r="L409" s="11"/>
    </row>
    <row r="410">
      <c r="K410" s="11"/>
      <c r="L410" s="11"/>
    </row>
    <row r="411">
      <c r="K411" s="11"/>
      <c r="L411" s="11"/>
    </row>
    <row r="412">
      <c r="K412" s="11"/>
      <c r="L412" s="11"/>
    </row>
    <row r="413">
      <c r="K413" s="11"/>
      <c r="L413" s="11"/>
    </row>
    <row r="414">
      <c r="K414" s="11"/>
      <c r="L414" s="11"/>
    </row>
    <row r="415">
      <c r="K415" s="11"/>
      <c r="L415" s="11"/>
    </row>
    <row r="416">
      <c r="K416" s="11"/>
      <c r="L416" s="11"/>
    </row>
    <row r="417">
      <c r="K417" s="11"/>
      <c r="L417" s="11"/>
    </row>
    <row r="418">
      <c r="K418" s="11"/>
      <c r="L418" s="11"/>
    </row>
    <row r="419">
      <c r="K419" s="11"/>
      <c r="L419" s="11"/>
    </row>
    <row r="420">
      <c r="K420" s="11"/>
      <c r="L420" s="11"/>
    </row>
    <row r="421">
      <c r="K421" s="11"/>
      <c r="L421" s="11"/>
    </row>
    <row r="422">
      <c r="K422" s="11"/>
      <c r="L422" s="11"/>
    </row>
    <row r="423">
      <c r="K423" s="11"/>
      <c r="L423" s="11"/>
    </row>
    <row r="424">
      <c r="K424" s="11"/>
      <c r="L424" s="11"/>
    </row>
    <row r="425">
      <c r="K425" s="11"/>
      <c r="L425" s="11"/>
    </row>
    <row r="426">
      <c r="K426" s="11"/>
      <c r="L426" s="11"/>
    </row>
    <row r="427">
      <c r="K427" s="11"/>
      <c r="L427" s="11"/>
    </row>
    <row r="428">
      <c r="K428" s="11"/>
      <c r="L428" s="11"/>
    </row>
    <row r="429">
      <c r="K429" s="11"/>
      <c r="L429" s="11"/>
    </row>
    <row r="430">
      <c r="K430" s="11"/>
      <c r="L430" s="11"/>
    </row>
    <row r="431">
      <c r="K431" s="11"/>
      <c r="L431" s="11"/>
    </row>
    <row r="432">
      <c r="K432" s="11"/>
      <c r="L432" s="11"/>
    </row>
    <row r="433">
      <c r="K433" s="11"/>
      <c r="L433" s="11"/>
    </row>
    <row r="434">
      <c r="K434" s="11"/>
      <c r="L434" s="11"/>
    </row>
    <row r="435">
      <c r="K435" s="11"/>
      <c r="L435" s="11"/>
    </row>
    <row r="436">
      <c r="K436" s="11"/>
      <c r="L436" s="11"/>
    </row>
    <row r="437">
      <c r="K437" s="11"/>
      <c r="L437" s="11"/>
    </row>
    <row r="438">
      <c r="K438" s="11"/>
      <c r="L438" s="11"/>
    </row>
    <row r="439">
      <c r="K439" s="11"/>
      <c r="L439" s="11"/>
    </row>
    <row r="440">
      <c r="K440" s="11"/>
      <c r="L440" s="11"/>
    </row>
    <row r="441">
      <c r="K441" s="11"/>
      <c r="L441" s="11"/>
    </row>
    <row r="442">
      <c r="K442" s="11"/>
      <c r="L442" s="11"/>
    </row>
    <row r="443">
      <c r="K443" s="11"/>
      <c r="L443" s="11"/>
    </row>
    <row r="444">
      <c r="K444" s="11"/>
      <c r="L444" s="11"/>
    </row>
    <row r="445">
      <c r="K445" s="11"/>
      <c r="L445" s="11"/>
    </row>
    <row r="446">
      <c r="K446" s="11"/>
      <c r="L446" s="11"/>
    </row>
    <row r="447">
      <c r="K447" s="11"/>
      <c r="L447" s="11"/>
    </row>
    <row r="448">
      <c r="K448" s="11"/>
      <c r="L448" s="11"/>
    </row>
    <row r="449">
      <c r="K449" s="11"/>
      <c r="L449" s="11"/>
    </row>
    <row r="450">
      <c r="K450" s="11"/>
      <c r="L450" s="11"/>
    </row>
    <row r="451">
      <c r="K451" s="11"/>
      <c r="L451" s="11"/>
    </row>
    <row r="452">
      <c r="K452" s="11"/>
      <c r="L452" s="11"/>
    </row>
    <row r="453">
      <c r="K453" s="11"/>
      <c r="L453" s="11"/>
    </row>
    <row r="454">
      <c r="K454" s="11"/>
      <c r="L454" s="11"/>
    </row>
    <row r="455">
      <c r="K455" s="11"/>
      <c r="L455" s="11"/>
    </row>
    <row r="456">
      <c r="K456" s="11"/>
      <c r="L456" s="11"/>
    </row>
    <row r="457">
      <c r="K457" s="11"/>
      <c r="L457" s="11"/>
    </row>
    <row r="458">
      <c r="K458" s="11"/>
      <c r="L458" s="11"/>
    </row>
    <row r="459">
      <c r="K459" s="11"/>
      <c r="L459" s="11"/>
    </row>
    <row r="460">
      <c r="K460" s="11"/>
      <c r="L460" s="11"/>
    </row>
    <row r="461">
      <c r="K461" s="11"/>
      <c r="L461" s="11"/>
    </row>
    <row r="462">
      <c r="K462" s="11"/>
      <c r="L462" s="11"/>
    </row>
    <row r="463">
      <c r="K463" s="11"/>
      <c r="L463" s="11"/>
    </row>
    <row r="464">
      <c r="K464" s="11"/>
      <c r="L464" s="11"/>
    </row>
    <row r="465">
      <c r="K465" s="11"/>
      <c r="L465" s="11"/>
    </row>
    <row r="466">
      <c r="K466" s="11"/>
      <c r="L466" s="11"/>
    </row>
    <row r="467">
      <c r="K467" s="11"/>
      <c r="L467" s="11"/>
    </row>
    <row r="468">
      <c r="K468" s="11"/>
      <c r="L468" s="11"/>
    </row>
    <row r="469">
      <c r="K469" s="11"/>
      <c r="L469" s="11"/>
    </row>
    <row r="470">
      <c r="K470" s="11"/>
      <c r="L470" s="11"/>
    </row>
    <row r="471">
      <c r="K471" s="11"/>
      <c r="L471" s="11"/>
    </row>
    <row r="472">
      <c r="K472" s="11"/>
      <c r="L472" s="11"/>
    </row>
    <row r="473">
      <c r="K473" s="11"/>
      <c r="L473" s="11"/>
    </row>
    <row r="474">
      <c r="K474" s="11"/>
      <c r="L474" s="11"/>
    </row>
    <row r="475">
      <c r="K475" s="11"/>
      <c r="L475" s="11"/>
    </row>
    <row r="476">
      <c r="K476" s="11"/>
      <c r="L476" s="11"/>
    </row>
    <row r="477">
      <c r="K477" s="11"/>
      <c r="L477" s="11"/>
    </row>
    <row r="478">
      <c r="K478" s="11"/>
      <c r="L478" s="11"/>
    </row>
    <row r="479">
      <c r="K479" s="11"/>
      <c r="L479" s="11"/>
    </row>
    <row r="480">
      <c r="K480" s="11"/>
      <c r="L480" s="11"/>
    </row>
    <row r="481">
      <c r="K481" s="11"/>
      <c r="L481" s="11"/>
    </row>
    <row r="482">
      <c r="K482" s="11"/>
      <c r="L482" s="11"/>
    </row>
    <row r="483">
      <c r="K483" s="11"/>
      <c r="L483" s="11"/>
    </row>
    <row r="484">
      <c r="K484" s="11"/>
      <c r="L484" s="11"/>
    </row>
    <row r="485">
      <c r="K485" s="11"/>
      <c r="L485" s="11"/>
    </row>
    <row r="486">
      <c r="K486" s="11"/>
      <c r="L486" s="11"/>
    </row>
    <row r="487">
      <c r="K487" s="11"/>
      <c r="L487" s="11"/>
    </row>
    <row r="488">
      <c r="K488" s="11"/>
      <c r="L488" s="11"/>
    </row>
    <row r="489">
      <c r="K489" s="11"/>
      <c r="L489" s="11"/>
    </row>
    <row r="490">
      <c r="K490" s="11"/>
      <c r="L490" s="11"/>
    </row>
    <row r="491">
      <c r="K491" s="11"/>
      <c r="L491" s="11"/>
    </row>
    <row r="492">
      <c r="K492" s="11"/>
      <c r="L492" s="11"/>
    </row>
    <row r="493">
      <c r="K493" s="11"/>
      <c r="L493" s="11"/>
    </row>
    <row r="494">
      <c r="K494" s="11"/>
      <c r="L494" s="11"/>
    </row>
    <row r="495">
      <c r="K495" s="11"/>
      <c r="L495" s="11"/>
    </row>
    <row r="496">
      <c r="K496" s="11"/>
      <c r="L496" s="11"/>
    </row>
    <row r="497">
      <c r="K497" s="11"/>
      <c r="L497" s="11"/>
    </row>
    <row r="498">
      <c r="K498" s="11"/>
      <c r="L498" s="11"/>
    </row>
    <row r="499">
      <c r="K499" s="11"/>
      <c r="L499" s="11"/>
    </row>
    <row r="500">
      <c r="K500" s="11"/>
      <c r="L500" s="11"/>
    </row>
    <row r="501">
      <c r="K501" s="11"/>
      <c r="L501" s="11"/>
    </row>
    <row r="502">
      <c r="K502" s="11"/>
      <c r="L502" s="11"/>
    </row>
    <row r="503">
      <c r="K503" s="11"/>
      <c r="L503" s="11"/>
    </row>
    <row r="504">
      <c r="K504" s="11"/>
      <c r="L504" s="11"/>
    </row>
    <row r="505">
      <c r="K505" s="11"/>
      <c r="L505" s="11"/>
    </row>
    <row r="506">
      <c r="K506" s="11"/>
      <c r="L506" s="11"/>
    </row>
    <row r="507">
      <c r="K507" s="11"/>
      <c r="L507" s="11"/>
    </row>
    <row r="508">
      <c r="K508" s="11"/>
      <c r="L508" s="11"/>
    </row>
    <row r="509">
      <c r="K509" s="11"/>
      <c r="L509" s="11"/>
    </row>
    <row r="510">
      <c r="K510" s="11"/>
      <c r="L510" s="11"/>
    </row>
    <row r="511">
      <c r="K511" s="11"/>
      <c r="L511" s="11"/>
    </row>
    <row r="512">
      <c r="K512" s="11"/>
      <c r="L512" s="11"/>
    </row>
    <row r="513">
      <c r="K513" s="11"/>
      <c r="L513" s="11"/>
    </row>
    <row r="514">
      <c r="K514" s="11"/>
      <c r="L514" s="11"/>
    </row>
    <row r="515">
      <c r="K515" s="11"/>
      <c r="L515" s="11"/>
    </row>
    <row r="516">
      <c r="K516" s="11"/>
      <c r="L516" s="11"/>
    </row>
    <row r="517">
      <c r="K517" s="11"/>
      <c r="L517" s="11"/>
    </row>
    <row r="518">
      <c r="K518" s="11"/>
      <c r="L518" s="11"/>
    </row>
    <row r="519">
      <c r="K519" s="11"/>
      <c r="L519" s="11"/>
    </row>
    <row r="520">
      <c r="K520" s="11"/>
      <c r="L520" s="11"/>
    </row>
    <row r="521">
      <c r="K521" s="11"/>
      <c r="L521" s="11"/>
    </row>
    <row r="522">
      <c r="K522" s="11"/>
      <c r="L522" s="11"/>
    </row>
    <row r="523">
      <c r="K523" s="11"/>
      <c r="L523" s="11"/>
    </row>
    <row r="524">
      <c r="K524" s="11"/>
      <c r="L524" s="11"/>
    </row>
    <row r="525">
      <c r="K525" s="11"/>
      <c r="L525" s="11"/>
    </row>
    <row r="526">
      <c r="K526" s="11"/>
      <c r="L526" s="11"/>
    </row>
    <row r="527">
      <c r="K527" s="11"/>
      <c r="L527" s="11"/>
    </row>
    <row r="528">
      <c r="K528" s="11"/>
      <c r="L528" s="11"/>
    </row>
    <row r="529">
      <c r="K529" s="11"/>
      <c r="L529" s="11"/>
    </row>
    <row r="530">
      <c r="K530" s="11"/>
      <c r="L530" s="11"/>
    </row>
    <row r="531">
      <c r="K531" s="11"/>
      <c r="L531" s="11"/>
    </row>
    <row r="532">
      <c r="K532" s="11"/>
      <c r="L532" s="11"/>
    </row>
    <row r="533">
      <c r="K533" s="11"/>
      <c r="L533" s="11"/>
    </row>
    <row r="534">
      <c r="K534" s="11"/>
      <c r="L534" s="11"/>
    </row>
    <row r="535">
      <c r="K535" s="11"/>
      <c r="L535" s="11"/>
    </row>
    <row r="536">
      <c r="K536" s="11"/>
      <c r="L536" s="11"/>
    </row>
    <row r="537">
      <c r="K537" s="11"/>
      <c r="L537" s="11"/>
    </row>
    <row r="538">
      <c r="K538" s="11"/>
      <c r="L538" s="11"/>
    </row>
    <row r="539">
      <c r="K539" s="11"/>
      <c r="L539" s="11"/>
    </row>
    <row r="540">
      <c r="K540" s="11"/>
      <c r="L540" s="11"/>
    </row>
    <row r="541">
      <c r="K541" s="11"/>
      <c r="L541" s="11"/>
    </row>
    <row r="542">
      <c r="K542" s="11"/>
      <c r="L542" s="11"/>
    </row>
    <row r="543">
      <c r="K543" s="11"/>
      <c r="L543" s="11"/>
    </row>
    <row r="544">
      <c r="K544" s="11"/>
      <c r="L544" s="11"/>
    </row>
    <row r="545">
      <c r="K545" s="11"/>
      <c r="L545" s="11"/>
    </row>
    <row r="546">
      <c r="K546" s="11"/>
      <c r="L546" s="11"/>
    </row>
    <row r="547">
      <c r="K547" s="11"/>
      <c r="L547" s="11"/>
    </row>
    <row r="548">
      <c r="K548" s="11"/>
      <c r="L548" s="11"/>
    </row>
    <row r="549">
      <c r="K549" s="11"/>
      <c r="L549" s="11"/>
    </row>
    <row r="550">
      <c r="K550" s="11"/>
      <c r="L550" s="11"/>
    </row>
    <row r="551">
      <c r="K551" s="11"/>
      <c r="L551" s="11"/>
    </row>
    <row r="552">
      <c r="K552" s="11"/>
      <c r="L552" s="11"/>
    </row>
    <row r="553">
      <c r="K553" s="11"/>
      <c r="L553" s="11"/>
    </row>
    <row r="554">
      <c r="K554" s="11"/>
      <c r="L554" s="11"/>
    </row>
    <row r="555">
      <c r="K555" s="11"/>
      <c r="L555" s="11"/>
    </row>
    <row r="556">
      <c r="K556" s="11"/>
      <c r="L556" s="11"/>
    </row>
    <row r="557">
      <c r="K557" s="11"/>
      <c r="L557" s="11"/>
    </row>
    <row r="558">
      <c r="K558" s="11"/>
      <c r="L558" s="11"/>
    </row>
    <row r="559">
      <c r="K559" s="11"/>
      <c r="L559" s="11"/>
    </row>
    <row r="560">
      <c r="K560" s="11"/>
      <c r="L560" s="11"/>
    </row>
    <row r="561">
      <c r="K561" s="11"/>
      <c r="L561" s="11"/>
    </row>
    <row r="562">
      <c r="K562" s="11"/>
      <c r="L562" s="11"/>
    </row>
    <row r="563">
      <c r="K563" s="11"/>
      <c r="L563" s="11"/>
    </row>
    <row r="564">
      <c r="K564" s="11"/>
      <c r="L564" s="11"/>
    </row>
    <row r="565">
      <c r="K565" s="11"/>
      <c r="L565" s="11"/>
    </row>
    <row r="566">
      <c r="K566" s="11"/>
      <c r="L566" s="11"/>
    </row>
    <row r="567">
      <c r="K567" s="11"/>
      <c r="L567" s="11"/>
    </row>
    <row r="568">
      <c r="K568" s="11"/>
      <c r="L568" s="11"/>
    </row>
    <row r="569">
      <c r="K569" s="11"/>
      <c r="L569" s="11"/>
    </row>
    <row r="570">
      <c r="K570" s="11"/>
      <c r="L570" s="11"/>
    </row>
    <row r="571">
      <c r="K571" s="11"/>
      <c r="L571" s="11"/>
    </row>
    <row r="572">
      <c r="K572" s="11"/>
      <c r="L572" s="11"/>
    </row>
    <row r="573">
      <c r="K573" s="11"/>
      <c r="L573" s="11"/>
    </row>
    <row r="574">
      <c r="K574" s="11"/>
      <c r="L574" s="11"/>
    </row>
    <row r="575">
      <c r="K575" s="11"/>
      <c r="L575" s="11"/>
    </row>
    <row r="576">
      <c r="K576" s="11"/>
      <c r="L576" s="11"/>
    </row>
    <row r="577">
      <c r="K577" s="11"/>
      <c r="L577" s="11"/>
    </row>
    <row r="578">
      <c r="K578" s="11"/>
      <c r="L578" s="11"/>
    </row>
    <row r="579">
      <c r="K579" s="11"/>
      <c r="L579" s="11"/>
    </row>
    <row r="580">
      <c r="K580" s="11"/>
      <c r="L580" s="11"/>
    </row>
    <row r="581">
      <c r="K581" s="11"/>
      <c r="L581" s="11"/>
    </row>
    <row r="582">
      <c r="K582" s="11"/>
      <c r="L582" s="11"/>
    </row>
    <row r="583">
      <c r="K583" s="11"/>
      <c r="L583" s="11"/>
    </row>
    <row r="584">
      <c r="K584" s="11"/>
      <c r="L584" s="11"/>
    </row>
    <row r="585">
      <c r="K585" s="11"/>
      <c r="L585" s="11"/>
    </row>
    <row r="586">
      <c r="K586" s="11"/>
      <c r="L586" s="11"/>
    </row>
    <row r="587">
      <c r="K587" s="11"/>
      <c r="L587" s="11"/>
    </row>
    <row r="588">
      <c r="K588" s="11"/>
      <c r="L588" s="11"/>
    </row>
    <row r="589">
      <c r="K589" s="11"/>
      <c r="L589" s="11"/>
    </row>
    <row r="590">
      <c r="K590" s="11"/>
      <c r="L590" s="11"/>
    </row>
    <row r="591">
      <c r="K591" s="11"/>
      <c r="L591" s="11"/>
    </row>
    <row r="592">
      <c r="K592" s="11"/>
      <c r="L592" s="11"/>
    </row>
    <row r="593">
      <c r="K593" s="11"/>
      <c r="L593" s="11"/>
    </row>
    <row r="594">
      <c r="K594" s="11"/>
      <c r="L594" s="11"/>
    </row>
    <row r="595">
      <c r="K595" s="11"/>
      <c r="L595" s="11"/>
    </row>
    <row r="596">
      <c r="K596" s="11"/>
      <c r="L596" s="11"/>
    </row>
    <row r="597">
      <c r="K597" s="11"/>
      <c r="L597" s="11"/>
    </row>
    <row r="598">
      <c r="K598" s="11"/>
      <c r="L598" s="11"/>
    </row>
    <row r="599">
      <c r="K599" s="11"/>
      <c r="L599" s="11"/>
    </row>
    <row r="600">
      <c r="K600" s="11"/>
      <c r="L600" s="11"/>
    </row>
    <row r="601">
      <c r="K601" s="11"/>
      <c r="L601" s="11"/>
    </row>
    <row r="602">
      <c r="K602" s="11"/>
      <c r="L602" s="11"/>
    </row>
    <row r="603">
      <c r="K603" s="11"/>
      <c r="L603" s="11"/>
    </row>
    <row r="604">
      <c r="K604" s="11"/>
      <c r="L604" s="11"/>
    </row>
    <row r="605">
      <c r="K605" s="11"/>
      <c r="L605" s="11"/>
    </row>
    <row r="606">
      <c r="K606" s="11"/>
      <c r="L606" s="11"/>
    </row>
    <row r="607">
      <c r="K607" s="11"/>
      <c r="L607" s="11"/>
    </row>
    <row r="608">
      <c r="K608" s="11"/>
      <c r="L608" s="11"/>
    </row>
    <row r="609">
      <c r="K609" s="11"/>
      <c r="L609" s="11"/>
    </row>
    <row r="610">
      <c r="K610" s="11"/>
      <c r="L610" s="11"/>
    </row>
    <row r="611">
      <c r="K611" s="11"/>
      <c r="L611" s="11"/>
    </row>
    <row r="612">
      <c r="K612" s="11"/>
      <c r="L612" s="11"/>
    </row>
    <row r="613">
      <c r="K613" s="11"/>
      <c r="L613" s="11"/>
    </row>
    <row r="614">
      <c r="K614" s="11"/>
      <c r="L614" s="11"/>
    </row>
    <row r="615">
      <c r="K615" s="11"/>
      <c r="L615" s="11"/>
    </row>
    <row r="616">
      <c r="K616" s="11"/>
      <c r="L616" s="11"/>
    </row>
    <row r="617">
      <c r="K617" s="11"/>
      <c r="L617" s="11"/>
    </row>
    <row r="618">
      <c r="K618" s="11"/>
      <c r="L618" s="11"/>
    </row>
    <row r="619">
      <c r="K619" s="11"/>
      <c r="L619" s="11"/>
    </row>
    <row r="620">
      <c r="K620" s="11"/>
      <c r="L620" s="11"/>
    </row>
    <row r="621">
      <c r="K621" s="11"/>
      <c r="L621" s="11"/>
    </row>
    <row r="622">
      <c r="K622" s="11"/>
      <c r="L622" s="11"/>
    </row>
    <row r="623">
      <c r="K623" s="11"/>
      <c r="L623" s="11"/>
    </row>
    <row r="624">
      <c r="K624" s="11"/>
      <c r="L624" s="11"/>
    </row>
    <row r="625">
      <c r="K625" s="11"/>
      <c r="L625" s="11"/>
    </row>
    <row r="626">
      <c r="K626" s="11"/>
      <c r="L626" s="11"/>
    </row>
    <row r="627">
      <c r="K627" s="11"/>
      <c r="L627" s="11"/>
    </row>
    <row r="628">
      <c r="K628" s="11"/>
      <c r="L628" s="11"/>
    </row>
    <row r="629">
      <c r="K629" s="11"/>
      <c r="L629" s="11"/>
    </row>
    <row r="630">
      <c r="K630" s="11"/>
      <c r="L630" s="11"/>
    </row>
    <row r="631">
      <c r="K631" s="11"/>
      <c r="L631" s="11"/>
    </row>
    <row r="632">
      <c r="K632" s="11"/>
      <c r="L632" s="11"/>
    </row>
    <row r="633">
      <c r="K633" s="11"/>
      <c r="L633" s="11"/>
    </row>
    <row r="634">
      <c r="K634" s="11"/>
      <c r="L634" s="11"/>
    </row>
    <row r="635">
      <c r="K635" s="11"/>
      <c r="L635" s="11"/>
    </row>
    <row r="636">
      <c r="K636" s="11"/>
      <c r="L636" s="11"/>
    </row>
    <row r="637">
      <c r="K637" s="11"/>
      <c r="L637" s="11"/>
    </row>
    <row r="638">
      <c r="K638" s="11"/>
      <c r="L638" s="11"/>
    </row>
    <row r="639">
      <c r="K639" s="11"/>
      <c r="L639" s="11"/>
    </row>
    <row r="640">
      <c r="K640" s="11"/>
      <c r="L640" s="11"/>
    </row>
    <row r="641">
      <c r="K641" s="11"/>
      <c r="L641" s="11"/>
    </row>
    <row r="642">
      <c r="K642" s="11"/>
      <c r="L642" s="11"/>
    </row>
    <row r="643">
      <c r="K643" s="11"/>
      <c r="L643" s="11"/>
    </row>
    <row r="644">
      <c r="K644" s="11"/>
      <c r="L644" s="11"/>
    </row>
    <row r="645">
      <c r="K645" s="11"/>
      <c r="L645" s="11"/>
    </row>
    <row r="646">
      <c r="K646" s="11"/>
      <c r="L646" s="11"/>
    </row>
    <row r="647">
      <c r="K647" s="11"/>
      <c r="L647" s="11"/>
    </row>
    <row r="648">
      <c r="K648" s="11"/>
      <c r="L648" s="11"/>
    </row>
    <row r="649">
      <c r="K649" s="11"/>
      <c r="L649" s="11"/>
    </row>
    <row r="650">
      <c r="K650" s="11"/>
      <c r="L650" s="11"/>
    </row>
    <row r="651">
      <c r="K651" s="11"/>
      <c r="L651" s="11"/>
    </row>
    <row r="652">
      <c r="K652" s="11"/>
      <c r="L652" s="11"/>
    </row>
    <row r="653">
      <c r="K653" s="11"/>
      <c r="L653" s="11"/>
    </row>
    <row r="654">
      <c r="K654" s="11"/>
      <c r="L654" s="11"/>
    </row>
    <row r="655">
      <c r="K655" s="11"/>
      <c r="L655" s="11"/>
    </row>
    <row r="656">
      <c r="K656" s="11"/>
      <c r="L656" s="11"/>
    </row>
    <row r="657">
      <c r="K657" s="11"/>
      <c r="L657" s="11"/>
    </row>
    <row r="658">
      <c r="K658" s="11"/>
      <c r="L658" s="11"/>
    </row>
    <row r="659">
      <c r="K659" s="11"/>
      <c r="L659" s="11"/>
    </row>
    <row r="660">
      <c r="K660" s="11"/>
      <c r="L660" s="11"/>
    </row>
    <row r="661">
      <c r="K661" s="11"/>
      <c r="L661" s="11"/>
    </row>
    <row r="662">
      <c r="K662" s="11"/>
      <c r="L662" s="11"/>
    </row>
    <row r="663">
      <c r="K663" s="11"/>
      <c r="L663" s="11"/>
    </row>
    <row r="664">
      <c r="K664" s="11"/>
      <c r="L664" s="11"/>
    </row>
    <row r="665">
      <c r="K665" s="11"/>
      <c r="L665" s="11"/>
    </row>
    <row r="666">
      <c r="K666" s="11"/>
      <c r="L666" s="11"/>
    </row>
    <row r="667">
      <c r="K667" s="11"/>
      <c r="L667" s="11"/>
    </row>
    <row r="668">
      <c r="K668" s="11"/>
      <c r="L668" s="11"/>
    </row>
    <row r="669">
      <c r="K669" s="11"/>
      <c r="L669" s="11"/>
    </row>
    <row r="670">
      <c r="K670" s="11"/>
      <c r="L670" s="11"/>
    </row>
    <row r="671">
      <c r="K671" s="11"/>
      <c r="L671" s="11"/>
    </row>
    <row r="672">
      <c r="K672" s="11"/>
      <c r="L672" s="11"/>
    </row>
    <row r="673">
      <c r="K673" s="11"/>
      <c r="L673" s="11"/>
    </row>
    <row r="674">
      <c r="K674" s="11"/>
      <c r="L674" s="11"/>
    </row>
    <row r="675">
      <c r="K675" s="11"/>
      <c r="L675" s="11"/>
    </row>
    <row r="676">
      <c r="K676" s="11"/>
      <c r="L676" s="11"/>
    </row>
    <row r="677">
      <c r="K677" s="11"/>
      <c r="L677" s="11"/>
    </row>
    <row r="678">
      <c r="K678" s="11"/>
      <c r="L678" s="11"/>
    </row>
    <row r="679">
      <c r="K679" s="11"/>
      <c r="L679" s="11"/>
    </row>
    <row r="680">
      <c r="K680" s="11"/>
      <c r="L680" s="11"/>
    </row>
    <row r="681">
      <c r="K681" s="11"/>
      <c r="L681" s="11"/>
    </row>
    <row r="682">
      <c r="K682" s="11"/>
      <c r="L682" s="11"/>
    </row>
    <row r="683">
      <c r="K683" s="11"/>
      <c r="L683" s="11"/>
    </row>
    <row r="684">
      <c r="K684" s="11"/>
      <c r="L684" s="11"/>
    </row>
    <row r="685">
      <c r="K685" s="11"/>
      <c r="L685" s="11"/>
    </row>
    <row r="686">
      <c r="K686" s="11"/>
      <c r="L686" s="11"/>
    </row>
    <row r="687">
      <c r="K687" s="11"/>
      <c r="L687" s="11"/>
    </row>
    <row r="688">
      <c r="K688" s="11"/>
      <c r="L688" s="11"/>
    </row>
    <row r="689">
      <c r="K689" s="11"/>
      <c r="L689" s="11"/>
    </row>
    <row r="690">
      <c r="K690" s="11"/>
      <c r="L690" s="11"/>
    </row>
    <row r="691">
      <c r="K691" s="11"/>
      <c r="L691" s="11"/>
    </row>
    <row r="692">
      <c r="K692" s="11"/>
      <c r="L692" s="11"/>
    </row>
    <row r="693">
      <c r="K693" s="11"/>
      <c r="L693" s="11"/>
    </row>
    <row r="694">
      <c r="K694" s="11"/>
      <c r="L694" s="11"/>
    </row>
    <row r="695">
      <c r="K695" s="11"/>
      <c r="L695" s="11"/>
    </row>
    <row r="696">
      <c r="K696" s="11"/>
      <c r="L696" s="11"/>
    </row>
    <row r="697">
      <c r="K697" s="11"/>
      <c r="L697" s="11"/>
    </row>
    <row r="698">
      <c r="K698" s="11"/>
      <c r="L698" s="11"/>
    </row>
    <row r="699">
      <c r="K699" s="11"/>
      <c r="L699" s="11"/>
    </row>
    <row r="700">
      <c r="K700" s="11"/>
      <c r="L700" s="11"/>
    </row>
    <row r="701">
      <c r="K701" s="11"/>
      <c r="L701" s="11"/>
    </row>
    <row r="702">
      <c r="K702" s="11"/>
      <c r="L702" s="11"/>
    </row>
    <row r="703">
      <c r="K703" s="11"/>
      <c r="L703" s="11"/>
    </row>
    <row r="704">
      <c r="K704" s="11"/>
      <c r="L704" s="11"/>
    </row>
    <row r="705">
      <c r="K705" s="11"/>
      <c r="L705" s="11"/>
    </row>
    <row r="706">
      <c r="K706" s="11"/>
      <c r="L706" s="11"/>
    </row>
    <row r="707">
      <c r="K707" s="11"/>
      <c r="L707" s="11"/>
    </row>
    <row r="708">
      <c r="K708" s="11"/>
      <c r="L708" s="11"/>
    </row>
    <row r="709">
      <c r="K709" s="11"/>
      <c r="L709" s="11"/>
    </row>
    <row r="710">
      <c r="K710" s="11"/>
      <c r="L710" s="11"/>
    </row>
    <row r="711">
      <c r="K711" s="11"/>
      <c r="L711" s="11"/>
    </row>
    <row r="712">
      <c r="K712" s="11"/>
      <c r="L712" s="11"/>
    </row>
    <row r="713">
      <c r="K713" s="11"/>
      <c r="L713" s="11"/>
    </row>
    <row r="714">
      <c r="K714" s="11"/>
      <c r="L714" s="11"/>
    </row>
    <row r="715">
      <c r="K715" s="11"/>
      <c r="L715" s="11"/>
    </row>
    <row r="716">
      <c r="K716" s="11"/>
      <c r="L716" s="11"/>
    </row>
    <row r="717">
      <c r="K717" s="11"/>
      <c r="L717" s="11"/>
    </row>
    <row r="718">
      <c r="K718" s="11"/>
      <c r="L718" s="11"/>
    </row>
    <row r="719">
      <c r="K719" s="11"/>
      <c r="L719" s="11"/>
    </row>
    <row r="720">
      <c r="K720" s="11"/>
      <c r="L720" s="11"/>
    </row>
    <row r="721">
      <c r="K721" s="11"/>
      <c r="L721" s="11"/>
    </row>
    <row r="722">
      <c r="K722" s="11"/>
      <c r="L722" s="11"/>
    </row>
    <row r="723">
      <c r="K723" s="11"/>
      <c r="L723" s="11"/>
    </row>
    <row r="724">
      <c r="K724" s="11"/>
      <c r="L724" s="11"/>
    </row>
    <row r="725">
      <c r="K725" s="11"/>
      <c r="L725" s="11"/>
    </row>
    <row r="726">
      <c r="K726" s="11"/>
      <c r="L726" s="11"/>
    </row>
    <row r="727">
      <c r="K727" s="11"/>
      <c r="L727" s="11"/>
    </row>
    <row r="728">
      <c r="K728" s="11"/>
      <c r="L728" s="11"/>
    </row>
    <row r="729">
      <c r="K729" s="11"/>
      <c r="L729" s="11"/>
    </row>
    <row r="730">
      <c r="K730" s="11"/>
      <c r="L730" s="11"/>
    </row>
    <row r="731">
      <c r="K731" s="11"/>
      <c r="L731" s="11"/>
    </row>
    <row r="732">
      <c r="K732" s="11"/>
      <c r="L732" s="11"/>
    </row>
    <row r="733">
      <c r="K733" s="11"/>
      <c r="L733" s="11"/>
    </row>
    <row r="734">
      <c r="K734" s="11"/>
      <c r="L734" s="11"/>
    </row>
    <row r="735">
      <c r="K735" s="11"/>
      <c r="L735" s="11"/>
    </row>
    <row r="736">
      <c r="K736" s="11"/>
      <c r="L736" s="11"/>
    </row>
    <row r="737">
      <c r="K737" s="11"/>
      <c r="L737" s="11"/>
    </row>
    <row r="738">
      <c r="K738" s="11"/>
      <c r="L738" s="11"/>
    </row>
    <row r="739">
      <c r="K739" s="11"/>
      <c r="L739" s="11"/>
    </row>
    <row r="740">
      <c r="K740" s="11"/>
      <c r="L740" s="11"/>
    </row>
    <row r="741">
      <c r="K741" s="11"/>
      <c r="L741" s="11"/>
    </row>
    <row r="742">
      <c r="K742" s="11"/>
      <c r="L742" s="11"/>
    </row>
    <row r="743">
      <c r="K743" s="11"/>
      <c r="L743" s="11"/>
    </row>
    <row r="744">
      <c r="K744" s="11"/>
      <c r="L744" s="11"/>
    </row>
    <row r="745">
      <c r="K745" s="11"/>
      <c r="L745" s="11"/>
    </row>
    <row r="746">
      <c r="K746" s="11"/>
      <c r="L746" s="11"/>
    </row>
    <row r="747">
      <c r="K747" s="11"/>
      <c r="L747" s="11"/>
    </row>
    <row r="748">
      <c r="K748" s="11"/>
      <c r="L748" s="11"/>
    </row>
    <row r="749">
      <c r="K749" s="11"/>
      <c r="L749" s="11"/>
    </row>
    <row r="750">
      <c r="K750" s="11"/>
      <c r="L750" s="11"/>
    </row>
    <row r="751">
      <c r="K751" s="11"/>
      <c r="L751" s="11"/>
    </row>
    <row r="752">
      <c r="K752" s="11"/>
      <c r="L752" s="11"/>
    </row>
    <row r="753">
      <c r="K753" s="11"/>
      <c r="L753" s="11"/>
    </row>
    <row r="754">
      <c r="K754" s="11"/>
      <c r="L754" s="11"/>
    </row>
    <row r="755">
      <c r="K755" s="11"/>
      <c r="L755" s="11"/>
    </row>
    <row r="756">
      <c r="K756" s="11"/>
      <c r="L756" s="11"/>
    </row>
    <row r="757">
      <c r="K757" s="11"/>
      <c r="L757" s="11"/>
    </row>
    <row r="758">
      <c r="K758" s="11"/>
      <c r="L758" s="11"/>
    </row>
    <row r="759">
      <c r="K759" s="11"/>
      <c r="L759" s="11"/>
    </row>
    <row r="760">
      <c r="K760" s="11"/>
      <c r="L760" s="11"/>
    </row>
    <row r="761">
      <c r="K761" s="11"/>
      <c r="L761" s="11"/>
    </row>
    <row r="762">
      <c r="K762" s="11"/>
      <c r="L762" s="11"/>
    </row>
    <row r="763">
      <c r="K763" s="11"/>
      <c r="L763" s="11"/>
    </row>
    <row r="764">
      <c r="K764" s="11"/>
      <c r="L764" s="11"/>
    </row>
    <row r="765">
      <c r="K765" s="11"/>
      <c r="L765" s="11"/>
    </row>
    <row r="766">
      <c r="K766" s="11"/>
      <c r="L766" s="11"/>
    </row>
    <row r="767">
      <c r="K767" s="11"/>
      <c r="L767" s="11"/>
    </row>
    <row r="768">
      <c r="K768" s="11"/>
      <c r="L768" s="11"/>
    </row>
    <row r="769">
      <c r="K769" s="11"/>
      <c r="L769" s="11"/>
    </row>
    <row r="770">
      <c r="K770" s="11"/>
      <c r="L770" s="11"/>
    </row>
    <row r="771">
      <c r="K771" s="11"/>
      <c r="L771" s="11"/>
    </row>
    <row r="772">
      <c r="K772" s="11"/>
      <c r="L772" s="11"/>
    </row>
    <row r="773">
      <c r="K773" s="11"/>
      <c r="L773" s="11"/>
    </row>
    <row r="774">
      <c r="K774" s="11"/>
      <c r="L774" s="11"/>
    </row>
    <row r="775">
      <c r="K775" s="11"/>
      <c r="L775" s="11"/>
    </row>
    <row r="776">
      <c r="K776" s="11"/>
      <c r="L776" s="11"/>
    </row>
    <row r="777">
      <c r="K777" s="11"/>
      <c r="L777" s="11"/>
    </row>
    <row r="778">
      <c r="K778" s="11"/>
      <c r="L778" s="11"/>
    </row>
    <row r="779">
      <c r="K779" s="11"/>
      <c r="L779" s="11"/>
    </row>
    <row r="780">
      <c r="K780" s="11"/>
      <c r="L780" s="11"/>
    </row>
    <row r="781">
      <c r="K781" s="11"/>
      <c r="L781" s="11"/>
    </row>
    <row r="782">
      <c r="K782" s="11"/>
      <c r="L782" s="11"/>
    </row>
    <row r="783">
      <c r="K783" s="11"/>
      <c r="L783" s="11"/>
    </row>
    <row r="784">
      <c r="K784" s="11"/>
      <c r="L784" s="11"/>
    </row>
    <row r="785">
      <c r="K785" s="11"/>
      <c r="L785" s="11"/>
    </row>
    <row r="786">
      <c r="K786" s="11"/>
      <c r="L786" s="11"/>
    </row>
    <row r="787">
      <c r="K787" s="11"/>
      <c r="L787" s="11"/>
    </row>
    <row r="788">
      <c r="K788" s="11"/>
      <c r="L788" s="11"/>
    </row>
    <row r="789">
      <c r="K789" s="11"/>
      <c r="L789" s="11"/>
    </row>
    <row r="790">
      <c r="K790" s="11"/>
      <c r="L790" s="11"/>
    </row>
    <row r="791">
      <c r="K791" s="11"/>
      <c r="L791" s="11"/>
    </row>
    <row r="792">
      <c r="K792" s="11"/>
      <c r="L792" s="11"/>
    </row>
    <row r="793">
      <c r="K793" s="11"/>
      <c r="L793" s="11"/>
    </row>
    <row r="794">
      <c r="K794" s="11"/>
      <c r="L794" s="11"/>
    </row>
    <row r="795">
      <c r="K795" s="11"/>
      <c r="L795" s="11"/>
    </row>
    <row r="796">
      <c r="K796" s="11"/>
      <c r="L796" s="11"/>
    </row>
    <row r="797">
      <c r="K797" s="11"/>
      <c r="L797" s="11"/>
    </row>
    <row r="798">
      <c r="K798" s="11"/>
      <c r="L798" s="11"/>
    </row>
    <row r="799">
      <c r="K799" s="11"/>
      <c r="L799" s="11"/>
    </row>
    <row r="800">
      <c r="K800" s="11"/>
      <c r="L800" s="11"/>
    </row>
    <row r="801">
      <c r="K801" s="11"/>
      <c r="L801" s="11"/>
    </row>
    <row r="802">
      <c r="K802" s="11"/>
      <c r="L802" s="11"/>
    </row>
    <row r="803">
      <c r="K803" s="11"/>
      <c r="L803" s="11"/>
    </row>
    <row r="804">
      <c r="K804" s="11"/>
      <c r="L804" s="11"/>
    </row>
    <row r="805">
      <c r="K805" s="11"/>
      <c r="L805" s="11"/>
    </row>
    <row r="806">
      <c r="K806" s="11"/>
      <c r="L806" s="11"/>
    </row>
    <row r="807">
      <c r="K807" s="11"/>
      <c r="L807" s="11"/>
    </row>
    <row r="808">
      <c r="K808" s="11"/>
      <c r="L808" s="11"/>
    </row>
    <row r="809">
      <c r="K809" s="11"/>
      <c r="L809" s="11"/>
    </row>
    <row r="810">
      <c r="K810" s="11"/>
      <c r="L810" s="11"/>
    </row>
    <row r="811">
      <c r="K811" s="11"/>
      <c r="L811" s="11"/>
    </row>
    <row r="812">
      <c r="K812" s="11"/>
      <c r="L812" s="11"/>
    </row>
    <row r="813">
      <c r="K813" s="11"/>
      <c r="L813" s="11"/>
    </row>
    <row r="814">
      <c r="K814" s="11"/>
      <c r="L814" s="11"/>
    </row>
    <row r="815">
      <c r="K815" s="11"/>
      <c r="L815" s="11"/>
    </row>
    <row r="816">
      <c r="K816" s="11"/>
      <c r="L816" s="11"/>
    </row>
    <row r="817">
      <c r="K817" s="11"/>
      <c r="L817" s="11"/>
    </row>
    <row r="818">
      <c r="K818" s="11"/>
      <c r="L818" s="11"/>
    </row>
    <row r="819">
      <c r="K819" s="11"/>
      <c r="L819" s="11"/>
    </row>
    <row r="820">
      <c r="K820" s="11"/>
      <c r="L820" s="11"/>
    </row>
    <row r="821">
      <c r="K821" s="11"/>
      <c r="L821" s="11"/>
    </row>
    <row r="822">
      <c r="K822" s="11"/>
      <c r="L822" s="11"/>
    </row>
    <row r="823">
      <c r="K823" s="11"/>
      <c r="L823" s="11"/>
    </row>
    <row r="824">
      <c r="K824" s="11"/>
      <c r="L824" s="11"/>
    </row>
    <row r="825">
      <c r="K825" s="11"/>
      <c r="L825" s="11"/>
    </row>
    <row r="826">
      <c r="K826" s="11"/>
      <c r="L826" s="11"/>
    </row>
    <row r="827">
      <c r="K827" s="11"/>
      <c r="L827" s="11"/>
    </row>
    <row r="828">
      <c r="K828" s="11"/>
      <c r="L828" s="11"/>
    </row>
    <row r="829">
      <c r="K829" s="11"/>
      <c r="L829" s="11"/>
    </row>
    <row r="830">
      <c r="K830" s="11"/>
      <c r="L830" s="11"/>
    </row>
    <row r="831">
      <c r="K831" s="11"/>
      <c r="L831" s="11"/>
    </row>
    <row r="832">
      <c r="K832" s="11"/>
      <c r="L832" s="11"/>
    </row>
    <row r="833">
      <c r="K833" s="11"/>
      <c r="L833" s="11"/>
    </row>
    <row r="834">
      <c r="K834" s="11"/>
      <c r="L834" s="11"/>
    </row>
    <row r="835">
      <c r="K835" s="11"/>
      <c r="L835" s="11"/>
    </row>
    <row r="836">
      <c r="K836" s="11"/>
      <c r="L836" s="11"/>
    </row>
    <row r="837">
      <c r="K837" s="11"/>
      <c r="L837" s="11"/>
    </row>
    <row r="838">
      <c r="K838" s="11"/>
      <c r="L838" s="11"/>
    </row>
    <row r="839">
      <c r="K839" s="11"/>
      <c r="L839" s="11"/>
    </row>
    <row r="840">
      <c r="K840" s="11"/>
      <c r="L840" s="11"/>
    </row>
    <row r="841">
      <c r="K841" s="11"/>
      <c r="L841" s="11"/>
    </row>
    <row r="842">
      <c r="K842" s="11"/>
      <c r="L842" s="11"/>
    </row>
    <row r="843">
      <c r="K843" s="11"/>
      <c r="L843" s="11"/>
    </row>
    <row r="844">
      <c r="K844" s="11"/>
      <c r="L844" s="11"/>
    </row>
    <row r="845">
      <c r="K845" s="11"/>
      <c r="L845" s="11"/>
    </row>
    <row r="846">
      <c r="K846" s="11"/>
      <c r="L846" s="11"/>
    </row>
    <row r="847">
      <c r="K847" s="11"/>
      <c r="L847" s="11"/>
    </row>
    <row r="848">
      <c r="K848" s="11"/>
      <c r="L848" s="11"/>
    </row>
    <row r="849">
      <c r="K849" s="11"/>
      <c r="L849" s="11"/>
    </row>
    <row r="850">
      <c r="K850" s="11"/>
      <c r="L850" s="11"/>
    </row>
    <row r="851">
      <c r="K851" s="11"/>
      <c r="L851" s="11"/>
    </row>
    <row r="852">
      <c r="K852" s="11"/>
      <c r="L852" s="11"/>
    </row>
    <row r="853">
      <c r="K853" s="11"/>
      <c r="L853" s="11"/>
    </row>
    <row r="854">
      <c r="K854" s="11"/>
      <c r="L854" s="11"/>
    </row>
    <row r="855">
      <c r="K855" s="11"/>
      <c r="L855" s="11"/>
    </row>
    <row r="856">
      <c r="K856" s="11"/>
      <c r="L856" s="11"/>
    </row>
    <row r="857">
      <c r="K857" s="11"/>
      <c r="L857" s="11"/>
    </row>
    <row r="858">
      <c r="K858" s="11"/>
      <c r="L858" s="11"/>
    </row>
    <row r="859">
      <c r="K859" s="11"/>
      <c r="L859" s="11"/>
    </row>
    <row r="860">
      <c r="K860" s="11"/>
      <c r="L860" s="11"/>
    </row>
    <row r="861">
      <c r="K861" s="11"/>
      <c r="L861" s="11"/>
    </row>
    <row r="862">
      <c r="K862" s="11"/>
      <c r="L862" s="11"/>
    </row>
    <row r="863">
      <c r="K863" s="11"/>
      <c r="L863" s="11"/>
    </row>
    <row r="864">
      <c r="K864" s="11"/>
      <c r="L864" s="11"/>
    </row>
    <row r="865">
      <c r="K865" s="11"/>
      <c r="L865" s="11"/>
    </row>
    <row r="866">
      <c r="K866" s="11"/>
      <c r="L866" s="11"/>
    </row>
    <row r="867">
      <c r="K867" s="11"/>
      <c r="L867" s="11"/>
    </row>
    <row r="868">
      <c r="K868" s="11"/>
      <c r="L868" s="11"/>
    </row>
    <row r="869">
      <c r="K869" s="11"/>
      <c r="L869" s="11"/>
    </row>
    <row r="870">
      <c r="K870" s="11"/>
      <c r="L870" s="11"/>
    </row>
    <row r="871">
      <c r="K871" s="11"/>
      <c r="L871" s="11"/>
    </row>
    <row r="872">
      <c r="K872" s="11"/>
      <c r="L872" s="11"/>
    </row>
    <row r="873">
      <c r="K873" s="11"/>
      <c r="L873" s="11"/>
    </row>
    <row r="874">
      <c r="K874" s="11"/>
      <c r="L874" s="11"/>
    </row>
    <row r="875">
      <c r="K875" s="11"/>
      <c r="L875" s="11"/>
    </row>
    <row r="876">
      <c r="K876" s="11"/>
      <c r="L876" s="11"/>
    </row>
    <row r="877">
      <c r="K877" s="11"/>
      <c r="L877" s="11"/>
    </row>
    <row r="878">
      <c r="K878" s="11"/>
      <c r="L878" s="11"/>
    </row>
    <row r="879">
      <c r="K879" s="11"/>
      <c r="L879" s="11"/>
    </row>
    <row r="880">
      <c r="K880" s="11"/>
      <c r="L880" s="11"/>
    </row>
    <row r="881">
      <c r="K881" s="11"/>
      <c r="L881" s="11"/>
    </row>
    <row r="882">
      <c r="K882" s="11"/>
      <c r="L882" s="11"/>
    </row>
    <row r="883">
      <c r="K883" s="11"/>
      <c r="L883" s="11"/>
    </row>
    <row r="884">
      <c r="K884" s="11"/>
      <c r="L884" s="11"/>
    </row>
    <row r="885">
      <c r="K885" s="11"/>
      <c r="L885" s="11"/>
    </row>
    <row r="886">
      <c r="K886" s="11"/>
      <c r="L886" s="11"/>
    </row>
    <row r="887">
      <c r="K887" s="11"/>
      <c r="L887" s="11"/>
    </row>
    <row r="888">
      <c r="K888" s="11"/>
      <c r="L888" s="11"/>
    </row>
    <row r="889">
      <c r="K889" s="11"/>
      <c r="L889" s="11"/>
    </row>
    <row r="890">
      <c r="K890" s="11"/>
      <c r="L890" s="11"/>
    </row>
    <row r="891">
      <c r="K891" s="11"/>
      <c r="L891" s="11"/>
    </row>
    <row r="892">
      <c r="K892" s="11"/>
      <c r="L892" s="11"/>
    </row>
    <row r="893">
      <c r="K893" s="11"/>
      <c r="L893" s="11"/>
    </row>
    <row r="894">
      <c r="K894" s="11"/>
      <c r="L894" s="11"/>
    </row>
    <row r="895">
      <c r="K895" s="11"/>
      <c r="L895" s="11"/>
    </row>
    <row r="896">
      <c r="K896" s="11"/>
      <c r="L896" s="11"/>
    </row>
    <row r="897">
      <c r="K897" s="11"/>
      <c r="L897" s="11"/>
    </row>
    <row r="898">
      <c r="K898" s="11"/>
      <c r="L898" s="11"/>
    </row>
    <row r="899">
      <c r="K899" s="11"/>
      <c r="L899" s="11"/>
    </row>
    <row r="900">
      <c r="K900" s="11"/>
      <c r="L900" s="11"/>
    </row>
    <row r="901">
      <c r="K901" s="11"/>
      <c r="L901" s="11"/>
    </row>
    <row r="902">
      <c r="K902" s="11"/>
      <c r="L902" s="11"/>
    </row>
    <row r="903">
      <c r="K903" s="11"/>
      <c r="L903" s="11"/>
    </row>
    <row r="904">
      <c r="K904" s="11"/>
      <c r="L904" s="11"/>
    </row>
    <row r="905">
      <c r="K905" s="11"/>
      <c r="L905" s="11"/>
    </row>
    <row r="906">
      <c r="K906" s="11"/>
      <c r="L906" s="11"/>
    </row>
    <row r="907">
      <c r="K907" s="11"/>
      <c r="L907" s="11"/>
    </row>
    <row r="908">
      <c r="K908" s="11"/>
      <c r="L908" s="11"/>
    </row>
    <row r="909">
      <c r="K909" s="11"/>
      <c r="L909" s="11"/>
    </row>
    <row r="910">
      <c r="K910" s="11"/>
      <c r="L910" s="11"/>
    </row>
    <row r="911">
      <c r="K911" s="11"/>
      <c r="L911" s="11"/>
    </row>
    <row r="912">
      <c r="K912" s="11"/>
      <c r="L912" s="11"/>
    </row>
    <row r="913">
      <c r="K913" s="11"/>
      <c r="L913" s="11"/>
    </row>
    <row r="914">
      <c r="K914" s="11"/>
      <c r="L914" s="11"/>
    </row>
    <row r="915">
      <c r="K915" s="11"/>
      <c r="L915" s="11"/>
    </row>
    <row r="916">
      <c r="K916" s="11"/>
      <c r="L916" s="11"/>
    </row>
    <row r="917">
      <c r="K917" s="11"/>
      <c r="L917" s="11"/>
    </row>
    <row r="918">
      <c r="K918" s="11"/>
      <c r="L918" s="11"/>
    </row>
    <row r="919">
      <c r="K919" s="11"/>
      <c r="L919" s="11"/>
    </row>
    <row r="920">
      <c r="K920" s="11"/>
      <c r="L920" s="11"/>
    </row>
    <row r="921">
      <c r="K921" s="11"/>
      <c r="L921" s="11"/>
    </row>
    <row r="922">
      <c r="K922" s="11"/>
      <c r="L922" s="11"/>
    </row>
    <row r="923">
      <c r="K923" s="11"/>
      <c r="L923" s="11"/>
    </row>
    <row r="924">
      <c r="K924" s="11"/>
      <c r="L924" s="11"/>
    </row>
    <row r="925">
      <c r="K925" s="11"/>
      <c r="L925" s="11"/>
    </row>
    <row r="926">
      <c r="K926" s="11"/>
      <c r="L926" s="11"/>
    </row>
    <row r="927">
      <c r="K927" s="11"/>
      <c r="L927" s="11"/>
    </row>
    <row r="928">
      <c r="K928" s="11"/>
      <c r="L928" s="11"/>
    </row>
    <row r="929">
      <c r="K929" s="11"/>
      <c r="L929" s="11"/>
    </row>
    <row r="930">
      <c r="K930" s="11"/>
      <c r="L930" s="11"/>
    </row>
    <row r="931">
      <c r="K931" s="11"/>
      <c r="L931" s="11"/>
    </row>
    <row r="932">
      <c r="K932" s="11"/>
      <c r="L932" s="11"/>
    </row>
    <row r="933">
      <c r="K933" s="11"/>
      <c r="L933" s="11"/>
    </row>
    <row r="934">
      <c r="K934" s="11"/>
      <c r="L934" s="11"/>
    </row>
    <row r="935">
      <c r="K935" s="11"/>
      <c r="L935" s="11"/>
    </row>
    <row r="936">
      <c r="K936" s="11"/>
      <c r="L936" s="11"/>
    </row>
    <row r="937">
      <c r="K937" s="11"/>
      <c r="L937" s="11"/>
    </row>
    <row r="938">
      <c r="K938" s="11"/>
      <c r="L938" s="11"/>
    </row>
    <row r="939">
      <c r="K939" s="11"/>
      <c r="L939" s="11"/>
    </row>
    <row r="940">
      <c r="K940" s="11"/>
      <c r="L940" s="11"/>
    </row>
    <row r="941">
      <c r="K941" s="11"/>
      <c r="L941" s="11"/>
    </row>
    <row r="942">
      <c r="K942" s="11"/>
      <c r="L942" s="11"/>
    </row>
    <row r="943">
      <c r="K943" s="11"/>
      <c r="L943" s="11"/>
    </row>
    <row r="944">
      <c r="K944" s="11"/>
      <c r="L944" s="11"/>
    </row>
    <row r="945">
      <c r="K945" s="11"/>
      <c r="L945" s="11"/>
    </row>
    <row r="946">
      <c r="K946" s="11"/>
      <c r="L946" s="11"/>
    </row>
    <row r="947">
      <c r="K947" s="11"/>
      <c r="L947" s="11"/>
    </row>
    <row r="948">
      <c r="K948" s="11"/>
      <c r="L948" s="11"/>
    </row>
    <row r="949">
      <c r="K949" s="11"/>
      <c r="L949" s="11"/>
    </row>
    <row r="950">
      <c r="K950" s="11"/>
      <c r="L950" s="11"/>
    </row>
    <row r="951">
      <c r="K951" s="11"/>
      <c r="L951" s="11"/>
    </row>
    <row r="952">
      <c r="K952" s="11"/>
      <c r="L952" s="11"/>
    </row>
    <row r="953">
      <c r="K953" s="11"/>
      <c r="L953" s="11"/>
    </row>
    <row r="954">
      <c r="K954" s="11"/>
      <c r="L954" s="11"/>
    </row>
    <row r="955">
      <c r="K955" s="11"/>
      <c r="L955" s="11"/>
    </row>
    <row r="956">
      <c r="K956" s="11"/>
      <c r="L956" s="11"/>
    </row>
    <row r="957">
      <c r="K957" s="11"/>
      <c r="L957" s="11"/>
    </row>
    <row r="958">
      <c r="K958" s="11"/>
      <c r="L958" s="11"/>
    </row>
    <row r="959">
      <c r="K959" s="11"/>
      <c r="L959" s="11"/>
    </row>
    <row r="960">
      <c r="K960" s="11"/>
      <c r="L960" s="11"/>
    </row>
    <row r="961">
      <c r="K961" s="11"/>
      <c r="L961" s="11"/>
    </row>
    <row r="962">
      <c r="K962" s="11"/>
      <c r="L962" s="11"/>
    </row>
    <row r="963">
      <c r="K963" s="11"/>
      <c r="L963" s="11"/>
    </row>
    <row r="964">
      <c r="K964" s="11"/>
      <c r="L964" s="11"/>
    </row>
    <row r="965">
      <c r="K965" s="11"/>
      <c r="L965" s="11"/>
    </row>
    <row r="966">
      <c r="K966" s="11"/>
      <c r="L966" s="11"/>
    </row>
    <row r="967">
      <c r="K967" s="11"/>
      <c r="L967" s="11"/>
    </row>
    <row r="968">
      <c r="K968" s="11"/>
      <c r="L968" s="11"/>
    </row>
    <row r="969">
      <c r="K969" s="11"/>
      <c r="L969" s="11"/>
    </row>
    <row r="970">
      <c r="K970" s="11"/>
      <c r="L970" s="11"/>
    </row>
    <row r="971">
      <c r="K971" s="11"/>
      <c r="L971" s="11"/>
    </row>
    <row r="972">
      <c r="K972" s="11"/>
      <c r="L972" s="11"/>
    </row>
    <row r="973">
      <c r="K973" s="11"/>
      <c r="L973" s="11"/>
    </row>
    <row r="974">
      <c r="K974" s="11"/>
      <c r="L974" s="11"/>
    </row>
    <row r="975">
      <c r="K975" s="11"/>
      <c r="L975" s="11"/>
    </row>
    <row r="976">
      <c r="K976" s="11"/>
      <c r="L976" s="11"/>
    </row>
    <row r="977">
      <c r="K977" s="11"/>
      <c r="L977" s="11"/>
    </row>
    <row r="978">
      <c r="K978" s="11"/>
      <c r="L978" s="11"/>
    </row>
    <row r="979">
      <c r="K979" s="11"/>
      <c r="L979" s="11"/>
    </row>
    <row r="980">
      <c r="K980" s="11"/>
      <c r="L980" s="11"/>
    </row>
    <row r="981">
      <c r="K981" s="11"/>
      <c r="L981" s="11"/>
    </row>
    <row r="982">
      <c r="K982" s="11"/>
      <c r="L982" s="11"/>
    </row>
    <row r="983">
      <c r="K983" s="11"/>
      <c r="L983" s="11"/>
    </row>
    <row r="984">
      <c r="K984" s="11"/>
      <c r="L984" s="11"/>
    </row>
    <row r="985">
      <c r="K985" s="11"/>
      <c r="L985" s="11"/>
    </row>
    <row r="986">
      <c r="K986" s="11"/>
      <c r="L986" s="11"/>
    </row>
    <row r="987">
      <c r="K987" s="11"/>
      <c r="L987" s="11"/>
    </row>
    <row r="988">
      <c r="K988" s="11"/>
      <c r="L988" s="11"/>
    </row>
    <row r="989">
      <c r="K989" s="11"/>
      <c r="L989" s="11"/>
    </row>
    <row r="990">
      <c r="K990" s="11"/>
      <c r="L990" s="11"/>
    </row>
    <row r="991">
      <c r="K991" s="11"/>
      <c r="L991" s="11"/>
    </row>
    <row r="992">
      <c r="K992" s="11"/>
      <c r="L992" s="11"/>
    </row>
    <row r="993">
      <c r="K993" s="11"/>
      <c r="L993" s="11"/>
    </row>
    <row r="994">
      <c r="K994" s="11"/>
      <c r="L994" s="11"/>
    </row>
    <row r="995">
      <c r="K995" s="11"/>
      <c r="L995" s="11"/>
    </row>
    <row r="996">
      <c r="K996" s="11"/>
      <c r="L996" s="11"/>
    </row>
    <row r="997">
      <c r="K997" s="11"/>
      <c r="L997" s="11"/>
    </row>
    <row r="998">
      <c r="K998" s="11"/>
      <c r="L998" s="11"/>
    </row>
    <row r="999">
      <c r="K999" s="11"/>
      <c r="L999" s="1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159</v>
      </c>
      <c r="B1" s="12" t="s">
        <v>160</v>
      </c>
      <c r="C1" s="12" t="s">
        <v>161</v>
      </c>
      <c r="D1" s="12" t="s">
        <v>1</v>
      </c>
      <c r="E1" s="12" t="s">
        <v>162</v>
      </c>
      <c r="F1" s="12" t="s">
        <v>163</v>
      </c>
      <c r="G1" s="12" t="s">
        <v>164</v>
      </c>
      <c r="H1" s="12" t="s">
        <v>165</v>
      </c>
      <c r="I1" s="12" t="s">
        <v>166</v>
      </c>
      <c r="J1" s="12" t="s">
        <v>167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3">
        <v>44396.0</v>
      </c>
      <c r="B2" s="14" t="s">
        <v>168</v>
      </c>
      <c r="C2" s="14" t="s">
        <v>17</v>
      </c>
      <c r="D2" s="14" t="s">
        <v>16</v>
      </c>
      <c r="E2" s="15">
        <v>1.0</v>
      </c>
      <c r="F2" s="15">
        <v>1.0</v>
      </c>
      <c r="G2" s="16">
        <v>-61.68254</v>
      </c>
      <c r="H2" s="16">
        <v>17.0423</v>
      </c>
      <c r="I2" s="14" t="s">
        <v>169</v>
      </c>
      <c r="J2" s="14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3">
        <v>44396.0</v>
      </c>
      <c r="B3" s="14" t="s">
        <v>168</v>
      </c>
      <c r="C3" s="14" t="s">
        <v>51</v>
      </c>
      <c r="D3" s="14" t="s">
        <v>50</v>
      </c>
      <c r="E3" s="15">
        <v>1.0</v>
      </c>
      <c r="F3" s="15">
        <v>2.0</v>
      </c>
      <c r="G3" s="16">
        <v>-61.67191</v>
      </c>
      <c r="H3" s="16">
        <v>17.04817</v>
      </c>
      <c r="I3" s="14" t="s">
        <v>170</v>
      </c>
      <c r="J3" s="14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3">
        <v>44397.0</v>
      </c>
      <c r="B4" s="14" t="s">
        <v>171</v>
      </c>
      <c r="C4" s="14" t="s">
        <v>21</v>
      </c>
      <c r="D4" s="14" t="s">
        <v>20</v>
      </c>
      <c r="E4" s="15">
        <v>2.0</v>
      </c>
      <c r="F4" s="15">
        <v>7.0</v>
      </c>
      <c r="G4" s="17">
        <f>-61-40.068/60</f>
        <v>-61.6678</v>
      </c>
      <c r="H4" s="17">
        <f>17+4.533/60</f>
        <v>17.07555</v>
      </c>
      <c r="I4" s="14" t="s">
        <v>172</v>
      </c>
      <c r="J4" s="14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3">
        <v>44397.0</v>
      </c>
      <c r="B5" s="14" t="s">
        <v>173</v>
      </c>
      <c r="C5" s="14" t="s">
        <v>55</v>
      </c>
      <c r="D5" s="14" t="s">
        <v>54</v>
      </c>
      <c r="E5" s="15">
        <v>1.0</v>
      </c>
      <c r="F5" s="15">
        <v>3.0</v>
      </c>
      <c r="G5" s="16">
        <v>-61.66522</v>
      </c>
      <c r="H5" s="16">
        <v>17.08215</v>
      </c>
      <c r="I5" s="14" t="s">
        <v>172</v>
      </c>
      <c r="J5" s="14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3">
        <v>44397.0</v>
      </c>
      <c r="B6" s="14" t="s">
        <v>173</v>
      </c>
      <c r="C6" s="14" t="s">
        <v>55</v>
      </c>
      <c r="D6" s="14" t="s">
        <v>56</v>
      </c>
      <c r="E6" s="15">
        <v>2.0</v>
      </c>
      <c r="F6" s="15">
        <v>1.0</v>
      </c>
      <c r="G6" s="17">
        <f>-61-39.912/60</f>
        <v>-61.6652</v>
      </c>
      <c r="H6" s="16">
        <f>17+4.917/60</f>
        <v>17.08195</v>
      </c>
      <c r="I6" s="14" t="s">
        <v>172</v>
      </c>
      <c r="J6" s="14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3">
        <v>44397.0</v>
      </c>
      <c r="B7" s="14" t="s">
        <v>173</v>
      </c>
      <c r="C7" s="14" t="s">
        <v>55</v>
      </c>
      <c r="D7" s="14" t="s">
        <v>57</v>
      </c>
      <c r="E7" s="15">
        <v>2.0</v>
      </c>
      <c r="F7" s="15">
        <v>2.0</v>
      </c>
      <c r="G7" s="16">
        <f>-61-39.815/60</f>
        <v>-61.66358333</v>
      </c>
      <c r="H7" s="17">
        <f>17+4.61/60</f>
        <v>17.07683333</v>
      </c>
      <c r="I7" s="14" t="s">
        <v>172</v>
      </c>
      <c r="J7" s="14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3">
        <v>44397.0</v>
      </c>
      <c r="B8" s="14" t="s">
        <v>173</v>
      </c>
      <c r="C8" s="14" t="s">
        <v>55</v>
      </c>
      <c r="D8" s="14" t="s">
        <v>58</v>
      </c>
      <c r="E8" s="15">
        <v>2.0</v>
      </c>
      <c r="F8" s="15">
        <v>3.0</v>
      </c>
      <c r="G8" s="17">
        <f>-61-39.762/60</f>
        <v>-61.6627</v>
      </c>
      <c r="H8" s="17">
        <f>17+4.598/60</f>
        <v>17.07663333</v>
      </c>
      <c r="I8" s="14" t="s">
        <v>169</v>
      </c>
      <c r="J8" s="14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3">
        <v>44397.0</v>
      </c>
      <c r="B9" s="14" t="s">
        <v>173</v>
      </c>
      <c r="C9" s="14" t="s">
        <v>55</v>
      </c>
      <c r="D9" s="14" t="s">
        <v>60</v>
      </c>
      <c r="E9" s="15">
        <v>2.0</v>
      </c>
      <c r="F9" s="15">
        <v>4.0</v>
      </c>
      <c r="G9" s="17">
        <f>-61-39.883/60</f>
        <v>-61.66471667</v>
      </c>
      <c r="H9" s="17">
        <f>17+4.51/60</f>
        <v>17.07516667</v>
      </c>
      <c r="I9" s="14" t="s">
        <v>172</v>
      </c>
      <c r="J9" s="14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3">
        <v>44397.0</v>
      </c>
      <c r="B10" s="14" t="s">
        <v>171</v>
      </c>
      <c r="C10" s="14" t="s">
        <v>55</v>
      </c>
      <c r="D10" s="14" t="s">
        <v>62</v>
      </c>
      <c r="E10" s="15">
        <v>2.0</v>
      </c>
      <c r="F10" s="15">
        <v>6.0</v>
      </c>
      <c r="G10" s="17">
        <f>-61-39.898/60</f>
        <v>-61.66496667</v>
      </c>
      <c r="H10" s="17">
        <f>17+4.478/60</f>
        <v>17.07463333</v>
      </c>
      <c r="I10" s="14" t="s">
        <v>172</v>
      </c>
      <c r="J10" s="14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3">
        <v>44397.0</v>
      </c>
      <c r="B11" s="14" t="s">
        <v>171</v>
      </c>
      <c r="C11" s="14" t="s">
        <v>55</v>
      </c>
      <c r="D11" s="14" t="s">
        <v>122</v>
      </c>
      <c r="E11" s="15">
        <v>2.0</v>
      </c>
      <c r="F11" s="15">
        <v>5.0</v>
      </c>
      <c r="G11" s="16">
        <f>-61-39.892/60</f>
        <v>-61.66486667</v>
      </c>
      <c r="H11" s="17">
        <f>17+4.48/60</f>
        <v>17.07466667</v>
      </c>
      <c r="I11" s="14" t="s">
        <v>172</v>
      </c>
      <c r="J11" s="14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8">
        <v>44398.0</v>
      </c>
      <c r="B12" s="19" t="s">
        <v>168</v>
      </c>
      <c r="C12" s="19" t="s">
        <v>25</v>
      </c>
      <c r="D12" s="19" t="s">
        <v>24</v>
      </c>
      <c r="E12" s="20">
        <v>1.0</v>
      </c>
      <c r="F12" s="20">
        <v>4.0</v>
      </c>
      <c r="G12" s="21">
        <v>-61.72996</v>
      </c>
      <c r="H12" s="21">
        <v>17.16702</v>
      </c>
      <c r="I12" s="19" t="s">
        <v>169</v>
      </c>
      <c r="J12" s="1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8">
        <v>44398.0</v>
      </c>
      <c r="B13" s="19" t="s">
        <v>171</v>
      </c>
      <c r="C13" s="19" t="s">
        <v>25</v>
      </c>
      <c r="D13" s="19" t="s">
        <v>27</v>
      </c>
      <c r="E13" s="20" t="s">
        <v>174</v>
      </c>
      <c r="F13" s="20">
        <v>8.0</v>
      </c>
      <c r="G13" s="22">
        <v>-61.73107</v>
      </c>
      <c r="H13" s="21">
        <v>17.16514</v>
      </c>
      <c r="I13" s="19" t="s">
        <v>172</v>
      </c>
      <c r="J13" s="23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3">
        <v>44398.0</v>
      </c>
      <c r="B14" s="14" t="s">
        <v>171</v>
      </c>
      <c r="C14" s="19" t="s">
        <v>25</v>
      </c>
      <c r="D14" s="14" t="s">
        <v>30</v>
      </c>
      <c r="E14" s="15">
        <v>2.0</v>
      </c>
      <c r="F14" s="15">
        <v>11.0</v>
      </c>
      <c r="G14" s="24">
        <v>-61.73129</v>
      </c>
      <c r="H14" s="24">
        <v>17.16578</v>
      </c>
      <c r="I14" s="25" t="s">
        <v>169</v>
      </c>
      <c r="J14" s="26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3">
        <v>44398.0</v>
      </c>
      <c r="B15" s="14" t="s">
        <v>168</v>
      </c>
      <c r="C15" s="14" t="s">
        <v>34</v>
      </c>
      <c r="D15" s="14" t="s">
        <v>33</v>
      </c>
      <c r="E15" s="15">
        <v>2.0</v>
      </c>
      <c r="F15" s="15">
        <v>13.0</v>
      </c>
      <c r="G15" s="24">
        <v>-61.72346</v>
      </c>
      <c r="H15" s="24">
        <v>17.14907</v>
      </c>
      <c r="I15" s="14" t="s">
        <v>169</v>
      </c>
      <c r="J15" s="14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3">
        <v>44398.0</v>
      </c>
      <c r="B16" s="14" t="s">
        <v>171</v>
      </c>
      <c r="C16" s="14" t="s">
        <v>37</v>
      </c>
      <c r="D16" s="14" t="s">
        <v>36</v>
      </c>
      <c r="E16" s="15">
        <v>2.0</v>
      </c>
      <c r="F16" s="15">
        <v>16.0</v>
      </c>
      <c r="G16" s="21">
        <v>-61.72128</v>
      </c>
      <c r="H16" s="21">
        <v>17.13977</v>
      </c>
      <c r="I16" s="14" t="s">
        <v>172</v>
      </c>
      <c r="J16" s="14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3">
        <v>44398.0</v>
      </c>
      <c r="B17" s="14" t="s">
        <v>168</v>
      </c>
      <c r="C17" s="14" t="s">
        <v>34</v>
      </c>
      <c r="D17" s="14" t="s">
        <v>66</v>
      </c>
      <c r="E17" s="15">
        <v>2.0</v>
      </c>
      <c r="F17" s="15">
        <v>12.0</v>
      </c>
      <c r="G17" s="24">
        <v>-61.72344</v>
      </c>
      <c r="H17" s="24">
        <v>17.14898</v>
      </c>
      <c r="I17" s="14" t="s">
        <v>169</v>
      </c>
      <c r="J17" s="14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3">
        <v>44398.0</v>
      </c>
      <c r="B18" s="14" t="s">
        <v>171</v>
      </c>
      <c r="C18" s="14" t="s">
        <v>37</v>
      </c>
      <c r="D18" s="14" t="s">
        <v>68</v>
      </c>
      <c r="E18" s="15">
        <v>2.0</v>
      </c>
      <c r="F18" s="15">
        <v>14.0</v>
      </c>
      <c r="G18" s="15">
        <v>-61.7214</v>
      </c>
      <c r="H18" s="24">
        <v>17.14121</v>
      </c>
      <c r="I18" s="14" t="s">
        <v>169</v>
      </c>
      <c r="J18" s="14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3">
        <v>44398.0</v>
      </c>
      <c r="B19" s="14" t="s">
        <v>171</v>
      </c>
      <c r="C19" s="14" t="s">
        <v>37</v>
      </c>
      <c r="D19" s="14" t="s">
        <v>70</v>
      </c>
      <c r="E19" s="15">
        <v>2.0</v>
      </c>
      <c r="F19" s="15">
        <v>18.0</v>
      </c>
      <c r="G19" s="22">
        <v>-61.72119</v>
      </c>
      <c r="H19" s="22">
        <v>17.13962</v>
      </c>
      <c r="I19" s="14" t="s">
        <v>170</v>
      </c>
      <c r="J19" s="14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3">
        <v>44398.0</v>
      </c>
      <c r="B20" s="14" t="s">
        <v>168</v>
      </c>
      <c r="C20" s="19" t="s">
        <v>25</v>
      </c>
      <c r="D20" s="14" t="s">
        <v>63</v>
      </c>
      <c r="E20" s="15">
        <v>1.0</v>
      </c>
      <c r="F20" s="15">
        <v>5.0</v>
      </c>
      <c r="G20" s="17">
        <v>-61.730005</v>
      </c>
      <c r="H20" s="16">
        <v>17.166993</v>
      </c>
      <c r="I20" s="14" t="s">
        <v>169</v>
      </c>
      <c r="J20" s="27" t="s">
        <v>175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3">
        <v>44398.0</v>
      </c>
      <c r="B21" s="14" t="s">
        <v>171</v>
      </c>
      <c r="C21" s="19" t="s">
        <v>25</v>
      </c>
      <c r="D21" s="14" t="s">
        <v>64</v>
      </c>
      <c r="E21" s="15">
        <v>2.0</v>
      </c>
      <c r="F21" s="15">
        <v>9.0</v>
      </c>
      <c r="G21" s="24">
        <v>-61.73041</v>
      </c>
      <c r="H21" s="24">
        <v>17.16488</v>
      </c>
      <c r="I21" s="14" t="s">
        <v>172</v>
      </c>
      <c r="J21" s="14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3">
        <v>44398.0</v>
      </c>
      <c r="B22" s="14" t="s">
        <v>171</v>
      </c>
      <c r="C22" s="19" t="s">
        <v>25</v>
      </c>
      <c r="D22" s="14" t="s">
        <v>125</v>
      </c>
      <c r="E22" s="15">
        <v>2.0</v>
      </c>
      <c r="F22" s="15">
        <v>10.0</v>
      </c>
      <c r="G22" s="24">
        <v>-61.73036</v>
      </c>
      <c r="H22" s="24">
        <v>17.16483</v>
      </c>
      <c r="I22" s="14" t="s">
        <v>170</v>
      </c>
      <c r="J22" s="14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3">
        <v>44398.0</v>
      </c>
      <c r="B23" s="14" t="s">
        <v>171</v>
      </c>
      <c r="C23" s="14" t="s">
        <v>37</v>
      </c>
      <c r="D23" s="14" t="s">
        <v>126</v>
      </c>
      <c r="E23" s="15">
        <v>2.0</v>
      </c>
      <c r="F23" s="15">
        <v>15.0</v>
      </c>
      <c r="G23" s="24">
        <v>-61.72192</v>
      </c>
      <c r="H23" s="24">
        <v>17.14175</v>
      </c>
      <c r="I23" s="14" t="s">
        <v>172</v>
      </c>
      <c r="J23" s="14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3">
        <v>44398.0</v>
      </c>
      <c r="B24" s="14" t="s">
        <v>171</v>
      </c>
      <c r="C24" s="14" t="s">
        <v>37</v>
      </c>
      <c r="D24" s="14" t="s">
        <v>128</v>
      </c>
      <c r="E24" s="15" t="s">
        <v>174</v>
      </c>
      <c r="F24" s="15">
        <v>17.0</v>
      </c>
      <c r="G24" s="15">
        <v>-61.721907</v>
      </c>
      <c r="H24" s="15">
        <v>17.140289</v>
      </c>
      <c r="I24" s="14" t="s">
        <v>172</v>
      </c>
      <c r="J24" s="28" t="s">
        <v>176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3">
        <v>44399.0</v>
      </c>
      <c r="B25" s="14" t="s">
        <v>171</v>
      </c>
      <c r="C25" s="14" t="s">
        <v>40</v>
      </c>
      <c r="D25" s="14" t="s">
        <v>39</v>
      </c>
      <c r="E25" s="15" t="s">
        <v>177</v>
      </c>
      <c r="F25" s="15">
        <v>6.0</v>
      </c>
      <c r="G25" s="21">
        <v>-61.66287</v>
      </c>
      <c r="H25" s="21">
        <v>17.0655</v>
      </c>
      <c r="I25" s="14" t="s">
        <v>170</v>
      </c>
      <c r="J25" s="14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3">
        <v>44399.0</v>
      </c>
      <c r="B26" s="14" t="s">
        <v>171</v>
      </c>
      <c r="C26" s="14" t="s">
        <v>40</v>
      </c>
      <c r="D26" s="14" t="s">
        <v>71</v>
      </c>
      <c r="E26" s="15" t="s">
        <v>177</v>
      </c>
      <c r="F26" s="15">
        <v>7.0</v>
      </c>
      <c r="G26" s="24">
        <v>-61.662417</v>
      </c>
      <c r="H26" s="15">
        <v>17.065383</v>
      </c>
      <c r="I26" s="14" t="s">
        <v>170</v>
      </c>
      <c r="J26" s="28" t="s">
        <v>178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3">
        <v>44399.0</v>
      </c>
      <c r="B27" s="14" t="s">
        <v>171</v>
      </c>
      <c r="C27" s="14" t="s">
        <v>40</v>
      </c>
      <c r="D27" s="14" t="s">
        <v>74</v>
      </c>
      <c r="E27" s="15" t="s">
        <v>177</v>
      </c>
      <c r="F27" s="15">
        <v>9.0</v>
      </c>
      <c r="G27" s="22">
        <v>-61.66278</v>
      </c>
      <c r="H27" s="21">
        <v>17.06577</v>
      </c>
      <c r="I27" s="14" t="s">
        <v>170</v>
      </c>
      <c r="J27" s="14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3">
        <v>44399.0</v>
      </c>
      <c r="B28" s="14" t="s">
        <v>171</v>
      </c>
      <c r="C28" s="14" t="s">
        <v>40</v>
      </c>
      <c r="D28" s="14" t="s">
        <v>130</v>
      </c>
      <c r="E28" s="15" t="s">
        <v>177</v>
      </c>
      <c r="F28" s="15">
        <v>8.0</v>
      </c>
      <c r="G28" s="21">
        <v>-61.6627</v>
      </c>
      <c r="H28" s="22">
        <v>17.06586</v>
      </c>
      <c r="I28" s="14" t="s">
        <v>169</v>
      </c>
      <c r="J28" s="14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29">
        <v>44404.0</v>
      </c>
      <c r="B29" s="14" t="s">
        <v>171</v>
      </c>
      <c r="C29" s="14" t="s">
        <v>77</v>
      </c>
      <c r="D29" s="14" t="s">
        <v>76</v>
      </c>
      <c r="E29" s="15">
        <v>1.0</v>
      </c>
      <c r="F29" s="15">
        <v>10.0</v>
      </c>
      <c r="G29" s="15">
        <v>-61.66769</v>
      </c>
      <c r="H29" s="15">
        <v>17.05256</v>
      </c>
      <c r="I29" s="14" t="s">
        <v>170</v>
      </c>
      <c r="J29" s="14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29">
        <v>44404.0</v>
      </c>
      <c r="B30" s="14" t="s">
        <v>171</v>
      </c>
      <c r="C30" s="14" t="s">
        <v>77</v>
      </c>
      <c r="D30" s="14" t="s">
        <v>79</v>
      </c>
      <c r="E30" s="15">
        <v>1.0</v>
      </c>
      <c r="F30" s="15">
        <v>11.0</v>
      </c>
      <c r="G30" s="15">
        <v>-61.66991</v>
      </c>
      <c r="H30" s="15">
        <v>17.05228</v>
      </c>
      <c r="I30" s="14" t="s">
        <v>170</v>
      </c>
      <c r="J30" s="14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29">
        <v>44404.0</v>
      </c>
      <c r="B31" s="14" t="s">
        <v>168</v>
      </c>
      <c r="C31" s="14" t="s">
        <v>37</v>
      </c>
      <c r="D31" s="14" t="s">
        <v>81</v>
      </c>
      <c r="E31" s="15">
        <v>1.0</v>
      </c>
      <c r="F31" s="15">
        <v>12.0</v>
      </c>
      <c r="G31" s="15">
        <v>-61.7216</v>
      </c>
      <c r="H31" s="15">
        <v>17.14219</v>
      </c>
      <c r="I31" s="14" t="s">
        <v>170</v>
      </c>
      <c r="J31" s="14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29">
        <v>44404.0</v>
      </c>
      <c r="B32" s="14" t="s">
        <v>168</v>
      </c>
      <c r="C32" s="14" t="s">
        <v>37</v>
      </c>
      <c r="D32" s="14" t="s">
        <v>83</v>
      </c>
      <c r="E32" s="15">
        <v>1.0</v>
      </c>
      <c r="F32" s="15">
        <v>13.0</v>
      </c>
      <c r="G32" s="15">
        <v>-61.7211</v>
      </c>
      <c r="H32" s="15">
        <v>17.1406</v>
      </c>
      <c r="I32" s="14" t="s">
        <v>170</v>
      </c>
      <c r="J32" s="14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29">
        <v>44404.0</v>
      </c>
      <c r="B33" s="14" t="s">
        <v>168</v>
      </c>
      <c r="C33" s="14" t="s">
        <v>37</v>
      </c>
      <c r="D33" s="14" t="s">
        <v>84</v>
      </c>
      <c r="E33" s="15">
        <v>1.0</v>
      </c>
      <c r="F33" s="15">
        <v>16.0</v>
      </c>
      <c r="G33" s="15">
        <v>-61.72181</v>
      </c>
      <c r="H33" s="15">
        <v>17.13997</v>
      </c>
      <c r="I33" s="14" t="s">
        <v>169</v>
      </c>
      <c r="J33" s="14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29">
        <v>44404.0</v>
      </c>
      <c r="B34" s="14" t="s">
        <v>168</v>
      </c>
      <c r="C34" s="14" t="s">
        <v>37</v>
      </c>
      <c r="D34" s="14" t="s">
        <v>85</v>
      </c>
      <c r="E34" s="15">
        <v>1.0</v>
      </c>
      <c r="F34" s="15">
        <v>17.0</v>
      </c>
      <c r="G34" s="15">
        <v>-61.72385</v>
      </c>
      <c r="H34" s="15">
        <v>17.13969</v>
      </c>
      <c r="I34" s="14" t="s">
        <v>169</v>
      </c>
      <c r="J34" s="14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29">
        <v>44404.0</v>
      </c>
      <c r="B35" s="14" t="s">
        <v>168</v>
      </c>
      <c r="C35" s="14" t="s">
        <v>34</v>
      </c>
      <c r="D35" s="14" t="s">
        <v>86</v>
      </c>
      <c r="E35" s="15">
        <v>1.0</v>
      </c>
      <c r="F35" s="15">
        <v>18.0</v>
      </c>
      <c r="G35" s="15">
        <v>-61.723195</v>
      </c>
      <c r="H35" s="15">
        <v>17.148231</v>
      </c>
      <c r="I35" s="14" t="s">
        <v>170</v>
      </c>
      <c r="J35" s="14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29">
        <v>44404.0</v>
      </c>
      <c r="B36" s="14" t="s">
        <v>168</v>
      </c>
      <c r="C36" s="14" t="s">
        <v>34</v>
      </c>
      <c r="D36" s="14" t="s">
        <v>87</v>
      </c>
      <c r="E36" s="15">
        <v>1.0</v>
      </c>
      <c r="F36" s="15">
        <v>19.0</v>
      </c>
      <c r="G36" s="15">
        <v>-61.723116</v>
      </c>
      <c r="H36" s="15">
        <v>17.147896</v>
      </c>
      <c r="I36" s="14" t="s">
        <v>170</v>
      </c>
      <c r="J36" s="14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29">
        <v>44404.0</v>
      </c>
      <c r="B37" s="14" t="s">
        <v>168</v>
      </c>
      <c r="C37" s="14" t="s">
        <v>34</v>
      </c>
      <c r="D37" s="14" t="s">
        <v>88</v>
      </c>
      <c r="E37" s="15">
        <v>1.0</v>
      </c>
      <c r="F37" s="15">
        <v>21.0</v>
      </c>
      <c r="G37" s="15">
        <v>-61.72286</v>
      </c>
      <c r="H37" s="15">
        <v>17.14703</v>
      </c>
      <c r="I37" s="14" t="s">
        <v>170</v>
      </c>
      <c r="J37" s="14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29">
        <v>44405.0</v>
      </c>
      <c r="B38" s="14" t="s">
        <v>168</v>
      </c>
      <c r="C38" s="14" t="s">
        <v>37</v>
      </c>
      <c r="D38" s="14" t="s">
        <v>42</v>
      </c>
      <c r="E38" s="15">
        <v>1.0</v>
      </c>
      <c r="F38" s="15">
        <v>14.0</v>
      </c>
      <c r="G38" s="15">
        <v>-61.7209</v>
      </c>
      <c r="H38" s="15">
        <v>17.14007</v>
      </c>
      <c r="I38" s="14" t="s">
        <v>169</v>
      </c>
      <c r="J38" s="14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29">
        <v>44405.0</v>
      </c>
      <c r="B39" s="14" t="s">
        <v>168</v>
      </c>
      <c r="C39" s="14" t="s">
        <v>37</v>
      </c>
      <c r="D39" s="14" t="s">
        <v>132</v>
      </c>
      <c r="E39" s="15">
        <v>1.0</v>
      </c>
      <c r="F39" s="15">
        <v>15.0</v>
      </c>
      <c r="G39" s="15">
        <v>-61.72078</v>
      </c>
      <c r="H39" s="15">
        <v>17.14029</v>
      </c>
      <c r="I39" s="14" t="s">
        <v>169</v>
      </c>
      <c r="J39" s="14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29">
        <v>44405.0</v>
      </c>
      <c r="B40" s="14" t="s">
        <v>168</v>
      </c>
      <c r="C40" s="14" t="s">
        <v>34</v>
      </c>
      <c r="D40" s="14" t="s">
        <v>134</v>
      </c>
      <c r="E40" s="15">
        <v>1.0</v>
      </c>
      <c r="F40" s="15">
        <v>20.0</v>
      </c>
      <c r="G40" s="15">
        <v>-61.72285</v>
      </c>
      <c r="H40" s="15">
        <v>17.14704</v>
      </c>
      <c r="I40" s="14" t="s">
        <v>169</v>
      </c>
      <c r="J40" s="14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30">
        <v>44502.0</v>
      </c>
      <c r="B41" s="14" t="s">
        <v>168</v>
      </c>
      <c r="C41" s="14" t="s">
        <v>37</v>
      </c>
      <c r="D41" s="14" t="s">
        <v>91</v>
      </c>
      <c r="E41" s="15">
        <v>1.0</v>
      </c>
      <c r="F41" s="15">
        <v>22.0</v>
      </c>
      <c r="G41" s="15">
        <v>-61.721393</v>
      </c>
      <c r="H41" s="15">
        <v>17.139911</v>
      </c>
      <c r="I41" s="14" t="s">
        <v>169</v>
      </c>
      <c r="J41" s="14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30">
        <v>44503.0</v>
      </c>
      <c r="B42" s="14" t="s">
        <v>168</v>
      </c>
      <c r="C42" s="14" t="s">
        <v>40</v>
      </c>
      <c r="D42" s="14" t="s">
        <v>92</v>
      </c>
      <c r="E42" s="14" t="s">
        <v>179</v>
      </c>
      <c r="F42" s="15">
        <v>1.0</v>
      </c>
      <c r="G42" s="15">
        <v>-61.662967</v>
      </c>
      <c r="H42" s="15">
        <v>17.06555</v>
      </c>
      <c r="I42" s="14" t="s">
        <v>170</v>
      </c>
      <c r="J42" s="28" t="s">
        <v>180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30">
        <v>44510.0</v>
      </c>
      <c r="B43" s="14" t="s">
        <v>168</v>
      </c>
      <c r="C43" s="31" t="s">
        <v>181</v>
      </c>
      <c r="D43" s="14" t="s">
        <v>136</v>
      </c>
      <c r="E43" s="15">
        <v>1.0</v>
      </c>
      <c r="F43" s="15">
        <v>24.0</v>
      </c>
      <c r="G43" s="15">
        <v>-61.721875</v>
      </c>
      <c r="H43" s="15">
        <v>17.13665</v>
      </c>
      <c r="I43" s="14" t="s">
        <v>169</v>
      </c>
      <c r="J43" s="14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30">
        <v>44510.0</v>
      </c>
      <c r="B44" s="14" t="s">
        <v>168</v>
      </c>
      <c r="C44" s="31" t="s">
        <v>181</v>
      </c>
      <c r="D44" s="14" t="s">
        <v>94</v>
      </c>
      <c r="E44" s="15">
        <v>1.0</v>
      </c>
      <c r="F44" s="15">
        <v>25.0</v>
      </c>
      <c r="G44" s="15">
        <v>-61.719345</v>
      </c>
      <c r="H44" s="15">
        <v>17.137205</v>
      </c>
      <c r="I44" s="14" t="s">
        <v>170</v>
      </c>
      <c r="J44" s="14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30">
        <v>44510.0</v>
      </c>
      <c r="B45" s="14" t="s">
        <v>168</v>
      </c>
      <c r="C45" s="14" t="s">
        <v>37</v>
      </c>
      <c r="D45" s="14" t="s">
        <v>48</v>
      </c>
      <c r="E45" s="15">
        <v>1.0</v>
      </c>
      <c r="F45" s="15">
        <v>26.0</v>
      </c>
      <c r="G45" s="15">
        <v>-61.721773</v>
      </c>
      <c r="H45" s="15">
        <v>17.140118</v>
      </c>
      <c r="I45" s="14" t="s">
        <v>172</v>
      </c>
      <c r="J45" s="14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30">
        <v>44527.0</v>
      </c>
      <c r="B46" s="14" t="s">
        <v>168</v>
      </c>
      <c r="C46" s="14" t="s">
        <v>140</v>
      </c>
      <c r="D46" s="14" t="s">
        <v>153</v>
      </c>
      <c r="E46" s="20">
        <v>2.0</v>
      </c>
      <c r="F46" s="20">
        <v>25.0</v>
      </c>
      <c r="G46" s="20">
        <v>-61.664547</v>
      </c>
      <c r="H46" s="20">
        <v>17.068219</v>
      </c>
      <c r="I46" s="14" t="s">
        <v>169</v>
      </c>
      <c r="J46" s="14" t="s">
        <v>182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30">
        <v>44527.0</v>
      </c>
      <c r="B47" s="14" t="s">
        <v>168</v>
      </c>
      <c r="C47" s="14" t="s">
        <v>140</v>
      </c>
      <c r="D47" s="14" t="s">
        <v>154</v>
      </c>
      <c r="E47" s="20">
        <v>2.0</v>
      </c>
      <c r="F47" s="20">
        <v>21.0</v>
      </c>
      <c r="G47" s="20">
        <v>-61.665175</v>
      </c>
      <c r="H47" s="20">
        <v>17.069112</v>
      </c>
      <c r="I47" s="14" t="s">
        <v>169</v>
      </c>
      <c r="J47" s="14" t="s">
        <v>183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32">
        <v>44586.0</v>
      </c>
      <c r="B48" s="14" t="s">
        <v>168</v>
      </c>
      <c r="C48" s="14" t="s">
        <v>55</v>
      </c>
      <c r="D48" s="14" t="s">
        <v>137</v>
      </c>
      <c r="E48" s="14" t="s">
        <v>179</v>
      </c>
      <c r="F48" s="15">
        <v>2.0</v>
      </c>
      <c r="G48" s="15">
        <v>-61.674076</v>
      </c>
      <c r="H48" s="15">
        <v>17.090857</v>
      </c>
      <c r="I48" s="14" t="s">
        <v>169</v>
      </c>
      <c r="J48" s="27" t="s">
        <v>184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32">
        <v>44586.0</v>
      </c>
      <c r="B49" s="14" t="s">
        <v>168</v>
      </c>
      <c r="C49" s="14" t="s">
        <v>55</v>
      </c>
      <c r="D49" s="14" t="s">
        <v>155</v>
      </c>
      <c r="E49" s="14" t="s">
        <v>179</v>
      </c>
      <c r="F49" s="15">
        <v>3.0</v>
      </c>
      <c r="G49" s="15">
        <v>-61.675178</v>
      </c>
      <c r="H49" s="15">
        <v>17.090285</v>
      </c>
      <c r="I49" s="14" t="s">
        <v>169</v>
      </c>
      <c r="J49" s="27" t="s">
        <v>184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33">
        <v>44856.0</v>
      </c>
      <c r="B50" s="31" t="s">
        <v>185</v>
      </c>
      <c r="C50" s="31" t="s">
        <v>34</v>
      </c>
      <c r="D50" s="31" t="s">
        <v>186</v>
      </c>
      <c r="E50" s="34"/>
      <c r="F50" s="34"/>
      <c r="G50" s="34"/>
      <c r="H50" s="34"/>
      <c r="I50" s="14" t="s">
        <v>172</v>
      </c>
      <c r="J50" s="31" t="s">
        <v>187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33">
        <v>44856.0</v>
      </c>
      <c r="B51" s="31" t="s">
        <v>185</v>
      </c>
      <c r="C51" s="31" t="s">
        <v>34</v>
      </c>
      <c r="D51" s="31" t="s">
        <v>96</v>
      </c>
      <c r="E51" s="31">
        <v>1.0</v>
      </c>
      <c r="F51" s="31">
        <v>58.0</v>
      </c>
      <c r="G51" s="35">
        <v>-61.741375</v>
      </c>
      <c r="H51" s="35">
        <v>17.155647</v>
      </c>
      <c r="I51" s="14" t="s">
        <v>172</v>
      </c>
      <c r="J51" s="31" t="s">
        <v>187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29">
        <v>44975.0</v>
      </c>
      <c r="B52" s="14" t="s">
        <v>188</v>
      </c>
      <c r="C52" s="14" t="s">
        <v>55</v>
      </c>
      <c r="D52" s="14" t="s">
        <v>156</v>
      </c>
      <c r="E52" s="31">
        <v>1.0</v>
      </c>
      <c r="F52" s="31">
        <v>144.0</v>
      </c>
      <c r="G52" s="35">
        <v>-61.66829</v>
      </c>
      <c r="H52" s="35">
        <v>17.075518</v>
      </c>
      <c r="I52" s="14" t="s">
        <v>189</v>
      </c>
      <c r="J52" s="14" t="s">
        <v>190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29">
        <v>44975.0</v>
      </c>
      <c r="B53" s="14" t="s">
        <v>188</v>
      </c>
      <c r="C53" s="14" t="s">
        <v>55</v>
      </c>
      <c r="D53" s="14" t="s">
        <v>146</v>
      </c>
      <c r="E53" s="31">
        <v>1.0</v>
      </c>
      <c r="F53" s="31">
        <v>145.0</v>
      </c>
      <c r="G53" s="35">
        <v>-61.668307</v>
      </c>
      <c r="H53" s="35">
        <v>17.075544</v>
      </c>
      <c r="I53" s="14" t="s">
        <v>191</v>
      </c>
      <c r="J53" s="14" t="s">
        <v>192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29">
        <v>44975.0</v>
      </c>
      <c r="B54" s="14" t="s">
        <v>188</v>
      </c>
      <c r="C54" s="14" t="s">
        <v>55</v>
      </c>
      <c r="D54" s="14" t="s">
        <v>148</v>
      </c>
      <c r="E54" s="31">
        <v>1.0</v>
      </c>
      <c r="F54" s="31">
        <v>146.0</v>
      </c>
      <c r="G54" s="35">
        <v>-61.668341</v>
      </c>
      <c r="H54" s="35">
        <v>17.075454</v>
      </c>
      <c r="I54" s="14" t="s">
        <v>189</v>
      </c>
      <c r="J54" s="14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29">
        <v>44975.0</v>
      </c>
      <c r="B55" s="14" t="s">
        <v>188</v>
      </c>
      <c r="C55" s="14" t="s">
        <v>55</v>
      </c>
      <c r="D55" s="14" t="s">
        <v>138</v>
      </c>
      <c r="E55" s="31">
        <v>1.0</v>
      </c>
      <c r="F55" s="31">
        <v>147.0</v>
      </c>
      <c r="G55" s="35">
        <v>-61.668449</v>
      </c>
      <c r="H55" s="35">
        <v>17.075836</v>
      </c>
      <c r="I55" s="14" t="s">
        <v>189</v>
      </c>
      <c r="J55" s="14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29">
        <v>44975.0</v>
      </c>
      <c r="B56" s="14" t="s">
        <v>188</v>
      </c>
      <c r="C56" s="14" t="s">
        <v>55</v>
      </c>
      <c r="D56" s="14" t="s">
        <v>143</v>
      </c>
      <c r="E56" s="31">
        <v>1.0</v>
      </c>
      <c r="F56" s="31">
        <v>148.0</v>
      </c>
      <c r="G56" s="35">
        <v>-61.668515</v>
      </c>
      <c r="H56" s="35">
        <v>17.075835</v>
      </c>
      <c r="I56" s="14" t="s">
        <v>189</v>
      </c>
      <c r="J56" s="14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29">
        <v>44976.0</v>
      </c>
      <c r="B57" s="14" t="s">
        <v>193</v>
      </c>
      <c r="C57" s="14" t="s">
        <v>140</v>
      </c>
      <c r="D57" s="14" t="s">
        <v>149</v>
      </c>
      <c r="E57" s="31">
        <v>1.0</v>
      </c>
      <c r="F57" s="31">
        <v>151.0</v>
      </c>
      <c r="G57" s="35">
        <v>-61.664145</v>
      </c>
      <c r="H57" s="35">
        <v>17.067712</v>
      </c>
      <c r="I57" s="14"/>
      <c r="J57" s="14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29">
        <v>44976.0</v>
      </c>
      <c r="B58" s="14" t="s">
        <v>193</v>
      </c>
      <c r="C58" s="14" t="s">
        <v>140</v>
      </c>
      <c r="D58" s="14" t="s">
        <v>139</v>
      </c>
      <c r="E58" s="31">
        <v>1.0</v>
      </c>
      <c r="F58" s="31">
        <v>152.0</v>
      </c>
      <c r="G58" s="35">
        <v>-61.664182</v>
      </c>
      <c r="H58" s="35">
        <v>17.067625</v>
      </c>
      <c r="I58" s="14"/>
      <c r="J58" s="14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29">
        <v>44976.0</v>
      </c>
      <c r="B59" s="14" t="s">
        <v>193</v>
      </c>
      <c r="C59" s="14" t="s">
        <v>140</v>
      </c>
      <c r="D59" s="14" t="s">
        <v>145</v>
      </c>
      <c r="E59" s="31">
        <v>1.0</v>
      </c>
      <c r="F59" s="31">
        <v>153.0</v>
      </c>
      <c r="G59" s="35">
        <v>-61.664362</v>
      </c>
      <c r="H59" s="35">
        <v>17.067501</v>
      </c>
      <c r="I59" s="14"/>
      <c r="J59" s="14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29">
        <v>44976.0</v>
      </c>
      <c r="B60" s="14" t="s">
        <v>193</v>
      </c>
      <c r="C60" s="14" t="s">
        <v>140</v>
      </c>
      <c r="D60" s="14" t="s">
        <v>157</v>
      </c>
      <c r="E60" s="31">
        <v>1.0</v>
      </c>
      <c r="F60" s="31">
        <v>154.0</v>
      </c>
      <c r="G60" s="35">
        <v>-61.664298</v>
      </c>
      <c r="H60" s="35">
        <v>17.067615</v>
      </c>
      <c r="I60" s="14"/>
      <c r="J60" s="14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29">
        <v>44976.0</v>
      </c>
      <c r="B61" s="14" t="s">
        <v>193</v>
      </c>
      <c r="C61" s="14" t="s">
        <v>140</v>
      </c>
      <c r="D61" s="14" t="s">
        <v>147</v>
      </c>
      <c r="E61" s="31">
        <v>1.0</v>
      </c>
      <c r="F61" s="31">
        <v>156.0</v>
      </c>
      <c r="G61" s="35">
        <v>-61.664259</v>
      </c>
      <c r="H61" s="35">
        <v>17.067682</v>
      </c>
      <c r="I61" s="14"/>
      <c r="J61" s="14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29">
        <v>44976.0</v>
      </c>
      <c r="B62" s="14" t="s">
        <v>193</v>
      </c>
      <c r="C62" s="14" t="s">
        <v>140</v>
      </c>
      <c r="D62" s="14" t="s">
        <v>144</v>
      </c>
      <c r="E62" s="31">
        <v>1.0</v>
      </c>
      <c r="F62" s="31">
        <v>155.0</v>
      </c>
      <c r="G62" s="35">
        <v>-61.664284</v>
      </c>
      <c r="H62" s="35">
        <v>17.068005</v>
      </c>
      <c r="I62" s="14"/>
      <c r="J62" s="14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33">
        <v>44977.0</v>
      </c>
      <c r="B63" s="14" t="s">
        <v>193</v>
      </c>
      <c r="C63" s="31" t="s">
        <v>142</v>
      </c>
      <c r="D63" s="31" t="s">
        <v>141</v>
      </c>
      <c r="E63" s="31">
        <v>1.0</v>
      </c>
      <c r="F63" s="31">
        <v>157.0</v>
      </c>
      <c r="G63" s="35">
        <v>-61.761182</v>
      </c>
      <c r="H63" s="35">
        <v>17.144964</v>
      </c>
      <c r="I63" s="14"/>
      <c r="J63" s="14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33">
        <v>44977.0</v>
      </c>
      <c r="B64" s="14" t="s">
        <v>193</v>
      </c>
      <c r="C64" s="31" t="s">
        <v>142</v>
      </c>
      <c r="D64" s="31" t="s">
        <v>150</v>
      </c>
      <c r="E64" s="31" t="s">
        <v>194</v>
      </c>
      <c r="F64" s="31" t="s">
        <v>194</v>
      </c>
      <c r="G64" s="31">
        <v>-61.761108</v>
      </c>
      <c r="H64" s="31">
        <v>17.145118</v>
      </c>
      <c r="I64" s="14"/>
      <c r="J64" s="14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33">
        <v>44977.0</v>
      </c>
      <c r="B65" s="14" t="s">
        <v>193</v>
      </c>
      <c r="C65" s="31" t="s">
        <v>152</v>
      </c>
      <c r="D65" s="31" t="s">
        <v>151</v>
      </c>
      <c r="E65" s="31">
        <v>1.0</v>
      </c>
      <c r="F65" s="31">
        <v>158.0</v>
      </c>
      <c r="G65" s="35">
        <v>-61.741375</v>
      </c>
      <c r="H65" s="35">
        <v>17.155647</v>
      </c>
      <c r="I65" s="14"/>
      <c r="J65" s="14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33">
        <v>44977.0</v>
      </c>
      <c r="B66" s="14" t="s">
        <v>193</v>
      </c>
      <c r="C66" s="31" t="s">
        <v>152</v>
      </c>
      <c r="D66" s="31" t="s">
        <v>158</v>
      </c>
      <c r="E66" s="31">
        <v>1.0</v>
      </c>
      <c r="F66" s="31">
        <v>159.0</v>
      </c>
      <c r="G66" s="35">
        <v>-61.741356</v>
      </c>
      <c r="H66" s="35">
        <v>17.15552</v>
      </c>
      <c r="I66" s="14"/>
      <c r="J66" s="14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36">
        <v>45009.0</v>
      </c>
      <c r="B67" s="37" t="s">
        <v>173</v>
      </c>
      <c r="C67" s="37" t="s">
        <v>46</v>
      </c>
      <c r="D67" s="37" t="s">
        <v>45</v>
      </c>
      <c r="E67" s="37">
        <v>2.0</v>
      </c>
      <c r="F67" s="37">
        <v>90.0</v>
      </c>
      <c r="G67" s="35">
        <v>-61.737524</v>
      </c>
      <c r="H67" s="35">
        <v>17.002958</v>
      </c>
      <c r="I67" s="37" t="s">
        <v>195</v>
      </c>
      <c r="J67" s="38"/>
    </row>
    <row r="68">
      <c r="A68" s="36">
        <v>45009.0</v>
      </c>
      <c r="B68" s="37" t="s">
        <v>173</v>
      </c>
      <c r="C68" s="37" t="s">
        <v>46</v>
      </c>
      <c r="D68" s="37" t="s">
        <v>102</v>
      </c>
      <c r="E68" s="37">
        <v>2.0</v>
      </c>
      <c r="F68" s="37">
        <v>91.0</v>
      </c>
      <c r="G68" s="35">
        <v>-61.737698</v>
      </c>
      <c r="H68" s="35">
        <v>17.002394</v>
      </c>
      <c r="I68" s="37" t="s">
        <v>172</v>
      </c>
      <c r="J68" s="38"/>
    </row>
    <row r="69">
      <c r="A69" s="36">
        <v>45009.0</v>
      </c>
      <c r="B69" s="37" t="s">
        <v>173</v>
      </c>
      <c r="C69" s="37" t="s">
        <v>46</v>
      </c>
      <c r="D69" s="37" t="s">
        <v>97</v>
      </c>
      <c r="E69" s="37">
        <v>2.0</v>
      </c>
      <c r="F69" s="37">
        <v>92.0</v>
      </c>
      <c r="G69" s="35">
        <v>-61.737383</v>
      </c>
      <c r="H69" s="35">
        <v>17.002581</v>
      </c>
      <c r="I69" s="37" t="s">
        <v>195</v>
      </c>
      <c r="J69" s="38"/>
    </row>
    <row r="70">
      <c r="A70" s="36">
        <v>45009.0</v>
      </c>
      <c r="B70" s="37" t="s">
        <v>173</v>
      </c>
      <c r="C70" s="37" t="s">
        <v>100</v>
      </c>
      <c r="D70" s="37" t="s">
        <v>99</v>
      </c>
      <c r="E70" s="37">
        <v>2.0</v>
      </c>
      <c r="F70" s="37">
        <v>93.0</v>
      </c>
      <c r="G70" s="35">
        <v>-61.768607</v>
      </c>
      <c r="H70" s="35">
        <v>17.002317</v>
      </c>
      <c r="I70" s="37" t="s">
        <v>195</v>
      </c>
      <c r="J70" s="38"/>
    </row>
    <row r="71">
      <c r="A71" s="36">
        <v>45009.0</v>
      </c>
      <c r="B71" s="37" t="s">
        <v>173</v>
      </c>
      <c r="C71" s="37" t="s">
        <v>100</v>
      </c>
      <c r="D71" s="37" t="s">
        <v>101</v>
      </c>
      <c r="E71" s="37">
        <v>2.0</v>
      </c>
      <c r="F71" s="37">
        <v>94.0</v>
      </c>
      <c r="G71" s="35">
        <v>-61.768481</v>
      </c>
      <c r="H71" s="35">
        <v>17.002368</v>
      </c>
      <c r="I71" s="37" t="s">
        <v>195</v>
      </c>
      <c r="J71" s="38"/>
    </row>
    <row r="72">
      <c r="A72" s="36">
        <v>45028.0</v>
      </c>
      <c r="B72" s="39" t="s">
        <v>196</v>
      </c>
      <c r="C72" s="37" t="s">
        <v>100</v>
      </c>
      <c r="D72" s="37" t="s">
        <v>104</v>
      </c>
      <c r="E72" s="37">
        <v>2.0</v>
      </c>
      <c r="F72" s="37">
        <v>99.0</v>
      </c>
      <c r="G72" s="35">
        <v>-61.767806</v>
      </c>
      <c r="H72" s="35">
        <v>17.002914</v>
      </c>
      <c r="I72" s="37" t="s">
        <v>195</v>
      </c>
      <c r="J72" s="38"/>
    </row>
    <row r="73">
      <c r="A73" s="36">
        <v>45028.0</v>
      </c>
      <c r="B73" s="39" t="s">
        <v>196</v>
      </c>
      <c r="C73" s="37" t="s">
        <v>100</v>
      </c>
      <c r="D73" s="37" t="s">
        <v>106</v>
      </c>
      <c r="E73" s="37">
        <v>2.0</v>
      </c>
      <c r="F73" s="37">
        <v>100.0</v>
      </c>
      <c r="G73" s="35">
        <v>-61.766183</v>
      </c>
      <c r="H73" s="35">
        <v>17.003621</v>
      </c>
      <c r="I73" s="37" t="s">
        <v>195</v>
      </c>
      <c r="J73" s="38"/>
    </row>
    <row r="74">
      <c r="A74" s="36">
        <v>45028.0</v>
      </c>
      <c r="B74" s="39" t="s">
        <v>196</v>
      </c>
      <c r="C74" s="37" t="s">
        <v>100</v>
      </c>
      <c r="D74" s="37" t="s">
        <v>108</v>
      </c>
      <c r="E74" s="37">
        <v>2.0</v>
      </c>
      <c r="F74" s="37">
        <v>101.0</v>
      </c>
      <c r="G74" s="35">
        <v>-61.766941</v>
      </c>
      <c r="H74" s="35">
        <v>17.003168</v>
      </c>
      <c r="I74" s="37" t="s">
        <v>195</v>
      </c>
      <c r="J74" s="38"/>
    </row>
    <row r="75">
      <c r="A75" s="36">
        <v>45028.0</v>
      </c>
      <c r="B75" s="39" t="s">
        <v>197</v>
      </c>
      <c r="C75" s="37" t="s">
        <v>110</v>
      </c>
      <c r="D75" s="37" t="s">
        <v>109</v>
      </c>
      <c r="E75" s="40"/>
      <c r="F75" s="40"/>
      <c r="G75" s="40"/>
      <c r="H75" s="40"/>
      <c r="I75" s="37" t="s">
        <v>195</v>
      </c>
      <c r="J75" s="37" t="s">
        <v>198</v>
      </c>
    </row>
    <row r="76">
      <c r="A76" s="36">
        <v>45034.0</v>
      </c>
      <c r="B76" s="37" t="s">
        <v>199</v>
      </c>
      <c r="C76" s="37" t="s">
        <v>113</v>
      </c>
      <c r="D76" s="37" t="s">
        <v>112</v>
      </c>
      <c r="E76" s="37">
        <v>2.0</v>
      </c>
      <c r="F76" s="37">
        <v>102.0</v>
      </c>
      <c r="G76" s="35">
        <v>-61.677369</v>
      </c>
      <c r="H76" s="35">
        <v>17.102275</v>
      </c>
      <c r="I76" s="37" t="s">
        <v>195</v>
      </c>
      <c r="J76" s="38"/>
    </row>
    <row r="77">
      <c r="A77" s="36">
        <v>45034.0</v>
      </c>
      <c r="B77" s="37" t="s">
        <v>199</v>
      </c>
      <c r="C77" s="37" t="s">
        <v>103</v>
      </c>
      <c r="D77" s="37" t="s">
        <v>115</v>
      </c>
      <c r="E77" s="37">
        <v>2.0</v>
      </c>
      <c r="F77" s="37">
        <v>103.0</v>
      </c>
      <c r="G77" s="35">
        <v>-61.694696</v>
      </c>
      <c r="H77" s="35">
        <v>17.11409</v>
      </c>
      <c r="I77" s="37" t="s">
        <v>195</v>
      </c>
      <c r="J77" s="38"/>
    </row>
    <row r="78">
      <c r="A78" s="36">
        <v>45034.0</v>
      </c>
      <c r="B78" s="37" t="s">
        <v>199</v>
      </c>
      <c r="C78" s="37" t="s">
        <v>103</v>
      </c>
      <c r="D78" s="37" t="s">
        <v>117</v>
      </c>
      <c r="E78" s="37">
        <v>2.0</v>
      </c>
      <c r="F78" s="37">
        <v>104.0</v>
      </c>
      <c r="G78" s="35">
        <v>-61.695376</v>
      </c>
      <c r="H78" s="35">
        <v>17.114394</v>
      </c>
      <c r="I78" s="37" t="s">
        <v>195</v>
      </c>
      <c r="J78" s="38"/>
    </row>
    <row r="79">
      <c r="A79" s="36">
        <v>45036.0</v>
      </c>
      <c r="B79" s="37" t="s">
        <v>200</v>
      </c>
      <c r="C79" s="37" t="s">
        <v>103</v>
      </c>
      <c r="D79" s="37" t="s">
        <v>118</v>
      </c>
      <c r="E79" s="37">
        <v>2.0</v>
      </c>
      <c r="F79" s="37">
        <v>105.0</v>
      </c>
      <c r="G79" s="35">
        <v>-61.694751</v>
      </c>
      <c r="H79" s="35">
        <v>17.114915</v>
      </c>
      <c r="I79" s="37" t="s">
        <v>195</v>
      </c>
      <c r="J79" s="38"/>
    </row>
    <row r="80">
      <c r="A80" s="36">
        <v>45036.0</v>
      </c>
      <c r="B80" s="37" t="s">
        <v>200</v>
      </c>
      <c r="C80" s="37" t="s">
        <v>103</v>
      </c>
      <c r="D80" s="37" t="s">
        <v>102</v>
      </c>
      <c r="E80" s="37">
        <v>2.0</v>
      </c>
      <c r="F80" s="37">
        <v>106.0</v>
      </c>
      <c r="G80" s="35">
        <v>-61.69426</v>
      </c>
      <c r="H80" s="35">
        <v>17.114402</v>
      </c>
      <c r="I80" s="37" t="s">
        <v>195</v>
      </c>
      <c r="J80" s="38"/>
    </row>
    <row r="81">
      <c r="A81" s="41">
        <v>45036.0</v>
      </c>
      <c r="B81" s="42" t="s">
        <v>200</v>
      </c>
      <c r="C81" s="42" t="s">
        <v>121</v>
      </c>
      <c r="D81" s="42" t="s">
        <v>201</v>
      </c>
      <c r="E81" s="42">
        <v>2.0</v>
      </c>
      <c r="F81" s="42">
        <v>107.0</v>
      </c>
      <c r="G81" s="43">
        <v>-61.673054</v>
      </c>
      <c r="H81" s="43">
        <v>17.092099</v>
      </c>
      <c r="I81" s="42" t="s">
        <v>195</v>
      </c>
      <c r="J81" s="42" t="s">
        <v>202</v>
      </c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>
      <c r="A82" s="36">
        <v>45036.0</v>
      </c>
      <c r="B82" s="37" t="s">
        <v>200</v>
      </c>
      <c r="C82" s="37" t="s">
        <v>121</v>
      </c>
      <c r="D82" s="37" t="s">
        <v>120</v>
      </c>
      <c r="E82" s="37">
        <v>2.0</v>
      </c>
      <c r="F82" s="37">
        <v>108.0</v>
      </c>
      <c r="G82" s="35">
        <v>-61.673325</v>
      </c>
      <c r="H82" s="35">
        <v>17.09219</v>
      </c>
      <c r="I82" s="37" t="s">
        <v>195</v>
      </c>
      <c r="J82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</row>
    <row r="1001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</row>
    <row r="1002">
      <c r="A1002" s="38"/>
      <c r="B1002" s="38"/>
      <c r="C1002" s="38"/>
      <c r="D1002" s="38"/>
      <c r="E1002" s="38"/>
      <c r="F1002" s="38"/>
      <c r="G1002" s="38"/>
      <c r="H1002" s="38"/>
      <c r="I1002" s="38"/>
      <c r="J1002" s="38"/>
    </row>
    <row r="1003">
      <c r="A1003" s="38"/>
      <c r="B1003" s="38"/>
      <c r="C1003" s="38"/>
      <c r="D1003" s="38"/>
      <c r="E1003" s="38"/>
      <c r="F1003" s="38"/>
      <c r="G1003" s="38"/>
      <c r="H1003" s="38"/>
      <c r="I1003" s="38"/>
      <c r="J1003" s="38"/>
    </row>
    <row r="1004">
      <c r="A1004" s="38"/>
      <c r="B1004" s="38"/>
      <c r="C1004" s="38"/>
      <c r="D1004" s="38"/>
      <c r="E1004" s="38"/>
      <c r="F1004" s="38"/>
      <c r="G1004" s="38"/>
      <c r="H1004" s="38"/>
      <c r="I1004" s="38"/>
      <c r="J1004" s="38"/>
    </row>
    <row r="1005">
      <c r="A1005" s="38"/>
      <c r="B1005" s="38"/>
      <c r="C1005" s="38"/>
      <c r="D1005" s="38"/>
      <c r="E1005" s="38"/>
      <c r="F1005" s="38"/>
      <c r="G1005" s="38"/>
      <c r="H1005" s="38"/>
      <c r="I1005" s="38"/>
      <c r="J1005" s="38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39"/>
      <c r="B1" s="39"/>
      <c r="C1" s="39"/>
      <c r="D1" s="39" t="s">
        <v>203</v>
      </c>
    </row>
    <row r="2">
      <c r="A2" s="39" t="s">
        <v>204</v>
      </c>
      <c r="B2" s="39" t="s">
        <v>205</v>
      </c>
      <c r="C2" s="39" t="s">
        <v>206</v>
      </c>
      <c r="D2" s="39" t="s">
        <v>207</v>
      </c>
      <c r="E2" s="39" t="s">
        <v>208</v>
      </c>
      <c r="F2" s="39" t="s">
        <v>209</v>
      </c>
    </row>
    <row r="3">
      <c r="A3" s="39" t="s">
        <v>210</v>
      </c>
      <c r="B3" s="39" t="s">
        <v>73</v>
      </c>
      <c r="C3" s="39" t="s">
        <v>24</v>
      </c>
      <c r="D3" s="39">
        <v>50.0</v>
      </c>
      <c r="E3" s="39">
        <v>49.0</v>
      </c>
      <c r="F3" s="45">
        <f t="shared" ref="F3:F68" si="1">E3/D3</f>
        <v>0.98</v>
      </c>
    </row>
    <row r="4">
      <c r="A4" s="39" t="s">
        <v>210</v>
      </c>
      <c r="B4" s="39" t="s">
        <v>211</v>
      </c>
      <c r="C4" s="39" t="s">
        <v>24</v>
      </c>
      <c r="D4" s="39">
        <v>38.0</v>
      </c>
      <c r="E4" s="39">
        <v>30.0</v>
      </c>
      <c r="F4" s="45">
        <f t="shared" si="1"/>
        <v>0.7894736842</v>
      </c>
    </row>
    <row r="5">
      <c r="A5" s="39" t="s">
        <v>210</v>
      </c>
      <c r="B5" s="39" t="s">
        <v>212</v>
      </c>
      <c r="C5" s="39" t="s">
        <v>42</v>
      </c>
      <c r="D5" s="39">
        <v>37.0</v>
      </c>
      <c r="E5" s="39">
        <v>34.0</v>
      </c>
      <c r="F5" s="45">
        <f t="shared" si="1"/>
        <v>0.9189189189</v>
      </c>
    </row>
    <row r="6">
      <c r="A6" s="39" t="s">
        <v>210</v>
      </c>
      <c r="B6" s="39" t="s">
        <v>23</v>
      </c>
      <c r="C6" s="39" t="s">
        <v>201</v>
      </c>
      <c r="D6" s="39">
        <v>17.0</v>
      </c>
      <c r="E6" s="39">
        <v>18.0</v>
      </c>
      <c r="F6" s="45">
        <f t="shared" si="1"/>
        <v>1.058823529</v>
      </c>
    </row>
    <row r="7">
      <c r="A7" s="39" t="s">
        <v>210</v>
      </c>
      <c r="B7" s="39" t="s">
        <v>35</v>
      </c>
      <c r="C7" s="39" t="s">
        <v>33</v>
      </c>
      <c r="D7" s="39">
        <v>21.0</v>
      </c>
      <c r="E7" s="39">
        <v>16.0</v>
      </c>
      <c r="F7" s="45">
        <f t="shared" si="1"/>
        <v>0.7619047619</v>
      </c>
    </row>
    <row r="8">
      <c r="A8" s="39" t="s">
        <v>210</v>
      </c>
      <c r="B8" s="39" t="s">
        <v>44</v>
      </c>
      <c r="C8" s="39" t="s">
        <v>56</v>
      </c>
      <c r="D8" s="39">
        <v>16.0</v>
      </c>
      <c r="E8" s="39">
        <v>12.0</v>
      </c>
      <c r="F8" s="45">
        <f t="shared" si="1"/>
        <v>0.75</v>
      </c>
    </row>
    <row r="9">
      <c r="A9" s="39" t="s">
        <v>210</v>
      </c>
      <c r="B9" s="39" t="s">
        <v>93</v>
      </c>
      <c r="C9" s="39" t="s">
        <v>92</v>
      </c>
      <c r="D9" s="39">
        <v>66.0</v>
      </c>
      <c r="E9" s="39">
        <v>65.0</v>
      </c>
      <c r="F9" s="45">
        <f t="shared" si="1"/>
        <v>0.9848484848</v>
      </c>
    </row>
    <row r="10">
      <c r="A10" s="39" t="s">
        <v>210</v>
      </c>
      <c r="B10" s="39" t="s">
        <v>32</v>
      </c>
      <c r="C10" s="39" t="s">
        <v>213</v>
      </c>
      <c r="D10" s="39">
        <v>34.0</v>
      </c>
      <c r="E10" s="39">
        <v>31.0</v>
      </c>
      <c r="F10" s="45">
        <f t="shared" si="1"/>
        <v>0.9117647059</v>
      </c>
    </row>
    <row r="11">
      <c r="A11" s="39" t="s">
        <v>210</v>
      </c>
      <c r="B11" s="39" t="s">
        <v>32</v>
      </c>
      <c r="C11" s="39" t="s">
        <v>70</v>
      </c>
      <c r="D11" s="39">
        <v>15.0</v>
      </c>
      <c r="E11" s="39">
        <v>15.0</v>
      </c>
      <c r="F11" s="45">
        <f t="shared" si="1"/>
        <v>1</v>
      </c>
    </row>
    <row r="12">
      <c r="A12" s="39" t="s">
        <v>210</v>
      </c>
      <c r="B12" s="39" t="s">
        <v>32</v>
      </c>
      <c r="C12" s="39" t="s">
        <v>213</v>
      </c>
      <c r="D12" s="39">
        <v>35.0</v>
      </c>
      <c r="E12" s="39">
        <v>35.0</v>
      </c>
      <c r="F12" s="45">
        <f t="shared" si="1"/>
        <v>1</v>
      </c>
    </row>
    <row r="13">
      <c r="A13" s="39" t="s">
        <v>210</v>
      </c>
      <c r="B13" s="39" t="s">
        <v>114</v>
      </c>
      <c r="C13" s="39" t="s">
        <v>112</v>
      </c>
      <c r="D13" s="39">
        <v>57.0</v>
      </c>
      <c r="E13" s="39">
        <v>53.0</v>
      </c>
      <c r="F13" s="45">
        <f t="shared" si="1"/>
        <v>0.9298245614</v>
      </c>
    </row>
    <row r="14">
      <c r="A14" s="39" t="s">
        <v>210</v>
      </c>
      <c r="B14" s="39" t="s">
        <v>214</v>
      </c>
      <c r="C14" s="39" t="s">
        <v>215</v>
      </c>
      <c r="D14" s="39">
        <v>34.0</v>
      </c>
      <c r="E14" s="39">
        <v>33.0</v>
      </c>
      <c r="F14" s="45">
        <f t="shared" si="1"/>
        <v>0.9705882353</v>
      </c>
    </row>
    <row r="15">
      <c r="A15" s="39" t="s">
        <v>210</v>
      </c>
      <c r="B15" s="39" t="s">
        <v>216</v>
      </c>
      <c r="C15" s="39" t="s">
        <v>215</v>
      </c>
      <c r="D15" s="39">
        <v>38.0</v>
      </c>
      <c r="E15" s="39">
        <v>34.0</v>
      </c>
      <c r="F15" s="45">
        <f t="shared" si="1"/>
        <v>0.8947368421</v>
      </c>
    </row>
    <row r="16">
      <c r="A16" s="39" t="s">
        <v>210</v>
      </c>
      <c r="B16" s="39" t="s">
        <v>111</v>
      </c>
      <c r="C16" s="39" t="s">
        <v>109</v>
      </c>
      <c r="D16" s="39">
        <v>22.0</v>
      </c>
      <c r="E16" s="39">
        <v>20.0</v>
      </c>
      <c r="F16" s="45">
        <f t="shared" si="1"/>
        <v>0.9090909091</v>
      </c>
    </row>
    <row r="17">
      <c r="A17" s="39" t="s">
        <v>210</v>
      </c>
      <c r="B17" s="39" t="s">
        <v>217</v>
      </c>
      <c r="C17" s="39" t="s">
        <v>128</v>
      </c>
      <c r="D17" s="39">
        <v>50.0</v>
      </c>
      <c r="E17" s="39">
        <v>34.0</v>
      </c>
      <c r="F17" s="45">
        <f t="shared" si="1"/>
        <v>0.68</v>
      </c>
    </row>
    <row r="18">
      <c r="A18" s="39" t="s">
        <v>210</v>
      </c>
      <c r="B18" s="39" t="s">
        <v>218</v>
      </c>
      <c r="C18" s="39" t="s">
        <v>71</v>
      </c>
      <c r="D18" s="39">
        <v>36.0</v>
      </c>
      <c r="E18" s="39">
        <v>38.0</v>
      </c>
      <c r="F18" s="45">
        <f t="shared" si="1"/>
        <v>1.055555556</v>
      </c>
    </row>
    <row r="19">
      <c r="A19" s="39" t="s">
        <v>210</v>
      </c>
      <c r="B19" s="39" t="s">
        <v>47</v>
      </c>
      <c r="C19" s="39" t="s">
        <v>45</v>
      </c>
      <c r="D19" s="39">
        <v>26.0</v>
      </c>
      <c r="E19" s="39">
        <v>26.0</v>
      </c>
      <c r="F19" s="45">
        <f t="shared" si="1"/>
        <v>1</v>
      </c>
    </row>
    <row r="20">
      <c r="A20" s="39" t="s">
        <v>210</v>
      </c>
      <c r="B20" s="39" t="s">
        <v>65</v>
      </c>
      <c r="C20" s="39" t="s">
        <v>64</v>
      </c>
      <c r="D20" s="39">
        <v>27.0</v>
      </c>
      <c r="E20" s="39">
        <v>18.0</v>
      </c>
      <c r="F20" s="45">
        <f t="shared" si="1"/>
        <v>0.6666666667</v>
      </c>
    </row>
    <row r="21">
      <c r="A21" s="39" t="s">
        <v>210</v>
      </c>
      <c r="B21" s="39" t="s">
        <v>65</v>
      </c>
      <c r="C21" s="39" t="s">
        <v>219</v>
      </c>
      <c r="D21" s="39">
        <v>0.0</v>
      </c>
      <c r="E21" s="39">
        <v>40.0</v>
      </c>
      <c r="F21" s="45" t="str">
        <f t="shared" si="1"/>
        <v>#DIV/0!</v>
      </c>
    </row>
    <row r="22">
      <c r="A22" s="39" t="s">
        <v>210</v>
      </c>
      <c r="B22" s="39" t="s">
        <v>75</v>
      </c>
      <c r="C22" s="39" t="s">
        <v>74</v>
      </c>
      <c r="D22" s="39">
        <v>67.0</v>
      </c>
      <c r="E22" s="39">
        <v>65.0</v>
      </c>
      <c r="F22" s="45">
        <f t="shared" si="1"/>
        <v>0.9701492537</v>
      </c>
    </row>
    <row r="23">
      <c r="A23" s="39" t="s">
        <v>210</v>
      </c>
      <c r="B23" s="39" t="s">
        <v>116</v>
      </c>
      <c r="C23" s="39" t="s">
        <v>115</v>
      </c>
      <c r="D23" s="39">
        <v>34.0</v>
      </c>
      <c r="E23" s="39">
        <v>31.0</v>
      </c>
      <c r="F23" s="45">
        <f t="shared" si="1"/>
        <v>0.9117647059</v>
      </c>
    </row>
    <row r="24">
      <c r="A24" s="39" t="s">
        <v>210</v>
      </c>
      <c r="B24" s="39" t="s">
        <v>116</v>
      </c>
      <c r="C24" s="39" t="s">
        <v>120</v>
      </c>
      <c r="D24" s="39">
        <v>38.0</v>
      </c>
      <c r="E24" s="39">
        <v>38.0</v>
      </c>
      <c r="F24" s="45">
        <f t="shared" si="1"/>
        <v>1</v>
      </c>
    </row>
    <row r="25">
      <c r="A25" s="39" t="s">
        <v>210</v>
      </c>
      <c r="B25" s="39" t="s">
        <v>124</v>
      </c>
      <c r="C25" s="39" t="s">
        <v>220</v>
      </c>
      <c r="D25" s="39">
        <v>27.0</v>
      </c>
      <c r="E25" s="39">
        <v>27.0</v>
      </c>
      <c r="F25" s="45">
        <f t="shared" si="1"/>
        <v>1</v>
      </c>
    </row>
    <row r="26">
      <c r="A26" s="39" t="s">
        <v>210</v>
      </c>
      <c r="B26" s="39" t="s">
        <v>31</v>
      </c>
      <c r="C26" s="39" t="s">
        <v>30</v>
      </c>
      <c r="D26" s="39">
        <v>31.0</v>
      </c>
      <c r="E26" s="39">
        <v>26.0</v>
      </c>
      <c r="F26" s="45">
        <f t="shared" si="1"/>
        <v>0.8387096774</v>
      </c>
    </row>
    <row r="27">
      <c r="A27" s="39" t="s">
        <v>210</v>
      </c>
      <c r="B27" s="39" t="s">
        <v>127</v>
      </c>
      <c r="C27" s="39" t="s">
        <v>126</v>
      </c>
      <c r="D27" s="39">
        <v>35.0</v>
      </c>
      <c r="E27" s="39">
        <v>23.0</v>
      </c>
      <c r="F27" s="45">
        <f t="shared" si="1"/>
        <v>0.6571428571</v>
      </c>
    </row>
    <row r="28">
      <c r="A28" s="39" t="s">
        <v>210</v>
      </c>
      <c r="B28" s="39" t="s">
        <v>131</v>
      </c>
      <c r="C28" s="39" t="s">
        <v>130</v>
      </c>
      <c r="D28" s="39">
        <v>21.0</v>
      </c>
      <c r="E28" s="39">
        <v>20.0</v>
      </c>
      <c r="F28" s="45">
        <f t="shared" si="1"/>
        <v>0.9523809524</v>
      </c>
    </row>
    <row r="29">
      <c r="A29" s="39" t="s">
        <v>210</v>
      </c>
      <c r="B29" s="39" t="s">
        <v>131</v>
      </c>
      <c r="C29" s="39" t="s">
        <v>122</v>
      </c>
      <c r="D29" s="39">
        <v>10.0</v>
      </c>
      <c r="E29" s="39">
        <v>6.0</v>
      </c>
      <c r="F29" s="45">
        <f t="shared" si="1"/>
        <v>0.6</v>
      </c>
    </row>
    <row r="30">
      <c r="A30" s="39" t="s">
        <v>210</v>
      </c>
      <c r="B30" s="39" t="s">
        <v>89</v>
      </c>
      <c r="C30" s="39" t="s">
        <v>88</v>
      </c>
      <c r="D30" s="39">
        <v>26.0</v>
      </c>
      <c r="E30" s="39">
        <v>26.0</v>
      </c>
      <c r="F30" s="45">
        <f t="shared" si="1"/>
        <v>1</v>
      </c>
    </row>
    <row r="31">
      <c r="A31" s="39" t="s">
        <v>210</v>
      </c>
      <c r="B31" s="39" t="s">
        <v>221</v>
      </c>
      <c r="C31" s="39" t="s">
        <v>20</v>
      </c>
      <c r="D31" s="39">
        <v>35.0</v>
      </c>
      <c r="E31" s="39">
        <v>11.0</v>
      </c>
      <c r="F31" s="45">
        <f t="shared" si="1"/>
        <v>0.3142857143</v>
      </c>
    </row>
    <row r="32">
      <c r="A32" s="39" t="s">
        <v>210</v>
      </c>
      <c r="B32" s="39" t="s">
        <v>222</v>
      </c>
      <c r="C32" s="39" t="s">
        <v>66</v>
      </c>
      <c r="D32" s="39">
        <v>72.0</v>
      </c>
      <c r="E32" s="39">
        <v>72.0</v>
      </c>
      <c r="F32" s="45">
        <f t="shared" si="1"/>
        <v>1</v>
      </c>
    </row>
    <row r="33">
      <c r="A33" s="39" t="s">
        <v>210</v>
      </c>
      <c r="B33" s="39" t="s">
        <v>78</v>
      </c>
      <c r="C33" s="39" t="s">
        <v>76</v>
      </c>
      <c r="D33" s="39">
        <v>48.0</v>
      </c>
      <c r="E33" s="39">
        <v>39.0</v>
      </c>
      <c r="F33" s="45">
        <f t="shared" si="1"/>
        <v>0.8125</v>
      </c>
    </row>
    <row r="34">
      <c r="A34" s="39" t="s">
        <v>210</v>
      </c>
      <c r="B34" s="39" t="s">
        <v>78</v>
      </c>
      <c r="C34" s="39" t="s">
        <v>85</v>
      </c>
      <c r="D34" s="39">
        <v>15.0</v>
      </c>
      <c r="E34" s="39">
        <v>15.0</v>
      </c>
      <c r="F34" s="45">
        <f t="shared" si="1"/>
        <v>1</v>
      </c>
    </row>
    <row r="35">
      <c r="A35" s="39" t="s">
        <v>210</v>
      </c>
      <c r="B35" s="39" t="s">
        <v>59</v>
      </c>
      <c r="C35" s="39" t="s">
        <v>223</v>
      </c>
      <c r="D35" s="39">
        <v>13.0</v>
      </c>
      <c r="E35" s="39">
        <v>13.0</v>
      </c>
      <c r="F35" s="45">
        <f t="shared" si="1"/>
        <v>1</v>
      </c>
    </row>
    <row r="36">
      <c r="A36" s="39" t="s">
        <v>210</v>
      </c>
      <c r="B36" s="39" t="s">
        <v>59</v>
      </c>
      <c r="C36" s="39" t="s">
        <v>117</v>
      </c>
      <c r="D36" s="39">
        <v>39.0</v>
      </c>
      <c r="E36" s="39">
        <v>42.0</v>
      </c>
      <c r="F36" s="45">
        <f t="shared" si="1"/>
        <v>1.076923077</v>
      </c>
    </row>
    <row r="37">
      <c r="A37" s="39" t="s">
        <v>210</v>
      </c>
      <c r="B37" s="39" t="s">
        <v>19</v>
      </c>
      <c r="C37" s="39" t="s">
        <v>220</v>
      </c>
      <c r="D37" s="39">
        <v>49.0</v>
      </c>
      <c r="E37" s="39">
        <v>46.0</v>
      </c>
      <c r="F37" s="45">
        <f t="shared" si="1"/>
        <v>0.9387755102</v>
      </c>
    </row>
    <row r="38">
      <c r="A38" s="39" t="s">
        <v>210</v>
      </c>
      <c r="B38" s="39" t="s">
        <v>224</v>
      </c>
      <c r="C38" s="39" t="s">
        <v>128</v>
      </c>
      <c r="D38" s="39">
        <v>42.0</v>
      </c>
      <c r="E38" s="39">
        <v>40.0</v>
      </c>
      <c r="F38" s="45">
        <f t="shared" si="1"/>
        <v>0.9523809524</v>
      </c>
    </row>
    <row r="39">
      <c r="A39" s="39" t="s">
        <v>210</v>
      </c>
      <c r="B39" s="39" t="s">
        <v>225</v>
      </c>
      <c r="C39" s="39" t="s">
        <v>39</v>
      </c>
      <c r="D39" s="39">
        <v>3.0</v>
      </c>
      <c r="E39" s="39">
        <v>3.0</v>
      </c>
      <c r="F39" s="45">
        <f t="shared" si="1"/>
        <v>1</v>
      </c>
    </row>
    <row r="40">
      <c r="A40" s="39" t="s">
        <v>210</v>
      </c>
      <c r="B40" s="39" t="s">
        <v>135</v>
      </c>
      <c r="C40" s="39" t="s">
        <v>134</v>
      </c>
      <c r="D40" s="39">
        <v>18.0</v>
      </c>
      <c r="E40" s="39">
        <v>17.0</v>
      </c>
      <c r="F40" s="45">
        <f t="shared" si="1"/>
        <v>0.9444444444</v>
      </c>
    </row>
    <row r="41">
      <c r="A41" s="39" t="s">
        <v>210</v>
      </c>
      <c r="B41" s="39" t="s">
        <v>226</v>
      </c>
      <c r="C41" s="39" t="s">
        <v>132</v>
      </c>
      <c r="D41" s="39">
        <v>20.0</v>
      </c>
      <c r="E41" s="39">
        <v>19.0</v>
      </c>
      <c r="F41" s="45">
        <f t="shared" si="1"/>
        <v>0.95</v>
      </c>
    </row>
    <row r="42">
      <c r="A42" s="39" t="s">
        <v>210</v>
      </c>
      <c r="B42" s="39" t="s">
        <v>227</v>
      </c>
      <c r="C42" s="39" t="s">
        <v>66</v>
      </c>
      <c r="D42" s="39">
        <v>34.0</v>
      </c>
      <c r="E42" s="39">
        <v>32.0</v>
      </c>
      <c r="F42" s="45">
        <f t="shared" si="1"/>
        <v>0.9411764706</v>
      </c>
    </row>
    <row r="43">
      <c r="A43" s="39" t="s">
        <v>210</v>
      </c>
      <c r="B43" s="39" t="s">
        <v>69</v>
      </c>
      <c r="C43" s="39" t="s">
        <v>68</v>
      </c>
      <c r="D43" s="39">
        <v>40.0</v>
      </c>
      <c r="E43" s="39">
        <v>39.0</v>
      </c>
      <c r="F43" s="45">
        <f t="shared" si="1"/>
        <v>0.975</v>
      </c>
    </row>
    <row r="44">
      <c r="A44" s="39" t="s">
        <v>210</v>
      </c>
      <c r="B44" s="39" t="s">
        <v>80</v>
      </c>
      <c r="C44" s="39" t="s">
        <v>79</v>
      </c>
      <c r="D44" s="39">
        <v>33.0</v>
      </c>
      <c r="E44" s="39">
        <v>29.0</v>
      </c>
      <c r="F44" s="45">
        <f t="shared" si="1"/>
        <v>0.8787878788</v>
      </c>
    </row>
    <row r="45">
      <c r="A45" s="39" t="s">
        <v>210</v>
      </c>
      <c r="B45" s="39" t="s">
        <v>82</v>
      </c>
      <c r="C45" s="39" t="s">
        <v>83</v>
      </c>
      <c r="D45" s="39">
        <v>24.0</v>
      </c>
      <c r="E45" s="39">
        <v>21.0</v>
      </c>
      <c r="F45" s="45">
        <f t="shared" si="1"/>
        <v>0.875</v>
      </c>
    </row>
    <row r="46">
      <c r="A46" s="39" t="s">
        <v>210</v>
      </c>
      <c r="B46" s="39" t="s">
        <v>82</v>
      </c>
      <c r="C46" s="39" t="s">
        <v>81</v>
      </c>
      <c r="D46" s="39">
        <v>10.0</v>
      </c>
      <c r="E46" s="39">
        <v>6.0</v>
      </c>
      <c r="F46" s="45">
        <f t="shared" si="1"/>
        <v>0.6</v>
      </c>
    </row>
    <row r="47">
      <c r="A47" s="39" t="s">
        <v>210</v>
      </c>
      <c r="B47" s="39" t="s">
        <v>53</v>
      </c>
      <c r="C47" s="39" t="s">
        <v>220</v>
      </c>
      <c r="D47" s="39">
        <v>65.0</v>
      </c>
      <c r="E47" s="39">
        <v>65.0</v>
      </c>
      <c r="F47" s="45">
        <f t="shared" si="1"/>
        <v>1</v>
      </c>
    </row>
    <row r="48">
      <c r="A48" s="39" t="s">
        <v>210</v>
      </c>
      <c r="B48" s="39" t="s">
        <v>228</v>
      </c>
      <c r="C48" s="39" t="s">
        <v>128</v>
      </c>
      <c r="D48" s="39">
        <v>33.0</v>
      </c>
      <c r="E48" s="39">
        <v>32.0</v>
      </c>
      <c r="F48" s="45">
        <f t="shared" si="1"/>
        <v>0.9696969697</v>
      </c>
    </row>
    <row r="49">
      <c r="A49" s="39" t="s">
        <v>210</v>
      </c>
      <c r="B49" s="39" t="s">
        <v>229</v>
      </c>
      <c r="C49" s="39" t="s">
        <v>39</v>
      </c>
      <c r="D49" s="39">
        <v>35.0</v>
      </c>
      <c r="E49" s="39">
        <v>35.0</v>
      </c>
      <c r="F49" s="45">
        <f t="shared" si="1"/>
        <v>1</v>
      </c>
    </row>
    <row r="50">
      <c r="A50" s="39" t="s">
        <v>210</v>
      </c>
      <c r="B50" s="39" t="s">
        <v>230</v>
      </c>
      <c r="C50" s="39" t="s">
        <v>20</v>
      </c>
      <c r="D50" s="39">
        <v>29.0</v>
      </c>
      <c r="E50" s="39">
        <v>9.0</v>
      </c>
      <c r="F50" s="45">
        <f t="shared" si="1"/>
        <v>0.3103448276</v>
      </c>
    </row>
    <row r="51">
      <c r="A51" s="39" t="s">
        <v>210</v>
      </c>
      <c r="B51" s="39" t="s">
        <v>61</v>
      </c>
      <c r="C51" s="39" t="s">
        <v>60</v>
      </c>
      <c r="D51" s="39">
        <v>19.0</v>
      </c>
      <c r="E51" s="39">
        <v>19.0</v>
      </c>
      <c r="F51" s="45">
        <f t="shared" si="1"/>
        <v>1</v>
      </c>
    </row>
    <row r="52">
      <c r="A52" s="39" t="s">
        <v>210</v>
      </c>
      <c r="B52" s="39" t="s">
        <v>61</v>
      </c>
      <c r="C52" s="39" t="s">
        <v>108</v>
      </c>
      <c r="D52" s="39">
        <v>13.0</v>
      </c>
      <c r="E52" s="39">
        <v>13.0</v>
      </c>
      <c r="F52" s="45">
        <f t="shared" si="1"/>
        <v>1</v>
      </c>
    </row>
    <row r="53">
      <c r="A53" s="39" t="s">
        <v>210</v>
      </c>
      <c r="B53" s="39" t="s">
        <v>98</v>
      </c>
      <c r="C53" s="39" t="s">
        <v>97</v>
      </c>
      <c r="D53" s="39">
        <v>4.0</v>
      </c>
      <c r="E53" s="39">
        <v>4.0</v>
      </c>
      <c r="F53" s="45">
        <f t="shared" si="1"/>
        <v>1</v>
      </c>
    </row>
    <row r="54">
      <c r="A54" s="39" t="s">
        <v>210</v>
      </c>
      <c r="B54" s="39" t="s">
        <v>98</v>
      </c>
      <c r="C54" s="39" t="s">
        <v>102</v>
      </c>
      <c r="D54" s="39">
        <v>13.0</v>
      </c>
      <c r="E54" s="39">
        <v>10.0</v>
      </c>
      <c r="F54" s="45">
        <f t="shared" si="1"/>
        <v>0.7692307692</v>
      </c>
    </row>
    <row r="55">
      <c r="A55" s="39" t="s">
        <v>210</v>
      </c>
      <c r="B55" s="39" t="s">
        <v>98</v>
      </c>
      <c r="C55" s="39" t="s">
        <v>101</v>
      </c>
      <c r="D55" s="39">
        <v>16.0</v>
      </c>
      <c r="E55" s="39">
        <v>16.0</v>
      </c>
      <c r="F55" s="45">
        <f t="shared" si="1"/>
        <v>1</v>
      </c>
    </row>
    <row r="56">
      <c r="A56" s="39" t="s">
        <v>210</v>
      </c>
      <c r="B56" s="39" t="s">
        <v>119</v>
      </c>
      <c r="C56" s="39" t="s">
        <v>118</v>
      </c>
      <c r="D56" s="39">
        <v>45.0</v>
      </c>
      <c r="E56" s="39">
        <v>37.0</v>
      </c>
      <c r="F56" s="45">
        <f t="shared" si="1"/>
        <v>0.8222222222</v>
      </c>
    </row>
    <row r="57">
      <c r="A57" s="39" t="s">
        <v>210</v>
      </c>
      <c r="B57" s="39" t="s">
        <v>90</v>
      </c>
      <c r="C57" s="39" t="s">
        <v>220</v>
      </c>
      <c r="D57" s="39">
        <v>69.0</v>
      </c>
      <c r="E57" s="39">
        <v>69.0</v>
      </c>
      <c r="F57" s="45">
        <f t="shared" si="1"/>
        <v>1</v>
      </c>
    </row>
    <row r="58">
      <c r="A58" s="39" t="s">
        <v>210</v>
      </c>
      <c r="B58" s="39" t="s">
        <v>231</v>
      </c>
      <c r="C58" s="39" t="s">
        <v>122</v>
      </c>
      <c r="D58" s="39">
        <v>34.0</v>
      </c>
      <c r="E58" s="39">
        <v>24.0</v>
      </c>
      <c r="F58" s="45">
        <f t="shared" si="1"/>
        <v>0.7058823529</v>
      </c>
    </row>
    <row r="59">
      <c r="A59" s="39" t="s">
        <v>210</v>
      </c>
      <c r="B59" s="39" t="s">
        <v>28</v>
      </c>
      <c r="C59" s="39" t="s">
        <v>27</v>
      </c>
      <c r="D59" s="39">
        <v>30.0</v>
      </c>
      <c r="E59" s="39">
        <v>14.0</v>
      </c>
      <c r="F59" s="45">
        <f t="shared" si="1"/>
        <v>0.4666666667</v>
      </c>
    </row>
    <row r="60">
      <c r="A60" s="39" t="s">
        <v>210</v>
      </c>
      <c r="B60" s="39" t="s">
        <v>18</v>
      </c>
      <c r="C60" s="39" t="s">
        <v>16</v>
      </c>
      <c r="D60" s="39">
        <v>30.0</v>
      </c>
      <c r="E60" s="39">
        <v>9.0</v>
      </c>
      <c r="F60" s="45">
        <f t="shared" si="1"/>
        <v>0.3</v>
      </c>
    </row>
    <row r="61">
      <c r="A61" s="39" t="s">
        <v>210</v>
      </c>
      <c r="B61" s="39" t="s">
        <v>38</v>
      </c>
      <c r="C61" s="39" t="s">
        <v>36</v>
      </c>
      <c r="D61" s="39">
        <v>31.0</v>
      </c>
      <c r="E61" s="39">
        <v>27.0</v>
      </c>
      <c r="F61" s="45">
        <f t="shared" si="1"/>
        <v>0.8709677419</v>
      </c>
    </row>
    <row r="62">
      <c r="A62" s="39" t="s">
        <v>210</v>
      </c>
      <c r="B62" s="39" t="s">
        <v>52</v>
      </c>
      <c r="C62" s="39" t="s">
        <v>50</v>
      </c>
      <c r="D62" s="39">
        <v>13.0</v>
      </c>
      <c r="E62" s="39">
        <v>11.0</v>
      </c>
      <c r="F62" s="45">
        <f t="shared" si="1"/>
        <v>0.8461538462</v>
      </c>
    </row>
    <row r="63">
      <c r="A63" s="39" t="s">
        <v>210</v>
      </c>
      <c r="B63" s="39" t="s">
        <v>232</v>
      </c>
      <c r="C63" s="39" t="s">
        <v>71</v>
      </c>
      <c r="D63" s="39">
        <v>72.0</v>
      </c>
      <c r="E63" s="39">
        <v>72.0</v>
      </c>
      <c r="F63" s="45">
        <f t="shared" si="1"/>
        <v>1</v>
      </c>
    </row>
    <row r="64">
      <c r="A64" s="39" t="s">
        <v>210</v>
      </c>
      <c r="B64" s="39" t="s">
        <v>105</v>
      </c>
      <c r="C64" s="39" t="s">
        <v>104</v>
      </c>
      <c r="D64" s="39">
        <v>51.0</v>
      </c>
      <c r="E64" s="39">
        <v>54.0</v>
      </c>
      <c r="F64" s="45">
        <f t="shared" si="1"/>
        <v>1.058823529</v>
      </c>
    </row>
    <row r="65">
      <c r="A65" s="39" t="s">
        <v>210</v>
      </c>
      <c r="B65" s="39" t="s">
        <v>107</v>
      </c>
      <c r="C65" s="39" t="s">
        <v>106</v>
      </c>
      <c r="D65" s="39">
        <v>43.0</v>
      </c>
      <c r="E65" s="39">
        <v>42.0</v>
      </c>
      <c r="F65" s="45">
        <f t="shared" si="1"/>
        <v>0.976744186</v>
      </c>
    </row>
    <row r="66">
      <c r="A66" s="39" t="s">
        <v>210</v>
      </c>
      <c r="B66" s="39" t="s">
        <v>233</v>
      </c>
      <c r="C66" s="39" t="s">
        <v>20</v>
      </c>
      <c r="D66" s="39">
        <v>27.0</v>
      </c>
      <c r="E66" s="39">
        <v>38.0</v>
      </c>
      <c r="F66" s="45">
        <f t="shared" si="1"/>
        <v>1.407407407</v>
      </c>
    </row>
    <row r="67">
      <c r="A67" s="39" t="s">
        <v>210</v>
      </c>
      <c r="B67" s="39" t="s">
        <v>234</v>
      </c>
      <c r="C67" s="39" t="s">
        <v>20</v>
      </c>
      <c r="D67" s="39">
        <v>35.0</v>
      </c>
      <c r="E67" s="39">
        <v>32.0</v>
      </c>
      <c r="F67" s="45">
        <f t="shared" si="1"/>
        <v>0.9142857143</v>
      </c>
    </row>
    <row r="68">
      <c r="D68" s="46">
        <f>sum($D$3:$D$67)</f>
        <v>2110</v>
      </c>
      <c r="E68" s="46">
        <f>sum(E3:E67)</f>
        <v>1939</v>
      </c>
      <c r="F68" s="45">
        <f t="shared" si="1"/>
        <v>0.918957346</v>
      </c>
    </row>
    <row r="70">
      <c r="A70" s="47" t="s">
        <v>140</v>
      </c>
      <c r="D70" s="48" t="s">
        <v>235</v>
      </c>
    </row>
    <row r="71">
      <c r="B71" s="39" t="s">
        <v>73</v>
      </c>
      <c r="C71" s="39" t="s">
        <v>91</v>
      </c>
      <c r="D71" s="39">
        <v>72.0</v>
      </c>
      <c r="E71" s="39">
        <v>11.0</v>
      </c>
    </row>
    <row r="72">
      <c r="B72" s="39" t="s">
        <v>73</v>
      </c>
      <c r="C72" s="39" t="s">
        <v>71</v>
      </c>
      <c r="D72" s="39">
        <v>0.0</v>
      </c>
      <c r="E72" s="39">
        <v>36.0</v>
      </c>
    </row>
    <row r="73">
      <c r="B73" s="39" t="s">
        <v>73</v>
      </c>
      <c r="C73" s="39" t="s">
        <v>236</v>
      </c>
      <c r="D73" s="39">
        <v>6.0</v>
      </c>
      <c r="E73" s="39">
        <v>4.0</v>
      </c>
    </row>
    <row r="74">
      <c r="B74" s="39" t="s">
        <v>211</v>
      </c>
      <c r="C74" s="39" t="s">
        <v>219</v>
      </c>
      <c r="D74" s="49">
        <f>72/2</f>
        <v>36</v>
      </c>
      <c r="E74" s="39">
        <v>58.0</v>
      </c>
    </row>
    <row r="75">
      <c r="B75" s="39" t="s">
        <v>111</v>
      </c>
      <c r="C75" s="39" t="s">
        <v>128</v>
      </c>
      <c r="D75" s="39">
        <v>40.0</v>
      </c>
      <c r="E75" s="39">
        <v>30.0</v>
      </c>
    </row>
    <row r="76">
      <c r="B76" s="39" t="s">
        <v>23</v>
      </c>
      <c r="C76" s="39" t="s">
        <v>20</v>
      </c>
      <c r="D76" s="39">
        <v>40.0</v>
      </c>
      <c r="E76" s="39">
        <v>28.0</v>
      </c>
    </row>
    <row r="77">
      <c r="B77" s="39" t="s">
        <v>218</v>
      </c>
      <c r="C77" s="39" t="s">
        <v>132</v>
      </c>
      <c r="D77" s="39">
        <v>40.0</v>
      </c>
      <c r="E77" s="39">
        <v>28.0</v>
      </c>
    </row>
    <row r="78">
      <c r="B78" s="39" t="s">
        <v>44</v>
      </c>
      <c r="C78" s="39" t="s">
        <v>42</v>
      </c>
      <c r="D78" s="39">
        <v>40.0</v>
      </c>
      <c r="E78" s="39">
        <v>35.0</v>
      </c>
    </row>
    <row r="79">
      <c r="B79" s="39" t="s">
        <v>65</v>
      </c>
      <c r="C79" s="39" t="s">
        <v>132</v>
      </c>
      <c r="D79" s="39">
        <v>40.0</v>
      </c>
      <c r="E79" s="39">
        <v>50.0</v>
      </c>
    </row>
    <row r="80">
      <c r="B80" s="39" t="s">
        <v>32</v>
      </c>
      <c r="C80" s="39" t="s">
        <v>30</v>
      </c>
      <c r="D80" s="39">
        <v>40.0</v>
      </c>
      <c r="E80" s="39">
        <v>35.0</v>
      </c>
    </row>
    <row r="81">
      <c r="B81" s="39" t="s">
        <v>116</v>
      </c>
      <c r="C81" s="39" t="s">
        <v>130</v>
      </c>
      <c r="D81" s="39">
        <v>40.0</v>
      </c>
      <c r="E81" s="39">
        <v>46.0</v>
      </c>
    </row>
    <row r="82">
      <c r="B82" s="39" t="s">
        <v>49</v>
      </c>
      <c r="C82" s="39" t="s">
        <v>48</v>
      </c>
      <c r="D82" s="39">
        <v>40.0</v>
      </c>
      <c r="E82" s="39">
        <v>44.0</v>
      </c>
    </row>
    <row r="83">
      <c r="D83" s="46"/>
      <c r="E83" s="46"/>
    </row>
    <row r="84">
      <c r="B84" s="39" t="s">
        <v>237</v>
      </c>
      <c r="C84" s="39" t="s">
        <v>148</v>
      </c>
      <c r="D84" s="39">
        <v>10.0</v>
      </c>
      <c r="E84" s="39">
        <v>10.0</v>
      </c>
    </row>
    <row r="85">
      <c r="B85" s="39" t="s">
        <v>237</v>
      </c>
      <c r="C85" s="39" t="s">
        <v>145</v>
      </c>
      <c r="D85" s="39">
        <v>46.0</v>
      </c>
      <c r="E85" s="39">
        <v>45.0</v>
      </c>
    </row>
    <row r="86">
      <c r="B86" s="39" t="s">
        <v>237</v>
      </c>
      <c r="C86" s="39" t="s">
        <v>156</v>
      </c>
      <c r="D86" s="39">
        <v>49.0</v>
      </c>
      <c r="E86" s="39">
        <v>49.0</v>
      </c>
    </row>
    <row r="87">
      <c r="B87" s="39" t="s">
        <v>237</v>
      </c>
      <c r="C87" s="39" t="s">
        <v>138</v>
      </c>
      <c r="D87" s="39">
        <v>43.0</v>
      </c>
      <c r="E87" s="39">
        <v>39.0</v>
      </c>
    </row>
    <row r="88">
      <c r="B88" s="39" t="s">
        <v>237</v>
      </c>
      <c r="C88" s="39" t="s">
        <v>146</v>
      </c>
      <c r="D88" s="39">
        <v>21.0</v>
      </c>
      <c r="E88" s="39">
        <v>28.0</v>
      </c>
    </row>
    <row r="89">
      <c r="B89" s="39" t="s">
        <v>237</v>
      </c>
      <c r="C89" s="39" t="s">
        <v>147</v>
      </c>
      <c r="D89" s="39">
        <v>21.0</v>
      </c>
      <c r="E89" s="39">
        <v>21.0</v>
      </c>
    </row>
    <row r="90">
      <c r="B90" s="39" t="s">
        <v>237</v>
      </c>
      <c r="C90" s="39" t="s">
        <v>143</v>
      </c>
      <c r="D90" s="39">
        <v>57.0</v>
      </c>
      <c r="E90" s="39">
        <v>38.0</v>
      </c>
    </row>
    <row r="91">
      <c r="B91" s="39" t="s">
        <v>237</v>
      </c>
      <c r="C91" s="39" t="s">
        <v>144</v>
      </c>
      <c r="D91" s="39">
        <v>17.0</v>
      </c>
      <c r="E91" s="39">
        <v>17.0</v>
      </c>
    </row>
    <row r="92">
      <c r="B92" s="39" t="s">
        <v>237</v>
      </c>
      <c r="C92" s="39" t="s">
        <v>149</v>
      </c>
      <c r="D92" s="39">
        <v>28.0</v>
      </c>
      <c r="E92" s="39">
        <v>27.0</v>
      </c>
    </row>
    <row r="93">
      <c r="B93" s="39" t="s">
        <v>237</v>
      </c>
      <c r="C93" s="39" t="s">
        <v>157</v>
      </c>
      <c r="D93" s="39">
        <v>28.0</v>
      </c>
      <c r="E93" s="39">
        <v>28.0</v>
      </c>
    </row>
    <row r="94">
      <c r="B94" s="39" t="s">
        <v>237</v>
      </c>
      <c r="C94" s="39" t="s">
        <v>151</v>
      </c>
      <c r="D94" s="39">
        <v>53.0</v>
      </c>
      <c r="E94" s="39">
        <v>52.0</v>
      </c>
    </row>
    <row r="95">
      <c r="B95" s="39" t="s">
        <v>237</v>
      </c>
      <c r="C95" s="39" t="s">
        <v>150</v>
      </c>
      <c r="D95" s="39">
        <v>10.0</v>
      </c>
      <c r="E95" s="39">
        <v>10.0</v>
      </c>
    </row>
    <row r="96">
      <c r="B96" s="39" t="s">
        <v>237</v>
      </c>
      <c r="C96" s="39" t="s">
        <v>141</v>
      </c>
      <c r="D96" s="39">
        <v>44.0</v>
      </c>
      <c r="E96" s="39">
        <v>42.0</v>
      </c>
    </row>
    <row r="97">
      <c r="B97" s="39" t="s">
        <v>237</v>
      </c>
      <c r="C97" s="39" t="s">
        <v>158</v>
      </c>
      <c r="D97" s="39">
        <v>25.0</v>
      </c>
      <c r="E97" s="39">
        <v>24.0</v>
      </c>
    </row>
    <row r="98">
      <c r="E98" s="46"/>
    </row>
    <row r="99">
      <c r="B99" s="39" t="s">
        <v>238</v>
      </c>
      <c r="C99" s="39" t="s">
        <v>239</v>
      </c>
      <c r="D99" s="39">
        <v>98.0</v>
      </c>
      <c r="E99" s="39">
        <v>22.0</v>
      </c>
    </row>
    <row r="100">
      <c r="C100" s="39" t="s">
        <v>240</v>
      </c>
      <c r="D100" s="39">
        <v>0.0</v>
      </c>
      <c r="E100" s="39">
        <v>1.0</v>
      </c>
    </row>
    <row r="101">
      <c r="C101" s="39" t="s">
        <v>241</v>
      </c>
      <c r="D101" s="39">
        <v>0.0</v>
      </c>
      <c r="E101" s="39">
        <v>18.0</v>
      </c>
    </row>
    <row r="102">
      <c r="C102" s="39" t="s">
        <v>242</v>
      </c>
      <c r="D102" s="39">
        <v>0.0</v>
      </c>
      <c r="E102" s="39">
        <v>22.0</v>
      </c>
    </row>
    <row r="103">
      <c r="C103" s="39" t="s">
        <v>48</v>
      </c>
      <c r="D103" s="39">
        <v>0.0</v>
      </c>
      <c r="E103" s="39">
        <v>24.0</v>
      </c>
    </row>
    <row r="104">
      <c r="C104" s="39" t="s">
        <v>243</v>
      </c>
      <c r="D104" s="39">
        <v>0.0</v>
      </c>
      <c r="E104" s="39">
        <v>30.0</v>
      </c>
    </row>
    <row r="105">
      <c r="D105" s="47">
        <f t="shared" ref="D105:E105" si="2">SUM(D71:D104)</f>
        <v>984</v>
      </c>
      <c r="E105" s="47">
        <f t="shared" si="2"/>
        <v>952</v>
      </c>
    </row>
    <row r="106">
      <c r="D106" s="47"/>
    </row>
    <row r="107">
      <c r="C107" s="39" t="s">
        <v>210</v>
      </c>
      <c r="D107" s="49">
        <f t="shared" ref="D107:E107" si="3">D68</f>
        <v>2110</v>
      </c>
      <c r="E107" s="49">
        <f t="shared" si="3"/>
        <v>1939</v>
      </c>
    </row>
    <row r="108">
      <c r="C108" s="39" t="s">
        <v>244</v>
      </c>
      <c r="D108" s="49">
        <f t="shared" ref="D108:E108" si="4">D105</f>
        <v>984</v>
      </c>
      <c r="E108" s="49">
        <f t="shared" si="4"/>
        <v>952</v>
      </c>
    </row>
    <row r="109">
      <c r="C109" s="47" t="s">
        <v>245</v>
      </c>
      <c r="D109" s="46">
        <f t="shared" ref="D109:E109" si="5">SUM(D107:D108)</f>
        <v>3094</v>
      </c>
      <c r="E109" s="46">
        <f t="shared" si="5"/>
        <v>2891</v>
      </c>
      <c r="F109" s="50">
        <f>E109/D109</f>
        <v>0.9343891403</v>
      </c>
    </row>
  </sheetData>
  <conditionalFormatting sqref="F3:F67">
    <cfRule type="cellIs" dxfId="0" priority="1" operator="lessThan">
      <formula>"80%"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7" t="s">
        <v>159</v>
      </c>
      <c r="B1" s="47" t="s">
        <v>246</v>
      </c>
      <c r="C1" s="47" t="s">
        <v>247</v>
      </c>
      <c r="D1" s="47" t="s">
        <v>248</v>
      </c>
      <c r="E1" s="47" t="s">
        <v>1</v>
      </c>
      <c r="F1" s="51" t="s">
        <v>249</v>
      </c>
      <c r="G1" s="52" t="s">
        <v>250</v>
      </c>
      <c r="H1" s="47" t="s">
        <v>251</v>
      </c>
      <c r="I1" s="47" t="s">
        <v>252</v>
      </c>
      <c r="J1" s="47" t="s">
        <v>253</v>
      </c>
      <c r="K1" s="51" t="s">
        <v>254</v>
      </c>
      <c r="L1" s="51" t="s">
        <v>167</v>
      </c>
      <c r="M1" s="53"/>
      <c r="N1" s="54"/>
      <c r="O1" s="54"/>
      <c r="P1" s="54"/>
      <c r="Q1" s="54"/>
      <c r="R1" s="54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</row>
    <row r="2">
      <c r="A2" s="55">
        <v>45194.0</v>
      </c>
      <c r="B2" s="39" t="s">
        <v>210</v>
      </c>
      <c r="C2" s="39" t="s">
        <v>173</v>
      </c>
      <c r="D2" s="39" t="s">
        <v>73</v>
      </c>
      <c r="E2" s="39" t="s">
        <v>24</v>
      </c>
      <c r="F2" s="39">
        <v>0.0</v>
      </c>
      <c r="G2" s="39">
        <v>11.0</v>
      </c>
      <c r="H2" s="39">
        <v>0.0</v>
      </c>
      <c r="I2" s="39">
        <v>22.0</v>
      </c>
      <c r="J2" s="39">
        <v>7.0</v>
      </c>
      <c r="K2" s="39" t="s">
        <v>255</v>
      </c>
    </row>
    <row r="3">
      <c r="A3" s="55">
        <v>45194.0</v>
      </c>
      <c r="B3" s="39" t="s">
        <v>210</v>
      </c>
      <c r="C3" s="39" t="s">
        <v>173</v>
      </c>
      <c r="D3" s="39" t="s">
        <v>211</v>
      </c>
      <c r="E3" s="39" t="s">
        <v>24</v>
      </c>
      <c r="F3" s="39">
        <v>18.0</v>
      </c>
      <c r="G3" s="39">
        <v>0.0</v>
      </c>
      <c r="H3" s="39">
        <v>0.0</v>
      </c>
      <c r="I3" s="39">
        <v>5.0</v>
      </c>
      <c r="J3" s="39">
        <v>1.0</v>
      </c>
      <c r="K3" s="39" t="s">
        <v>255</v>
      </c>
    </row>
    <row r="4">
      <c r="A4" s="55">
        <v>45194.0</v>
      </c>
      <c r="B4" s="39" t="s">
        <v>210</v>
      </c>
      <c r="C4" s="39" t="s">
        <v>173</v>
      </c>
      <c r="D4" s="39" t="s">
        <v>212</v>
      </c>
      <c r="E4" s="39" t="s">
        <v>42</v>
      </c>
      <c r="F4" s="39">
        <v>17.0</v>
      </c>
      <c r="G4" s="39">
        <v>2.0</v>
      </c>
      <c r="H4" s="39">
        <v>0.0</v>
      </c>
      <c r="I4" s="39">
        <v>0.0</v>
      </c>
      <c r="J4" s="39">
        <v>3.0</v>
      </c>
      <c r="K4" s="39" t="s">
        <v>255</v>
      </c>
    </row>
    <row r="5">
      <c r="A5" s="55">
        <v>45194.0</v>
      </c>
      <c r="B5" s="39" t="s">
        <v>210</v>
      </c>
      <c r="C5" s="39" t="s">
        <v>173</v>
      </c>
      <c r="D5" s="39" t="s">
        <v>23</v>
      </c>
      <c r="E5" s="39" t="s">
        <v>201</v>
      </c>
      <c r="F5" s="39">
        <v>15.0</v>
      </c>
      <c r="G5" s="39">
        <v>1.0</v>
      </c>
      <c r="H5" s="39">
        <v>0.0</v>
      </c>
      <c r="I5" s="39">
        <v>0.0</v>
      </c>
      <c r="J5" s="39">
        <v>0.0</v>
      </c>
    </row>
    <row r="6">
      <c r="A6" s="55">
        <v>45194.0</v>
      </c>
      <c r="B6" s="39" t="s">
        <v>210</v>
      </c>
      <c r="C6" s="39" t="s">
        <v>173</v>
      </c>
      <c r="D6" s="39" t="s">
        <v>35</v>
      </c>
      <c r="E6" s="39" t="s">
        <v>33</v>
      </c>
      <c r="F6" s="39">
        <v>6.0</v>
      </c>
      <c r="G6" s="39">
        <v>0.0</v>
      </c>
    </row>
    <row r="7">
      <c r="A7" s="55">
        <v>45194.0</v>
      </c>
      <c r="B7" s="39" t="s">
        <v>210</v>
      </c>
      <c r="C7" s="39" t="s">
        <v>173</v>
      </c>
      <c r="D7" s="39" t="s">
        <v>44</v>
      </c>
      <c r="E7" s="39" t="s">
        <v>56</v>
      </c>
      <c r="F7" s="39">
        <v>7.0</v>
      </c>
      <c r="G7" s="39">
        <v>0.0</v>
      </c>
    </row>
    <row r="8">
      <c r="A8" s="55">
        <v>45194.0</v>
      </c>
      <c r="B8" s="39" t="s">
        <v>210</v>
      </c>
      <c r="C8" s="39" t="s">
        <v>173</v>
      </c>
      <c r="D8" s="39" t="s">
        <v>47</v>
      </c>
      <c r="E8" s="39" t="s">
        <v>45</v>
      </c>
      <c r="F8" s="39">
        <v>26.0</v>
      </c>
      <c r="G8" s="39">
        <v>0.0</v>
      </c>
    </row>
    <row r="9">
      <c r="A9" s="55">
        <v>45194.0</v>
      </c>
      <c r="B9" s="39" t="s">
        <v>210</v>
      </c>
      <c r="C9" s="39" t="s">
        <v>173</v>
      </c>
      <c r="D9" s="39" t="s">
        <v>218</v>
      </c>
      <c r="E9" s="39" t="s">
        <v>71</v>
      </c>
      <c r="F9" s="39">
        <v>25.0</v>
      </c>
      <c r="G9" s="39">
        <v>0.0</v>
      </c>
      <c r="I9" s="39">
        <v>10.0</v>
      </c>
    </row>
    <row r="10">
      <c r="A10" s="55">
        <v>45194.0</v>
      </c>
      <c r="B10" s="39" t="s">
        <v>210</v>
      </c>
      <c r="C10" s="39" t="s">
        <v>173</v>
      </c>
      <c r="D10" s="39" t="s">
        <v>217</v>
      </c>
      <c r="E10" s="39" t="s">
        <v>128</v>
      </c>
      <c r="F10" s="39">
        <v>26.0</v>
      </c>
      <c r="G10" s="39">
        <v>0.0</v>
      </c>
    </row>
    <row r="11">
      <c r="A11" s="55">
        <v>45194.0</v>
      </c>
      <c r="B11" s="39" t="s">
        <v>210</v>
      </c>
      <c r="C11" s="39" t="s">
        <v>173</v>
      </c>
      <c r="D11" s="39" t="s">
        <v>111</v>
      </c>
      <c r="E11" s="39" t="s">
        <v>109</v>
      </c>
      <c r="F11" s="39">
        <v>14.0</v>
      </c>
      <c r="G11" s="39">
        <v>4.0</v>
      </c>
    </row>
    <row r="12">
      <c r="A12" s="55">
        <v>45194.0</v>
      </c>
      <c r="B12" s="39" t="s">
        <v>210</v>
      </c>
      <c r="C12" s="39" t="s">
        <v>173</v>
      </c>
      <c r="D12" s="39" t="s">
        <v>216</v>
      </c>
      <c r="E12" s="39" t="s">
        <v>42</v>
      </c>
      <c r="F12" s="39">
        <v>27.0</v>
      </c>
      <c r="G12" s="39">
        <v>0.0</v>
      </c>
    </row>
    <row r="13">
      <c r="A13" s="55">
        <v>45194.0</v>
      </c>
      <c r="B13" s="39" t="s">
        <v>210</v>
      </c>
      <c r="C13" s="39" t="s">
        <v>173</v>
      </c>
      <c r="D13" s="39" t="s">
        <v>214</v>
      </c>
      <c r="E13" s="39" t="s">
        <v>42</v>
      </c>
      <c r="F13" s="39">
        <v>1.5</v>
      </c>
      <c r="G13" s="39">
        <v>3.5</v>
      </c>
      <c r="H13" s="39">
        <v>7.0</v>
      </c>
      <c r="I13" s="39">
        <v>5.0</v>
      </c>
    </row>
    <row r="14">
      <c r="A14" s="55">
        <v>45194.0</v>
      </c>
      <c r="B14" s="39" t="s">
        <v>210</v>
      </c>
      <c r="C14" s="39" t="s">
        <v>173</v>
      </c>
      <c r="D14" s="39" t="s">
        <v>31</v>
      </c>
      <c r="E14" s="39" t="s">
        <v>30</v>
      </c>
      <c r="F14" s="39">
        <v>9.0</v>
      </c>
      <c r="G14" s="39">
        <v>0.0</v>
      </c>
      <c r="H14" s="39">
        <v>3.0</v>
      </c>
      <c r="J14" s="39">
        <v>1.0</v>
      </c>
      <c r="K14" s="39" t="s">
        <v>255</v>
      </c>
    </row>
    <row r="15">
      <c r="A15" s="55">
        <v>45194.0</v>
      </c>
      <c r="B15" s="39" t="s">
        <v>210</v>
      </c>
      <c r="C15" s="39" t="s">
        <v>173</v>
      </c>
      <c r="D15" s="39" t="s">
        <v>127</v>
      </c>
      <c r="E15" s="39" t="s">
        <v>126</v>
      </c>
      <c r="F15" s="39">
        <v>23.0</v>
      </c>
      <c r="G15" s="39">
        <v>0.0</v>
      </c>
    </row>
    <row r="16">
      <c r="A16" s="55">
        <v>45194.0</v>
      </c>
      <c r="B16" s="39" t="s">
        <v>210</v>
      </c>
      <c r="C16" s="39" t="s">
        <v>173</v>
      </c>
      <c r="D16" s="39" t="s">
        <v>131</v>
      </c>
      <c r="E16" s="39" t="s">
        <v>130</v>
      </c>
      <c r="F16" s="39">
        <v>18.0</v>
      </c>
      <c r="G16" s="39">
        <v>0.0</v>
      </c>
    </row>
    <row r="17">
      <c r="A17" s="55">
        <v>45194.0</v>
      </c>
      <c r="B17" s="39" t="s">
        <v>210</v>
      </c>
      <c r="C17" s="39" t="s">
        <v>173</v>
      </c>
      <c r="D17" s="39" t="s">
        <v>89</v>
      </c>
      <c r="E17" s="39" t="s">
        <v>88</v>
      </c>
      <c r="F17" s="39">
        <v>8.0</v>
      </c>
      <c r="G17" s="39">
        <v>0.0</v>
      </c>
      <c r="I17" s="39">
        <v>8.0</v>
      </c>
    </row>
    <row r="18">
      <c r="A18" s="55">
        <v>45194.0</v>
      </c>
      <c r="B18" s="39" t="s">
        <v>210</v>
      </c>
      <c r="C18" s="39" t="s">
        <v>173</v>
      </c>
      <c r="D18" s="39" t="s">
        <v>221</v>
      </c>
      <c r="E18" s="39" t="s">
        <v>20</v>
      </c>
      <c r="F18" s="39">
        <v>1.0</v>
      </c>
      <c r="G18" s="39">
        <v>3.0</v>
      </c>
      <c r="I18" s="39">
        <v>14.0</v>
      </c>
      <c r="J18" s="39">
        <v>1.0</v>
      </c>
      <c r="K18" s="39" t="s">
        <v>255</v>
      </c>
    </row>
    <row r="19">
      <c r="A19" s="55">
        <v>45194.0</v>
      </c>
      <c r="B19" s="39" t="s">
        <v>210</v>
      </c>
      <c r="C19" s="39" t="s">
        <v>173</v>
      </c>
      <c r="D19" s="39" t="s">
        <v>227</v>
      </c>
      <c r="E19" s="39" t="s">
        <v>66</v>
      </c>
      <c r="F19" s="39">
        <v>25.0</v>
      </c>
      <c r="G19" s="39">
        <v>7.0</v>
      </c>
      <c r="J19" s="39">
        <v>1.0</v>
      </c>
      <c r="K19" s="39" t="s">
        <v>255</v>
      </c>
    </row>
    <row r="20">
      <c r="A20" s="55">
        <v>45194.0</v>
      </c>
      <c r="B20" s="39" t="s">
        <v>210</v>
      </c>
      <c r="C20" s="39" t="s">
        <v>173</v>
      </c>
      <c r="D20" s="39" t="s">
        <v>226</v>
      </c>
      <c r="E20" s="39" t="s">
        <v>132</v>
      </c>
      <c r="F20" s="39">
        <v>18.0</v>
      </c>
      <c r="G20" s="39">
        <v>0.0</v>
      </c>
    </row>
    <row r="21">
      <c r="A21" s="55">
        <v>45194.0</v>
      </c>
      <c r="B21" s="39" t="s">
        <v>210</v>
      </c>
      <c r="C21" s="39" t="s">
        <v>173</v>
      </c>
      <c r="D21" s="39" t="s">
        <v>135</v>
      </c>
      <c r="E21" s="39" t="s">
        <v>134</v>
      </c>
      <c r="F21" s="39">
        <v>19.0</v>
      </c>
      <c r="G21" s="39">
        <v>0.0</v>
      </c>
    </row>
    <row r="22">
      <c r="A22" s="55">
        <v>45194.0</v>
      </c>
      <c r="B22" s="39" t="s">
        <v>210</v>
      </c>
      <c r="C22" s="39" t="s">
        <v>173</v>
      </c>
      <c r="D22" s="39" t="s">
        <v>225</v>
      </c>
      <c r="E22" s="39" t="s">
        <v>39</v>
      </c>
      <c r="F22" s="39">
        <v>0.0</v>
      </c>
      <c r="G22" s="39">
        <v>3.0</v>
      </c>
    </row>
    <row r="23">
      <c r="A23" s="55">
        <v>45194.0</v>
      </c>
      <c r="B23" s="39" t="s">
        <v>210</v>
      </c>
      <c r="C23" s="39" t="s">
        <v>173</v>
      </c>
      <c r="D23" s="39" t="s">
        <v>224</v>
      </c>
      <c r="E23" s="39" t="s">
        <v>128</v>
      </c>
      <c r="F23" s="39">
        <v>36.0</v>
      </c>
      <c r="G23" s="39">
        <v>0.0</v>
      </c>
    </row>
    <row r="24">
      <c r="A24" s="55">
        <v>45194.0</v>
      </c>
      <c r="B24" s="39" t="s">
        <v>210</v>
      </c>
      <c r="C24" s="39" t="s">
        <v>173</v>
      </c>
      <c r="D24" s="39" t="s">
        <v>228</v>
      </c>
      <c r="E24" s="39" t="s">
        <v>128</v>
      </c>
      <c r="F24" s="39">
        <v>29.0</v>
      </c>
      <c r="G24" s="39">
        <v>1.0</v>
      </c>
    </row>
    <row r="25">
      <c r="A25" s="55">
        <v>45194.0</v>
      </c>
      <c r="B25" s="39" t="s">
        <v>210</v>
      </c>
      <c r="C25" s="39" t="s">
        <v>173</v>
      </c>
      <c r="D25" s="39" t="s">
        <v>229</v>
      </c>
      <c r="E25" s="39" t="s">
        <v>39</v>
      </c>
      <c r="F25" s="39">
        <v>23.5</v>
      </c>
      <c r="G25" s="39">
        <v>2.5</v>
      </c>
      <c r="H25" s="39">
        <v>1.0</v>
      </c>
      <c r="I25" s="39">
        <v>1.0</v>
      </c>
    </row>
    <row r="26">
      <c r="A26" s="55">
        <v>45194.0</v>
      </c>
      <c r="B26" s="39" t="s">
        <v>210</v>
      </c>
      <c r="C26" s="39" t="s">
        <v>173</v>
      </c>
      <c r="D26" s="39" t="s">
        <v>230</v>
      </c>
      <c r="E26" s="39" t="s">
        <v>20</v>
      </c>
      <c r="F26" s="39">
        <v>0.0</v>
      </c>
      <c r="G26" s="39">
        <v>2.0</v>
      </c>
      <c r="I26" s="39">
        <v>17.0</v>
      </c>
      <c r="J26" s="39">
        <v>1.0</v>
      </c>
      <c r="K26" s="39" t="s">
        <v>255</v>
      </c>
    </row>
    <row r="27">
      <c r="A27" s="55">
        <v>45194.0</v>
      </c>
      <c r="B27" s="39" t="s">
        <v>210</v>
      </c>
      <c r="C27" s="39" t="s">
        <v>173</v>
      </c>
      <c r="D27" s="39" t="s">
        <v>52</v>
      </c>
      <c r="E27" s="39" t="s">
        <v>50</v>
      </c>
      <c r="F27" s="39">
        <v>0.0</v>
      </c>
      <c r="G27" s="39">
        <v>0.0</v>
      </c>
      <c r="I27" s="39">
        <v>8.0</v>
      </c>
    </row>
    <row r="28">
      <c r="A28" s="55">
        <v>45194.0</v>
      </c>
      <c r="B28" s="39" t="s">
        <v>210</v>
      </c>
      <c r="C28" s="39" t="s">
        <v>173</v>
      </c>
      <c r="D28" s="39" t="s">
        <v>38</v>
      </c>
      <c r="E28" s="39" t="s">
        <v>36</v>
      </c>
      <c r="F28" s="39">
        <v>20.0</v>
      </c>
      <c r="G28" s="39">
        <v>3.0</v>
      </c>
    </row>
    <row r="29">
      <c r="A29" s="55">
        <v>45194.0</v>
      </c>
      <c r="B29" s="39" t="s">
        <v>210</v>
      </c>
      <c r="C29" s="39" t="s">
        <v>173</v>
      </c>
      <c r="D29" s="39" t="s">
        <v>18</v>
      </c>
      <c r="E29" s="39" t="s">
        <v>16</v>
      </c>
      <c r="F29" s="39">
        <v>0.0</v>
      </c>
      <c r="G29" s="39">
        <v>3.0</v>
      </c>
      <c r="I29" s="39">
        <v>1.0</v>
      </c>
    </row>
    <row r="30">
      <c r="A30" s="55">
        <v>45194.0</v>
      </c>
      <c r="B30" s="39" t="s">
        <v>210</v>
      </c>
      <c r="C30" s="39" t="s">
        <v>173</v>
      </c>
      <c r="D30" s="39" t="s">
        <v>28</v>
      </c>
      <c r="E30" s="39" t="s">
        <v>27</v>
      </c>
      <c r="F30" s="39">
        <v>4.0</v>
      </c>
      <c r="G30" s="39">
        <v>5.0</v>
      </c>
    </row>
    <row r="31">
      <c r="A31" s="55">
        <v>45194.0</v>
      </c>
      <c r="B31" s="39" t="s">
        <v>210</v>
      </c>
      <c r="C31" s="39" t="s">
        <v>173</v>
      </c>
      <c r="D31" s="39" t="s">
        <v>231</v>
      </c>
      <c r="E31" s="39" t="s">
        <v>122</v>
      </c>
      <c r="F31" s="39">
        <v>12.0</v>
      </c>
      <c r="G31" s="39">
        <v>8.0</v>
      </c>
      <c r="H31" s="39">
        <v>3.0</v>
      </c>
    </row>
    <row r="32">
      <c r="A32" s="55">
        <v>45194.0</v>
      </c>
      <c r="B32" s="39" t="s">
        <v>210</v>
      </c>
      <c r="C32" s="39" t="s">
        <v>173</v>
      </c>
      <c r="D32" s="39" t="s">
        <v>93</v>
      </c>
      <c r="E32" s="39" t="s">
        <v>92</v>
      </c>
      <c r="F32" s="39">
        <v>0.0</v>
      </c>
      <c r="G32" s="39">
        <v>0.0</v>
      </c>
      <c r="I32" s="39">
        <v>66.0</v>
      </c>
    </row>
    <row r="33">
      <c r="A33" s="55">
        <v>45194.0</v>
      </c>
      <c r="B33" s="39" t="s">
        <v>210</v>
      </c>
      <c r="C33" s="39" t="s">
        <v>173</v>
      </c>
      <c r="D33" s="39" t="s">
        <v>32</v>
      </c>
      <c r="E33" s="39" t="s">
        <v>213</v>
      </c>
      <c r="F33" s="39">
        <v>35.0</v>
      </c>
      <c r="G33" s="39">
        <v>0.0</v>
      </c>
    </row>
    <row r="34">
      <c r="A34" s="55">
        <v>45194.0</v>
      </c>
      <c r="B34" s="39" t="s">
        <v>210</v>
      </c>
      <c r="C34" s="39" t="s">
        <v>173</v>
      </c>
      <c r="D34" s="39" t="s">
        <v>32</v>
      </c>
      <c r="E34" s="39" t="s">
        <v>70</v>
      </c>
      <c r="F34" s="39">
        <v>17.0</v>
      </c>
      <c r="G34" s="39">
        <v>0.0</v>
      </c>
    </row>
    <row r="35">
      <c r="A35" s="55">
        <v>45194.0</v>
      </c>
      <c r="B35" s="39" t="s">
        <v>210</v>
      </c>
      <c r="C35" s="39" t="s">
        <v>173</v>
      </c>
      <c r="D35" s="39" t="s">
        <v>114</v>
      </c>
      <c r="E35" s="39" t="s">
        <v>112</v>
      </c>
      <c r="F35" s="39">
        <v>40.0</v>
      </c>
      <c r="G35" s="39">
        <v>2.0</v>
      </c>
      <c r="J35" s="39">
        <v>3.0</v>
      </c>
      <c r="K35" s="39" t="s">
        <v>255</v>
      </c>
    </row>
    <row r="36">
      <c r="A36" s="55">
        <v>45194.0</v>
      </c>
      <c r="B36" s="39" t="s">
        <v>210</v>
      </c>
      <c r="C36" s="39" t="s">
        <v>173</v>
      </c>
      <c r="D36" s="39" t="s">
        <v>116</v>
      </c>
      <c r="E36" s="39" t="s">
        <v>115</v>
      </c>
      <c r="F36" s="39">
        <v>0.0</v>
      </c>
      <c r="G36" s="39">
        <v>0.0</v>
      </c>
      <c r="I36" s="39">
        <v>28.0</v>
      </c>
    </row>
    <row r="37">
      <c r="A37" s="55">
        <v>45194.0</v>
      </c>
      <c r="B37" s="39" t="s">
        <v>210</v>
      </c>
      <c r="C37" s="39" t="s">
        <v>173</v>
      </c>
      <c r="D37" s="39" t="s">
        <v>75</v>
      </c>
      <c r="E37" s="39" t="s">
        <v>74</v>
      </c>
      <c r="F37" s="39">
        <v>0.0</v>
      </c>
      <c r="G37" s="39">
        <v>4.0</v>
      </c>
      <c r="J37" s="39">
        <v>17.0</v>
      </c>
      <c r="K37" s="39" t="s">
        <v>255</v>
      </c>
    </row>
    <row r="38">
      <c r="A38" s="55">
        <v>45194.0</v>
      </c>
      <c r="B38" s="39" t="s">
        <v>210</v>
      </c>
      <c r="C38" s="39" t="s">
        <v>173</v>
      </c>
      <c r="D38" s="39" t="s">
        <v>65</v>
      </c>
      <c r="E38" s="39" t="s">
        <v>64</v>
      </c>
      <c r="F38" s="39">
        <v>48.0</v>
      </c>
      <c r="G38" s="39">
        <v>4.0</v>
      </c>
      <c r="H38" s="39">
        <v>14.0</v>
      </c>
    </row>
    <row r="39">
      <c r="A39" s="55">
        <v>45194.0</v>
      </c>
      <c r="B39" s="39" t="s">
        <v>210</v>
      </c>
      <c r="C39" s="39" t="s">
        <v>173</v>
      </c>
      <c r="D39" s="39" t="s">
        <v>222</v>
      </c>
      <c r="E39" s="39" t="s">
        <v>66</v>
      </c>
      <c r="F39" s="39">
        <v>67.0</v>
      </c>
      <c r="G39" s="39">
        <v>2.0</v>
      </c>
      <c r="J39" s="39">
        <v>1.0</v>
      </c>
      <c r="K39" s="39" t="s">
        <v>255</v>
      </c>
    </row>
    <row r="40">
      <c r="A40" s="55">
        <v>45194.0</v>
      </c>
      <c r="B40" s="39" t="s">
        <v>210</v>
      </c>
      <c r="C40" s="39" t="s">
        <v>173</v>
      </c>
      <c r="D40" s="39" t="s">
        <v>78</v>
      </c>
      <c r="E40" s="39" t="s">
        <v>58</v>
      </c>
      <c r="F40" s="39">
        <v>0.0</v>
      </c>
      <c r="G40" s="39">
        <v>5.0</v>
      </c>
      <c r="I40" s="39">
        <v>20.0</v>
      </c>
      <c r="J40" s="39">
        <v>2.0</v>
      </c>
      <c r="K40" s="39" t="s">
        <v>255</v>
      </c>
    </row>
    <row r="41">
      <c r="A41" s="55">
        <v>45194.0</v>
      </c>
      <c r="B41" s="39" t="s">
        <v>210</v>
      </c>
      <c r="C41" s="39" t="s">
        <v>173</v>
      </c>
      <c r="D41" s="39" t="s">
        <v>59</v>
      </c>
      <c r="E41" s="39" t="s">
        <v>58</v>
      </c>
      <c r="F41" s="39">
        <v>0.0</v>
      </c>
      <c r="G41" s="39">
        <v>3.0</v>
      </c>
      <c r="I41" s="39">
        <v>3.0</v>
      </c>
      <c r="J41" s="39">
        <v>3.0</v>
      </c>
      <c r="K41" s="39" t="s">
        <v>255</v>
      </c>
    </row>
    <row r="42">
      <c r="A42" s="55">
        <v>45194.0</v>
      </c>
      <c r="B42" s="39" t="s">
        <v>210</v>
      </c>
      <c r="C42" s="39" t="s">
        <v>173</v>
      </c>
      <c r="D42" s="39" t="s">
        <v>59</v>
      </c>
      <c r="E42" s="39" t="s">
        <v>117</v>
      </c>
      <c r="F42" s="39">
        <v>0.0</v>
      </c>
      <c r="G42" s="39">
        <v>0.0</v>
      </c>
      <c r="I42" s="39">
        <v>39.0</v>
      </c>
    </row>
    <row r="43">
      <c r="A43" s="55">
        <v>45194.0</v>
      </c>
      <c r="B43" s="39" t="s">
        <v>210</v>
      </c>
      <c r="C43" s="39" t="s">
        <v>173</v>
      </c>
      <c r="D43" s="39" t="s">
        <v>82</v>
      </c>
      <c r="E43" s="39" t="s">
        <v>83</v>
      </c>
      <c r="F43" s="39">
        <v>21.0</v>
      </c>
      <c r="G43" s="39">
        <v>2.0</v>
      </c>
      <c r="J43" s="39">
        <v>2.0</v>
      </c>
      <c r="K43" s="39" t="s">
        <v>255</v>
      </c>
    </row>
    <row r="44">
      <c r="A44" s="55">
        <v>45194.0</v>
      </c>
      <c r="B44" s="39" t="s">
        <v>210</v>
      </c>
      <c r="C44" s="39" t="s">
        <v>173</v>
      </c>
      <c r="D44" s="39" t="s">
        <v>80</v>
      </c>
      <c r="E44" s="39" t="s">
        <v>79</v>
      </c>
      <c r="F44" s="39">
        <v>3.0</v>
      </c>
      <c r="G44" s="39">
        <v>6.0</v>
      </c>
    </row>
    <row r="45">
      <c r="A45" s="55">
        <v>45194.0</v>
      </c>
      <c r="B45" s="39" t="s">
        <v>210</v>
      </c>
      <c r="C45" s="39" t="s">
        <v>173</v>
      </c>
      <c r="D45" s="39" t="s">
        <v>69</v>
      </c>
      <c r="E45" s="39" t="s">
        <v>68</v>
      </c>
      <c r="F45" s="39">
        <v>50.0</v>
      </c>
      <c r="G45" s="39">
        <v>0.0</v>
      </c>
      <c r="J45" s="39">
        <v>1.0</v>
      </c>
      <c r="K45" s="39" t="s">
        <v>255</v>
      </c>
    </row>
    <row r="46">
      <c r="A46" s="55">
        <v>45194.0</v>
      </c>
      <c r="B46" s="39" t="s">
        <v>210</v>
      </c>
      <c r="C46" s="39" t="s">
        <v>173</v>
      </c>
      <c r="D46" s="39" t="s">
        <v>61</v>
      </c>
      <c r="E46" s="39" t="s">
        <v>108</v>
      </c>
      <c r="F46" s="39">
        <v>10.0</v>
      </c>
      <c r="G46" s="39">
        <v>1.0</v>
      </c>
      <c r="J46" s="39">
        <v>2.0</v>
      </c>
      <c r="K46" s="39" t="s">
        <v>255</v>
      </c>
    </row>
    <row r="47">
      <c r="A47" s="55">
        <v>45194.0</v>
      </c>
      <c r="B47" s="39" t="s">
        <v>210</v>
      </c>
      <c r="C47" s="39" t="s">
        <v>173</v>
      </c>
      <c r="D47" s="39" t="s">
        <v>61</v>
      </c>
      <c r="E47" s="39" t="s">
        <v>60</v>
      </c>
      <c r="F47" s="39">
        <v>19.0</v>
      </c>
      <c r="G47" s="39">
        <v>0.0</v>
      </c>
    </row>
    <row r="48">
      <c r="A48" s="55">
        <v>45194.0</v>
      </c>
      <c r="B48" s="39" t="s">
        <v>210</v>
      </c>
      <c r="C48" s="39" t="s">
        <v>173</v>
      </c>
      <c r="D48" s="39" t="s">
        <v>98</v>
      </c>
      <c r="E48" s="39" t="s">
        <v>97</v>
      </c>
      <c r="F48" s="39">
        <v>6.0</v>
      </c>
      <c r="G48" s="39">
        <v>0.0</v>
      </c>
      <c r="H48" s="39">
        <v>23.0</v>
      </c>
    </row>
    <row r="49">
      <c r="A49" s="55">
        <v>45194.0</v>
      </c>
      <c r="B49" s="39" t="s">
        <v>210</v>
      </c>
      <c r="C49" s="39" t="s">
        <v>173</v>
      </c>
      <c r="D49" s="39" t="s">
        <v>119</v>
      </c>
      <c r="E49" s="39" t="s">
        <v>118</v>
      </c>
      <c r="F49" s="39">
        <v>0.0</v>
      </c>
      <c r="G49" s="39">
        <v>0.0</v>
      </c>
      <c r="H49" s="39">
        <v>35.0</v>
      </c>
    </row>
    <row r="50">
      <c r="A50" s="55">
        <v>45194.0</v>
      </c>
      <c r="B50" s="39" t="s">
        <v>210</v>
      </c>
      <c r="C50" s="39" t="s">
        <v>173</v>
      </c>
      <c r="D50" s="39" t="s">
        <v>107</v>
      </c>
      <c r="E50" s="39" t="s">
        <v>106</v>
      </c>
      <c r="F50" s="39">
        <v>0.0</v>
      </c>
      <c r="G50" s="39">
        <v>0.0</v>
      </c>
      <c r="H50" s="39">
        <v>41.0</v>
      </c>
    </row>
    <row r="51">
      <c r="A51" s="55">
        <v>45194.0</v>
      </c>
      <c r="B51" s="39" t="s">
        <v>210</v>
      </c>
      <c r="C51" s="39" t="s">
        <v>173</v>
      </c>
      <c r="D51" s="39" t="s">
        <v>105</v>
      </c>
      <c r="E51" s="39" t="s">
        <v>104</v>
      </c>
      <c r="F51" s="39">
        <v>0.0</v>
      </c>
      <c r="G51" s="39">
        <v>0.0</v>
      </c>
      <c r="I51" s="39">
        <v>61.0</v>
      </c>
    </row>
    <row r="52">
      <c r="A52" s="55">
        <v>45194.0</v>
      </c>
      <c r="B52" s="39" t="s">
        <v>210</v>
      </c>
      <c r="C52" s="39" t="s">
        <v>173</v>
      </c>
      <c r="D52" s="39" t="s">
        <v>232</v>
      </c>
      <c r="E52" s="39" t="s">
        <v>71</v>
      </c>
      <c r="F52" s="39">
        <v>72.0</v>
      </c>
      <c r="G52" s="39">
        <v>0.0</v>
      </c>
    </row>
    <row r="53">
      <c r="A53" s="55">
        <v>45194.0</v>
      </c>
      <c r="B53" s="39" t="s">
        <v>210</v>
      </c>
      <c r="C53" s="39" t="s">
        <v>173</v>
      </c>
      <c r="D53" s="39" t="s">
        <v>90</v>
      </c>
      <c r="E53" s="39" t="s">
        <v>50</v>
      </c>
      <c r="F53" s="39">
        <v>0.0</v>
      </c>
      <c r="G53" s="39">
        <v>0.0</v>
      </c>
      <c r="I53" s="39">
        <v>3.0</v>
      </c>
    </row>
    <row r="54">
      <c r="A54" s="55">
        <v>45194.0</v>
      </c>
      <c r="B54" s="39" t="s">
        <v>210</v>
      </c>
      <c r="C54" s="39" t="s">
        <v>173</v>
      </c>
      <c r="D54" s="39" t="s">
        <v>90</v>
      </c>
      <c r="E54" s="39" t="s">
        <v>54</v>
      </c>
      <c r="F54" s="39">
        <v>2.0</v>
      </c>
      <c r="G54" s="39">
        <v>0.0</v>
      </c>
    </row>
    <row r="55">
      <c r="A55" s="55">
        <v>45194.0</v>
      </c>
      <c r="B55" s="39" t="s">
        <v>210</v>
      </c>
      <c r="C55" s="39" t="s">
        <v>173</v>
      </c>
      <c r="D55" s="39" t="s">
        <v>90</v>
      </c>
      <c r="E55" s="39" t="s">
        <v>56</v>
      </c>
      <c r="F55" s="39">
        <v>4.0</v>
      </c>
      <c r="G55" s="39">
        <v>0.0</v>
      </c>
    </row>
    <row r="56">
      <c r="A56" s="55">
        <v>45194.0</v>
      </c>
      <c r="B56" s="39" t="s">
        <v>210</v>
      </c>
      <c r="C56" s="39" t="s">
        <v>173</v>
      </c>
      <c r="D56" s="39" t="s">
        <v>90</v>
      </c>
      <c r="E56" s="39" t="s">
        <v>213</v>
      </c>
      <c r="F56" s="39">
        <v>4.0</v>
      </c>
      <c r="G56" s="39">
        <v>0.0</v>
      </c>
    </row>
    <row r="57">
      <c r="A57" s="55">
        <v>45194.0</v>
      </c>
      <c r="B57" s="39" t="s">
        <v>210</v>
      </c>
      <c r="C57" s="39" t="s">
        <v>173</v>
      </c>
      <c r="D57" s="39" t="s">
        <v>90</v>
      </c>
      <c r="E57" s="39" t="s">
        <v>58</v>
      </c>
      <c r="F57" s="39">
        <v>0.0</v>
      </c>
      <c r="G57" s="39">
        <v>2.0</v>
      </c>
    </row>
    <row r="58">
      <c r="A58" s="55">
        <v>45194.0</v>
      </c>
      <c r="B58" s="39" t="s">
        <v>210</v>
      </c>
      <c r="C58" s="39" t="s">
        <v>173</v>
      </c>
      <c r="D58" s="39" t="s">
        <v>90</v>
      </c>
      <c r="E58" s="39" t="s">
        <v>60</v>
      </c>
      <c r="F58" s="39">
        <v>4.0</v>
      </c>
      <c r="G58" s="39">
        <v>0.0</v>
      </c>
    </row>
    <row r="59">
      <c r="A59" s="55">
        <v>45194.0</v>
      </c>
      <c r="B59" s="39" t="s">
        <v>210</v>
      </c>
      <c r="C59" s="39" t="s">
        <v>173</v>
      </c>
      <c r="D59" s="39" t="s">
        <v>90</v>
      </c>
      <c r="E59" s="39" t="s">
        <v>62</v>
      </c>
      <c r="F59" s="39">
        <v>0.0</v>
      </c>
      <c r="G59" s="39">
        <v>0.0</v>
      </c>
      <c r="H59" s="39">
        <v>3.0</v>
      </c>
    </row>
    <row r="60">
      <c r="A60" s="55">
        <v>45194.0</v>
      </c>
      <c r="B60" s="39" t="s">
        <v>210</v>
      </c>
      <c r="C60" s="39" t="s">
        <v>173</v>
      </c>
      <c r="D60" s="39" t="s">
        <v>90</v>
      </c>
      <c r="E60" s="39" t="s">
        <v>63</v>
      </c>
      <c r="F60" s="39">
        <v>3.0</v>
      </c>
      <c r="G60" s="39">
        <v>1.0</v>
      </c>
    </row>
    <row r="61">
      <c r="A61" s="55">
        <v>45194.0</v>
      </c>
      <c r="B61" s="39" t="s">
        <v>210</v>
      </c>
      <c r="C61" s="39" t="s">
        <v>173</v>
      </c>
      <c r="D61" s="39" t="s">
        <v>90</v>
      </c>
      <c r="E61" s="39" t="s">
        <v>64</v>
      </c>
      <c r="F61" s="39">
        <v>3.0</v>
      </c>
      <c r="G61" s="39">
        <v>0.0</v>
      </c>
    </row>
    <row r="62">
      <c r="A62" s="55">
        <v>45194.0</v>
      </c>
      <c r="B62" s="39" t="s">
        <v>210</v>
      </c>
      <c r="C62" s="39" t="s">
        <v>173</v>
      </c>
      <c r="D62" s="39" t="s">
        <v>90</v>
      </c>
      <c r="E62" s="39" t="s">
        <v>66</v>
      </c>
      <c r="F62" s="39">
        <v>2.0</v>
      </c>
      <c r="G62" s="39">
        <v>1.0</v>
      </c>
      <c r="J62" s="39">
        <v>1.0</v>
      </c>
      <c r="K62" s="39" t="s">
        <v>255</v>
      </c>
    </row>
    <row r="63">
      <c r="A63" s="55">
        <v>45194.0</v>
      </c>
      <c r="B63" s="39" t="s">
        <v>210</v>
      </c>
      <c r="C63" s="39" t="s">
        <v>173</v>
      </c>
      <c r="D63" s="39" t="s">
        <v>90</v>
      </c>
      <c r="E63" s="39" t="s">
        <v>68</v>
      </c>
      <c r="F63" s="39">
        <v>3.0</v>
      </c>
      <c r="G63" s="39">
        <v>1.0</v>
      </c>
    </row>
    <row r="64">
      <c r="A64" s="55">
        <v>45194.0</v>
      </c>
      <c r="B64" s="39" t="s">
        <v>210</v>
      </c>
      <c r="C64" s="39" t="s">
        <v>173</v>
      </c>
      <c r="D64" s="39" t="s">
        <v>90</v>
      </c>
      <c r="E64" s="39" t="s">
        <v>70</v>
      </c>
      <c r="F64" s="39">
        <v>3.0</v>
      </c>
      <c r="G64" s="39">
        <v>1.0</v>
      </c>
    </row>
    <row r="65">
      <c r="A65" s="55">
        <v>45194.0</v>
      </c>
      <c r="B65" s="39" t="s">
        <v>210</v>
      </c>
      <c r="C65" s="39" t="s">
        <v>173</v>
      </c>
      <c r="D65" s="39" t="s">
        <v>90</v>
      </c>
      <c r="E65" s="39" t="s">
        <v>71</v>
      </c>
      <c r="F65" s="39">
        <v>4.0</v>
      </c>
      <c r="G65" s="39">
        <v>0.0</v>
      </c>
    </row>
    <row r="66">
      <c r="A66" s="55">
        <v>45194.0</v>
      </c>
      <c r="B66" s="39" t="s">
        <v>210</v>
      </c>
      <c r="C66" s="39" t="s">
        <v>173</v>
      </c>
      <c r="D66" s="39" t="s">
        <v>90</v>
      </c>
      <c r="E66" s="39" t="s">
        <v>74</v>
      </c>
      <c r="F66" s="39">
        <v>0.0</v>
      </c>
      <c r="G66" s="39">
        <v>0.0</v>
      </c>
      <c r="I66" s="39">
        <v>3.0</v>
      </c>
    </row>
    <row r="67">
      <c r="A67" s="55">
        <v>45194.0</v>
      </c>
      <c r="B67" s="39" t="s">
        <v>210</v>
      </c>
      <c r="C67" s="39" t="s">
        <v>173</v>
      </c>
      <c r="D67" s="39" t="s">
        <v>90</v>
      </c>
      <c r="E67" s="39" t="s">
        <v>76</v>
      </c>
      <c r="F67" s="39">
        <v>4.0</v>
      </c>
      <c r="G67" s="39">
        <v>0.0</v>
      </c>
    </row>
    <row r="68">
      <c r="A68" s="55">
        <v>45194.0</v>
      </c>
      <c r="B68" s="39" t="s">
        <v>210</v>
      </c>
      <c r="C68" s="39" t="s">
        <v>173</v>
      </c>
      <c r="D68" s="39" t="s">
        <v>90</v>
      </c>
      <c r="E68" s="39" t="s">
        <v>79</v>
      </c>
      <c r="F68" s="39">
        <v>0.0</v>
      </c>
      <c r="G68" s="39">
        <v>3.0</v>
      </c>
      <c r="J68" s="39">
        <v>1.0</v>
      </c>
      <c r="K68" s="39" t="s">
        <v>255</v>
      </c>
    </row>
    <row r="69">
      <c r="A69" s="55">
        <v>45194.0</v>
      </c>
      <c r="B69" s="39" t="s">
        <v>210</v>
      </c>
      <c r="C69" s="39" t="s">
        <v>173</v>
      </c>
      <c r="D69" s="39" t="s">
        <v>90</v>
      </c>
      <c r="E69" s="39" t="s">
        <v>81</v>
      </c>
      <c r="F69" s="39">
        <v>4.0</v>
      </c>
      <c r="G69" s="39">
        <v>0.0</v>
      </c>
    </row>
    <row r="70">
      <c r="A70" s="55">
        <v>45194.0</v>
      </c>
      <c r="B70" s="39" t="s">
        <v>210</v>
      </c>
      <c r="C70" s="39" t="s">
        <v>173</v>
      </c>
      <c r="D70" s="39" t="s">
        <v>90</v>
      </c>
      <c r="E70" s="39" t="s">
        <v>83</v>
      </c>
      <c r="F70" s="39">
        <v>2.0</v>
      </c>
      <c r="G70" s="39">
        <v>0.0</v>
      </c>
    </row>
    <row r="71">
      <c r="A71" s="55">
        <v>45194.0</v>
      </c>
      <c r="B71" s="39" t="s">
        <v>210</v>
      </c>
      <c r="C71" s="39" t="s">
        <v>173</v>
      </c>
      <c r="D71" s="39" t="s">
        <v>90</v>
      </c>
      <c r="E71" s="39" t="s">
        <v>84</v>
      </c>
      <c r="F71" s="39">
        <v>3.0</v>
      </c>
      <c r="G71" s="39">
        <v>1.0</v>
      </c>
    </row>
    <row r="72">
      <c r="A72" s="55">
        <v>45194.0</v>
      </c>
      <c r="B72" s="39" t="s">
        <v>210</v>
      </c>
      <c r="C72" s="39" t="s">
        <v>173</v>
      </c>
      <c r="D72" s="39" t="s">
        <v>90</v>
      </c>
      <c r="E72" s="39" t="s">
        <v>85</v>
      </c>
      <c r="F72" s="39">
        <v>4.0</v>
      </c>
      <c r="G72" s="39">
        <v>0.0</v>
      </c>
    </row>
    <row r="73">
      <c r="A73" s="55">
        <v>45194.0</v>
      </c>
      <c r="B73" s="39" t="s">
        <v>210</v>
      </c>
      <c r="C73" s="39" t="s">
        <v>173</v>
      </c>
      <c r="D73" s="39" t="s">
        <v>53</v>
      </c>
      <c r="E73" s="39" t="s">
        <v>86</v>
      </c>
      <c r="F73" s="39">
        <v>1.0</v>
      </c>
      <c r="G73" s="39">
        <v>0.0</v>
      </c>
      <c r="I73" s="39">
        <v>3.0</v>
      </c>
    </row>
    <row r="74">
      <c r="A74" s="55">
        <v>45194.0</v>
      </c>
      <c r="B74" s="39" t="s">
        <v>210</v>
      </c>
      <c r="C74" s="39" t="s">
        <v>173</v>
      </c>
      <c r="D74" s="39" t="s">
        <v>53</v>
      </c>
      <c r="E74" s="39" t="s">
        <v>87</v>
      </c>
      <c r="F74" s="39">
        <v>0.0</v>
      </c>
      <c r="G74" s="39">
        <v>0.0</v>
      </c>
      <c r="I74" s="39">
        <v>3.0</v>
      </c>
    </row>
    <row r="75">
      <c r="A75" s="55">
        <v>45194.0</v>
      </c>
      <c r="B75" s="39" t="s">
        <v>210</v>
      </c>
      <c r="C75" s="39" t="s">
        <v>173</v>
      </c>
      <c r="D75" s="39" t="s">
        <v>53</v>
      </c>
      <c r="E75" s="39" t="s">
        <v>88</v>
      </c>
      <c r="F75" s="39">
        <v>4.0</v>
      </c>
      <c r="G75" s="39">
        <v>0.0</v>
      </c>
    </row>
    <row r="76">
      <c r="A76" s="55">
        <v>45194.0</v>
      </c>
      <c r="B76" s="39" t="s">
        <v>210</v>
      </c>
      <c r="C76" s="39" t="s">
        <v>173</v>
      </c>
      <c r="D76" s="39" t="s">
        <v>53</v>
      </c>
      <c r="E76" s="39" t="s">
        <v>91</v>
      </c>
      <c r="F76" s="39">
        <v>0.0</v>
      </c>
      <c r="G76" s="39">
        <v>0.0</v>
      </c>
      <c r="I76" s="39">
        <v>4.0</v>
      </c>
    </row>
    <row r="77">
      <c r="A77" s="55">
        <v>45194.0</v>
      </c>
      <c r="B77" s="39" t="s">
        <v>210</v>
      </c>
      <c r="C77" s="39" t="s">
        <v>173</v>
      </c>
      <c r="D77" s="39" t="s">
        <v>53</v>
      </c>
      <c r="E77" s="39" t="s">
        <v>219</v>
      </c>
      <c r="F77" s="39">
        <v>1.0</v>
      </c>
      <c r="G77" s="39">
        <v>0.0</v>
      </c>
      <c r="I77" s="39">
        <v>3.0</v>
      </c>
    </row>
    <row r="78">
      <c r="A78" s="55">
        <v>45194.0</v>
      </c>
      <c r="B78" s="39" t="s">
        <v>210</v>
      </c>
      <c r="C78" s="39" t="s">
        <v>173</v>
      </c>
      <c r="D78" s="39" t="s">
        <v>53</v>
      </c>
      <c r="E78" s="39" t="s">
        <v>92</v>
      </c>
      <c r="F78" s="39">
        <v>0.0</v>
      </c>
      <c r="G78" s="39">
        <v>0.0</v>
      </c>
      <c r="I78" s="39">
        <v>4.0</v>
      </c>
    </row>
    <row r="79">
      <c r="A79" s="55">
        <v>45194.0</v>
      </c>
      <c r="B79" s="39" t="s">
        <v>210</v>
      </c>
      <c r="C79" s="39" t="s">
        <v>173</v>
      </c>
      <c r="D79" s="39" t="s">
        <v>53</v>
      </c>
      <c r="E79" s="39" t="s">
        <v>97</v>
      </c>
      <c r="F79" s="39">
        <v>0.0</v>
      </c>
      <c r="G79" s="39">
        <v>0.0</v>
      </c>
      <c r="H79" s="39">
        <v>4.0</v>
      </c>
    </row>
    <row r="80">
      <c r="A80" s="55">
        <v>45194.0</v>
      </c>
      <c r="B80" s="39" t="s">
        <v>210</v>
      </c>
      <c r="C80" s="39" t="s">
        <v>173</v>
      </c>
      <c r="D80" s="39" t="s">
        <v>53</v>
      </c>
      <c r="E80" s="39" t="s">
        <v>99</v>
      </c>
      <c r="F80" s="39">
        <v>0.0</v>
      </c>
      <c r="G80" s="39">
        <v>0.0</v>
      </c>
      <c r="H80" s="39">
        <v>4.0</v>
      </c>
    </row>
    <row r="81">
      <c r="A81" s="55">
        <v>45194.0</v>
      </c>
      <c r="B81" s="39" t="s">
        <v>210</v>
      </c>
      <c r="C81" s="39" t="s">
        <v>173</v>
      </c>
      <c r="D81" s="39" t="s">
        <v>53</v>
      </c>
      <c r="E81" s="39" t="s">
        <v>101</v>
      </c>
      <c r="F81" s="39">
        <v>1.0</v>
      </c>
      <c r="G81" s="39">
        <v>0.0</v>
      </c>
      <c r="H81" s="39">
        <v>3.0</v>
      </c>
    </row>
    <row r="82">
      <c r="A82" s="55">
        <v>45194.0</v>
      </c>
      <c r="B82" s="39" t="s">
        <v>210</v>
      </c>
      <c r="C82" s="39" t="s">
        <v>173</v>
      </c>
      <c r="D82" s="39" t="s">
        <v>53</v>
      </c>
      <c r="E82" s="39" t="s">
        <v>102</v>
      </c>
      <c r="F82" s="39">
        <v>0.0</v>
      </c>
      <c r="G82" s="39">
        <v>0.0</v>
      </c>
      <c r="I82" s="39">
        <v>3.0</v>
      </c>
      <c r="J82" s="39">
        <v>1.0</v>
      </c>
      <c r="K82" s="39" t="s">
        <v>255</v>
      </c>
    </row>
    <row r="83">
      <c r="A83" s="55">
        <v>45194.0</v>
      </c>
      <c r="B83" s="39" t="s">
        <v>210</v>
      </c>
      <c r="C83" s="39" t="s">
        <v>173</v>
      </c>
      <c r="D83" s="39" t="s">
        <v>53</v>
      </c>
      <c r="E83" s="39" t="s">
        <v>104</v>
      </c>
      <c r="F83" s="39">
        <v>0.0</v>
      </c>
      <c r="G83" s="39">
        <v>0.0</v>
      </c>
      <c r="H83" s="39">
        <v>4.0</v>
      </c>
    </row>
    <row r="84">
      <c r="A84" s="55">
        <v>45194.0</v>
      </c>
      <c r="B84" s="39" t="s">
        <v>210</v>
      </c>
      <c r="C84" s="39" t="s">
        <v>173</v>
      </c>
      <c r="D84" s="39" t="s">
        <v>53</v>
      </c>
      <c r="E84" s="39" t="s">
        <v>106</v>
      </c>
      <c r="F84" s="39">
        <v>0.0</v>
      </c>
      <c r="G84" s="39">
        <v>0.0</v>
      </c>
      <c r="H84" s="39">
        <v>4.0</v>
      </c>
    </row>
    <row r="85">
      <c r="A85" s="55">
        <v>45194.0</v>
      </c>
      <c r="B85" s="39" t="s">
        <v>210</v>
      </c>
      <c r="C85" s="39" t="s">
        <v>173</v>
      </c>
      <c r="D85" s="39" t="s">
        <v>53</v>
      </c>
      <c r="E85" s="39" t="s">
        <v>108</v>
      </c>
      <c r="F85" s="39">
        <v>3.0</v>
      </c>
      <c r="G85" s="39">
        <v>0.0</v>
      </c>
    </row>
    <row r="86">
      <c r="A86" s="55">
        <v>45194.0</v>
      </c>
      <c r="B86" s="39" t="s">
        <v>210</v>
      </c>
      <c r="C86" s="39" t="s">
        <v>173</v>
      </c>
      <c r="D86" s="39" t="s">
        <v>53</v>
      </c>
      <c r="E86" s="39" t="s">
        <v>109</v>
      </c>
      <c r="F86" s="39">
        <v>4.0</v>
      </c>
      <c r="G86" s="39">
        <v>0.0</v>
      </c>
    </row>
    <row r="87">
      <c r="A87" s="55">
        <v>45194.0</v>
      </c>
      <c r="B87" s="39" t="s">
        <v>210</v>
      </c>
      <c r="C87" s="39" t="s">
        <v>173</v>
      </c>
      <c r="D87" s="39" t="s">
        <v>53</v>
      </c>
      <c r="E87" s="39" t="s">
        <v>112</v>
      </c>
      <c r="F87" s="39">
        <v>4.0</v>
      </c>
      <c r="G87" s="39">
        <v>0.0</v>
      </c>
    </row>
    <row r="88">
      <c r="A88" s="55">
        <v>45194.0</v>
      </c>
      <c r="B88" s="39" t="s">
        <v>210</v>
      </c>
      <c r="C88" s="39" t="s">
        <v>173</v>
      </c>
      <c r="D88" s="39" t="s">
        <v>53</v>
      </c>
      <c r="E88" s="39" t="s">
        <v>115</v>
      </c>
      <c r="F88" s="39">
        <v>0.0</v>
      </c>
      <c r="G88" s="39">
        <v>0.0</v>
      </c>
      <c r="I88" s="39">
        <v>3.0</v>
      </c>
    </row>
    <row r="89">
      <c r="A89" s="55">
        <v>45194.0</v>
      </c>
      <c r="B89" s="39" t="s">
        <v>210</v>
      </c>
      <c r="C89" s="39" t="s">
        <v>173</v>
      </c>
      <c r="D89" s="39" t="s">
        <v>53</v>
      </c>
      <c r="E89" s="39" t="s">
        <v>117</v>
      </c>
      <c r="F89" s="39">
        <v>1.0</v>
      </c>
      <c r="G89" s="39">
        <v>0.0</v>
      </c>
    </row>
    <row r="90">
      <c r="A90" s="55">
        <v>45194.0</v>
      </c>
      <c r="B90" s="39" t="s">
        <v>210</v>
      </c>
      <c r="C90" s="39" t="s">
        <v>173</v>
      </c>
      <c r="D90" s="39" t="s">
        <v>53</v>
      </c>
      <c r="E90" s="39" t="s">
        <v>118</v>
      </c>
      <c r="F90" s="39">
        <v>2.0</v>
      </c>
      <c r="G90" s="39">
        <v>0.0</v>
      </c>
    </row>
    <row r="91">
      <c r="A91" s="55">
        <v>45194.0</v>
      </c>
      <c r="B91" s="39" t="s">
        <v>210</v>
      </c>
      <c r="C91" s="39" t="s">
        <v>173</v>
      </c>
      <c r="D91" s="39" t="s">
        <v>19</v>
      </c>
      <c r="E91" s="39" t="s">
        <v>16</v>
      </c>
      <c r="F91" s="39">
        <v>0.0</v>
      </c>
      <c r="G91" s="39">
        <v>0.0</v>
      </c>
      <c r="I91" s="39">
        <v>1.0</v>
      </c>
    </row>
    <row r="92">
      <c r="A92" s="55">
        <v>45194.0</v>
      </c>
      <c r="B92" s="39" t="s">
        <v>210</v>
      </c>
      <c r="C92" s="39" t="s">
        <v>173</v>
      </c>
      <c r="D92" s="39" t="s">
        <v>19</v>
      </c>
      <c r="E92" s="39" t="s">
        <v>20</v>
      </c>
      <c r="F92" s="39">
        <v>0.0</v>
      </c>
      <c r="G92" s="39">
        <v>0.0</v>
      </c>
      <c r="I92" s="39">
        <v>1.0</v>
      </c>
    </row>
    <row r="93">
      <c r="A93" s="55">
        <v>45194.0</v>
      </c>
      <c r="B93" s="39" t="s">
        <v>210</v>
      </c>
      <c r="C93" s="39" t="s">
        <v>173</v>
      </c>
      <c r="D93" s="39" t="s">
        <v>19</v>
      </c>
      <c r="E93" s="39" t="s">
        <v>24</v>
      </c>
      <c r="F93" s="39">
        <v>0.0</v>
      </c>
      <c r="G93" s="39">
        <v>0.0</v>
      </c>
      <c r="J93" s="39">
        <v>1.0</v>
      </c>
      <c r="K93" s="39" t="s">
        <v>255</v>
      </c>
    </row>
    <row r="94">
      <c r="A94" s="55">
        <v>45194.0</v>
      </c>
      <c r="B94" s="39" t="s">
        <v>210</v>
      </c>
      <c r="C94" s="39" t="s">
        <v>173</v>
      </c>
      <c r="D94" s="39" t="s">
        <v>19</v>
      </c>
      <c r="E94" s="39" t="s">
        <v>27</v>
      </c>
      <c r="F94" s="39">
        <v>1.0</v>
      </c>
      <c r="G94" s="39">
        <v>0.0</v>
      </c>
    </row>
    <row r="95">
      <c r="A95" s="55">
        <v>45194.0</v>
      </c>
      <c r="B95" s="39" t="s">
        <v>210</v>
      </c>
      <c r="C95" s="39" t="s">
        <v>173</v>
      </c>
      <c r="D95" s="39" t="s">
        <v>19</v>
      </c>
      <c r="E95" s="39" t="s">
        <v>30</v>
      </c>
      <c r="F95" s="39">
        <v>1.0</v>
      </c>
      <c r="G95" s="39">
        <v>0.0</v>
      </c>
    </row>
    <row r="96">
      <c r="A96" s="55">
        <v>45194.0</v>
      </c>
      <c r="B96" s="39" t="s">
        <v>210</v>
      </c>
      <c r="C96" s="39" t="s">
        <v>173</v>
      </c>
      <c r="D96" s="39" t="s">
        <v>19</v>
      </c>
      <c r="E96" s="39" t="s">
        <v>33</v>
      </c>
      <c r="F96" s="39">
        <v>1.0</v>
      </c>
      <c r="G96" s="39">
        <v>0.0</v>
      </c>
    </row>
    <row r="97">
      <c r="A97" s="55">
        <v>45194.0</v>
      </c>
      <c r="B97" s="39" t="s">
        <v>210</v>
      </c>
      <c r="C97" s="39" t="s">
        <v>173</v>
      </c>
      <c r="D97" s="39" t="s">
        <v>19</v>
      </c>
      <c r="E97" s="39" t="s">
        <v>36</v>
      </c>
      <c r="F97" s="39">
        <v>2.0</v>
      </c>
      <c r="G97" s="39">
        <v>1.0</v>
      </c>
      <c r="J97" s="39">
        <v>1.0</v>
      </c>
      <c r="K97" s="39" t="s">
        <v>255</v>
      </c>
    </row>
    <row r="98">
      <c r="A98" s="55">
        <v>45194.0</v>
      </c>
      <c r="B98" s="39" t="s">
        <v>210</v>
      </c>
      <c r="C98" s="39" t="s">
        <v>173</v>
      </c>
      <c r="D98" s="39" t="s">
        <v>19</v>
      </c>
      <c r="E98" s="39" t="s">
        <v>39</v>
      </c>
      <c r="F98" s="39">
        <v>0.0</v>
      </c>
      <c r="G98" s="39">
        <v>0.0</v>
      </c>
    </row>
    <row r="99">
      <c r="A99" s="55">
        <v>45194.0</v>
      </c>
      <c r="B99" s="39" t="s">
        <v>210</v>
      </c>
      <c r="C99" s="39" t="s">
        <v>173</v>
      </c>
      <c r="D99" s="39" t="s">
        <v>19</v>
      </c>
      <c r="E99" s="39" t="s">
        <v>42</v>
      </c>
      <c r="F99" s="39">
        <v>0.0</v>
      </c>
      <c r="G99" s="39">
        <v>0.0</v>
      </c>
      <c r="I99" s="39">
        <v>3.0</v>
      </c>
    </row>
    <row r="100">
      <c r="A100" s="55">
        <v>45194.0</v>
      </c>
      <c r="B100" s="39" t="s">
        <v>210</v>
      </c>
      <c r="C100" s="39" t="s">
        <v>173</v>
      </c>
      <c r="D100" s="39" t="s">
        <v>19</v>
      </c>
      <c r="E100" s="39" t="s">
        <v>45</v>
      </c>
      <c r="F100" s="39">
        <v>0.0</v>
      </c>
      <c r="G100" s="39">
        <v>0.0</v>
      </c>
      <c r="I100" s="39">
        <v>4.0</v>
      </c>
    </row>
    <row r="101">
      <c r="A101" s="55">
        <v>45194.0</v>
      </c>
      <c r="B101" s="39" t="s">
        <v>210</v>
      </c>
      <c r="C101" s="39" t="s">
        <v>173</v>
      </c>
      <c r="D101" s="39" t="s">
        <v>19</v>
      </c>
      <c r="E101" s="39" t="s">
        <v>48</v>
      </c>
      <c r="F101" s="39">
        <v>3.0</v>
      </c>
      <c r="G101" s="39">
        <v>0.0</v>
      </c>
    </row>
    <row r="102">
      <c r="A102" s="55">
        <v>45194.0</v>
      </c>
      <c r="B102" s="39" t="s">
        <v>210</v>
      </c>
      <c r="C102" s="39" t="s">
        <v>173</v>
      </c>
      <c r="D102" s="39" t="s">
        <v>19</v>
      </c>
      <c r="E102" s="39" t="s">
        <v>122</v>
      </c>
      <c r="F102" s="39">
        <v>0.0</v>
      </c>
      <c r="G102" s="39">
        <v>0.0</v>
      </c>
      <c r="H102" s="39">
        <v>3.0</v>
      </c>
    </row>
    <row r="103">
      <c r="A103" s="55">
        <v>45194.0</v>
      </c>
      <c r="B103" s="39" t="s">
        <v>210</v>
      </c>
      <c r="C103" s="39" t="s">
        <v>173</v>
      </c>
      <c r="D103" s="39" t="s">
        <v>19</v>
      </c>
      <c r="E103" s="39" t="s">
        <v>126</v>
      </c>
      <c r="F103" s="39">
        <v>4.0</v>
      </c>
      <c r="G103" s="39">
        <v>0.0</v>
      </c>
    </row>
    <row r="104">
      <c r="A104" s="55">
        <v>45194.0</v>
      </c>
      <c r="B104" s="39" t="s">
        <v>210</v>
      </c>
      <c r="C104" s="39" t="s">
        <v>173</v>
      </c>
      <c r="D104" s="39" t="s">
        <v>19</v>
      </c>
      <c r="E104" s="39" t="s">
        <v>128</v>
      </c>
      <c r="F104" s="39">
        <v>4.0</v>
      </c>
      <c r="G104" s="39">
        <v>0.0</v>
      </c>
    </row>
    <row r="105">
      <c r="A105" s="55">
        <v>45194.0</v>
      </c>
      <c r="B105" s="39" t="s">
        <v>210</v>
      </c>
      <c r="C105" s="39" t="s">
        <v>173</v>
      </c>
      <c r="D105" s="39" t="s">
        <v>19</v>
      </c>
      <c r="E105" s="39" t="s">
        <v>130</v>
      </c>
      <c r="F105" s="39">
        <v>4.0</v>
      </c>
      <c r="G105" s="39">
        <v>0.0</v>
      </c>
    </row>
    <row r="106">
      <c r="A106" s="55">
        <v>45194.0</v>
      </c>
      <c r="B106" s="39" t="s">
        <v>210</v>
      </c>
      <c r="C106" s="39" t="s">
        <v>173</v>
      </c>
      <c r="D106" s="39" t="s">
        <v>19</v>
      </c>
      <c r="E106" s="39" t="s">
        <v>132</v>
      </c>
      <c r="F106" s="39">
        <v>4.0</v>
      </c>
      <c r="G106" s="39">
        <v>0.0</v>
      </c>
    </row>
    <row r="107">
      <c r="A107" s="55">
        <v>45194.0</v>
      </c>
      <c r="B107" s="39" t="s">
        <v>210</v>
      </c>
      <c r="C107" s="39" t="s">
        <v>173</v>
      </c>
      <c r="D107" s="39" t="s">
        <v>19</v>
      </c>
      <c r="E107" s="39" t="s">
        <v>134</v>
      </c>
      <c r="F107" s="39">
        <v>4.0</v>
      </c>
      <c r="G107" s="39">
        <v>0.0</v>
      </c>
    </row>
    <row r="108">
      <c r="A108" s="55">
        <v>45194.0</v>
      </c>
      <c r="B108" s="39" t="s">
        <v>210</v>
      </c>
      <c r="C108" s="39" t="s">
        <v>173</v>
      </c>
      <c r="D108" s="39" t="s">
        <v>19</v>
      </c>
      <c r="E108" s="39" t="s">
        <v>201</v>
      </c>
      <c r="F108" s="39">
        <v>4.0</v>
      </c>
      <c r="G108" s="39">
        <v>0.0</v>
      </c>
    </row>
    <row r="109">
      <c r="A109" s="55">
        <v>45194.0</v>
      </c>
      <c r="B109" s="39" t="s">
        <v>256</v>
      </c>
      <c r="C109" s="39" t="s">
        <v>173</v>
      </c>
      <c r="D109" s="39" t="s">
        <v>73</v>
      </c>
      <c r="E109" s="39" t="s">
        <v>71</v>
      </c>
      <c r="F109" s="39">
        <v>22.0</v>
      </c>
      <c r="G109" s="39">
        <v>0.0</v>
      </c>
      <c r="I109" s="39"/>
    </row>
    <row r="110">
      <c r="A110" s="55">
        <v>45194.0</v>
      </c>
      <c r="B110" s="39" t="s">
        <v>256</v>
      </c>
      <c r="C110" s="39" t="s">
        <v>173</v>
      </c>
      <c r="D110" s="39" t="s">
        <v>73</v>
      </c>
      <c r="E110" s="39" t="s">
        <v>91</v>
      </c>
      <c r="F110" s="39">
        <v>6.0</v>
      </c>
      <c r="G110" s="39">
        <v>0.0</v>
      </c>
      <c r="I110" s="39">
        <v>4.0</v>
      </c>
    </row>
    <row r="111">
      <c r="A111" s="55">
        <v>45194.0</v>
      </c>
      <c r="B111" s="39" t="s">
        <v>256</v>
      </c>
      <c r="C111" s="39" t="s">
        <v>173</v>
      </c>
      <c r="D111" s="39" t="s">
        <v>211</v>
      </c>
      <c r="E111" s="39" t="s">
        <v>219</v>
      </c>
      <c r="F111" s="39">
        <v>23.0</v>
      </c>
      <c r="G111" s="39">
        <v>0.0</v>
      </c>
      <c r="I111" s="39">
        <v>33.0</v>
      </c>
    </row>
    <row r="112">
      <c r="A112" s="55">
        <v>45194.0</v>
      </c>
      <c r="B112" s="39" t="s">
        <v>256</v>
      </c>
      <c r="C112" s="39" t="s">
        <v>173</v>
      </c>
      <c r="D112" s="39" t="s">
        <v>111</v>
      </c>
      <c r="E112" s="39" t="s">
        <v>128</v>
      </c>
      <c r="F112" s="39">
        <v>26.0</v>
      </c>
      <c r="G112" s="39">
        <v>1.0</v>
      </c>
      <c r="J112" s="39">
        <v>1.0</v>
      </c>
      <c r="K112" s="39" t="s">
        <v>255</v>
      </c>
    </row>
    <row r="113">
      <c r="A113" s="55">
        <v>45194.0</v>
      </c>
      <c r="B113" s="39" t="s">
        <v>256</v>
      </c>
      <c r="C113" s="39" t="s">
        <v>173</v>
      </c>
      <c r="D113" s="39" t="s">
        <v>218</v>
      </c>
      <c r="E113" s="39" t="s">
        <v>132</v>
      </c>
      <c r="F113" s="39">
        <v>17.0</v>
      </c>
      <c r="G113" s="39">
        <v>0.0</v>
      </c>
      <c r="J113" s="39"/>
      <c r="K113" s="39"/>
      <c r="L113" s="39" t="s">
        <v>257</v>
      </c>
    </row>
    <row r="114">
      <c r="A114" s="55">
        <v>45194.0</v>
      </c>
      <c r="B114" s="39" t="s">
        <v>256</v>
      </c>
      <c r="C114" s="39" t="s">
        <v>173</v>
      </c>
      <c r="D114" s="39" t="s">
        <v>44</v>
      </c>
      <c r="E114" s="39" t="s">
        <v>42</v>
      </c>
      <c r="F114" s="39">
        <v>31.0</v>
      </c>
      <c r="G114" s="39">
        <v>0.0</v>
      </c>
      <c r="J114" s="39">
        <v>1.0</v>
      </c>
      <c r="K114" s="39" t="s">
        <v>255</v>
      </c>
    </row>
    <row r="115">
      <c r="A115" s="55">
        <v>45194.0</v>
      </c>
      <c r="B115" s="39" t="s">
        <v>256</v>
      </c>
      <c r="C115" s="39" t="s">
        <v>173</v>
      </c>
      <c r="D115" s="39" t="s">
        <v>65</v>
      </c>
      <c r="E115" s="39" t="s">
        <v>132</v>
      </c>
      <c r="F115" s="39">
        <v>2.0</v>
      </c>
      <c r="G115" s="39">
        <v>8.0</v>
      </c>
      <c r="H115" s="39">
        <v>37.0</v>
      </c>
    </row>
    <row r="116">
      <c r="A116" s="55">
        <v>45194.0</v>
      </c>
      <c r="B116" s="39" t="s">
        <v>256</v>
      </c>
      <c r="C116" s="39" t="s">
        <v>173</v>
      </c>
      <c r="D116" s="39" t="s">
        <v>32</v>
      </c>
      <c r="E116" s="39" t="s">
        <v>30</v>
      </c>
      <c r="F116" s="39">
        <v>3.0</v>
      </c>
      <c r="G116" s="39">
        <v>10.0</v>
      </c>
      <c r="I116" s="39">
        <v>6.0</v>
      </c>
      <c r="J116" s="39">
        <v>11.0</v>
      </c>
      <c r="K116" s="39" t="s">
        <v>255</v>
      </c>
    </row>
    <row r="117">
      <c r="A117" s="55">
        <v>45194.0</v>
      </c>
      <c r="B117" s="39" t="s">
        <v>256</v>
      </c>
      <c r="C117" s="39" t="s">
        <v>173</v>
      </c>
      <c r="D117" s="39" t="s">
        <v>116</v>
      </c>
      <c r="E117" s="39" t="s">
        <v>130</v>
      </c>
      <c r="F117" s="39">
        <v>26.0</v>
      </c>
      <c r="G117" s="39">
        <v>1.0</v>
      </c>
      <c r="J117" s="39">
        <v>3.0</v>
      </c>
      <c r="K117" s="39" t="s">
        <v>255</v>
      </c>
    </row>
    <row r="118">
      <c r="A118" s="55">
        <v>45194.0</v>
      </c>
      <c r="B118" s="39" t="s">
        <v>256</v>
      </c>
      <c r="C118" s="39" t="s">
        <v>173</v>
      </c>
      <c r="D118" s="39" t="s">
        <v>49</v>
      </c>
      <c r="E118" s="39" t="s">
        <v>48</v>
      </c>
      <c r="F118" s="39">
        <v>32.0</v>
      </c>
      <c r="G118" s="39">
        <v>8.0</v>
      </c>
      <c r="J118" s="39">
        <v>4.0</v>
      </c>
      <c r="K118" s="39" t="s">
        <v>255</v>
      </c>
    </row>
    <row r="119">
      <c r="A119" s="55">
        <v>45194.0</v>
      </c>
      <c r="B119" s="39" t="s">
        <v>256</v>
      </c>
      <c r="C119" s="39" t="s">
        <v>173</v>
      </c>
      <c r="D119" s="39" t="s">
        <v>258</v>
      </c>
      <c r="E119" s="39" t="s">
        <v>158</v>
      </c>
      <c r="F119" s="39">
        <v>0.0</v>
      </c>
      <c r="G119" s="39">
        <v>0.0</v>
      </c>
      <c r="I119" s="39">
        <v>25.0</v>
      </c>
    </row>
    <row r="120">
      <c r="A120" s="55">
        <v>45194.0</v>
      </c>
      <c r="B120" s="39" t="s">
        <v>256</v>
      </c>
      <c r="C120" s="39" t="s">
        <v>173</v>
      </c>
      <c r="D120" s="39" t="s">
        <v>258</v>
      </c>
      <c r="E120" s="39" t="s">
        <v>141</v>
      </c>
      <c r="F120" s="39">
        <v>29.0</v>
      </c>
      <c r="G120" s="39">
        <v>5.0</v>
      </c>
    </row>
    <row r="121">
      <c r="A121" s="55">
        <v>45194.0</v>
      </c>
      <c r="B121" s="39" t="s">
        <v>256</v>
      </c>
      <c r="C121" s="39" t="s">
        <v>173</v>
      </c>
      <c r="D121" s="39" t="s">
        <v>258</v>
      </c>
      <c r="E121" s="39" t="s">
        <v>150</v>
      </c>
      <c r="F121" s="39">
        <v>8.0</v>
      </c>
      <c r="G121" s="39">
        <v>2.0</v>
      </c>
    </row>
    <row r="122">
      <c r="A122" s="55">
        <v>45194.0</v>
      </c>
      <c r="B122" s="39" t="s">
        <v>256</v>
      </c>
      <c r="C122" s="39" t="s">
        <v>173</v>
      </c>
      <c r="D122" s="39" t="s">
        <v>258</v>
      </c>
      <c r="E122" s="39" t="s">
        <v>151</v>
      </c>
      <c r="F122" s="39">
        <v>46.0</v>
      </c>
      <c r="G122" s="39">
        <v>0.0</v>
      </c>
    </row>
    <row r="123">
      <c r="A123" s="55">
        <v>45194.0</v>
      </c>
      <c r="B123" s="39" t="s">
        <v>256</v>
      </c>
      <c r="C123" s="39" t="s">
        <v>173</v>
      </c>
      <c r="D123" s="39" t="s">
        <v>258</v>
      </c>
      <c r="E123" s="39" t="s">
        <v>144</v>
      </c>
      <c r="F123" s="39">
        <v>0.0</v>
      </c>
      <c r="G123" s="39">
        <v>0.0</v>
      </c>
      <c r="H123" s="39">
        <v>15.0</v>
      </c>
    </row>
    <row r="124">
      <c r="A124" s="55">
        <v>45194.0</v>
      </c>
      <c r="B124" s="39" t="s">
        <v>256</v>
      </c>
      <c r="C124" s="39" t="s">
        <v>173</v>
      </c>
      <c r="D124" s="39" t="s">
        <v>258</v>
      </c>
      <c r="E124" s="39" t="s">
        <v>157</v>
      </c>
      <c r="F124" s="39">
        <v>6.0</v>
      </c>
      <c r="G124" s="39">
        <v>0.0</v>
      </c>
      <c r="H124" s="39">
        <v>20.0</v>
      </c>
    </row>
    <row r="125">
      <c r="A125" s="55">
        <v>45194.0</v>
      </c>
      <c r="B125" s="39" t="s">
        <v>256</v>
      </c>
      <c r="C125" s="39" t="s">
        <v>173</v>
      </c>
      <c r="D125" s="39" t="s">
        <v>258</v>
      </c>
      <c r="E125" s="39" t="s">
        <v>149</v>
      </c>
      <c r="F125" s="39">
        <v>17.0</v>
      </c>
      <c r="G125" s="39">
        <v>0.0</v>
      </c>
      <c r="H125" s="39">
        <v>10.0</v>
      </c>
    </row>
    <row r="126">
      <c r="A126" s="55">
        <v>45194.0</v>
      </c>
      <c r="B126" s="39" t="s">
        <v>256</v>
      </c>
      <c r="C126" s="39" t="s">
        <v>173</v>
      </c>
      <c r="D126" s="39" t="s">
        <v>258</v>
      </c>
      <c r="E126" s="39" t="s">
        <v>147</v>
      </c>
      <c r="F126" s="39">
        <v>1.0</v>
      </c>
      <c r="G126" s="39">
        <v>0.0</v>
      </c>
      <c r="H126" s="39">
        <v>18.0</v>
      </c>
      <c r="I126" s="39">
        <v>2.0</v>
      </c>
    </row>
    <row r="127">
      <c r="A127" s="55">
        <v>45194.0</v>
      </c>
      <c r="B127" s="39" t="s">
        <v>256</v>
      </c>
      <c r="C127" s="39" t="s">
        <v>173</v>
      </c>
      <c r="D127" s="39" t="s">
        <v>258</v>
      </c>
      <c r="E127" s="39" t="s">
        <v>145</v>
      </c>
      <c r="F127" s="39">
        <v>29.0</v>
      </c>
      <c r="G127" s="39">
        <v>0.0</v>
      </c>
      <c r="H127" s="39">
        <v>16.0</v>
      </c>
    </row>
    <row r="128">
      <c r="A128" s="55">
        <v>45194.0</v>
      </c>
      <c r="B128" s="39" t="s">
        <v>256</v>
      </c>
      <c r="C128" s="39" t="s">
        <v>173</v>
      </c>
      <c r="D128" s="39" t="s">
        <v>258</v>
      </c>
      <c r="E128" s="39" t="s">
        <v>146</v>
      </c>
      <c r="F128" s="39">
        <v>21.0</v>
      </c>
      <c r="G128" s="39">
        <v>0.0</v>
      </c>
    </row>
    <row r="129">
      <c r="A129" s="55">
        <v>45194.0</v>
      </c>
      <c r="B129" s="39" t="s">
        <v>256</v>
      </c>
      <c r="C129" s="39" t="s">
        <v>173</v>
      </c>
      <c r="D129" s="39" t="s">
        <v>258</v>
      </c>
      <c r="E129" s="39" t="s">
        <v>143</v>
      </c>
      <c r="F129" s="39">
        <v>14.0</v>
      </c>
      <c r="G129" s="39">
        <v>0.0</v>
      </c>
      <c r="H129" s="39">
        <v>15.0</v>
      </c>
    </row>
    <row r="130">
      <c r="A130" s="55">
        <v>45194.0</v>
      </c>
      <c r="B130" s="39" t="s">
        <v>256</v>
      </c>
      <c r="C130" s="39" t="s">
        <v>173</v>
      </c>
      <c r="D130" s="39" t="s">
        <v>258</v>
      </c>
      <c r="E130" s="39" t="s">
        <v>138</v>
      </c>
      <c r="F130" s="39">
        <v>0.0</v>
      </c>
      <c r="G130" s="39">
        <v>0.0</v>
      </c>
      <c r="H130" s="39">
        <v>1.0</v>
      </c>
      <c r="I130" s="39">
        <v>36.0</v>
      </c>
    </row>
    <row r="131">
      <c r="A131" s="55">
        <v>45194.0</v>
      </c>
      <c r="B131" s="39" t="s">
        <v>256</v>
      </c>
      <c r="C131" s="39" t="s">
        <v>173</v>
      </c>
      <c r="D131" s="39" t="s">
        <v>258</v>
      </c>
      <c r="E131" s="39" t="s">
        <v>148</v>
      </c>
      <c r="F131" s="39">
        <v>0.0</v>
      </c>
      <c r="G131" s="39">
        <v>0.0</v>
      </c>
      <c r="H131" s="39">
        <v>1.0</v>
      </c>
      <c r="I131" s="39">
        <v>9.0</v>
      </c>
    </row>
    <row r="132">
      <c r="A132" s="55">
        <v>45194.0</v>
      </c>
      <c r="B132" s="39" t="s">
        <v>256</v>
      </c>
      <c r="C132" s="39" t="s">
        <v>173</v>
      </c>
      <c r="D132" s="39" t="s">
        <v>258</v>
      </c>
      <c r="E132" s="39" t="s">
        <v>156</v>
      </c>
      <c r="F132" s="39">
        <v>34.0</v>
      </c>
      <c r="G132" s="39">
        <v>0.0</v>
      </c>
      <c r="H132" s="39">
        <v>15.0</v>
      </c>
    </row>
    <row r="133">
      <c r="A133" s="55">
        <v>45194.0</v>
      </c>
      <c r="B133" s="39" t="s">
        <v>256</v>
      </c>
      <c r="C133" s="39" t="s">
        <v>173</v>
      </c>
      <c r="D133" s="39" t="s">
        <v>259</v>
      </c>
      <c r="E133" s="39" t="s">
        <v>137</v>
      </c>
      <c r="G133" s="39">
        <v>5.0</v>
      </c>
      <c r="H133" s="39">
        <v>16.0</v>
      </c>
      <c r="L133" s="39" t="s">
        <v>257</v>
      </c>
    </row>
    <row r="134">
      <c r="A134" s="55">
        <v>45194.0</v>
      </c>
      <c r="B134" s="39" t="s">
        <v>256</v>
      </c>
      <c r="C134" s="39" t="s">
        <v>173</v>
      </c>
      <c r="D134" s="39" t="s">
        <v>259</v>
      </c>
      <c r="E134" s="39" t="s">
        <v>48</v>
      </c>
      <c r="G134" s="39">
        <v>3.0</v>
      </c>
      <c r="I134" s="39">
        <v>13.0</v>
      </c>
      <c r="L134" s="39" t="s">
        <v>257</v>
      </c>
    </row>
    <row r="135">
      <c r="A135" s="55">
        <v>45194.0</v>
      </c>
      <c r="B135" s="39" t="s">
        <v>256</v>
      </c>
      <c r="C135" s="39" t="s">
        <v>173</v>
      </c>
      <c r="D135" s="39" t="s">
        <v>259</v>
      </c>
      <c r="E135" s="39" t="s">
        <v>260</v>
      </c>
      <c r="F135" s="39"/>
      <c r="H135" s="39">
        <v>38.0</v>
      </c>
      <c r="L135" s="39" t="s">
        <v>257</v>
      </c>
    </row>
    <row r="136">
      <c r="A136" s="55">
        <v>45194.0</v>
      </c>
      <c r="B136" s="39" t="s">
        <v>256</v>
      </c>
      <c r="C136" s="39" t="s">
        <v>173</v>
      </c>
      <c r="D136" s="39" t="s">
        <v>259</v>
      </c>
      <c r="E136" s="39" t="s">
        <v>261</v>
      </c>
      <c r="F136" s="39"/>
      <c r="H136" s="39">
        <v>31.0</v>
      </c>
      <c r="L136" s="39" t="s">
        <v>257</v>
      </c>
    </row>
    <row r="137">
      <c r="A137" s="55">
        <v>45194.0</v>
      </c>
      <c r="B137" s="39" t="s">
        <v>256</v>
      </c>
      <c r="C137" s="39" t="s">
        <v>173</v>
      </c>
      <c r="D137" s="39" t="s">
        <v>259</v>
      </c>
      <c r="E137" s="39" t="s">
        <v>262</v>
      </c>
      <c r="F137" s="39">
        <v>22.0</v>
      </c>
    </row>
    <row r="138">
      <c r="A138" s="55">
        <v>45208.0</v>
      </c>
      <c r="B138" s="39" t="s">
        <v>210</v>
      </c>
      <c r="C138" s="39" t="s">
        <v>173</v>
      </c>
      <c r="D138" s="39" t="s">
        <v>73</v>
      </c>
      <c r="E138" s="39" t="s">
        <v>24</v>
      </c>
      <c r="G138" s="39">
        <v>8.0</v>
      </c>
      <c r="H138" s="39">
        <v>16.0</v>
      </c>
    </row>
    <row r="139">
      <c r="A139" s="55">
        <v>45208.0</v>
      </c>
      <c r="B139" s="39" t="s">
        <v>210</v>
      </c>
      <c r="C139" s="39" t="s">
        <v>173</v>
      </c>
      <c r="D139" s="39" t="s">
        <v>211</v>
      </c>
      <c r="E139" s="39" t="s">
        <v>24</v>
      </c>
      <c r="G139" s="39">
        <v>12.0</v>
      </c>
      <c r="H139" s="39">
        <v>5.0</v>
      </c>
    </row>
    <row r="140">
      <c r="A140" s="55">
        <v>45208.0</v>
      </c>
      <c r="B140" s="39" t="s">
        <v>210</v>
      </c>
      <c r="C140" s="39" t="s">
        <v>173</v>
      </c>
      <c r="D140" s="39" t="s">
        <v>212</v>
      </c>
      <c r="E140" s="39" t="s">
        <v>42</v>
      </c>
      <c r="F140" s="39">
        <v>3.0</v>
      </c>
      <c r="G140" s="39">
        <v>12.0</v>
      </c>
      <c r="H140" s="39">
        <v>9.0</v>
      </c>
    </row>
    <row r="141">
      <c r="A141" s="55">
        <v>45208.0</v>
      </c>
      <c r="B141" s="39" t="s">
        <v>210</v>
      </c>
      <c r="C141" s="39" t="s">
        <v>173</v>
      </c>
      <c r="D141" s="39" t="s">
        <v>23</v>
      </c>
      <c r="E141" s="39" t="s">
        <v>201</v>
      </c>
      <c r="F141" s="39">
        <v>11.0</v>
      </c>
      <c r="G141" s="39">
        <v>2.0</v>
      </c>
    </row>
    <row r="142">
      <c r="A142" s="55">
        <v>45208.0</v>
      </c>
      <c r="B142" s="39" t="s">
        <v>210</v>
      </c>
      <c r="C142" s="39" t="s">
        <v>173</v>
      </c>
      <c r="D142" s="39" t="s">
        <v>35</v>
      </c>
      <c r="E142" s="39" t="s">
        <v>33</v>
      </c>
      <c r="F142" s="39">
        <v>10.0</v>
      </c>
      <c r="G142" s="39">
        <v>3.0</v>
      </c>
    </row>
    <row r="143">
      <c r="A143" s="55">
        <v>45208.0</v>
      </c>
      <c r="B143" s="39" t="s">
        <v>210</v>
      </c>
      <c r="C143" s="39" t="s">
        <v>173</v>
      </c>
      <c r="D143" s="39" t="s">
        <v>44</v>
      </c>
      <c r="E143" s="39" t="s">
        <v>56</v>
      </c>
      <c r="G143" s="39">
        <v>1.0</v>
      </c>
      <c r="I143" s="39">
        <v>6.0</v>
      </c>
    </row>
    <row r="144">
      <c r="A144" s="55">
        <v>45208.0</v>
      </c>
      <c r="B144" s="39" t="s">
        <v>210</v>
      </c>
      <c r="C144" s="39" t="s">
        <v>173</v>
      </c>
      <c r="D144" s="39" t="s">
        <v>47</v>
      </c>
      <c r="E144" s="39" t="s">
        <v>45</v>
      </c>
      <c r="G144" s="39">
        <v>3.0</v>
      </c>
      <c r="H144" s="39">
        <v>8.0</v>
      </c>
      <c r="I144" s="39">
        <v>14.0</v>
      </c>
    </row>
    <row r="145">
      <c r="A145" s="55">
        <v>45208.0</v>
      </c>
      <c r="B145" s="39" t="s">
        <v>210</v>
      </c>
      <c r="C145" s="39" t="s">
        <v>173</v>
      </c>
      <c r="D145" s="39" t="s">
        <v>218</v>
      </c>
      <c r="E145" s="39" t="s">
        <v>71</v>
      </c>
      <c r="G145" s="39">
        <v>1.0</v>
      </c>
      <c r="H145" s="39">
        <v>3.0</v>
      </c>
      <c r="I145" s="39">
        <v>4.0</v>
      </c>
    </row>
    <row r="146">
      <c r="A146" s="55">
        <v>45208.0</v>
      </c>
      <c r="B146" s="39" t="s">
        <v>210</v>
      </c>
      <c r="C146" s="39" t="s">
        <v>173</v>
      </c>
      <c r="D146" s="39" t="s">
        <v>217</v>
      </c>
      <c r="E146" s="39" t="s">
        <v>128</v>
      </c>
      <c r="G146" s="39">
        <v>1.0</v>
      </c>
      <c r="I146" s="39">
        <v>10.0</v>
      </c>
    </row>
    <row r="147">
      <c r="A147" s="55">
        <v>45208.0</v>
      </c>
      <c r="B147" s="39" t="s">
        <v>210</v>
      </c>
      <c r="C147" s="39" t="s">
        <v>173</v>
      </c>
      <c r="D147" s="39" t="s">
        <v>111</v>
      </c>
      <c r="E147" s="39" t="s">
        <v>109</v>
      </c>
      <c r="H147" s="39">
        <v>11.0</v>
      </c>
      <c r="I147" s="39">
        <v>5.0</v>
      </c>
    </row>
    <row r="148">
      <c r="A148" s="55">
        <v>45208.0</v>
      </c>
      <c r="B148" s="39" t="s">
        <v>210</v>
      </c>
      <c r="C148" s="39" t="s">
        <v>173</v>
      </c>
      <c r="D148" s="39" t="s">
        <v>216</v>
      </c>
      <c r="E148" s="39" t="s">
        <v>42</v>
      </c>
      <c r="H148" s="39">
        <v>5.0</v>
      </c>
      <c r="I148" s="39">
        <v>6.0</v>
      </c>
      <c r="J148" s="39">
        <v>8.0</v>
      </c>
      <c r="K148" s="39" t="s">
        <v>255</v>
      </c>
    </row>
    <row r="149">
      <c r="A149" s="55">
        <v>45208.0</v>
      </c>
      <c r="B149" s="39" t="s">
        <v>210</v>
      </c>
      <c r="C149" s="39" t="s">
        <v>173</v>
      </c>
      <c r="D149" s="39" t="s">
        <v>214</v>
      </c>
      <c r="E149" s="39" t="s">
        <v>42</v>
      </c>
      <c r="G149" s="39">
        <v>6.0</v>
      </c>
      <c r="H149" s="39">
        <v>7.0</v>
      </c>
    </row>
    <row r="150">
      <c r="A150" s="55">
        <v>45208.0</v>
      </c>
      <c r="B150" s="39" t="s">
        <v>210</v>
      </c>
      <c r="C150" s="39" t="s">
        <v>173</v>
      </c>
      <c r="D150" s="39" t="s">
        <v>31</v>
      </c>
      <c r="E150" s="39" t="s">
        <v>30</v>
      </c>
      <c r="G150" s="39">
        <v>1.5</v>
      </c>
      <c r="H150" s="39">
        <v>3.5</v>
      </c>
    </row>
    <row r="151">
      <c r="A151" s="55">
        <v>45208.0</v>
      </c>
      <c r="B151" s="39" t="s">
        <v>210</v>
      </c>
      <c r="C151" s="39" t="s">
        <v>173</v>
      </c>
      <c r="D151" s="39" t="s">
        <v>127</v>
      </c>
      <c r="E151" s="39" t="s">
        <v>126</v>
      </c>
      <c r="G151" s="39">
        <v>4.0</v>
      </c>
      <c r="H151" s="39">
        <v>17.0</v>
      </c>
    </row>
    <row r="152">
      <c r="A152" s="55">
        <v>45208.0</v>
      </c>
      <c r="B152" s="39" t="s">
        <v>210</v>
      </c>
      <c r="C152" s="39" t="s">
        <v>173</v>
      </c>
      <c r="D152" s="39" t="s">
        <v>131</v>
      </c>
      <c r="E152" s="39" t="s">
        <v>130</v>
      </c>
      <c r="F152" s="39">
        <v>18.0</v>
      </c>
    </row>
    <row r="153">
      <c r="A153" s="55">
        <v>45208.0</v>
      </c>
      <c r="B153" s="39" t="s">
        <v>210</v>
      </c>
      <c r="C153" s="39" t="s">
        <v>173</v>
      </c>
      <c r="D153" s="39" t="s">
        <v>89</v>
      </c>
      <c r="E153" s="39" t="s">
        <v>88</v>
      </c>
      <c r="F153" s="39">
        <v>3.0</v>
      </c>
      <c r="G153" s="39">
        <v>7.0</v>
      </c>
      <c r="H153" s="39">
        <v>7.0</v>
      </c>
      <c r="I153" s="39">
        <v>5.0</v>
      </c>
    </row>
    <row r="154">
      <c r="A154" s="55">
        <v>45208.0</v>
      </c>
      <c r="B154" s="39" t="s">
        <v>210</v>
      </c>
      <c r="C154" s="39" t="s">
        <v>173</v>
      </c>
      <c r="D154" s="39" t="s">
        <v>221</v>
      </c>
      <c r="E154" s="39" t="s">
        <v>20</v>
      </c>
      <c r="H154" s="39">
        <v>13.0</v>
      </c>
      <c r="I154" s="39">
        <v>1.0</v>
      </c>
    </row>
    <row r="155">
      <c r="A155" s="55">
        <v>45208.0</v>
      </c>
      <c r="B155" s="39" t="s">
        <v>210</v>
      </c>
      <c r="C155" s="39" t="s">
        <v>173</v>
      </c>
      <c r="D155" s="39" t="s">
        <v>227</v>
      </c>
      <c r="E155" s="39" t="s">
        <v>66</v>
      </c>
      <c r="G155" s="39">
        <v>4.0</v>
      </c>
      <c r="I155" s="39">
        <v>17.0</v>
      </c>
    </row>
    <row r="156">
      <c r="A156" s="55">
        <v>45208.0</v>
      </c>
      <c r="B156" s="39" t="s">
        <v>210</v>
      </c>
      <c r="C156" s="39" t="s">
        <v>173</v>
      </c>
      <c r="D156" s="39" t="s">
        <v>226</v>
      </c>
      <c r="E156" s="39" t="s">
        <v>132</v>
      </c>
      <c r="F156" s="39">
        <v>18.0</v>
      </c>
    </row>
    <row r="157">
      <c r="A157" s="55">
        <v>45208.0</v>
      </c>
      <c r="B157" s="39" t="s">
        <v>210</v>
      </c>
      <c r="C157" s="39" t="s">
        <v>173</v>
      </c>
      <c r="D157" s="39" t="s">
        <v>135</v>
      </c>
      <c r="E157" s="39" t="s">
        <v>134</v>
      </c>
      <c r="F157" s="39">
        <v>4.0</v>
      </c>
      <c r="G157" s="39">
        <v>1.0</v>
      </c>
      <c r="I157" s="39">
        <v>9.0</v>
      </c>
    </row>
    <row r="158">
      <c r="A158" s="55">
        <v>45208.0</v>
      </c>
      <c r="B158" s="39" t="s">
        <v>210</v>
      </c>
      <c r="C158" s="39" t="s">
        <v>173</v>
      </c>
      <c r="D158" s="39" t="s">
        <v>225</v>
      </c>
      <c r="E158" s="39" t="s">
        <v>39</v>
      </c>
      <c r="G158" s="39">
        <v>1.0</v>
      </c>
      <c r="H158" s="39">
        <v>1.0</v>
      </c>
    </row>
    <row r="159">
      <c r="A159" s="55">
        <v>45208.0</v>
      </c>
      <c r="B159" s="39" t="s">
        <v>210</v>
      </c>
      <c r="C159" s="39" t="s">
        <v>173</v>
      </c>
      <c r="D159" s="39" t="s">
        <v>224</v>
      </c>
      <c r="E159" s="39" t="s">
        <v>128</v>
      </c>
      <c r="G159" s="39">
        <v>1.0</v>
      </c>
      <c r="I159" s="39">
        <v>38.0</v>
      </c>
    </row>
    <row r="160">
      <c r="A160" s="55">
        <v>45208.0</v>
      </c>
      <c r="B160" s="39" t="s">
        <v>210</v>
      </c>
      <c r="C160" s="39" t="s">
        <v>173</v>
      </c>
      <c r="D160" s="39" t="s">
        <v>228</v>
      </c>
      <c r="E160" s="39" t="s">
        <v>128</v>
      </c>
      <c r="I160" s="39">
        <v>32.0</v>
      </c>
    </row>
    <row r="161">
      <c r="A161" s="55">
        <v>45208.0</v>
      </c>
      <c r="B161" s="39" t="s">
        <v>210</v>
      </c>
      <c r="C161" s="39" t="s">
        <v>173</v>
      </c>
      <c r="D161" s="39" t="s">
        <v>229</v>
      </c>
      <c r="E161" s="39" t="s">
        <v>39</v>
      </c>
      <c r="G161" s="39">
        <v>3.0</v>
      </c>
      <c r="H161" s="39">
        <v>7.0</v>
      </c>
      <c r="I161" s="39">
        <v>13.0</v>
      </c>
    </row>
    <row r="162">
      <c r="A162" s="55">
        <v>45208.0</v>
      </c>
      <c r="B162" s="39" t="s">
        <v>210</v>
      </c>
      <c r="C162" s="39" t="s">
        <v>173</v>
      </c>
      <c r="D162" s="39" t="s">
        <v>230</v>
      </c>
      <c r="E162" s="39" t="s">
        <v>20</v>
      </c>
      <c r="G162" s="39">
        <v>4.0</v>
      </c>
      <c r="H162" s="39">
        <v>12.0</v>
      </c>
    </row>
    <row r="163">
      <c r="A163" s="55">
        <v>45208.0</v>
      </c>
      <c r="B163" s="39" t="s">
        <v>210</v>
      </c>
      <c r="C163" s="39" t="s">
        <v>173</v>
      </c>
      <c r="D163" s="39" t="s">
        <v>52</v>
      </c>
      <c r="E163" s="39" t="s">
        <v>50</v>
      </c>
      <c r="H163" s="39">
        <v>5.0</v>
      </c>
    </row>
    <row r="164">
      <c r="A164" s="55">
        <v>45208.0</v>
      </c>
      <c r="B164" s="39" t="s">
        <v>210</v>
      </c>
      <c r="C164" s="39" t="s">
        <v>173</v>
      </c>
      <c r="D164" s="39" t="s">
        <v>38</v>
      </c>
      <c r="E164" s="39" t="s">
        <v>36</v>
      </c>
      <c r="F164" s="39">
        <v>17.0</v>
      </c>
    </row>
    <row r="165">
      <c r="A165" s="55">
        <v>45208.0</v>
      </c>
      <c r="B165" s="39" t="s">
        <v>210</v>
      </c>
      <c r="C165" s="39" t="s">
        <v>173</v>
      </c>
      <c r="D165" s="39" t="s">
        <v>18</v>
      </c>
      <c r="E165" s="39" t="s">
        <v>16</v>
      </c>
      <c r="H165" s="39">
        <v>5.0</v>
      </c>
    </row>
    <row r="166">
      <c r="A166" s="55">
        <v>45208.0</v>
      </c>
      <c r="B166" s="39" t="s">
        <v>210</v>
      </c>
      <c r="C166" s="39" t="s">
        <v>173</v>
      </c>
      <c r="D166" s="39" t="s">
        <v>28</v>
      </c>
      <c r="E166" s="39" t="s">
        <v>27</v>
      </c>
      <c r="G166" s="39">
        <v>5.0</v>
      </c>
    </row>
    <row r="167">
      <c r="A167" s="55">
        <v>45208.0</v>
      </c>
      <c r="B167" s="39" t="s">
        <v>210</v>
      </c>
      <c r="C167" s="39" t="s">
        <v>173</v>
      </c>
      <c r="D167" s="39" t="s">
        <v>231</v>
      </c>
      <c r="E167" s="39" t="s">
        <v>122</v>
      </c>
      <c r="F167" s="39">
        <v>7.0</v>
      </c>
      <c r="H167" s="39">
        <v>1.0</v>
      </c>
      <c r="I167" s="39">
        <v>3.0</v>
      </c>
    </row>
    <row r="168">
      <c r="A168" s="55">
        <v>45208.0</v>
      </c>
      <c r="B168" s="39" t="s">
        <v>210</v>
      </c>
      <c r="C168" s="39" t="s">
        <v>173</v>
      </c>
      <c r="D168" s="39" t="s">
        <v>232</v>
      </c>
      <c r="E168" s="39" t="s">
        <v>71</v>
      </c>
      <c r="I168" s="39">
        <v>60.0</v>
      </c>
    </row>
    <row r="169">
      <c r="A169" s="55">
        <v>45208.0</v>
      </c>
      <c r="B169" s="39" t="s">
        <v>210</v>
      </c>
      <c r="C169" s="39" t="s">
        <v>173</v>
      </c>
      <c r="D169" s="39" t="s">
        <v>105</v>
      </c>
      <c r="E169" s="39" t="s">
        <v>104</v>
      </c>
      <c r="H169" s="39">
        <v>61.0</v>
      </c>
    </row>
    <row r="170">
      <c r="A170" s="55">
        <v>45208.0</v>
      </c>
      <c r="B170" s="39" t="s">
        <v>210</v>
      </c>
      <c r="C170" s="39" t="s">
        <v>173</v>
      </c>
      <c r="D170" s="39" t="s">
        <v>107</v>
      </c>
      <c r="E170" s="39" t="s">
        <v>106</v>
      </c>
      <c r="G170" s="39">
        <v>8.0</v>
      </c>
      <c r="H170" s="39">
        <v>34.0</v>
      </c>
    </row>
    <row r="171">
      <c r="A171" s="55">
        <v>45208.0</v>
      </c>
      <c r="B171" s="39" t="s">
        <v>210</v>
      </c>
      <c r="C171" s="39" t="s">
        <v>173</v>
      </c>
      <c r="D171" s="39" t="s">
        <v>119</v>
      </c>
      <c r="E171" s="39" t="s">
        <v>118</v>
      </c>
      <c r="H171" s="39">
        <v>32.0</v>
      </c>
    </row>
    <row r="172">
      <c r="A172" s="55">
        <v>45208.0</v>
      </c>
      <c r="B172" s="39" t="s">
        <v>210</v>
      </c>
      <c r="C172" s="39" t="s">
        <v>173</v>
      </c>
      <c r="D172" s="39" t="s">
        <v>98</v>
      </c>
      <c r="E172" s="39" t="s">
        <v>102</v>
      </c>
      <c r="F172" s="39">
        <v>5.0</v>
      </c>
      <c r="H172" s="39">
        <v>23.0</v>
      </c>
      <c r="I172" s="39">
        <v>1.0</v>
      </c>
    </row>
    <row r="173">
      <c r="A173" s="55">
        <v>45208.0</v>
      </c>
      <c r="B173" s="39" t="s">
        <v>210</v>
      </c>
      <c r="C173" s="39" t="s">
        <v>173</v>
      </c>
      <c r="D173" s="39" t="s">
        <v>61</v>
      </c>
      <c r="E173" s="39" t="s">
        <v>108</v>
      </c>
      <c r="G173" s="39">
        <v>1.0</v>
      </c>
      <c r="H173" s="39">
        <v>9.0</v>
      </c>
    </row>
    <row r="174">
      <c r="A174" s="55">
        <v>45208.0</v>
      </c>
      <c r="B174" s="39" t="s">
        <v>210</v>
      </c>
      <c r="C174" s="39" t="s">
        <v>173</v>
      </c>
      <c r="D174" s="39" t="s">
        <v>61</v>
      </c>
      <c r="E174" s="39" t="s">
        <v>60</v>
      </c>
      <c r="G174" s="39">
        <v>1.0</v>
      </c>
      <c r="I174" s="39">
        <v>16.0</v>
      </c>
    </row>
    <row r="175">
      <c r="A175" s="55">
        <v>45208.0</v>
      </c>
      <c r="B175" s="39" t="s">
        <v>210</v>
      </c>
      <c r="C175" s="39" t="s">
        <v>173</v>
      </c>
      <c r="D175" s="39" t="s">
        <v>69</v>
      </c>
      <c r="E175" s="39" t="s">
        <v>68</v>
      </c>
      <c r="G175" s="39">
        <v>2.0</v>
      </c>
      <c r="H175" s="39">
        <v>2.0</v>
      </c>
      <c r="I175" s="39">
        <v>35.0</v>
      </c>
    </row>
    <row r="176">
      <c r="A176" s="55">
        <v>45208.0</v>
      </c>
      <c r="B176" s="39" t="s">
        <v>210</v>
      </c>
      <c r="C176" s="39" t="s">
        <v>173</v>
      </c>
      <c r="D176" s="39" t="s">
        <v>80</v>
      </c>
      <c r="E176" s="39" t="s">
        <v>79</v>
      </c>
      <c r="H176" s="39">
        <v>2.0</v>
      </c>
    </row>
    <row r="177">
      <c r="A177" s="55">
        <v>45208.0</v>
      </c>
      <c r="B177" s="39" t="s">
        <v>210</v>
      </c>
      <c r="C177" s="39" t="s">
        <v>173</v>
      </c>
      <c r="D177" s="39" t="s">
        <v>82</v>
      </c>
      <c r="E177" s="39" t="s">
        <v>81</v>
      </c>
      <c r="G177" s="39">
        <v>1.0</v>
      </c>
      <c r="H177" s="39">
        <v>4.0</v>
      </c>
    </row>
    <row r="178">
      <c r="A178" s="55">
        <v>45208.0</v>
      </c>
      <c r="B178" s="39" t="s">
        <v>210</v>
      </c>
      <c r="C178" s="39" t="s">
        <v>173</v>
      </c>
      <c r="D178" s="39" t="s">
        <v>82</v>
      </c>
      <c r="E178" s="39" t="s">
        <v>83</v>
      </c>
      <c r="F178" s="39">
        <v>4.0</v>
      </c>
      <c r="G178" s="39">
        <v>3.0</v>
      </c>
      <c r="I178" s="39">
        <v>11.0</v>
      </c>
    </row>
    <row r="179">
      <c r="A179" s="55">
        <v>45208.0</v>
      </c>
      <c r="B179" s="39" t="s">
        <v>210</v>
      </c>
      <c r="C179" s="39" t="s">
        <v>173</v>
      </c>
      <c r="D179" s="39" t="s">
        <v>59</v>
      </c>
      <c r="E179" s="39" t="s">
        <v>58</v>
      </c>
      <c r="G179" s="39">
        <v>1.0</v>
      </c>
      <c r="H179" s="39">
        <v>1.0</v>
      </c>
      <c r="I179" s="39">
        <v>3.0</v>
      </c>
    </row>
    <row r="180">
      <c r="A180" s="55">
        <v>45208.0</v>
      </c>
      <c r="B180" s="39" t="s">
        <v>210</v>
      </c>
      <c r="C180" s="39" t="s">
        <v>173</v>
      </c>
      <c r="D180" s="39" t="s">
        <v>78</v>
      </c>
      <c r="E180" s="39" t="s">
        <v>76</v>
      </c>
      <c r="F180" s="39">
        <v>1.0</v>
      </c>
      <c r="G180" s="39">
        <v>7.0</v>
      </c>
      <c r="H180" s="39">
        <v>3.0</v>
      </c>
      <c r="I180" s="39">
        <v>14.0</v>
      </c>
    </row>
    <row r="181">
      <c r="A181" s="55">
        <v>45208.0</v>
      </c>
      <c r="B181" s="39" t="s">
        <v>210</v>
      </c>
      <c r="C181" s="39" t="s">
        <v>173</v>
      </c>
      <c r="D181" s="39" t="s">
        <v>222</v>
      </c>
      <c r="E181" s="39" t="s">
        <v>66</v>
      </c>
      <c r="F181" s="39">
        <v>39.0</v>
      </c>
      <c r="G181" s="39">
        <v>3.0</v>
      </c>
      <c r="I181" s="39">
        <v>16.0</v>
      </c>
    </row>
    <row r="182">
      <c r="A182" s="55">
        <v>45208.0</v>
      </c>
      <c r="B182" s="39" t="s">
        <v>210</v>
      </c>
      <c r="C182" s="39" t="s">
        <v>173</v>
      </c>
      <c r="D182" s="39" t="s">
        <v>65</v>
      </c>
      <c r="E182" s="39" t="s">
        <v>64</v>
      </c>
      <c r="G182" s="39">
        <v>2.0</v>
      </c>
      <c r="H182" s="39">
        <v>28.0</v>
      </c>
      <c r="I182" s="39">
        <v>13.0</v>
      </c>
      <c r="J182" s="39">
        <v>1.0</v>
      </c>
      <c r="K182" s="39" t="s">
        <v>255</v>
      </c>
    </row>
    <row r="183">
      <c r="A183" s="55">
        <v>45208.0</v>
      </c>
      <c r="B183" s="39" t="s">
        <v>210</v>
      </c>
      <c r="C183" s="39" t="s">
        <v>173</v>
      </c>
      <c r="D183" s="39" t="s">
        <v>75</v>
      </c>
      <c r="E183" s="39" t="s">
        <v>74</v>
      </c>
      <c r="G183" s="39">
        <v>18.0</v>
      </c>
      <c r="H183" s="39">
        <v>8.0</v>
      </c>
      <c r="J183" s="39">
        <v>2.0</v>
      </c>
      <c r="K183" s="39" t="s">
        <v>255</v>
      </c>
    </row>
    <row r="184">
      <c r="A184" s="55">
        <v>45208.0</v>
      </c>
      <c r="B184" s="39" t="s">
        <v>210</v>
      </c>
      <c r="C184" s="39" t="s">
        <v>173</v>
      </c>
      <c r="D184" s="39" t="s">
        <v>116</v>
      </c>
      <c r="E184" s="39" t="s">
        <v>115</v>
      </c>
      <c r="H184" s="39">
        <v>27.0</v>
      </c>
    </row>
    <row r="185">
      <c r="A185" s="55">
        <v>45208.0</v>
      </c>
      <c r="B185" s="39" t="s">
        <v>210</v>
      </c>
      <c r="C185" s="39" t="s">
        <v>173</v>
      </c>
      <c r="D185" s="39" t="s">
        <v>114</v>
      </c>
      <c r="E185" s="39" t="s">
        <v>112</v>
      </c>
      <c r="G185" s="39">
        <v>4.0</v>
      </c>
      <c r="H185" s="39">
        <v>4.0</v>
      </c>
    </row>
    <row r="186">
      <c r="A186" s="55">
        <v>45208.0</v>
      </c>
      <c r="B186" s="39" t="s">
        <v>210</v>
      </c>
      <c r="C186" s="39" t="s">
        <v>173</v>
      </c>
      <c r="D186" s="39" t="s">
        <v>32</v>
      </c>
      <c r="E186" s="39" t="s">
        <v>70</v>
      </c>
      <c r="F186" s="39">
        <v>13.0</v>
      </c>
    </row>
    <row r="187">
      <c r="A187" s="55">
        <v>45208.0</v>
      </c>
      <c r="B187" s="39" t="s">
        <v>210</v>
      </c>
      <c r="C187" s="39" t="s">
        <v>173</v>
      </c>
      <c r="D187" s="39" t="s">
        <v>32</v>
      </c>
      <c r="E187" s="39" t="s">
        <v>213</v>
      </c>
      <c r="I187" s="39">
        <v>25.0</v>
      </c>
    </row>
    <row r="188">
      <c r="A188" s="55">
        <v>45208.0</v>
      </c>
      <c r="B188" s="39" t="s">
        <v>210</v>
      </c>
      <c r="C188" s="39" t="s">
        <v>173</v>
      </c>
      <c r="D188" s="39" t="s">
        <v>93</v>
      </c>
      <c r="E188" s="39" t="s">
        <v>92</v>
      </c>
      <c r="H188" s="39">
        <v>57.0</v>
      </c>
    </row>
    <row r="189">
      <c r="A189" s="55">
        <v>45208.0</v>
      </c>
      <c r="B189" s="39" t="s">
        <v>210</v>
      </c>
      <c r="C189" s="39" t="s">
        <v>173</v>
      </c>
      <c r="D189" s="39" t="s">
        <v>124</v>
      </c>
      <c r="E189" s="39" t="s">
        <v>122</v>
      </c>
      <c r="H189" s="39">
        <v>3.0</v>
      </c>
    </row>
    <row r="190">
      <c r="A190" s="55">
        <v>45208.0</v>
      </c>
      <c r="B190" s="39" t="s">
        <v>210</v>
      </c>
      <c r="C190" s="39" t="s">
        <v>173</v>
      </c>
      <c r="D190" s="39" t="s">
        <v>124</v>
      </c>
      <c r="E190" s="39" t="s">
        <v>126</v>
      </c>
      <c r="I190" s="39">
        <v>4.0</v>
      </c>
    </row>
    <row r="191">
      <c r="A191" s="55">
        <v>45208.0</v>
      </c>
      <c r="B191" s="39" t="s">
        <v>210</v>
      </c>
      <c r="C191" s="39" t="s">
        <v>173</v>
      </c>
      <c r="D191" s="39" t="s">
        <v>124</v>
      </c>
      <c r="E191" s="39" t="s">
        <v>128</v>
      </c>
      <c r="I191" s="39">
        <v>4.0</v>
      </c>
    </row>
    <row r="192">
      <c r="A192" s="55">
        <v>45208.0</v>
      </c>
      <c r="B192" s="39" t="s">
        <v>210</v>
      </c>
      <c r="C192" s="39" t="s">
        <v>173</v>
      </c>
      <c r="D192" s="39" t="s">
        <v>124</v>
      </c>
      <c r="E192" s="39" t="s">
        <v>130</v>
      </c>
      <c r="F192" s="39">
        <v>4.0</v>
      </c>
    </row>
    <row r="193">
      <c r="A193" s="55">
        <v>45208.0</v>
      </c>
      <c r="B193" s="39" t="s">
        <v>210</v>
      </c>
      <c r="C193" s="39" t="s">
        <v>173</v>
      </c>
      <c r="D193" s="39" t="s">
        <v>124</v>
      </c>
      <c r="E193" s="39" t="s">
        <v>132</v>
      </c>
      <c r="F193" s="39">
        <v>2.0</v>
      </c>
      <c r="I193" s="39">
        <v>2.0</v>
      </c>
    </row>
    <row r="194">
      <c r="A194" s="55">
        <v>45208.0</v>
      </c>
      <c r="B194" s="39" t="s">
        <v>210</v>
      </c>
      <c r="C194" s="39" t="s">
        <v>173</v>
      </c>
      <c r="D194" s="39" t="s">
        <v>124</v>
      </c>
      <c r="E194" s="39" t="s">
        <v>134</v>
      </c>
      <c r="I194" s="39">
        <v>4.0</v>
      </c>
    </row>
    <row r="195">
      <c r="A195" s="55">
        <v>45208.0</v>
      </c>
      <c r="B195" s="39" t="s">
        <v>210</v>
      </c>
      <c r="C195" s="39" t="s">
        <v>173</v>
      </c>
      <c r="D195" s="39" t="s">
        <v>124</v>
      </c>
      <c r="E195" s="39" t="s">
        <v>201</v>
      </c>
      <c r="F195" s="39">
        <v>4.0</v>
      </c>
    </row>
    <row r="196">
      <c r="A196" s="55">
        <v>45208.0</v>
      </c>
      <c r="B196" s="39" t="s">
        <v>210</v>
      </c>
      <c r="C196" s="39" t="s">
        <v>173</v>
      </c>
      <c r="D196" s="39" t="s">
        <v>19</v>
      </c>
      <c r="E196" s="39" t="s">
        <v>16</v>
      </c>
      <c r="H196" s="39">
        <v>1.0</v>
      </c>
    </row>
    <row r="197">
      <c r="A197" s="55">
        <v>45208.0</v>
      </c>
      <c r="B197" s="39" t="s">
        <v>210</v>
      </c>
      <c r="C197" s="39" t="s">
        <v>173</v>
      </c>
      <c r="D197" s="39" t="s">
        <v>19</v>
      </c>
      <c r="E197" s="39" t="s">
        <v>20</v>
      </c>
      <c r="H197" s="39">
        <v>1.0</v>
      </c>
    </row>
    <row r="198">
      <c r="A198" s="55">
        <v>45208.0</v>
      </c>
      <c r="B198" s="39" t="s">
        <v>210</v>
      </c>
      <c r="C198" s="39" t="s">
        <v>173</v>
      </c>
      <c r="D198" s="39" t="s">
        <v>19</v>
      </c>
      <c r="E198" s="39" t="s">
        <v>24</v>
      </c>
    </row>
    <row r="199">
      <c r="A199" s="55">
        <v>45208.0</v>
      </c>
      <c r="B199" s="39" t="s">
        <v>210</v>
      </c>
      <c r="C199" s="39" t="s">
        <v>173</v>
      </c>
      <c r="D199" s="39" t="s">
        <v>19</v>
      </c>
      <c r="E199" s="39" t="s">
        <v>27</v>
      </c>
      <c r="G199" s="39">
        <v>1.0</v>
      </c>
    </row>
    <row r="200">
      <c r="A200" s="55">
        <v>45208.0</v>
      </c>
      <c r="B200" s="39" t="s">
        <v>210</v>
      </c>
      <c r="C200" s="39" t="s">
        <v>173</v>
      </c>
      <c r="D200" s="39" t="s">
        <v>19</v>
      </c>
      <c r="E200" s="39" t="s">
        <v>30</v>
      </c>
      <c r="G200" s="39">
        <v>0.5</v>
      </c>
      <c r="I200" s="39">
        <v>0.5</v>
      </c>
    </row>
    <row r="201">
      <c r="A201" s="55">
        <v>45208.0</v>
      </c>
      <c r="B201" s="39" t="s">
        <v>210</v>
      </c>
      <c r="C201" s="39" t="s">
        <v>173</v>
      </c>
      <c r="D201" s="39" t="s">
        <v>19</v>
      </c>
      <c r="E201" s="39" t="s">
        <v>33</v>
      </c>
      <c r="G201" s="39">
        <v>1.0</v>
      </c>
    </row>
    <row r="202">
      <c r="A202" s="55">
        <v>45208.0</v>
      </c>
      <c r="B202" s="39" t="s">
        <v>210</v>
      </c>
      <c r="C202" s="39" t="s">
        <v>173</v>
      </c>
      <c r="D202" s="39" t="s">
        <v>19</v>
      </c>
      <c r="E202" s="39" t="s">
        <v>36</v>
      </c>
      <c r="G202" s="39">
        <v>2.0</v>
      </c>
    </row>
    <row r="203">
      <c r="A203" s="55">
        <v>45208.0</v>
      </c>
      <c r="B203" s="39" t="s">
        <v>210</v>
      </c>
      <c r="C203" s="39" t="s">
        <v>173</v>
      </c>
      <c r="D203" s="39" t="s">
        <v>19</v>
      </c>
      <c r="E203" s="39" t="s">
        <v>39</v>
      </c>
      <c r="H203" s="39">
        <v>2.0</v>
      </c>
      <c r="J203" s="39">
        <v>2.0</v>
      </c>
      <c r="K203" s="39" t="s">
        <v>255</v>
      </c>
    </row>
    <row r="204">
      <c r="A204" s="55">
        <v>45208.0</v>
      </c>
      <c r="B204" s="39" t="s">
        <v>210</v>
      </c>
      <c r="C204" s="39" t="s">
        <v>173</v>
      </c>
      <c r="D204" s="39" t="s">
        <v>19</v>
      </c>
      <c r="E204" s="39" t="s">
        <v>42</v>
      </c>
      <c r="G204" s="39">
        <v>3.0</v>
      </c>
    </row>
    <row r="205">
      <c r="A205" s="55">
        <v>45208.0</v>
      </c>
      <c r="B205" s="39" t="s">
        <v>210</v>
      </c>
      <c r="C205" s="39" t="s">
        <v>173</v>
      </c>
      <c r="D205" s="39" t="s">
        <v>19</v>
      </c>
      <c r="E205" s="39" t="s">
        <v>48</v>
      </c>
      <c r="F205" s="39">
        <v>2.0</v>
      </c>
      <c r="I205" s="39">
        <v>1.0</v>
      </c>
    </row>
    <row r="206">
      <c r="A206" s="55">
        <v>45208.0</v>
      </c>
      <c r="B206" s="39" t="s">
        <v>210</v>
      </c>
      <c r="C206" s="39" t="s">
        <v>173</v>
      </c>
      <c r="D206" s="39" t="s">
        <v>90</v>
      </c>
      <c r="E206" s="39" t="s">
        <v>86</v>
      </c>
      <c r="I206" s="39">
        <v>4.0</v>
      </c>
    </row>
    <row r="207">
      <c r="A207" s="55">
        <v>45208.0</v>
      </c>
      <c r="B207" s="39" t="s">
        <v>210</v>
      </c>
      <c r="C207" s="39" t="s">
        <v>173</v>
      </c>
      <c r="D207" s="39" t="s">
        <v>90</v>
      </c>
      <c r="E207" s="39" t="s">
        <v>87</v>
      </c>
      <c r="H207" s="39">
        <v>3.0</v>
      </c>
    </row>
    <row r="208">
      <c r="A208" s="55">
        <v>45208.0</v>
      </c>
      <c r="B208" s="39" t="s">
        <v>210</v>
      </c>
      <c r="C208" s="39" t="s">
        <v>173</v>
      </c>
      <c r="D208" s="39" t="s">
        <v>90</v>
      </c>
      <c r="E208" s="39" t="s">
        <v>88</v>
      </c>
      <c r="I208" s="39">
        <v>4.0</v>
      </c>
    </row>
    <row r="209">
      <c r="A209" s="55">
        <v>45208.0</v>
      </c>
      <c r="B209" s="39" t="s">
        <v>210</v>
      </c>
      <c r="C209" s="39" t="s">
        <v>173</v>
      </c>
      <c r="D209" s="39" t="s">
        <v>90</v>
      </c>
      <c r="E209" s="39" t="s">
        <v>91</v>
      </c>
      <c r="G209" s="39">
        <v>1.0</v>
      </c>
      <c r="H209" s="39">
        <v>2.0</v>
      </c>
      <c r="I209" s="39">
        <v>0.0</v>
      </c>
    </row>
    <row r="210">
      <c r="A210" s="55">
        <v>45208.0</v>
      </c>
      <c r="B210" s="39" t="s">
        <v>210</v>
      </c>
      <c r="C210" s="39" t="s">
        <v>173</v>
      </c>
      <c r="D210" s="39" t="s">
        <v>90</v>
      </c>
      <c r="E210" s="39" t="s">
        <v>219</v>
      </c>
      <c r="G210" s="39">
        <v>1.0</v>
      </c>
      <c r="H210" s="39">
        <v>3.0</v>
      </c>
    </row>
    <row r="211">
      <c r="A211" s="55">
        <v>45208.0</v>
      </c>
      <c r="B211" s="39" t="s">
        <v>210</v>
      </c>
      <c r="C211" s="39" t="s">
        <v>173</v>
      </c>
      <c r="D211" s="39" t="s">
        <v>90</v>
      </c>
      <c r="E211" s="39" t="s">
        <v>92</v>
      </c>
      <c r="H211" s="39">
        <v>4.0</v>
      </c>
    </row>
    <row r="212">
      <c r="A212" s="55">
        <v>45208.0</v>
      </c>
      <c r="B212" s="39" t="s">
        <v>210</v>
      </c>
      <c r="C212" s="39" t="s">
        <v>173</v>
      </c>
      <c r="D212" s="39" t="s">
        <v>90</v>
      </c>
      <c r="E212" s="39" t="s">
        <v>97</v>
      </c>
      <c r="G212" s="39">
        <v>1.0</v>
      </c>
      <c r="H212" s="39">
        <v>3.0</v>
      </c>
    </row>
    <row r="213">
      <c r="A213" s="55">
        <v>45208.0</v>
      </c>
      <c r="B213" s="39" t="s">
        <v>210</v>
      </c>
      <c r="C213" s="39" t="s">
        <v>173</v>
      </c>
      <c r="D213" s="39" t="s">
        <v>90</v>
      </c>
      <c r="E213" s="39" t="s">
        <v>99</v>
      </c>
      <c r="G213" s="39">
        <v>1.0</v>
      </c>
      <c r="H213" s="39">
        <v>3.0</v>
      </c>
    </row>
    <row r="214">
      <c r="A214" s="55">
        <v>45208.0</v>
      </c>
      <c r="B214" s="39" t="s">
        <v>210</v>
      </c>
      <c r="C214" s="39" t="s">
        <v>173</v>
      </c>
      <c r="D214" s="39" t="s">
        <v>90</v>
      </c>
      <c r="E214" s="39" t="s">
        <v>101</v>
      </c>
      <c r="F214" s="39">
        <v>1.0</v>
      </c>
      <c r="H214" s="39">
        <v>3.0</v>
      </c>
    </row>
    <row r="215">
      <c r="A215" s="55">
        <v>45208.0</v>
      </c>
      <c r="B215" s="39" t="s">
        <v>210</v>
      </c>
      <c r="C215" s="39" t="s">
        <v>173</v>
      </c>
      <c r="D215" s="39" t="s">
        <v>90</v>
      </c>
      <c r="E215" s="39" t="s">
        <v>102</v>
      </c>
      <c r="H215" s="39">
        <v>3.0</v>
      </c>
    </row>
    <row r="216">
      <c r="A216" s="55">
        <v>45208.0</v>
      </c>
      <c r="B216" s="39" t="s">
        <v>210</v>
      </c>
      <c r="C216" s="39" t="s">
        <v>173</v>
      </c>
      <c r="D216" s="39" t="s">
        <v>90</v>
      </c>
      <c r="E216" s="39" t="s">
        <v>104</v>
      </c>
      <c r="H216" s="39">
        <v>3.0</v>
      </c>
    </row>
    <row r="217">
      <c r="A217" s="55">
        <v>45208.0</v>
      </c>
      <c r="B217" s="39" t="s">
        <v>210</v>
      </c>
      <c r="C217" s="39" t="s">
        <v>173</v>
      </c>
      <c r="D217" s="39" t="s">
        <v>90</v>
      </c>
      <c r="E217" s="39" t="s">
        <v>106</v>
      </c>
      <c r="H217" s="39">
        <v>3.0</v>
      </c>
    </row>
    <row r="218">
      <c r="A218" s="55">
        <v>45208.0</v>
      </c>
      <c r="B218" s="39" t="s">
        <v>210</v>
      </c>
      <c r="C218" s="39" t="s">
        <v>173</v>
      </c>
      <c r="D218" s="39" t="s">
        <v>90</v>
      </c>
      <c r="E218" s="39" t="s">
        <v>108</v>
      </c>
      <c r="G218" s="39">
        <v>1.0</v>
      </c>
      <c r="H218" s="39">
        <v>1.0</v>
      </c>
    </row>
    <row r="219">
      <c r="A219" s="55">
        <v>45208.0</v>
      </c>
      <c r="B219" s="39" t="s">
        <v>210</v>
      </c>
      <c r="C219" s="39" t="s">
        <v>173</v>
      </c>
      <c r="D219" s="39" t="s">
        <v>90</v>
      </c>
      <c r="E219" s="39" t="s">
        <v>109</v>
      </c>
      <c r="I219" s="39">
        <v>4.0</v>
      </c>
    </row>
    <row r="220">
      <c r="A220" s="55">
        <v>45208.0</v>
      </c>
      <c r="B220" s="39" t="s">
        <v>210</v>
      </c>
      <c r="C220" s="39" t="s">
        <v>173</v>
      </c>
      <c r="D220" s="39" t="s">
        <v>90</v>
      </c>
      <c r="E220" s="39" t="s">
        <v>112</v>
      </c>
      <c r="I220" s="39">
        <v>4.0</v>
      </c>
    </row>
    <row r="221">
      <c r="A221" s="55">
        <v>45208.0</v>
      </c>
      <c r="B221" s="39" t="s">
        <v>210</v>
      </c>
      <c r="C221" s="39" t="s">
        <v>173</v>
      </c>
      <c r="D221" s="39" t="s">
        <v>90</v>
      </c>
      <c r="E221" s="39" t="s">
        <v>115</v>
      </c>
      <c r="G221" s="39">
        <v>1.0</v>
      </c>
      <c r="H221" s="39">
        <v>2.0</v>
      </c>
    </row>
    <row r="222">
      <c r="A222" s="55">
        <v>45208.0</v>
      </c>
      <c r="B222" s="39" t="s">
        <v>210</v>
      </c>
      <c r="C222" s="39" t="s">
        <v>173</v>
      </c>
      <c r="D222" s="39" t="s">
        <v>90</v>
      </c>
      <c r="E222" s="39" t="s">
        <v>117</v>
      </c>
      <c r="H222" s="39">
        <v>1.0</v>
      </c>
    </row>
    <row r="223">
      <c r="A223" s="55">
        <v>45208.0</v>
      </c>
      <c r="B223" s="39" t="s">
        <v>210</v>
      </c>
      <c r="C223" s="39" t="s">
        <v>173</v>
      </c>
      <c r="D223" s="39" t="s">
        <v>90</v>
      </c>
      <c r="E223" s="39" t="s">
        <v>118</v>
      </c>
      <c r="H223" s="39">
        <v>1.0</v>
      </c>
      <c r="I223" s="39">
        <v>1.0</v>
      </c>
    </row>
    <row r="224">
      <c r="A224" s="55">
        <v>45208.0</v>
      </c>
      <c r="B224" s="39" t="s">
        <v>210</v>
      </c>
      <c r="C224" s="39" t="s">
        <v>173</v>
      </c>
      <c r="D224" s="39" t="s">
        <v>53</v>
      </c>
      <c r="E224" s="39" t="s">
        <v>50</v>
      </c>
      <c r="H224" s="39">
        <v>3.0</v>
      </c>
    </row>
    <row r="225">
      <c r="A225" s="55">
        <v>45208.0</v>
      </c>
      <c r="B225" s="39" t="s">
        <v>210</v>
      </c>
      <c r="C225" s="39" t="s">
        <v>173</v>
      </c>
      <c r="D225" s="39" t="s">
        <v>53</v>
      </c>
      <c r="E225" s="39" t="s">
        <v>54</v>
      </c>
      <c r="H225" s="39">
        <v>2.0</v>
      </c>
    </row>
    <row r="226">
      <c r="A226" s="55">
        <v>45208.0</v>
      </c>
      <c r="B226" s="39" t="s">
        <v>210</v>
      </c>
      <c r="C226" s="39" t="s">
        <v>173</v>
      </c>
      <c r="D226" s="39" t="s">
        <v>53</v>
      </c>
      <c r="E226" s="39" t="s">
        <v>56</v>
      </c>
      <c r="I226" s="39">
        <v>4.0</v>
      </c>
    </row>
    <row r="227">
      <c r="A227" s="55">
        <v>45208.0</v>
      </c>
      <c r="B227" s="39" t="s">
        <v>210</v>
      </c>
      <c r="C227" s="39" t="s">
        <v>173</v>
      </c>
      <c r="D227" s="39" t="s">
        <v>53</v>
      </c>
      <c r="E227" s="39" t="s">
        <v>120</v>
      </c>
      <c r="I227" s="39">
        <v>4.0</v>
      </c>
    </row>
    <row r="228">
      <c r="A228" s="55">
        <v>45208.0</v>
      </c>
      <c r="B228" s="39" t="s">
        <v>210</v>
      </c>
      <c r="C228" s="39" t="s">
        <v>173</v>
      </c>
      <c r="D228" s="39" t="s">
        <v>53</v>
      </c>
      <c r="E228" s="39" t="s">
        <v>58</v>
      </c>
    </row>
    <row r="229">
      <c r="A229" s="55">
        <v>45208.0</v>
      </c>
      <c r="B229" s="39" t="s">
        <v>210</v>
      </c>
      <c r="C229" s="39" t="s">
        <v>173</v>
      </c>
      <c r="D229" s="39" t="s">
        <v>53</v>
      </c>
      <c r="E229" s="39" t="s">
        <v>60</v>
      </c>
      <c r="F229" s="39">
        <v>2.0</v>
      </c>
      <c r="G229" s="39">
        <v>1.0</v>
      </c>
      <c r="H229" s="39">
        <v>1.0</v>
      </c>
    </row>
    <row r="230">
      <c r="A230" s="55">
        <v>45208.0</v>
      </c>
      <c r="B230" s="39" t="s">
        <v>210</v>
      </c>
      <c r="C230" s="39" t="s">
        <v>173</v>
      </c>
      <c r="D230" s="39" t="s">
        <v>53</v>
      </c>
      <c r="E230" s="39" t="s">
        <v>62</v>
      </c>
      <c r="F230" s="39">
        <v>2.0</v>
      </c>
      <c r="I230" s="39">
        <v>1.0</v>
      </c>
    </row>
    <row r="231">
      <c r="A231" s="55">
        <v>45208.0</v>
      </c>
      <c r="B231" s="39" t="s">
        <v>210</v>
      </c>
      <c r="C231" s="39" t="s">
        <v>173</v>
      </c>
      <c r="D231" s="39" t="s">
        <v>53</v>
      </c>
      <c r="E231" s="39" t="s">
        <v>63</v>
      </c>
      <c r="F231" s="39">
        <v>2.0</v>
      </c>
      <c r="J231" s="39">
        <v>2.0</v>
      </c>
      <c r="K231" s="39" t="s">
        <v>255</v>
      </c>
    </row>
    <row r="232">
      <c r="A232" s="55">
        <v>45208.0</v>
      </c>
      <c r="B232" s="39" t="s">
        <v>210</v>
      </c>
      <c r="C232" s="39" t="s">
        <v>173</v>
      </c>
      <c r="D232" s="39" t="s">
        <v>53</v>
      </c>
      <c r="E232" s="39" t="s">
        <v>64</v>
      </c>
      <c r="H232" s="39">
        <v>1.0</v>
      </c>
      <c r="I232" s="39">
        <v>1.0</v>
      </c>
    </row>
    <row r="233">
      <c r="A233" s="55">
        <v>45208.0</v>
      </c>
      <c r="B233" s="39" t="s">
        <v>210</v>
      </c>
      <c r="C233" s="39" t="s">
        <v>173</v>
      </c>
      <c r="D233" s="39" t="s">
        <v>53</v>
      </c>
      <c r="E233" s="39" t="s">
        <v>66</v>
      </c>
      <c r="F233" s="39">
        <v>2.0</v>
      </c>
    </row>
    <row r="234">
      <c r="A234" s="55">
        <v>45208.0</v>
      </c>
      <c r="B234" s="39" t="s">
        <v>210</v>
      </c>
      <c r="C234" s="39" t="s">
        <v>173</v>
      </c>
      <c r="D234" s="39" t="s">
        <v>53</v>
      </c>
      <c r="E234" s="39" t="s">
        <v>68</v>
      </c>
      <c r="F234" s="39">
        <v>3.0</v>
      </c>
    </row>
    <row r="235">
      <c r="A235" s="55">
        <v>45208.0</v>
      </c>
      <c r="B235" s="39" t="s">
        <v>210</v>
      </c>
      <c r="C235" s="39" t="s">
        <v>173</v>
      </c>
      <c r="D235" s="39" t="s">
        <v>53</v>
      </c>
      <c r="E235" s="39" t="s">
        <v>70</v>
      </c>
      <c r="F235" s="39">
        <v>2.0</v>
      </c>
      <c r="G235" s="39">
        <v>1.0</v>
      </c>
    </row>
    <row r="236">
      <c r="A236" s="55">
        <v>45208.0</v>
      </c>
      <c r="B236" s="39" t="s">
        <v>210</v>
      </c>
      <c r="C236" s="39" t="s">
        <v>173</v>
      </c>
      <c r="D236" s="39" t="s">
        <v>53</v>
      </c>
      <c r="E236" s="39" t="s">
        <v>71</v>
      </c>
      <c r="I236" s="39">
        <v>4.0</v>
      </c>
    </row>
    <row r="237">
      <c r="A237" s="55">
        <v>45208.0</v>
      </c>
      <c r="B237" s="39" t="s">
        <v>210</v>
      </c>
      <c r="C237" s="39" t="s">
        <v>173</v>
      </c>
      <c r="D237" s="39" t="s">
        <v>53</v>
      </c>
      <c r="E237" s="39" t="s">
        <v>74</v>
      </c>
      <c r="H237" s="39">
        <v>2.0</v>
      </c>
    </row>
    <row r="238">
      <c r="A238" s="55">
        <v>45208.0</v>
      </c>
      <c r="B238" s="39" t="s">
        <v>210</v>
      </c>
      <c r="C238" s="39" t="s">
        <v>173</v>
      </c>
      <c r="D238" s="39" t="s">
        <v>53</v>
      </c>
      <c r="E238" s="39" t="s">
        <v>76</v>
      </c>
      <c r="I238" s="39">
        <v>4.0</v>
      </c>
    </row>
    <row r="239">
      <c r="A239" s="55">
        <v>45208.0</v>
      </c>
      <c r="B239" s="39" t="s">
        <v>210</v>
      </c>
      <c r="C239" s="39" t="s">
        <v>173</v>
      </c>
      <c r="D239" s="39" t="s">
        <v>53</v>
      </c>
      <c r="E239" s="39" t="s">
        <v>79</v>
      </c>
      <c r="F239" s="39">
        <v>0.0</v>
      </c>
    </row>
    <row r="240">
      <c r="A240" s="55">
        <v>45208.0</v>
      </c>
      <c r="B240" s="39" t="s">
        <v>210</v>
      </c>
      <c r="C240" s="39" t="s">
        <v>173</v>
      </c>
      <c r="D240" s="39" t="s">
        <v>53</v>
      </c>
      <c r="E240" s="39" t="s">
        <v>81</v>
      </c>
      <c r="H240" s="39">
        <v>4.0</v>
      </c>
    </row>
    <row r="241">
      <c r="A241" s="55">
        <v>45208.0</v>
      </c>
      <c r="B241" s="39" t="s">
        <v>210</v>
      </c>
      <c r="C241" s="39" t="s">
        <v>173</v>
      </c>
      <c r="D241" s="39" t="s">
        <v>53</v>
      </c>
      <c r="E241" s="39" t="s">
        <v>83</v>
      </c>
      <c r="F241" s="39">
        <v>1.0</v>
      </c>
      <c r="G241" s="39">
        <v>1.0</v>
      </c>
    </row>
    <row r="242">
      <c r="A242" s="55">
        <v>45208.0</v>
      </c>
      <c r="B242" s="39" t="s">
        <v>210</v>
      </c>
      <c r="C242" s="39" t="s">
        <v>173</v>
      </c>
      <c r="D242" s="39" t="s">
        <v>53</v>
      </c>
      <c r="E242" s="39" t="s">
        <v>84</v>
      </c>
      <c r="I242" s="39">
        <v>3.0</v>
      </c>
    </row>
    <row r="243">
      <c r="A243" s="55">
        <v>45208.0</v>
      </c>
      <c r="B243" s="39" t="s">
        <v>210</v>
      </c>
      <c r="C243" s="39" t="s">
        <v>173</v>
      </c>
      <c r="D243" s="39" t="s">
        <v>53</v>
      </c>
      <c r="E243" s="39" t="s">
        <v>85</v>
      </c>
      <c r="F243" s="39">
        <v>1.0</v>
      </c>
      <c r="I243" s="39">
        <v>2.0</v>
      </c>
      <c r="J243" s="39">
        <v>1.0</v>
      </c>
      <c r="K243" s="39" t="s">
        <v>255</v>
      </c>
    </row>
    <row r="244">
      <c r="A244" s="55">
        <v>45208.0</v>
      </c>
      <c r="B244" s="39" t="s">
        <v>256</v>
      </c>
      <c r="C244" s="39" t="s">
        <v>173</v>
      </c>
      <c r="D244" s="39" t="s">
        <v>259</v>
      </c>
      <c r="E244" s="39" t="s">
        <v>137</v>
      </c>
      <c r="G244" s="39">
        <v>5.0</v>
      </c>
      <c r="H244" s="39">
        <v>16.0</v>
      </c>
    </row>
    <row r="245">
      <c r="A245" s="55">
        <v>45208.0</v>
      </c>
      <c r="B245" s="39" t="s">
        <v>256</v>
      </c>
      <c r="C245" s="39" t="s">
        <v>173</v>
      </c>
      <c r="D245" s="39" t="s">
        <v>259</v>
      </c>
      <c r="E245" s="39" t="s">
        <v>48</v>
      </c>
      <c r="G245" s="39">
        <v>3.0</v>
      </c>
      <c r="I245" s="39">
        <v>13.0</v>
      </c>
    </row>
    <row r="246">
      <c r="A246" s="55">
        <v>45208.0</v>
      </c>
      <c r="B246" s="39" t="s">
        <v>256</v>
      </c>
      <c r="C246" s="39" t="s">
        <v>173</v>
      </c>
      <c r="D246" s="39" t="s">
        <v>259</v>
      </c>
      <c r="E246" s="39" t="s">
        <v>260</v>
      </c>
      <c r="F246" s="39"/>
      <c r="H246" s="39">
        <v>38.0</v>
      </c>
    </row>
    <row r="247">
      <c r="A247" s="55">
        <v>45208.0</v>
      </c>
      <c r="B247" s="39" t="s">
        <v>256</v>
      </c>
      <c r="C247" s="39" t="s">
        <v>173</v>
      </c>
      <c r="D247" s="39" t="s">
        <v>259</v>
      </c>
      <c r="E247" s="39" t="s">
        <v>261</v>
      </c>
      <c r="F247" s="39"/>
      <c r="H247" s="39">
        <v>31.0</v>
      </c>
    </row>
    <row r="248">
      <c r="A248" s="55">
        <v>45208.0</v>
      </c>
      <c r="B248" s="39" t="s">
        <v>256</v>
      </c>
      <c r="C248" s="39" t="s">
        <v>173</v>
      </c>
      <c r="D248" s="39" t="s">
        <v>259</v>
      </c>
      <c r="E248" s="39" t="s">
        <v>262</v>
      </c>
      <c r="F248" s="39">
        <v>22.0</v>
      </c>
    </row>
    <row r="249">
      <c r="A249" s="55">
        <v>45208.0</v>
      </c>
      <c r="B249" s="39" t="s">
        <v>256</v>
      </c>
      <c r="C249" s="39" t="s">
        <v>173</v>
      </c>
      <c r="D249" s="39" t="s">
        <v>258</v>
      </c>
      <c r="E249" s="39" t="s">
        <v>141</v>
      </c>
      <c r="F249" s="39">
        <v>25.0</v>
      </c>
      <c r="G249" s="39">
        <v>3.0</v>
      </c>
      <c r="J249" s="39">
        <v>3.0</v>
      </c>
      <c r="K249" s="39" t="s">
        <v>255</v>
      </c>
    </row>
    <row r="250">
      <c r="A250" s="55">
        <v>45208.0</v>
      </c>
      <c r="B250" s="39" t="s">
        <v>256</v>
      </c>
      <c r="C250" s="39" t="s">
        <v>173</v>
      </c>
      <c r="D250" s="39" t="s">
        <v>258</v>
      </c>
      <c r="E250" s="39" t="s">
        <v>263</v>
      </c>
      <c r="F250" s="39">
        <v>7.0</v>
      </c>
      <c r="G250" s="39">
        <v>1.0</v>
      </c>
    </row>
    <row r="251">
      <c r="A251" s="55">
        <v>45208.0</v>
      </c>
      <c r="B251" s="39" t="s">
        <v>256</v>
      </c>
      <c r="C251" s="39" t="s">
        <v>173</v>
      </c>
      <c r="D251" s="39" t="s">
        <v>258</v>
      </c>
      <c r="E251" s="39" t="s">
        <v>158</v>
      </c>
      <c r="I251" s="39">
        <v>25.0</v>
      </c>
    </row>
    <row r="252">
      <c r="A252" s="55">
        <v>45208.0</v>
      </c>
      <c r="B252" s="39" t="s">
        <v>256</v>
      </c>
      <c r="C252" s="39" t="s">
        <v>173</v>
      </c>
      <c r="D252" s="39" t="s">
        <v>258</v>
      </c>
      <c r="E252" s="39" t="s">
        <v>151</v>
      </c>
      <c r="F252" s="39">
        <v>15.0</v>
      </c>
      <c r="L252" s="39" t="s">
        <v>264</v>
      </c>
    </row>
    <row r="253">
      <c r="A253" s="55">
        <v>45208.0</v>
      </c>
      <c r="B253" s="39" t="s">
        <v>256</v>
      </c>
      <c r="C253" s="39" t="s">
        <v>173</v>
      </c>
      <c r="D253" s="39" t="s">
        <v>258</v>
      </c>
      <c r="E253" s="39" t="s">
        <v>148</v>
      </c>
      <c r="F253" s="39">
        <v>10.0</v>
      </c>
    </row>
    <row r="254">
      <c r="A254" s="55">
        <v>45208.0</v>
      </c>
      <c r="B254" s="39" t="s">
        <v>256</v>
      </c>
      <c r="C254" s="39" t="s">
        <v>173</v>
      </c>
      <c r="D254" s="39" t="s">
        <v>258</v>
      </c>
      <c r="E254" s="39" t="s">
        <v>156</v>
      </c>
      <c r="I254" s="39">
        <v>49.0</v>
      </c>
    </row>
    <row r="255">
      <c r="A255" s="55">
        <v>45208.0</v>
      </c>
      <c r="B255" s="39" t="s">
        <v>256</v>
      </c>
      <c r="C255" s="39" t="s">
        <v>173</v>
      </c>
      <c r="D255" s="39" t="s">
        <v>258</v>
      </c>
      <c r="E255" s="39" t="s">
        <v>147</v>
      </c>
      <c r="F255" s="39">
        <v>4.0</v>
      </c>
      <c r="G255" s="39">
        <v>2.0</v>
      </c>
      <c r="I255" s="39">
        <v>1.0</v>
      </c>
    </row>
    <row r="256">
      <c r="A256" s="55">
        <v>45208.0</v>
      </c>
      <c r="B256" s="39" t="s">
        <v>256</v>
      </c>
      <c r="C256" s="39" t="s">
        <v>173</v>
      </c>
      <c r="D256" s="39" t="s">
        <v>258</v>
      </c>
      <c r="E256" s="39" t="s">
        <v>145</v>
      </c>
      <c r="F256" s="39">
        <v>32.0</v>
      </c>
      <c r="G256" s="39">
        <v>2.0</v>
      </c>
      <c r="I256" s="39">
        <v>8.0</v>
      </c>
    </row>
    <row r="257">
      <c r="A257" s="55">
        <v>45208.0</v>
      </c>
      <c r="B257" s="39" t="s">
        <v>256</v>
      </c>
      <c r="C257" s="39" t="s">
        <v>173</v>
      </c>
      <c r="D257" s="39" t="s">
        <v>258</v>
      </c>
      <c r="E257" s="39" t="s">
        <v>149</v>
      </c>
      <c r="F257" s="39">
        <v>19.0</v>
      </c>
      <c r="H257" s="39">
        <v>8.0</v>
      </c>
      <c r="I257" s="39"/>
    </row>
    <row r="258">
      <c r="A258" s="55">
        <v>45208.0</v>
      </c>
      <c r="B258" s="39" t="s">
        <v>256</v>
      </c>
      <c r="C258" s="39" t="s">
        <v>173</v>
      </c>
      <c r="D258" s="39" t="s">
        <v>258</v>
      </c>
      <c r="E258" s="39" t="s">
        <v>143</v>
      </c>
      <c r="I258" s="39">
        <v>29.0</v>
      </c>
    </row>
    <row r="259">
      <c r="A259" s="55">
        <v>45208.0</v>
      </c>
      <c r="B259" s="39" t="s">
        <v>256</v>
      </c>
      <c r="C259" s="39" t="s">
        <v>173</v>
      </c>
      <c r="D259" s="39" t="s">
        <v>258</v>
      </c>
      <c r="E259" s="39" t="s">
        <v>138</v>
      </c>
      <c r="F259" s="39">
        <v>36.0</v>
      </c>
      <c r="G259" s="39">
        <v>2.0</v>
      </c>
    </row>
    <row r="260">
      <c r="A260" s="55">
        <v>45208.0</v>
      </c>
      <c r="B260" s="39" t="s">
        <v>256</v>
      </c>
      <c r="C260" s="39" t="s">
        <v>173</v>
      </c>
      <c r="D260" s="39" t="s">
        <v>258</v>
      </c>
      <c r="E260" s="39" t="s">
        <v>146</v>
      </c>
      <c r="F260" s="39">
        <v>21.0</v>
      </c>
    </row>
    <row r="261">
      <c r="A261" s="55">
        <v>45208.0</v>
      </c>
      <c r="B261" s="39" t="s">
        <v>256</v>
      </c>
      <c r="C261" s="39" t="s">
        <v>173</v>
      </c>
      <c r="D261" s="39" t="s">
        <v>258</v>
      </c>
      <c r="E261" s="39" t="s">
        <v>144</v>
      </c>
      <c r="I261" s="39">
        <v>15.0</v>
      </c>
    </row>
    <row r="262">
      <c r="A262" s="55">
        <v>45208.0</v>
      </c>
      <c r="B262" s="39" t="s">
        <v>256</v>
      </c>
      <c r="C262" s="39" t="s">
        <v>173</v>
      </c>
      <c r="D262" s="39" t="s">
        <v>258</v>
      </c>
      <c r="E262" s="39" t="s">
        <v>157</v>
      </c>
      <c r="I262" s="39">
        <v>26.0</v>
      </c>
    </row>
    <row r="263">
      <c r="A263" s="55">
        <v>45208.0</v>
      </c>
      <c r="B263" s="39" t="s">
        <v>256</v>
      </c>
      <c r="C263" s="39" t="s">
        <v>173</v>
      </c>
      <c r="D263" s="39" t="s">
        <v>73</v>
      </c>
      <c r="E263" s="39" t="s">
        <v>91</v>
      </c>
      <c r="F263" s="39">
        <v>6.0</v>
      </c>
      <c r="I263" s="39">
        <v>4.0</v>
      </c>
    </row>
    <row r="264">
      <c r="A264" s="55">
        <v>45208.0</v>
      </c>
      <c r="B264" s="39" t="s">
        <v>256</v>
      </c>
      <c r="C264" s="39" t="s">
        <v>173</v>
      </c>
      <c r="D264" s="39" t="s">
        <v>73</v>
      </c>
      <c r="E264" s="39" t="s">
        <v>71</v>
      </c>
      <c r="F264" s="39">
        <v>22.0</v>
      </c>
    </row>
    <row r="265">
      <c r="A265" s="55">
        <v>45208.0</v>
      </c>
      <c r="B265" s="39" t="s">
        <v>256</v>
      </c>
      <c r="C265" s="39" t="s">
        <v>173</v>
      </c>
      <c r="D265" s="39" t="s">
        <v>211</v>
      </c>
      <c r="E265" s="39" t="s">
        <v>219</v>
      </c>
      <c r="F265" s="39">
        <v>13.0</v>
      </c>
      <c r="G265" s="39">
        <v>7.0</v>
      </c>
      <c r="H265" s="39">
        <v>36.0</v>
      </c>
    </row>
    <row r="266">
      <c r="A266" s="55">
        <v>45208.0</v>
      </c>
      <c r="B266" s="39" t="s">
        <v>256</v>
      </c>
      <c r="C266" s="39" t="s">
        <v>173</v>
      </c>
      <c r="D266" s="39" t="s">
        <v>111</v>
      </c>
      <c r="E266" s="39" t="s">
        <v>128</v>
      </c>
      <c r="F266" s="39">
        <v>10.0</v>
      </c>
      <c r="G266" s="39">
        <v>3.0</v>
      </c>
      <c r="I266" s="39">
        <v>16.0</v>
      </c>
    </row>
    <row r="267">
      <c r="A267" s="55">
        <v>45208.0</v>
      </c>
      <c r="B267" s="39" t="s">
        <v>256</v>
      </c>
      <c r="C267" s="39" t="s">
        <v>173</v>
      </c>
      <c r="D267" s="39" t="s">
        <v>218</v>
      </c>
      <c r="E267" s="39" t="s">
        <v>132</v>
      </c>
      <c r="I267" s="39">
        <v>17.0</v>
      </c>
    </row>
    <row r="268">
      <c r="A268" s="55">
        <v>45208.0</v>
      </c>
      <c r="B268" s="39" t="s">
        <v>256</v>
      </c>
      <c r="C268" s="39" t="s">
        <v>173</v>
      </c>
      <c r="D268" s="39" t="s">
        <v>44</v>
      </c>
      <c r="E268" s="39" t="s">
        <v>42</v>
      </c>
      <c r="I268" s="39">
        <v>32.0</v>
      </c>
      <c r="J268" s="39">
        <v>1.0</v>
      </c>
      <c r="K268" s="39" t="s">
        <v>255</v>
      </c>
    </row>
    <row r="269">
      <c r="A269" s="55">
        <v>45208.0</v>
      </c>
      <c r="B269" s="39" t="s">
        <v>256</v>
      </c>
      <c r="C269" s="39" t="s">
        <v>173</v>
      </c>
      <c r="D269" s="39" t="s">
        <v>65</v>
      </c>
      <c r="E269" s="39" t="s">
        <v>132</v>
      </c>
      <c r="G269" s="39">
        <v>2.0</v>
      </c>
      <c r="H269" s="39">
        <v>8.0</v>
      </c>
      <c r="I269" s="39">
        <v>37.0</v>
      </c>
    </row>
    <row r="270">
      <c r="A270" s="55">
        <v>45208.0</v>
      </c>
      <c r="B270" s="39" t="s">
        <v>256</v>
      </c>
      <c r="C270" s="39" t="s">
        <v>173</v>
      </c>
      <c r="D270" s="39" t="s">
        <v>32</v>
      </c>
      <c r="E270" s="39" t="s">
        <v>30</v>
      </c>
      <c r="H270" s="39">
        <v>11.0</v>
      </c>
      <c r="I270" s="39">
        <v>11.0</v>
      </c>
    </row>
    <row r="271">
      <c r="A271" s="55">
        <v>45208.0</v>
      </c>
      <c r="B271" s="39" t="s">
        <v>256</v>
      </c>
      <c r="C271" s="39" t="s">
        <v>173</v>
      </c>
      <c r="D271" s="39" t="s">
        <v>116</v>
      </c>
      <c r="E271" s="39" t="s">
        <v>130</v>
      </c>
      <c r="F271" s="39">
        <v>30.0</v>
      </c>
    </row>
    <row r="272">
      <c r="A272" s="55">
        <v>45208.0</v>
      </c>
      <c r="B272" s="39" t="s">
        <v>256</v>
      </c>
      <c r="C272" s="39" t="s">
        <v>173</v>
      </c>
      <c r="D272" s="39" t="s">
        <v>265</v>
      </c>
      <c r="E272" s="39" t="s">
        <v>48</v>
      </c>
      <c r="F272" s="39">
        <v>15.0</v>
      </c>
      <c r="G272" s="39">
        <v>9.0</v>
      </c>
      <c r="I272" s="39">
        <v>3.0</v>
      </c>
      <c r="J272" s="39">
        <v>5.0</v>
      </c>
      <c r="K272" s="39" t="s">
        <v>255</v>
      </c>
    </row>
    <row r="273">
      <c r="A273" s="55">
        <v>45226.0</v>
      </c>
      <c r="B273" s="39" t="s">
        <v>210</v>
      </c>
      <c r="C273" s="39" t="s">
        <v>173</v>
      </c>
      <c r="D273" s="39" t="s">
        <v>73</v>
      </c>
      <c r="E273" s="39" t="s">
        <v>24</v>
      </c>
      <c r="G273" s="39">
        <v>6.0</v>
      </c>
      <c r="H273" s="39">
        <v>10.0</v>
      </c>
    </row>
    <row r="274">
      <c r="A274" s="55">
        <v>45226.0</v>
      </c>
      <c r="B274" s="39" t="s">
        <v>210</v>
      </c>
      <c r="C274" s="39" t="s">
        <v>173</v>
      </c>
      <c r="D274" s="39" t="s">
        <v>211</v>
      </c>
      <c r="E274" s="39" t="s">
        <v>24</v>
      </c>
      <c r="G274" s="39">
        <v>7.0</v>
      </c>
    </row>
    <row r="275">
      <c r="A275" s="55">
        <v>45226.0</v>
      </c>
      <c r="B275" s="39" t="s">
        <v>210</v>
      </c>
      <c r="C275" s="39" t="s">
        <v>173</v>
      </c>
      <c r="D275" s="39" t="s">
        <v>212</v>
      </c>
      <c r="E275" s="39" t="s">
        <v>42</v>
      </c>
      <c r="G275" s="39">
        <v>12.0</v>
      </c>
      <c r="H275" s="39">
        <v>1.0</v>
      </c>
    </row>
    <row r="276">
      <c r="A276" s="55">
        <v>45226.0</v>
      </c>
      <c r="B276" s="39" t="s">
        <v>210</v>
      </c>
      <c r="C276" s="39" t="s">
        <v>173</v>
      </c>
      <c r="D276" s="39" t="s">
        <v>23</v>
      </c>
      <c r="E276" s="39" t="s">
        <v>201</v>
      </c>
      <c r="F276" s="39">
        <v>11.0</v>
      </c>
    </row>
    <row r="277">
      <c r="A277" s="55">
        <v>45226.0</v>
      </c>
      <c r="B277" s="39" t="s">
        <v>210</v>
      </c>
      <c r="C277" s="39" t="s">
        <v>173</v>
      </c>
      <c r="D277" s="39" t="s">
        <v>35</v>
      </c>
      <c r="E277" s="39" t="s">
        <v>33</v>
      </c>
      <c r="G277" s="39">
        <v>11.0</v>
      </c>
    </row>
    <row r="278">
      <c r="A278" s="55">
        <v>45226.0</v>
      </c>
      <c r="B278" s="39" t="s">
        <v>210</v>
      </c>
      <c r="C278" s="39" t="s">
        <v>173</v>
      </c>
      <c r="D278" s="39" t="s">
        <v>44</v>
      </c>
      <c r="E278" s="39" t="s">
        <v>56</v>
      </c>
      <c r="F278" s="39">
        <v>1.0</v>
      </c>
      <c r="H278" s="39">
        <v>5.0</v>
      </c>
    </row>
    <row r="279">
      <c r="A279" s="55">
        <v>45226.0</v>
      </c>
      <c r="B279" s="39" t="s">
        <v>210</v>
      </c>
      <c r="C279" s="39" t="s">
        <v>173</v>
      </c>
      <c r="D279" s="39" t="s">
        <v>47</v>
      </c>
      <c r="E279" s="39" t="s">
        <v>45</v>
      </c>
      <c r="G279" s="39">
        <v>17.0</v>
      </c>
      <c r="H279" s="39">
        <v>2.0</v>
      </c>
      <c r="I279" s="39">
        <v>3.0</v>
      </c>
    </row>
    <row r="280">
      <c r="A280" s="55">
        <v>45226.0</v>
      </c>
      <c r="B280" s="39" t="s">
        <v>210</v>
      </c>
      <c r="C280" s="39" t="s">
        <v>173</v>
      </c>
      <c r="D280" s="39" t="s">
        <v>218</v>
      </c>
      <c r="E280" s="39" t="s">
        <v>71</v>
      </c>
      <c r="F280" s="39">
        <v>3.0</v>
      </c>
      <c r="G280" s="39">
        <v>14.0</v>
      </c>
      <c r="H280" s="39">
        <v>4.0</v>
      </c>
      <c r="I280" s="39">
        <v>15.0</v>
      </c>
    </row>
    <row r="281">
      <c r="A281" s="55">
        <v>45226.0</v>
      </c>
      <c r="B281" s="39" t="s">
        <v>210</v>
      </c>
      <c r="C281" s="39" t="s">
        <v>173</v>
      </c>
      <c r="D281" s="39" t="s">
        <v>217</v>
      </c>
      <c r="E281" s="39" t="s">
        <v>128</v>
      </c>
      <c r="G281" s="39">
        <v>7.0</v>
      </c>
      <c r="H281" s="39">
        <v>3.0</v>
      </c>
      <c r="I281" s="39">
        <v>14.0</v>
      </c>
    </row>
    <row r="282">
      <c r="A282" s="55">
        <v>45226.0</v>
      </c>
      <c r="B282" s="39" t="s">
        <v>210</v>
      </c>
      <c r="C282" s="39" t="s">
        <v>173</v>
      </c>
      <c r="D282" s="39" t="s">
        <v>111</v>
      </c>
      <c r="E282" s="39" t="s">
        <v>109</v>
      </c>
      <c r="G282" s="39">
        <v>4.0</v>
      </c>
      <c r="H282" s="39">
        <v>6.0</v>
      </c>
    </row>
    <row r="283">
      <c r="A283" s="55">
        <v>45226.0</v>
      </c>
      <c r="B283" s="39" t="s">
        <v>210</v>
      </c>
      <c r="C283" s="39" t="s">
        <v>173</v>
      </c>
      <c r="D283" s="39" t="s">
        <v>216</v>
      </c>
      <c r="E283" s="39" t="s">
        <v>42</v>
      </c>
      <c r="G283" s="39">
        <v>17.0</v>
      </c>
      <c r="I283" s="39">
        <v>3.0</v>
      </c>
    </row>
    <row r="284">
      <c r="A284" s="55">
        <v>45226.0</v>
      </c>
      <c r="B284" s="39" t="s">
        <v>210</v>
      </c>
      <c r="C284" s="39" t="s">
        <v>173</v>
      </c>
      <c r="D284" s="39" t="s">
        <v>214</v>
      </c>
      <c r="E284" s="39" t="s">
        <v>42</v>
      </c>
      <c r="G284" s="39">
        <v>14.0</v>
      </c>
    </row>
    <row r="285">
      <c r="A285" s="55">
        <v>45226.0</v>
      </c>
      <c r="B285" s="39" t="s">
        <v>210</v>
      </c>
      <c r="C285" s="39" t="s">
        <v>173</v>
      </c>
      <c r="D285" s="39" t="s">
        <v>31</v>
      </c>
      <c r="E285" s="39" t="s">
        <v>30</v>
      </c>
      <c r="G285" s="39">
        <v>7.0</v>
      </c>
      <c r="H285" s="39">
        <v>3.0</v>
      </c>
    </row>
    <row r="286">
      <c r="A286" s="55">
        <v>45226.0</v>
      </c>
      <c r="B286" s="39" t="s">
        <v>210</v>
      </c>
      <c r="C286" s="39" t="s">
        <v>173</v>
      </c>
      <c r="D286" s="39" t="s">
        <v>127</v>
      </c>
      <c r="E286" s="39" t="s">
        <v>126</v>
      </c>
      <c r="G286" s="39">
        <v>17.0</v>
      </c>
    </row>
    <row r="287">
      <c r="A287" s="55">
        <v>45226.0</v>
      </c>
      <c r="B287" s="39" t="s">
        <v>210</v>
      </c>
      <c r="C287" s="39" t="s">
        <v>173</v>
      </c>
      <c r="D287" s="39" t="s">
        <v>131</v>
      </c>
      <c r="E287" s="39" t="s">
        <v>130</v>
      </c>
      <c r="F287" s="39">
        <v>16.0</v>
      </c>
      <c r="G287" s="39">
        <v>2.0</v>
      </c>
    </row>
    <row r="288">
      <c r="A288" s="55">
        <v>45226.0</v>
      </c>
      <c r="B288" s="39" t="s">
        <v>210</v>
      </c>
      <c r="C288" s="39" t="s">
        <v>173</v>
      </c>
      <c r="D288" s="39" t="s">
        <v>89</v>
      </c>
      <c r="E288" s="39" t="s">
        <v>88</v>
      </c>
      <c r="G288" s="39">
        <v>12.0</v>
      </c>
      <c r="I288" s="39">
        <v>5.0</v>
      </c>
    </row>
    <row r="289">
      <c r="A289" s="55">
        <v>45226.0</v>
      </c>
      <c r="B289" s="39" t="s">
        <v>210</v>
      </c>
      <c r="C289" s="39" t="s">
        <v>173</v>
      </c>
      <c r="D289" s="39" t="s">
        <v>221</v>
      </c>
      <c r="E289" s="39" t="s">
        <v>20</v>
      </c>
      <c r="G289" s="39">
        <v>10.0</v>
      </c>
      <c r="H289" s="39">
        <v>2.0</v>
      </c>
    </row>
    <row r="290">
      <c r="A290" s="55">
        <v>45226.0</v>
      </c>
      <c r="B290" s="39" t="s">
        <v>210</v>
      </c>
      <c r="C290" s="39" t="s">
        <v>173</v>
      </c>
      <c r="D290" s="39" t="s">
        <v>227</v>
      </c>
      <c r="E290" s="39" t="s">
        <v>66</v>
      </c>
      <c r="G290" s="39">
        <v>11.0</v>
      </c>
      <c r="H290" s="39">
        <v>2.0</v>
      </c>
      <c r="J290" s="39">
        <v>13.0</v>
      </c>
    </row>
    <row r="291">
      <c r="A291" s="55">
        <v>45226.0</v>
      </c>
      <c r="B291" s="39" t="s">
        <v>210</v>
      </c>
      <c r="C291" s="39" t="s">
        <v>173</v>
      </c>
      <c r="D291" s="39" t="s">
        <v>226</v>
      </c>
      <c r="E291" s="39" t="s">
        <v>132</v>
      </c>
      <c r="G291" s="39">
        <v>13.0</v>
      </c>
      <c r="H291" s="39">
        <v>2.0</v>
      </c>
    </row>
    <row r="292">
      <c r="A292" s="55">
        <v>45226.0</v>
      </c>
      <c r="B292" s="39" t="s">
        <v>210</v>
      </c>
      <c r="C292" s="39" t="s">
        <v>173</v>
      </c>
      <c r="D292" s="39" t="s">
        <v>135</v>
      </c>
      <c r="E292" s="39" t="s">
        <v>134</v>
      </c>
      <c r="F292" s="39">
        <v>4.0</v>
      </c>
      <c r="G292" s="39">
        <v>2.0</v>
      </c>
      <c r="H292" s="39">
        <v>8.0</v>
      </c>
    </row>
    <row r="293">
      <c r="A293" s="55">
        <v>45226.0</v>
      </c>
      <c r="B293" s="39" t="s">
        <v>210</v>
      </c>
      <c r="C293" s="39" t="s">
        <v>173</v>
      </c>
      <c r="D293" s="39" t="s">
        <v>224</v>
      </c>
      <c r="E293" s="39" t="s">
        <v>128</v>
      </c>
      <c r="G293" s="39">
        <v>26.0</v>
      </c>
      <c r="H293" s="39">
        <v>2.0</v>
      </c>
    </row>
    <row r="294">
      <c r="A294" s="55">
        <v>45226.0</v>
      </c>
      <c r="B294" s="39" t="s">
        <v>210</v>
      </c>
      <c r="C294" s="39" t="s">
        <v>173</v>
      </c>
      <c r="D294" s="39" t="s">
        <v>228</v>
      </c>
      <c r="E294" s="39" t="s">
        <v>128</v>
      </c>
      <c r="G294" s="39">
        <v>6.0</v>
      </c>
      <c r="H294" s="39">
        <v>2.0</v>
      </c>
      <c r="I294" s="39">
        <v>10.0</v>
      </c>
    </row>
    <row r="295">
      <c r="A295" s="55">
        <v>45226.0</v>
      </c>
      <c r="B295" s="39" t="s">
        <v>210</v>
      </c>
      <c r="C295" s="39" t="s">
        <v>173</v>
      </c>
      <c r="D295" s="39" t="s">
        <v>229</v>
      </c>
      <c r="E295" s="39" t="s">
        <v>39</v>
      </c>
      <c r="G295" s="39">
        <v>12.0</v>
      </c>
      <c r="H295" s="39">
        <v>2.0</v>
      </c>
      <c r="I295" s="39">
        <v>8.0</v>
      </c>
    </row>
    <row r="296">
      <c r="A296" s="55">
        <v>45226.0</v>
      </c>
      <c r="B296" s="39" t="s">
        <v>210</v>
      </c>
      <c r="C296" s="39" t="s">
        <v>173</v>
      </c>
      <c r="D296" s="39" t="s">
        <v>230</v>
      </c>
      <c r="E296" s="39" t="s">
        <v>20</v>
      </c>
      <c r="G296" s="39">
        <v>14.0</v>
      </c>
      <c r="H296" s="39">
        <v>1.0</v>
      </c>
    </row>
    <row r="297">
      <c r="A297" s="55">
        <v>45226.0</v>
      </c>
      <c r="B297" s="39" t="s">
        <v>210</v>
      </c>
      <c r="C297" s="39" t="s">
        <v>173</v>
      </c>
      <c r="D297" s="39" t="s">
        <v>52</v>
      </c>
      <c r="E297" s="39" t="s">
        <v>50</v>
      </c>
      <c r="G297" s="39">
        <v>4.0</v>
      </c>
      <c r="H297" s="39">
        <v>2.0</v>
      </c>
    </row>
    <row r="298">
      <c r="A298" s="55">
        <v>45226.0</v>
      </c>
      <c r="B298" s="39" t="s">
        <v>210</v>
      </c>
      <c r="C298" s="39" t="s">
        <v>173</v>
      </c>
      <c r="D298" s="39" t="s">
        <v>38</v>
      </c>
      <c r="E298" s="39" t="s">
        <v>36</v>
      </c>
      <c r="I298" s="39">
        <v>18.0</v>
      </c>
    </row>
    <row r="299">
      <c r="A299" s="55">
        <v>45226.0</v>
      </c>
      <c r="B299" s="39" t="s">
        <v>210</v>
      </c>
      <c r="C299" s="39" t="s">
        <v>173</v>
      </c>
      <c r="D299" s="39" t="s">
        <v>231</v>
      </c>
      <c r="E299" s="39" t="s">
        <v>122</v>
      </c>
      <c r="F299" s="39">
        <v>4.0</v>
      </c>
      <c r="H299" s="39">
        <v>4.0</v>
      </c>
      <c r="I299" s="39">
        <v>3.0</v>
      </c>
    </row>
    <row r="300">
      <c r="A300" s="55">
        <v>45226.0</v>
      </c>
      <c r="B300" s="39" t="s">
        <v>210</v>
      </c>
      <c r="C300" s="39" t="s">
        <v>173</v>
      </c>
      <c r="D300" s="39" t="s">
        <v>90</v>
      </c>
      <c r="E300" s="39" t="s">
        <v>50</v>
      </c>
      <c r="G300" s="39">
        <v>3.0</v>
      </c>
    </row>
    <row r="301">
      <c r="A301" s="55">
        <v>45226.0</v>
      </c>
      <c r="B301" s="39" t="s">
        <v>210</v>
      </c>
      <c r="C301" s="39" t="s">
        <v>173</v>
      </c>
      <c r="D301" s="39" t="s">
        <v>90</v>
      </c>
      <c r="E301" s="39" t="s">
        <v>54</v>
      </c>
      <c r="H301" s="39">
        <v>2.0</v>
      </c>
    </row>
    <row r="302">
      <c r="A302" s="55">
        <v>45226.0</v>
      </c>
      <c r="B302" s="39" t="s">
        <v>210</v>
      </c>
      <c r="C302" s="39" t="s">
        <v>173</v>
      </c>
      <c r="D302" s="39" t="s">
        <v>90</v>
      </c>
      <c r="E302" s="39" t="s">
        <v>56</v>
      </c>
      <c r="G302" s="39">
        <v>3.0</v>
      </c>
      <c r="I302" s="39">
        <v>1.0</v>
      </c>
    </row>
    <row r="303">
      <c r="A303" s="55">
        <v>45226.0</v>
      </c>
      <c r="B303" s="39" t="s">
        <v>210</v>
      </c>
      <c r="C303" s="39" t="s">
        <v>173</v>
      </c>
      <c r="D303" s="39" t="s">
        <v>90</v>
      </c>
      <c r="E303" s="39" t="s">
        <v>120</v>
      </c>
      <c r="G303" s="39">
        <v>4.0</v>
      </c>
    </row>
    <row r="304">
      <c r="A304" s="55">
        <v>45226.0</v>
      </c>
      <c r="B304" s="39" t="s">
        <v>210</v>
      </c>
      <c r="C304" s="39" t="s">
        <v>173</v>
      </c>
      <c r="D304" s="39" t="s">
        <v>90</v>
      </c>
      <c r="E304" s="39" t="s">
        <v>58</v>
      </c>
    </row>
    <row r="305">
      <c r="A305" s="55">
        <v>45226.0</v>
      </c>
      <c r="B305" s="39" t="s">
        <v>210</v>
      </c>
      <c r="C305" s="39" t="s">
        <v>173</v>
      </c>
      <c r="D305" s="39" t="s">
        <v>90</v>
      </c>
      <c r="E305" s="39" t="s">
        <v>60</v>
      </c>
      <c r="I305" s="39">
        <v>1.0</v>
      </c>
    </row>
    <row r="306">
      <c r="A306" s="55">
        <v>45226.0</v>
      </c>
      <c r="B306" s="39" t="s">
        <v>210</v>
      </c>
      <c r="C306" s="39" t="s">
        <v>173</v>
      </c>
      <c r="D306" s="39" t="s">
        <v>90</v>
      </c>
      <c r="E306" s="39" t="s">
        <v>62</v>
      </c>
      <c r="G306" s="39">
        <v>2.0</v>
      </c>
    </row>
    <row r="307">
      <c r="A307" s="55">
        <v>45226.0</v>
      </c>
      <c r="B307" s="39" t="s">
        <v>210</v>
      </c>
      <c r="C307" s="39" t="s">
        <v>173</v>
      </c>
      <c r="D307" s="39" t="s">
        <v>90</v>
      </c>
      <c r="E307" s="39" t="s">
        <v>63</v>
      </c>
      <c r="G307" s="39">
        <v>2.0</v>
      </c>
    </row>
    <row r="308">
      <c r="A308" s="55">
        <v>45226.0</v>
      </c>
      <c r="B308" s="39" t="s">
        <v>210</v>
      </c>
      <c r="C308" s="39" t="s">
        <v>173</v>
      </c>
      <c r="D308" s="39" t="s">
        <v>90</v>
      </c>
      <c r="E308" s="39" t="s">
        <v>64</v>
      </c>
      <c r="G308" s="39">
        <v>1.0</v>
      </c>
      <c r="H308" s="39">
        <v>2.0</v>
      </c>
    </row>
    <row r="309">
      <c r="A309" s="55">
        <v>45226.0</v>
      </c>
      <c r="B309" s="39" t="s">
        <v>210</v>
      </c>
      <c r="C309" s="39" t="s">
        <v>173</v>
      </c>
      <c r="D309" s="39" t="s">
        <v>90</v>
      </c>
      <c r="E309" s="39" t="s">
        <v>66</v>
      </c>
      <c r="I309" s="39">
        <v>2.0</v>
      </c>
    </row>
    <row r="310">
      <c r="A310" s="55">
        <v>45226.0</v>
      </c>
      <c r="B310" s="39" t="s">
        <v>210</v>
      </c>
      <c r="C310" s="39" t="s">
        <v>173</v>
      </c>
      <c r="D310" s="39" t="s">
        <v>90</v>
      </c>
      <c r="E310" s="39" t="s">
        <v>68</v>
      </c>
      <c r="F310" s="39">
        <v>2.0</v>
      </c>
      <c r="I310" s="39">
        <v>1.0</v>
      </c>
    </row>
    <row r="311">
      <c r="A311" s="55">
        <v>45226.0</v>
      </c>
      <c r="B311" s="39" t="s">
        <v>210</v>
      </c>
      <c r="C311" s="39" t="s">
        <v>173</v>
      </c>
      <c r="D311" s="39" t="s">
        <v>90</v>
      </c>
      <c r="E311" s="39" t="s">
        <v>70</v>
      </c>
      <c r="F311" s="39">
        <v>2.0</v>
      </c>
      <c r="G311" s="39">
        <v>1.0</v>
      </c>
    </row>
    <row r="312">
      <c r="A312" s="55">
        <v>45226.0</v>
      </c>
      <c r="B312" s="39" t="s">
        <v>210</v>
      </c>
      <c r="C312" s="39" t="s">
        <v>173</v>
      </c>
      <c r="D312" s="39" t="s">
        <v>90</v>
      </c>
      <c r="E312" s="39" t="s">
        <v>71</v>
      </c>
      <c r="G312" s="39">
        <v>1.0</v>
      </c>
      <c r="H312" s="39">
        <v>2.0</v>
      </c>
      <c r="J312" s="39">
        <v>1.0</v>
      </c>
      <c r="K312" s="39" t="s">
        <v>255</v>
      </c>
    </row>
    <row r="313">
      <c r="A313" s="55">
        <v>45226.0</v>
      </c>
      <c r="B313" s="39" t="s">
        <v>210</v>
      </c>
      <c r="C313" s="39" t="s">
        <v>173</v>
      </c>
      <c r="D313" s="39" t="s">
        <v>90</v>
      </c>
      <c r="E313" s="39" t="s">
        <v>74</v>
      </c>
      <c r="H313" s="39">
        <v>1.0</v>
      </c>
    </row>
    <row r="314">
      <c r="A314" s="55">
        <v>45226.0</v>
      </c>
      <c r="B314" s="39" t="s">
        <v>210</v>
      </c>
      <c r="C314" s="39" t="s">
        <v>173</v>
      </c>
      <c r="D314" s="39" t="s">
        <v>90</v>
      </c>
      <c r="E314" s="39" t="s">
        <v>76</v>
      </c>
      <c r="G314" s="39">
        <v>1.0</v>
      </c>
      <c r="H314" s="39">
        <v>1.0</v>
      </c>
      <c r="I314" s="39">
        <v>2.0</v>
      </c>
    </row>
    <row r="315">
      <c r="A315" s="55">
        <v>45226.0</v>
      </c>
      <c r="B315" s="39" t="s">
        <v>210</v>
      </c>
      <c r="C315" s="39" t="s">
        <v>173</v>
      </c>
      <c r="D315" s="39" t="s">
        <v>90</v>
      </c>
      <c r="E315" s="39" t="s">
        <v>79</v>
      </c>
    </row>
    <row r="316">
      <c r="A316" s="55">
        <v>45226.0</v>
      </c>
      <c r="B316" s="39" t="s">
        <v>210</v>
      </c>
      <c r="C316" s="39" t="s">
        <v>173</v>
      </c>
      <c r="D316" s="39" t="s">
        <v>90</v>
      </c>
      <c r="E316" s="39" t="s">
        <v>81</v>
      </c>
      <c r="G316" s="39">
        <v>1.0</v>
      </c>
      <c r="H316" s="39">
        <v>3.0</v>
      </c>
    </row>
    <row r="317">
      <c r="A317" s="55">
        <v>45226.0</v>
      </c>
      <c r="B317" s="39" t="s">
        <v>210</v>
      </c>
      <c r="C317" s="39" t="s">
        <v>173</v>
      </c>
      <c r="D317" s="39" t="s">
        <v>90</v>
      </c>
      <c r="E317" s="39" t="s">
        <v>83</v>
      </c>
      <c r="G317" s="39">
        <v>1.0</v>
      </c>
    </row>
    <row r="318">
      <c r="A318" s="55">
        <v>45226.0</v>
      </c>
      <c r="B318" s="39" t="s">
        <v>210</v>
      </c>
      <c r="C318" s="39" t="s">
        <v>173</v>
      </c>
      <c r="D318" s="39" t="s">
        <v>90</v>
      </c>
      <c r="E318" s="39" t="s">
        <v>84</v>
      </c>
      <c r="H318" s="39">
        <v>3.0</v>
      </c>
    </row>
    <row r="319">
      <c r="A319" s="55">
        <v>45226.0</v>
      </c>
      <c r="B319" s="39" t="s">
        <v>210</v>
      </c>
      <c r="C319" s="39" t="s">
        <v>173</v>
      </c>
      <c r="D319" s="39" t="s">
        <v>90</v>
      </c>
      <c r="E319" s="39" t="s">
        <v>85</v>
      </c>
      <c r="G319" s="39">
        <v>3.0</v>
      </c>
      <c r="H319" s="39">
        <v>1.0</v>
      </c>
    </row>
    <row r="320">
      <c r="A320" s="55">
        <v>45226.0</v>
      </c>
      <c r="B320" s="39" t="s">
        <v>210</v>
      </c>
      <c r="C320" s="39" t="s">
        <v>173</v>
      </c>
      <c r="D320" s="39" t="s">
        <v>90</v>
      </c>
      <c r="E320" s="39" t="s">
        <v>86</v>
      </c>
      <c r="I320" s="39">
        <v>4.0</v>
      </c>
    </row>
    <row r="321">
      <c r="A321" s="55">
        <v>45226.0</v>
      </c>
      <c r="B321" s="39" t="s">
        <v>210</v>
      </c>
      <c r="C321" s="39" t="s">
        <v>173</v>
      </c>
      <c r="D321" s="39" t="s">
        <v>90</v>
      </c>
      <c r="E321" s="39" t="s">
        <v>87</v>
      </c>
      <c r="H321" s="39">
        <v>3.0</v>
      </c>
    </row>
    <row r="322">
      <c r="A322" s="55">
        <v>45226.0</v>
      </c>
      <c r="B322" s="39" t="s">
        <v>210</v>
      </c>
      <c r="C322" s="39" t="s">
        <v>173</v>
      </c>
      <c r="D322" s="39" t="s">
        <v>90</v>
      </c>
      <c r="E322" s="39" t="s">
        <v>88</v>
      </c>
      <c r="G322" s="39">
        <v>1.0</v>
      </c>
      <c r="I322" s="39">
        <v>3.0</v>
      </c>
    </row>
    <row r="323">
      <c r="A323" s="55">
        <v>45226.0</v>
      </c>
      <c r="B323" s="39" t="s">
        <v>210</v>
      </c>
      <c r="C323" s="39" t="s">
        <v>173</v>
      </c>
      <c r="D323" s="39" t="s">
        <v>90</v>
      </c>
      <c r="E323" s="39" t="s">
        <v>91</v>
      </c>
      <c r="H323" s="39">
        <v>2.0</v>
      </c>
      <c r="I323" s="39">
        <v>1.0</v>
      </c>
    </row>
    <row r="324">
      <c r="A324" s="55">
        <v>45226.0</v>
      </c>
      <c r="B324" s="39" t="s">
        <v>210</v>
      </c>
      <c r="C324" s="39" t="s">
        <v>173</v>
      </c>
      <c r="D324" s="39" t="s">
        <v>90</v>
      </c>
      <c r="E324" s="39" t="s">
        <v>97</v>
      </c>
      <c r="G324" s="39">
        <v>3.0</v>
      </c>
    </row>
    <row r="325">
      <c r="A325" s="55">
        <v>45226.0</v>
      </c>
      <c r="B325" s="39" t="s">
        <v>210</v>
      </c>
      <c r="C325" s="39" t="s">
        <v>173</v>
      </c>
      <c r="D325" s="39" t="s">
        <v>90</v>
      </c>
      <c r="E325" s="39" t="s">
        <v>99</v>
      </c>
      <c r="H325" s="39">
        <v>3.0</v>
      </c>
    </row>
    <row r="326">
      <c r="A326" s="55">
        <v>45226.0</v>
      </c>
      <c r="B326" s="39" t="s">
        <v>210</v>
      </c>
      <c r="C326" s="39" t="s">
        <v>173</v>
      </c>
      <c r="D326" s="39" t="s">
        <v>90</v>
      </c>
      <c r="E326" s="39" t="s">
        <v>101</v>
      </c>
      <c r="G326" s="39">
        <v>3.0</v>
      </c>
      <c r="I326" s="39">
        <v>1.0</v>
      </c>
    </row>
    <row r="327">
      <c r="A327" s="55">
        <v>45226.0</v>
      </c>
      <c r="B327" s="39" t="s">
        <v>210</v>
      </c>
      <c r="C327" s="39" t="s">
        <v>173</v>
      </c>
      <c r="D327" s="39" t="s">
        <v>90</v>
      </c>
      <c r="E327" s="39" t="s">
        <v>102</v>
      </c>
      <c r="G327" s="39">
        <v>1.0</v>
      </c>
      <c r="H327" s="39">
        <v>2.0</v>
      </c>
    </row>
    <row r="328">
      <c r="A328" s="55">
        <v>45226.0</v>
      </c>
      <c r="B328" s="39" t="s">
        <v>210</v>
      </c>
      <c r="C328" s="39" t="s">
        <v>173</v>
      </c>
      <c r="D328" s="39" t="s">
        <v>90</v>
      </c>
      <c r="E328" s="39" t="s">
        <v>219</v>
      </c>
      <c r="G328" s="39">
        <v>4.0</v>
      </c>
    </row>
    <row r="329">
      <c r="A329" s="55">
        <v>45226.0</v>
      </c>
      <c r="B329" s="39" t="s">
        <v>210</v>
      </c>
      <c r="C329" s="39" t="s">
        <v>173</v>
      </c>
      <c r="D329" s="39" t="s">
        <v>90</v>
      </c>
      <c r="E329" s="39" t="s">
        <v>106</v>
      </c>
      <c r="G329" s="39">
        <v>3.0</v>
      </c>
      <c r="H329" s="39">
        <v>1.0</v>
      </c>
    </row>
    <row r="330">
      <c r="A330" s="55">
        <v>45226.0</v>
      </c>
      <c r="B330" s="39" t="s">
        <v>210</v>
      </c>
      <c r="C330" s="39" t="s">
        <v>173</v>
      </c>
      <c r="D330" s="39" t="s">
        <v>90</v>
      </c>
      <c r="E330" s="39" t="s">
        <v>108</v>
      </c>
      <c r="G330" s="39">
        <v>2.0</v>
      </c>
    </row>
    <row r="331">
      <c r="A331" s="55">
        <v>45226.0</v>
      </c>
      <c r="B331" s="39" t="s">
        <v>210</v>
      </c>
      <c r="C331" s="39" t="s">
        <v>173</v>
      </c>
      <c r="D331" s="39" t="s">
        <v>90</v>
      </c>
      <c r="E331" s="39" t="s">
        <v>109</v>
      </c>
      <c r="H331" s="39">
        <v>4.0</v>
      </c>
    </row>
    <row r="332">
      <c r="A332" s="55">
        <v>45226.0</v>
      </c>
      <c r="B332" s="39" t="s">
        <v>210</v>
      </c>
      <c r="C332" s="39" t="s">
        <v>173</v>
      </c>
      <c r="D332" s="39" t="s">
        <v>90</v>
      </c>
      <c r="E332" s="39" t="s">
        <v>112</v>
      </c>
      <c r="H332" s="39">
        <v>4.0</v>
      </c>
    </row>
    <row r="333">
      <c r="A333" s="55">
        <v>45226.0</v>
      </c>
      <c r="B333" s="39" t="s">
        <v>210</v>
      </c>
      <c r="C333" s="39" t="s">
        <v>173</v>
      </c>
      <c r="D333" s="39" t="s">
        <v>90</v>
      </c>
      <c r="E333" s="39" t="s">
        <v>115</v>
      </c>
      <c r="G333" s="39">
        <v>1.0</v>
      </c>
      <c r="H333" s="39">
        <v>2.0</v>
      </c>
    </row>
    <row r="334">
      <c r="A334" s="55">
        <v>45226.0</v>
      </c>
      <c r="B334" s="39" t="s">
        <v>210</v>
      </c>
      <c r="C334" s="39" t="s">
        <v>173</v>
      </c>
      <c r="D334" s="39" t="s">
        <v>90</v>
      </c>
      <c r="E334" s="39" t="s">
        <v>117</v>
      </c>
      <c r="H334" s="39">
        <v>1.0</v>
      </c>
    </row>
    <row r="335">
      <c r="A335" s="55">
        <v>45226.0</v>
      </c>
      <c r="B335" s="39" t="s">
        <v>210</v>
      </c>
      <c r="C335" s="39" t="s">
        <v>173</v>
      </c>
      <c r="D335" s="39" t="s">
        <v>90</v>
      </c>
      <c r="E335" s="39" t="s">
        <v>118</v>
      </c>
      <c r="H335" s="39">
        <v>2.0</v>
      </c>
    </row>
    <row r="336">
      <c r="A336" s="55">
        <v>45226.0</v>
      </c>
      <c r="B336" s="39" t="s">
        <v>210</v>
      </c>
      <c r="C336" s="39" t="s">
        <v>173</v>
      </c>
      <c r="D336" s="39" t="s">
        <v>19</v>
      </c>
      <c r="E336" s="39" t="s">
        <v>48</v>
      </c>
      <c r="I336" s="39">
        <v>3.0</v>
      </c>
    </row>
    <row r="337">
      <c r="A337" s="55">
        <v>45226.0</v>
      </c>
      <c r="B337" s="39" t="s">
        <v>210</v>
      </c>
      <c r="C337" s="39" t="s">
        <v>173</v>
      </c>
      <c r="D337" s="39" t="s">
        <v>19</v>
      </c>
      <c r="E337" s="39" t="s">
        <v>42</v>
      </c>
      <c r="G337" s="39">
        <v>2.0</v>
      </c>
      <c r="H337" s="39">
        <v>1.0</v>
      </c>
    </row>
    <row r="338">
      <c r="A338" s="55">
        <v>45226.0</v>
      </c>
      <c r="B338" s="39" t="s">
        <v>210</v>
      </c>
      <c r="C338" s="39" t="s">
        <v>173</v>
      </c>
      <c r="D338" s="39" t="s">
        <v>124</v>
      </c>
      <c r="E338" s="39" t="s">
        <v>122</v>
      </c>
      <c r="G338" s="39">
        <v>3.0</v>
      </c>
    </row>
    <row r="339">
      <c r="A339" s="55">
        <v>45226.0</v>
      </c>
      <c r="B339" s="39" t="s">
        <v>210</v>
      </c>
      <c r="C339" s="39" t="s">
        <v>173</v>
      </c>
      <c r="D339" s="39" t="s">
        <v>124</v>
      </c>
      <c r="E339" s="39" t="s">
        <v>126</v>
      </c>
      <c r="G339" s="39">
        <v>4.0</v>
      </c>
    </row>
    <row r="340">
      <c r="A340" s="55">
        <v>45226.0</v>
      </c>
      <c r="B340" s="39" t="s">
        <v>210</v>
      </c>
      <c r="C340" s="39" t="s">
        <v>173</v>
      </c>
      <c r="D340" s="39" t="s">
        <v>124</v>
      </c>
      <c r="E340" s="39" t="s">
        <v>128</v>
      </c>
      <c r="G340" s="39">
        <v>2.0</v>
      </c>
      <c r="H340" s="39">
        <v>2.0</v>
      </c>
    </row>
    <row r="341">
      <c r="A341" s="55">
        <v>45226.0</v>
      </c>
      <c r="B341" s="39" t="s">
        <v>210</v>
      </c>
      <c r="C341" s="39" t="s">
        <v>173</v>
      </c>
      <c r="D341" s="39" t="s">
        <v>124</v>
      </c>
      <c r="E341" s="39" t="s">
        <v>130</v>
      </c>
      <c r="F341" s="39">
        <v>4.0</v>
      </c>
    </row>
    <row r="342">
      <c r="A342" s="55">
        <v>45226.0</v>
      </c>
      <c r="B342" s="39" t="s">
        <v>210</v>
      </c>
      <c r="C342" s="39" t="s">
        <v>173</v>
      </c>
      <c r="D342" s="39" t="s">
        <v>124</v>
      </c>
      <c r="E342" s="39" t="s">
        <v>132</v>
      </c>
      <c r="H342" s="39">
        <v>2.0</v>
      </c>
      <c r="I342" s="39">
        <v>2.0</v>
      </c>
    </row>
    <row r="343">
      <c r="A343" s="55">
        <v>45226.0</v>
      </c>
      <c r="B343" s="39" t="s">
        <v>210</v>
      </c>
      <c r="C343" s="39" t="s">
        <v>173</v>
      </c>
      <c r="D343" s="39" t="s">
        <v>124</v>
      </c>
      <c r="E343" s="39" t="s">
        <v>134</v>
      </c>
      <c r="I343" s="39">
        <v>4.0</v>
      </c>
    </row>
    <row r="344">
      <c r="A344" s="55">
        <v>45226.0</v>
      </c>
      <c r="B344" s="39" t="s">
        <v>210</v>
      </c>
      <c r="C344" s="39" t="s">
        <v>173</v>
      </c>
      <c r="D344" s="39" t="s">
        <v>124</v>
      </c>
      <c r="E344" s="39" t="s">
        <v>201</v>
      </c>
      <c r="F344" s="39">
        <v>4.0</v>
      </c>
    </row>
    <row r="345">
      <c r="A345" s="55">
        <v>45226.0</v>
      </c>
      <c r="B345" s="39" t="s">
        <v>210</v>
      </c>
      <c r="C345" s="39" t="s">
        <v>173</v>
      </c>
      <c r="D345" s="39" t="s">
        <v>65</v>
      </c>
      <c r="E345" s="39" t="s">
        <v>64</v>
      </c>
      <c r="G345" s="39">
        <v>17.0</v>
      </c>
      <c r="H345" s="39">
        <v>17.0</v>
      </c>
      <c r="I345" s="39">
        <v>13.0</v>
      </c>
    </row>
    <row r="346">
      <c r="A346" s="55">
        <v>45226.0</v>
      </c>
      <c r="B346" s="39" t="s">
        <v>210</v>
      </c>
      <c r="C346" s="39" t="s">
        <v>173</v>
      </c>
      <c r="D346" s="39" t="s">
        <v>93</v>
      </c>
      <c r="E346" s="39" t="s">
        <v>92</v>
      </c>
      <c r="G346" s="39">
        <v>11.0</v>
      </c>
      <c r="H346" s="39">
        <v>46.0</v>
      </c>
    </row>
    <row r="347">
      <c r="A347" s="55">
        <v>45226.0</v>
      </c>
      <c r="B347" s="39" t="s">
        <v>210</v>
      </c>
      <c r="C347" s="39" t="s">
        <v>173</v>
      </c>
      <c r="D347" s="39" t="s">
        <v>32</v>
      </c>
      <c r="E347" s="39" t="s">
        <v>213</v>
      </c>
      <c r="F347" s="39">
        <v>1.0</v>
      </c>
      <c r="G347" s="39">
        <v>23.0</v>
      </c>
      <c r="H347" s="39">
        <v>1.0</v>
      </c>
    </row>
    <row r="348">
      <c r="A348" s="55">
        <v>45226.0</v>
      </c>
      <c r="B348" s="39" t="s">
        <v>210</v>
      </c>
      <c r="C348" s="39" t="s">
        <v>173</v>
      </c>
      <c r="D348" s="39" t="s">
        <v>114</v>
      </c>
      <c r="E348" s="39" t="s">
        <v>112</v>
      </c>
      <c r="G348" s="39">
        <v>16.0</v>
      </c>
      <c r="I348" s="39">
        <v>25.0</v>
      </c>
    </row>
    <row r="349">
      <c r="A349" s="55">
        <v>45226.0</v>
      </c>
      <c r="B349" s="39" t="s">
        <v>210</v>
      </c>
      <c r="C349" s="39" t="s">
        <v>173</v>
      </c>
      <c r="D349" s="39" t="s">
        <v>116</v>
      </c>
      <c r="E349" s="39" t="s">
        <v>115</v>
      </c>
      <c r="G349" s="39">
        <v>18.0</v>
      </c>
      <c r="H349" s="39">
        <v>9.0</v>
      </c>
    </row>
    <row r="350">
      <c r="A350" s="55">
        <v>45226.0</v>
      </c>
      <c r="B350" s="39" t="s">
        <v>210</v>
      </c>
      <c r="C350" s="39" t="s">
        <v>173</v>
      </c>
      <c r="D350" s="39" t="s">
        <v>75</v>
      </c>
      <c r="E350" s="39" t="s">
        <v>74</v>
      </c>
      <c r="G350" s="39">
        <v>5.0</v>
      </c>
      <c r="H350" s="39">
        <v>6.0</v>
      </c>
    </row>
    <row r="351">
      <c r="A351" s="55">
        <v>45226.0</v>
      </c>
      <c r="B351" s="39" t="s">
        <v>210</v>
      </c>
      <c r="C351" s="39" t="s">
        <v>173</v>
      </c>
      <c r="D351" s="39" t="s">
        <v>222</v>
      </c>
      <c r="E351" s="39" t="s">
        <v>66</v>
      </c>
      <c r="F351" s="39">
        <v>22.0</v>
      </c>
      <c r="G351" s="39">
        <v>8.0</v>
      </c>
      <c r="I351" s="39">
        <v>16.0</v>
      </c>
    </row>
    <row r="352">
      <c r="A352" s="55">
        <v>45226.0</v>
      </c>
      <c r="B352" s="39" t="s">
        <v>210</v>
      </c>
      <c r="C352" s="39" t="s">
        <v>173</v>
      </c>
      <c r="D352" s="39" t="s">
        <v>78</v>
      </c>
      <c r="E352" s="39" t="s">
        <v>85</v>
      </c>
      <c r="F352" s="39">
        <v>3.0</v>
      </c>
      <c r="G352" s="39">
        <v>2.0</v>
      </c>
    </row>
    <row r="353">
      <c r="A353" s="55">
        <v>45226.0</v>
      </c>
      <c r="B353" s="39" t="s">
        <v>210</v>
      </c>
      <c r="C353" s="39" t="s">
        <v>173</v>
      </c>
      <c r="D353" s="39" t="s">
        <v>78</v>
      </c>
      <c r="E353" s="39" t="s">
        <v>76</v>
      </c>
      <c r="G353" s="39">
        <v>6.0</v>
      </c>
      <c r="H353" s="39">
        <v>3.0</v>
      </c>
      <c r="I353" s="39">
        <v>7.0</v>
      </c>
    </row>
    <row r="354">
      <c r="A354" s="55">
        <v>45226.0</v>
      </c>
      <c r="B354" s="39" t="s">
        <v>210</v>
      </c>
      <c r="C354" s="39" t="s">
        <v>173</v>
      </c>
      <c r="D354" s="39" t="s">
        <v>69</v>
      </c>
      <c r="E354" s="39" t="s">
        <v>68</v>
      </c>
      <c r="F354" s="39">
        <v>10.0</v>
      </c>
      <c r="G354" s="39">
        <v>2.0</v>
      </c>
      <c r="H354" s="39">
        <v>1.0</v>
      </c>
      <c r="I354" s="39">
        <v>13.0</v>
      </c>
    </row>
    <row r="355">
      <c r="A355" s="55">
        <v>45226.0</v>
      </c>
      <c r="B355" s="39" t="s">
        <v>210</v>
      </c>
      <c r="C355" s="39" t="s">
        <v>173</v>
      </c>
      <c r="D355" s="39" t="s">
        <v>80</v>
      </c>
      <c r="E355" s="39" t="s">
        <v>79</v>
      </c>
      <c r="G355" s="39">
        <v>2.0</v>
      </c>
    </row>
    <row r="356">
      <c r="A356" s="55">
        <v>45226.0</v>
      </c>
      <c r="B356" s="39" t="s">
        <v>210</v>
      </c>
      <c r="C356" s="39" t="s">
        <v>173</v>
      </c>
      <c r="D356" s="39" t="s">
        <v>82</v>
      </c>
      <c r="E356" s="39" t="s">
        <v>81</v>
      </c>
      <c r="H356" s="39">
        <v>4.0</v>
      </c>
    </row>
    <row r="357">
      <c r="A357" s="55">
        <v>45226.0</v>
      </c>
      <c r="B357" s="39" t="s">
        <v>210</v>
      </c>
      <c r="C357" s="39" t="s">
        <v>173</v>
      </c>
      <c r="D357" s="39" t="s">
        <v>59</v>
      </c>
      <c r="E357" s="39" t="s">
        <v>117</v>
      </c>
      <c r="G357" s="39">
        <v>9.0</v>
      </c>
      <c r="H357" s="39">
        <v>36.0</v>
      </c>
    </row>
    <row r="358">
      <c r="A358" s="55">
        <v>45226.0</v>
      </c>
      <c r="B358" s="39" t="s">
        <v>210</v>
      </c>
      <c r="C358" s="39" t="s">
        <v>173</v>
      </c>
      <c r="D358" s="39" t="s">
        <v>82</v>
      </c>
      <c r="E358" s="39" t="s">
        <v>83</v>
      </c>
      <c r="G358" s="39">
        <v>3.0</v>
      </c>
      <c r="I358" s="39">
        <v>13.0</v>
      </c>
    </row>
    <row r="359">
      <c r="A359" s="55">
        <v>45226.0</v>
      </c>
      <c r="B359" s="39" t="s">
        <v>210</v>
      </c>
      <c r="C359" s="39" t="s">
        <v>173</v>
      </c>
      <c r="D359" s="39" t="s">
        <v>119</v>
      </c>
      <c r="E359" s="39" t="s">
        <v>118</v>
      </c>
      <c r="G359" s="39">
        <v>7.0</v>
      </c>
      <c r="H359" s="39">
        <v>25.0</v>
      </c>
    </row>
    <row r="360">
      <c r="A360" s="55">
        <v>45226.0</v>
      </c>
      <c r="B360" s="39" t="s">
        <v>210</v>
      </c>
      <c r="C360" s="39" t="s">
        <v>173</v>
      </c>
      <c r="D360" s="39" t="s">
        <v>107</v>
      </c>
      <c r="E360" s="39" t="s">
        <v>106</v>
      </c>
      <c r="G360" s="39">
        <v>22.0</v>
      </c>
      <c r="H360" s="39">
        <v>5.0</v>
      </c>
    </row>
    <row r="361">
      <c r="A361" s="55">
        <v>45226.0</v>
      </c>
      <c r="B361" s="39" t="s">
        <v>210</v>
      </c>
      <c r="C361" s="39" t="s">
        <v>173</v>
      </c>
      <c r="D361" s="39" t="s">
        <v>105</v>
      </c>
      <c r="E361" s="39" t="s">
        <v>104</v>
      </c>
      <c r="G361" s="39">
        <v>12.0</v>
      </c>
      <c r="H361" s="39">
        <v>39.0</v>
      </c>
    </row>
    <row r="362">
      <c r="A362" s="55">
        <v>45226.0</v>
      </c>
      <c r="B362" s="39" t="s">
        <v>210</v>
      </c>
      <c r="C362" s="39" t="s">
        <v>173</v>
      </c>
      <c r="D362" s="39" t="s">
        <v>232</v>
      </c>
      <c r="E362" s="39" t="s">
        <v>71</v>
      </c>
      <c r="G362" s="39">
        <v>8.0</v>
      </c>
      <c r="H362" s="39">
        <v>7.0</v>
      </c>
      <c r="I362" s="39">
        <v>57.0</v>
      </c>
    </row>
    <row r="363">
      <c r="A363" s="55">
        <v>45226.0</v>
      </c>
      <c r="B363" s="39" t="s">
        <v>210</v>
      </c>
      <c r="C363" s="39" t="s">
        <v>173</v>
      </c>
      <c r="D363" s="39" t="s">
        <v>61</v>
      </c>
      <c r="E363" s="39" t="s">
        <v>60</v>
      </c>
      <c r="G363" s="39">
        <v>4.0</v>
      </c>
      <c r="I363" s="39">
        <v>13.0</v>
      </c>
    </row>
    <row r="364">
      <c r="A364" s="55">
        <v>45226.0</v>
      </c>
      <c r="B364" s="39" t="s">
        <v>210</v>
      </c>
      <c r="C364" s="39" t="s">
        <v>173</v>
      </c>
      <c r="D364" s="39" t="s">
        <v>61</v>
      </c>
      <c r="E364" s="39" t="s">
        <v>108</v>
      </c>
      <c r="G364" s="39">
        <v>5.0</v>
      </c>
      <c r="H364" s="39">
        <v>3.0</v>
      </c>
    </row>
    <row r="365">
      <c r="A365" s="55">
        <v>45226.0</v>
      </c>
      <c r="B365" s="39" t="s">
        <v>210</v>
      </c>
      <c r="C365" s="39" t="s">
        <v>173</v>
      </c>
      <c r="D365" s="39" t="s">
        <v>98</v>
      </c>
      <c r="E365" s="39" t="s">
        <v>101</v>
      </c>
      <c r="F365" s="39">
        <v>5.0</v>
      </c>
      <c r="G365" s="39">
        <v>1.0</v>
      </c>
      <c r="H365" s="39">
        <v>7.0</v>
      </c>
      <c r="I365" s="39">
        <v>1.0</v>
      </c>
    </row>
    <row r="366">
      <c r="A366" s="55">
        <v>45226.0</v>
      </c>
      <c r="B366" s="39" t="s">
        <v>210</v>
      </c>
      <c r="C366" s="39" t="s">
        <v>173</v>
      </c>
      <c r="D366" s="39" t="s">
        <v>98</v>
      </c>
      <c r="E366" s="39" t="s">
        <v>102</v>
      </c>
      <c r="G366" s="39">
        <v>4.0</v>
      </c>
      <c r="H366" s="39">
        <v>9.0</v>
      </c>
    </row>
    <row r="367">
      <c r="A367" s="55">
        <v>45226.0</v>
      </c>
      <c r="B367" s="39" t="s">
        <v>256</v>
      </c>
      <c r="C367" s="39" t="s">
        <v>173</v>
      </c>
      <c r="D367" s="39" t="s">
        <v>259</v>
      </c>
      <c r="E367" s="39" t="s">
        <v>48</v>
      </c>
      <c r="G367" s="39">
        <v>7.0</v>
      </c>
      <c r="I367" s="39">
        <v>4.0</v>
      </c>
    </row>
    <row r="368">
      <c r="A368" s="55">
        <v>45226.0</v>
      </c>
      <c r="B368" s="39" t="s">
        <v>256</v>
      </c>
      <c r="C368" s="39" t="s">
        <v>173</v>
      </c>
      <c r="D368" s="39" t="s">
        <v>259</v>
      </c>
      <c r="E368" s="39" t="s">
        <v>260</v>
      </c>
      <c r="G368" s="39"/>
      <c r="H368" s="39">
        <v>38.0</v>
      </c>
    </row>
    <row r="369">
      <c r="A369" s="55">
        <v>45226.0</v>
      </c>
      <c r="B369" s="39" t="s">
        <v>256</v>
      </c>
      <c r="C369" s="39" t="s">
        <v>173</v>
      </c>
      <c r="D369" s="39" t="s">
        <v>259</v>
      </c>
      <c r="E369" s="39" t="s">
        <v>260</v>
      </c>
      <c r="F369" s="39"/>
      <c r="H369" s="39">
        <v>31.0</v>
      </c>
      <c r="I369" s="39"/>
    </row>
    <row r="370">
      <c r="A370" s="55">
        <v>45226.0</v>
      </c>
      <c r="B370" s="39" t="s">
        <v>256</v>
      </c>
      <c r="C370" s="39" t="s">
        <v>173</v>
      </c>
      <c r="D370" s="39" t="s">
        <v>259</v>
      </c>
      <c r="E370" s="39" t="s">
        <v>262</v>
      </c>
      <c r="F370" s="39">
        <v>22.0</v>
      </c>
      <c r="I370" s="39">
        <v>1.0</v>
      </c>
    </row>
    <row r="371">
      <c r="A371" s="55">
        <v>45226.0</v>
      </c>
      <c r="B371" s="39" t="s">
        <v>256</v>
      </c>
      <c r="C371" s="39" t="s">
        <v>173</v>
      </c>
      <c r="D371" s="39" t="s">
        <v>259</v>
      </c>
      <c r="E371" s="39" t="s">
        <v>137</v>
      </c>
      <c r="G371" s="39">
        <v>16.0</v>
      </c>
    </row>
    <row r="372">
      <c r="A372" s="55">
        <v>45226.0</v>
      </c>
      <c r="B372" s="39" t="s">
        <v>256</v>
      </c>
      <c r="C372" s="39" t="s">
        <v>173</v>
      </c>
      <c r="D372" s="39" t="s">
        <v>258</v>
      </c>
      <c r="E372" s="39" t="s">
        <v>141</v>
      </c>
      <c r="F372" s="39">
        <v>16.0</v>
      </c>
      <c r="G372" s="39">
        <v>4.0</v>
      </c>
      <c r="J372" s="39">
        <v>4.0</v>
      </c>
      <c r="K372" s="39" t="s">
        <v>255</v>
      </c>
    </row>
    <row r="373">
      <c r="A373" s="55">
        <v>45226.0</v>
      </c>
      <c r="B373" s="39" t="s">
        <v>256</v>
      </c>
      <c r="C373" s="39" t="s">
        <v>173</v>
      </c>
      <c r="D373" s="39" t="s">
        <v>258</v>
      </c>
      <c r="E373" s="39" t="s">
        <v>150</v>
      </c>
      <c r="F373" s="39">
        <v>4.0</v>
      </c>
      <c r="G373" s="39">
        <v>1.0</v>
      </c>
      <c r="L373" s="39" t="s">
        <v>264</v>
      </c>
    </row>
    <row r="374">
      <c r="A374" s="55">
        <v>45226.0</v>
      </c>
      <c r="B374" s="39" t="s">
        <v>256</v>
      </c>
      <c r="C374" s="39" t="s">
        <v>173</v>
      </c>
      <c r="D374" s="39" t="s">
        <v>258</v>
      </c>
      <c r="E374" s="39" t="s">
        <v>151</v>
      </c>
      <c r="G374" s="39">
        <v>1.0</v>
      </c>
      <c r="I374" s="39">
        <v>45.0</v>
      </c>
      <c r="L374" s="39" t="s">
        <v>264</v>
      </c>
    </row>
    <row r="375">
      <c r="A375" s="55">
        <v>45226.0</v>
      </c>
      <c r="B375" s="39" t="s">
        <v>256</v>
      </c>
      <c r="C375" s="39" t="s">
        <v>173</v>
      </c>
      <c r="D375" s="39" t="s">
        <v>258</v>
      </c>
      <c r="E375" s="39" t="s">
        <v>158</v>
      </c>
      <c r="I375" s="39">
        <v>25.0</v>
      </c>
    </row>
    <row r="376">
      <c r="A376" s="55">
        <v>45226.0</v>
      </c>
      <c r="B376" s="39" t="s">
        <v>256</v>
      </c>
      <c r="C376" s="39" t="s">
        <v>173</v>
      </c>
      <c r="D376" s="39" t="s">
        <v>258</v>
      </c>
      <c r="E376" s="39" t="s">
        <v>144</v>
      </c>
      <c r="I376" s="39">
        <v>16.0</v>
      </c>
    </row>
    <row r="377">
      <c r="A377" s="55">
        <v>45226.0</v>
      </c>
      <c r="B377" s="39" t="s">
        <v>256</v>
      </c>
      <c r="C377" s="39" t="s">
        <v>173</v>
      </c>
      <c r="D377" s="39" t="s">
        <v>258</v>
      </c>
      <c r="E377" s="39" t="s">
        <v>157</v>
      </c>
      <c r="I377" s="39">
        <v>26.0</v>
      </c>
    </row>
    <row r="378">
      <c r="A378" s="55">
        <v>45226.0</v>
      </c>
      <c r="B378" s="39" t="s">
        <v>256</v>
      </c>
      <c r="C378" s="39" t="s">
        <v>173</v>
      </c>
      <c r="D378" s="39" t="s">
        <v>258</v>
      </c>
      <c r="E378" s="39" t="s">
        <v>149</v>
      </c>
      <c r="F378" s="39">
        <v>24.0</v>
      </c>
      <c r="H378" s="39">
        <v>2.0</v>
      </c>
      <c r="I378" s="39">
        <v>1.0</v>
      </c>
    </row>
    <row r="379">
      <c r="A379" s="55">
        <v>45226.0</v>
      </c>
      <c r="B379" s="39" t="s">
        <v>256</v>
      </c>
      <c r="C379" s="39" t="s">
        <v>173</v>
      </c>
      <c r="D379" s="39" t="s">
        <v>258</v>
      </c>
      <c r="E379" s="39" t="s">
        <v>145</v>
      </c>
      <c r="F379" s="39">
        <v>31.0</v>
      </c>
      <c r="G379" s="39">
        <v>1.0</v>
      </c>
      <c r="I379" s="39">
        <v>10.0</v>
      </c>
    </row>
    <row r="380">
      <c r="A380" s="55">
        <v>45226.0</v>
      </c>
      <c r="B380" s="39" t="s">
        <v>256</v>
      </c>
      <c r="C380" s="39" t="s">
        <v>173</v>
      </c>
      <c r="D380" s="39" t="s">
        <v>258</v>
      </c>
      <c r="E380" s="39" t="s">
        <v>147</v>
      </c>
      <c r="F380" s="39">
        <v>12.0</v>
      </c>
      <c r="G380" s="39">
        <v>1.0</v>
      </c>
      <c r="H380" s="39">
        <v>6.0</v>
      </c>
    </row>
    <row r="381">
      <c r="A381" s="55">
        <v>45226.0</v>
      </c>
      <c r="B381" s="39" t="s">
        <v>256</v>
      </c>
      <c r="C381" s="39" t="s">
        <v>173</v>
      </c>
      <c r="D381" s="39" t="s">
        <v>258</v>
      </c>
      <c r="E381" s="39" t="s">
        <v>146</v>
      </c>
      <c r="F381" s="39">
        <v>21.0</v>
      </c>
    </row>
    <row r="382">
      <c r="A382" s="55">
        <v>45226.0</v>
      </c>
      <c r="B382" s="39" t="s">
        <v>256</v>
      </c>
      <c r="C382" s="39" t="s">
        <v>173</v>
      </c>
      <c r="D382" s="39" t="s">
        <v>258</v>
      </c>
      <c r="E382" s="39" t="s">
        <v>143</v>
      </c>
      <c r="F382" s="39">
        <v>8.0</v>
      </c>
      <c r="G382" s="39">
        <v>1.0</v>
      </c>
      <c r="H382" s="39">
        <v>1.0</v>
      </c>
      <c r="I382" s="39">
        <v>19.0</v>
      </c>
      <c r="J382" s="39">
        <v>3.0</v>
      </c>
      <c r="K382" s="39" t="s">
        <v>255</v>
      </c>
    </row>
    <row r="383">
      <c r="A383" s="55">
        <v>45226.0</v>
      </c>
      <c r="B383" s="39" t="s">
        <v>256</v>
      </c>
      <c r="C383" s="39" t="s">
        <v>173</v>
      </c>
      <c r="D383" s="39" t="s">
        <v>258</v>
      </c>
      <c r="E383" s="39" t="s">
        <v>138</v>
      </c>
      <c r="F383" s="39">
        <v>37.0</v>
      </c>
    </row>
    <row r="384">
      <c r="A384" s="55">
        <v>45226.0</v>
      </c>
      <c r="B384" s="39" t="s">
        <v>256</v>
      </c>
      <c r="C384" s="39" t="s">
        <v>173</v>
      </c>
      <c r="D384" s="39" t="s">
        <v>258</v>
      </c>
      <c r="E384" s="39" t="s">
        <v>148</v>
      </c>
      <c r="F384" s="39">
        <v>10.0</v>
      </c>
    </row>
    <row r="385">
      <c r="A385" s="55">
        <v>45226.0</v>
      </c>
      <c r="B385" s="39" t="s">
        <v>256</v>
      </c>
      <c r="C385" s="39" t="s">
        <v>173</v>
      </c>
      <c r="D385" s="39" t="s">
        <v>258</v>
      </c>
      <c r="E385" s="39" t="s">
        <v>156</v>
      </c>
      <c r="I385" s="39">
        <v>49.0</v>
      </c>
    </row>
    <row r="386">
      <c r="A386" s="55">
        <v>45226.0</v>
      </c>
      <c r="B386" s="39" t="s">
        <v>256</v>
      </c>
      <c r="C386" s="39" t="s">
        <v>173</v>
      </c>
      <c r="D386" s="39" t="s">
        <v>73</v>
      </c>
      <c r="E386" s="39" t="s">
        <v>71</v>
      </c>
      <c r="F386" s="39">
        <v>22.0</v>
      </c>
    </row>
    <row r="387">
      <c r="A387" s="55">
        <v>45226.0</v>
      </c>
      <c r="B387" s="39" t="s">
        <v>256</v>
      </c>
      <c r="C387" s="39" t="s">
        <v>173</v>
      </c>
      <c r="D387" s="39" t="s">
        <v>73</v>
      </c>
      <c r="E387" s="39" t="s">
        <v>91</v>
      </c>
      <c r="F387" s="39">
        <v>4.0</v>
      </c>
      <c r="G387" s="39">
        <v>1.0</v>
      </c>
      <c r="H387" s="39">
        <v>2.0</v>
      </c>
    </row>
    <row r="388">
      <c r="A388" s="55">
        <v>45226.0</v>
      </c>
      <c r="B388" s="39" t="s">
        <v>256</v>
      </c>
      <c r="C388" s="39" t="s">
        <v>173</v>
      </c>
      <c r="D388" s="39" t="s">
        <v>211</v>
      </c>
      <c r="E388" s="39" t="s">
        <v>219</v>
      </c>
      <c r="F388" s="39">
        <v>7.0</v>
      </c>
      <c r="G388" s="39">
        <v>20.0</v>
      </c>
      <c r="I388" s="39">
        <v>3.0</v>
      </c>
    </row>
    <row r="389">
      <c r="A389" s="55">
        <v>45226.0</v>
      </c>
      <c r="B389" s="39" t="s">
        <v>256</v>
      </c>
      <c r="C389" s="39" t="s">
        <v>173</v>
      </c>
      <c r="D389" s="39" t="s">
        <v>111</v>
      </c>
      <c r="E389" s="39" t="s">
        <v>128</v>
      </c>
      <c r="G389" s="39">
        <v>11.0</v>
      </c>
      <c r="I389" s="39">
        <v>12.0</v>
      </c>
    </row>
    <row r="390">
      <c r="A390" s="55">
        <v>45226.0</v>
      </c>
      <c r="B390" s="39" t="s">
        <v>256</v>
      </c>
      <c r="C390" s="39" t="s">
        <v>173</v>
      </c>
      <c r="D390" s="39" t="s">
        <v>218</v>
      </c>
      <c r="E390" s="39" t="s">
        <v>132</v>
      </c>
      <c r="G390" s="39">
        <v>5.0</v>
      </c>
      <c r="H390" s="39">
        <v>12.0</v>
      </c>
    </row>
    <row r="391">
      <c r="A391" s="55">
        <v>45226.0</v>
      </c>
      <c r="B391" s="39" t="s">
        <v>256</v>
      </c>
      <c r="C391" s="39" t="s">
        <v>173</v>
      </c>
      <c r="D391" s="39" t="s">
        <v>44</v>
      </c>
      <c r="E391" s="39" t="s">
        <v>42</v>
      </c>
      <c r="G391" s="39">
        <v>18.0</v>
      </c>
      <c r="I391" s="39">
        <v>3.0</v>
      </c>
      <c r="J391" s="39">
        <v>1.0</v>
      </c>
      <c r="K391" s="39" t="s">
        <v>255</v>
      </c>
    </row>
    <row r="392">
      <c r="A392" s="55">
        <v>45226.0</v>
      </c>
      <c r="B392" s="39" t="s">
        <v>256</v>
      </c>
      <c r="C392" s="39" t="s">
        <v>173</v>
      </c>
      <c r="D392" s="39" t="s">
        <v>65</v>
      </c>
      <c r="E392" s="39" t="s">
        <v>132</v>
      </c>
      <c r="G392" s="39">
        <v>5.0</v>
      </c>
      <c r="H392" s="39">
        <v>15.0</v>
      </c>
    </row>
    <row r="393">
      <c r="A393" s="55">
        <v>45226.0</v>
      </c>
      <c r="B393" s="39" t="s">
        <v>256</v>
      </c>
      <c r="C393" s="39" t="s">
        <v>173</v>
      </c>
      <c r="D393" s="39" t="s">
        <v>32</v>
      </c>
      <c r="E393" s="39" t="s">
        <v>30</v>
      </c>
      <c r="G393" s="39">
        <v>20.0</v>
      </c>
      <c r="H393" s="39">
        <v>3.0</v>
      </c>
      <c r="J393" s="39">
        <v>1.0</v>
      </c>
      <c r="K393" s="39" t="s">
        <v>255</v>
      </c>
    </row>
    <row r="394">
      <c r="A394" s="55">
        <v>45226.0</v>
      </c>
      <c r="B394" s="39" t="s">
        <v>256</v>
      </c>
      <c r="C394" s="39" t="s">
        <v>173</v>
      </c>
      <c r="D394" s="39" t="s">
        <v>116</v>
      </c>
      <c r="E394" s="39" t="s">
        <v>130</v>
      </c>
      <c r="F394" s="39">
        <v>26.0</v>
      </c>
      <c r="J394" s="39">
        <v>5.0</v>
      </c>
      <c r="K394" s="39" t="s">
        <v>255</v>
      </c>
    </row>
    <row r="395">
      <c r="A395" s="55">
        <v>45226.0</v>
      </c>
      <c r="B395" s="39" t="s">
        <v>256</v>
      </c>
      <c r="C395" s="39" t="s">
        <v>173</v>
      </c>
      <c r="D395" s="39" t="s">
        <v>49</v>
      </c>
      <c r="E395" s="39" t="s">
        <v>48</v>
      </c>
      <c r="G395" s="39">
        <v>18.0</v>
      </c>
      <c r="I395" s="39">
        <v>4.0</v>
      </c>
      <c r="J395" s="39">
        <v>1.0</v>
      </c>
      <c r="K395" s="39" t="s">
        <v>255</v>
      </c>
    </row>
    <row r="396">
      <c r="A396" s="55">
        <v>45236.0</v>
      </c>
      <c r="B396" s="39" t="s">
        <v>256</v>
      </c>
      <c r="C396" s="39" t="s">
        <v>173</v>
      </c>
      <c r="D396" s="39" t="s">
        <v>49</v>
      </c>
      <c r="E396" s="39" t="s">
        <v>48</v>
      </c>
      <c r="F396" s="39">
        <v>5.0</v>
      </c>
      <c r="G396" s="39">
        <v>4.0</v>
      </c>
      <c r="I396" s="39">
        <v>1.0</v>
      </c>
      <c r="J396" s="39">
        <v>3.0</v>
      </c>
      <c r="K396" s="39" t="s">
        <v>255</v>
      </c>
    </row>
    <row r="397">
      <c r="A397" s="55">
        <v>45236.0</v>
      </c>
      <c r="B397" s="39" t="s">
        <v>256</v>
      </c>
      <c r="C397" s="39" t="s">
        <v>173</v>
      </c>
      <c r="D397" s="39" t="s">
        <v>116</v>
      </c>
      <c r="E397" s="39" t="s">
        <v>130</v>
      </c>
      <c r="F397" s="39">
        <v>26.0</v>
      </c>
      <c r="J397" s="39">
        <v>3.0</v>
      </c>
      <c r="K397" s="39" t="s">
        <v>255</v>
      </c>
    </row>
    <row r="398">
      <c r="A398" s="55">
        <v>45236.0</v>
      </c>
      <c r="B398" s="39" t="s">
        <v>256</v>
      </c>
      <c r="C398" s="39" t="s">
        <v>173</v>
      </c>
      <c r="D398" s="39" t="s">
        <v>32</v>
      </c>
      <c r="E398" s="39" t="s">
        <v>30</v>
      </c>
      <c r="G398" s="39">
        <v>18.0</v>
      </c>
      <c r="H398" s="39">
        <v>3.0</v>
      </c>
      <c r="J398" s="39">
        <v>2.0</v>
      </c>
      <c r="K398" s="39" t="s">
        <v>255</v>
      </c>
    </row>
    <row r="399">
      <c r="A399" s="55">
        <v>45236.0</v>
      </c>
      <c r="B399" s="39" t="s">
        <v>256</v>
      </c>
      <c r="C399" s="39" t="s">
        <v>173</v>
      </c>
      <c r="D399" s="39" t="s">
        <v>65</v>
      </c>
      <c r="E399" s="39" t="s">
        <v>132</v>
      </c>
      <c r="G399" s="39">
        <v>19.0</v>
      </c>
      <c r="H399" s="39">
        <v>21.0</v>
      </c>
      <c r="I399" s="39">
        <v>1.0</v>
      </c>
    </row>
    <row r="400">
      <c r="A400" s="55">
        <v>45236.0</v>
      </c>
      <c r="B400" s="39" t="s">
        <v>256</v>
      </c>
      <c r="C400" s="39" t="s">
        <v>173</v>
      </c>
      <c r="D400" s="39" t="s">
        <v>44</v>
      </c>
      <c r="E400" s="39" t="s">
        <v>42</v>
      </c>
      <c r="F400" s="39">
        <v>1.0</v>
      </c>
      <c r="G400" s="39">
        <v>7.0</v>
      </c>
    </row>
    <row r="401">
      <c r="A401" s="55">
        <v>45236.0</v>
      </c>
      <c r="B401" s="39" t="s">
        <v>256</v>
      </c>
      <c r="C401" s="39" t="s">
        <v>173</v>
      </c>
      <c r="D401" s="39" t="s">
        <v>218</v>
      </c>
      <c r="E401" s="39" t="s">
        <v>132</v>
      </c>
      <c r="G401" s="39">
        <v>17.0</v>
      </c>
    </row>
    <row r="402">
      <c r="A402" s="55">
        <v>45236.0</v>
      </c>
      <c r="B402" s="39" t="s">
        <v>256</v>
      </c>
      <c r="C402" s="39" t="s">
        <v>173</v>
      </c>
      <c r="D402" s="39" t="s">
        <v>111</v>
      </c>
      <c r="E402" s="39" t="s">
        <v>128</v>
      </c>
      <c r="G402" s="39">
        <v>6.0</v>
      </c>
      <c r="I402" s="39">
        <v>8.0</v>
      </c>
    </row>
    <row r="403">
      <c r="A403" s="55">
        <v>45236.0</v>
      </c>
      <c r="B403" s="39" t="s">
        <v>256</v>
      </c>
      <c r="C403" s="39" t="s">
        <v>173</v>
      </c>
      <c r="D403" s="39" t="s">
        <v>211</v>
      </c>
      <c r="E403" s="39" t="s">
        <v>219</v>
      </c>
      <c r="F403" s="39">
        <v>14.0</v>
      </c>
      <c r="H403" s="39">
        <v>3.0</v>
      </c>
    </row>
    <row r="404">
      <c r="A404" s="55">
        <v>45236.0</v>
      </c>
      <c r="B404" s="39" t="s">
        <v>256</v>
      </c>
      <c r="C404" s="39" t="s">
        <v>173</v>
      </c>
      <c r="D404" s="39" t="s">
        <v>73</v>
      </c>
      <c r="E404" s="39" t="s">
        <v>71</v>
      </c>
      <c r="F404" s="39">
        <v>15.0</v>
      </c>
      <c r="I404" s="39">
        <v>7.0</v>
      </c>
    </row>
    <row r="405">
      <c r="A405" s="55">
        <v>45236.0</v>
      </c>
      <c r="B405" s="39" t="s">
        <v>256</v>
      </c>
      <c r="C405" s="39" t="s">
        <v>173</v>
      </c>
      <c r="D405" s="39" t="s">
        <v>73</v>
      </c>
      <c r="E405" s="39" t="s">
        <v>91</v>
      </c>
      <c r="F405" s="39">
        <v>5.0</v>
      </c>
      <c r="I405" s="39">
        <v>4.0</v>
      </c>
    </row>
    <row r="406">
      <c r="A406" s="55">
        <v>45236.0</v>
      </c>
      <c r="B406" s="39" t="s">
        <v>256</v>
      </c>
      <c r="C406" s="39" t="s">
        <v>173</v>
      </c>
      <c r="D406" s="39" t="s">
        <v>259</v>
      </c>
      <c r="E406" s="39" t="s">
        <v>262</v>
      </c>
      <c r="F406" s="39">
        <v>22.0</v>
      </c>
    </row>
    <row r="407">
      <c r="A407" s="55">
        <v>45236.0</v>
      </c>
      <c r="B407" s="39" t="s">
        <v>256</v>
      </c>
      <c r="C407" s="39" t="s">
        <v>173</v>
      </c>
      <c r="D407" s="39" t="s">
        <v>259</v>
      </c>
      <c r="E407" s="39" t="s">
        <v>260</v>
      </c>
      <c r="G407" s="39">
        <v>5.0</v>
      </c>
      <c r="I407" s="39">
        <v>22.0</v>
      </c>
    </row>
    <row r="408">
      <c r="A408" s="55">
        <v>45236.0</v>
      </c>
      <c r="B408" s="39" t="s">
        <v>256</v>
      </c>
      <c r="C408" s="39" t="s">
        <v>173</v>
      </c>
      <c r="D408" s="39" t="s">
        <v>259</v>
      </c>
      <c r="E408" s="39" t="s">
        <v>261</v>
      </c>
      <c r="G408" s="39">
        <v>1.0</v>
      </c>
      <c r="I408" s="39">
        <v>20.0</v>
      </c>
    </row>
    <row r="409">
      <c r="A409" s="55">
        <v>45236.0</v>
      </c>
      <c r="B409" s="39" t="s">
        <v>256</v>
      </c>
      <c r="C409" s="39" t="s">
        <v>173</v>
      </c>
      <c r="D409" s="39" t="s">
        <v>259</v>
      </c>
      <c r="E409" s="39" t="s">
        <v>48</v>
      </c>
      <c r="G409" s="39">
        <v>2.0</v>
      </c>
      <c r="J409" s="39">
        <v>2.0</v>
      </c>
      <c r="K409" s="39" t="s">
        <v>255</v>
      </c>
    </row>
    <row r="410">
      <c r="A410" s="55">
        <v>45236.0</v>
      </c>
      <c r="B410" s="39" t="s">
        <v>256</v>
      </c>
      <c r="C410" s="39" t="s">
        <v>173</v>
      </c>
      <c r="D410" s="39" t="s">
        <v>258</v>
      </c>
      <c r="E410" s="39" t="s">
        <v>141</v>
      </c>
      <c r="F410" s="39">
        <v>11.0</v>
      </c>
      <c r="G410" s="39">
        <v>6.0</v>
      </c>
    </row>
    <row r="411">
      <c r="A411" s="55">
        <v>45236.0</v>
      </c>
      <c r="B411" s="39" t="s">
        <v>256</v>
      </c>
      <c r="C411" s="39" t="s">
        <v>173</v>
      </c>
      <c r="D411" s="39" t="s">
        <v>258</v>
      </c>
      <c r="E411" s="39" t="s">
        <v>150</v>
      </c>
      <c r="F411" s="39">
        <v>6.0</v>
      </c>
      <c r="L411" s="39" t="s">
        <v>264</v>
      </c>
    </row>
    <row r="412">
      <c r="A412" s="55">
        <v>45236.0</v>
      </c>
      <c r="B412" s="39" t="s">
        <v>256</v>
      </c>
      <c r="C412" s="39" t="s">
        <v>173</v>
      </c>
      <c r="D412" s="39" t="s">
        <v>258</v>
      </c>
      <c r="E412" s="39" t="s">
        <v>158</v>
      </c>
      <c r="F412" s="39">
        <v>25.0</v>
      </c>
    </row>
    <row r="413">
      <c r="A413" s="55">
        <v>45236.0</v>
      </c>
      <c r="B413" s="39" t="s">
        <v>256</v>
      </c>
      <c r="C413" s="39" t="s">
        <v>173</v>
      </c>
      <c r="D413" s="39" t="s">
        <v>258</v>
      </c>
      <c r="E413" s="39" t="s">
        <v>151</v>
      </c>
      <c r="F413" s="39">
        <v>45.0</v>
      </c>
      <c r="L413" s="39" t="s">
        <v>264</v>
      </c>
    </row>
    <row r="414">
      <c r="A414" s="55">
        <v>45236.0</v>
      </c>
      <c r="B414" s="39" t="s">
        <v>256</v>
      </c>
      <c r="C414" s="39" t="s">
        <v>173</v>
      </c>
      <c r="D414" s="39" t="s">
        <v>258</v>
      </c>
      <c r="E414" s="39" t="s">
        <v>145</v>
      </c>
      <c r="F414" s="39">
        <v>36.0</v>
      </c>
      <c r="G414" s="39">
        <v>2.0</v>
      </c>
      <c r="I414" s="39">
        <v>2.0</v>
      </c>
      <c r="J414" s="39">
        <v>2.0</v>
      </c>
      <c r="K414" s="39" t="s">
        <v>255</v>
      </c>
    </row>
    <row r="415">
      <c r="A415" s="55">
        <v>45236.0</v>
      </c>
      <c r="B415" s="39" t="s">
        <v>256</v>
      </c>
      <c r="C415" s="39" t="s">
        <v>173</v>
      </c>
      <c r="D415" s="39" t="s">
        <v>258</v>
      </c>
      <c r="E415" s="39" t="s">
        <v>147</v>
      </c>
      <c r="F415" s="39">
        <v>14.0</v>
      </c>
      <c r="G415" s="39">
        <v>1.0</v>
      </c>
      <c r="H415" s="39">
        <v>6.0</v>
      </c>
    </row>
    <row r="416">
      <c r="A416" s="55">
        <v>45236.0</v>
      </c>
      <c r="B416" s="39" t="s">
        <v>256</v>
      </c>
      <c r="C416" s="39" t="s">
        <v>173</v>
      </c>
      <c r="D416" s="39" t="s">
        <v>258</v>
      </c>
      <c r="E416" s="39" t="s">
        <v>156</v>
      </c>
      <c r="F416" s="39">
        <v>49.0</v>
      </c>
    </row>
    <row r="417">
      <c r="A417" s="55">
        <v>45236.0</v>
      </c>
      <c r="B417" s="39" t="s">
        <v>256</v>
      </c>
      <c r="C417" s="39" t="s">
        <v>173</v>
      </c>
      <c r="D417" s="39" t="s">
        <v>258</v>
      </c>
      <c r="E417" s="39" t="s">
        <v>148</v>
      </c>
      <c r="F417" s="39">
        <v>10.0</v>
      </c>
    </row>
    <row r="418">
      <c r="A418" s="55">
        <v>45236.0</v>
      </c>
      <c r="B418" s="39" t="s">
        <v>256</v>
      </c>
      <c r="C418" s="39" t="s">
        <v>173</v>
      </c>
      <c r="D418" s="39" t="s">
        <v>258</v>
      </c>
      <c r="E418" s="39" t="s">
        <v>138</v>
      </c>
      <c r="F418" s="39">
        <v>37.0</v>
      </c>
    </row>
    <row r="419">
      <c r="A419" s="55">
        <v>45236.0</v>
      </c>
      <c r="B419" s="39" t="s">
        <v>256</v>
      </c>
      <c r="C419" s="39" t="s">
        <v>173</v>
      </c>
      <c r="D419" s="39" t="s">
        <v>258</v>
      </c>
      <c r="E419" s="39" t="s">
        <v>143</v>
      </c>
      <c r="F419" s="39">
        <v>13.0</v>
      </c>
      <c r="I419" s="39">
        <v>7.0</v>
      </c>
      <c r="J419" s="39">
        <v>9.0</v>
      </c>
      <c r="K419" s="39" t="s">
        <v>255</v>
      </c>
    </row>
    <row r="420">
      <c r="A420" s="55">
        <v>45236.0</v>
      </c>
      <c r="B420" s="39" t="s">
        <v>256</v>
      </c>
      <c r="C420" s="39" t="s">
        <v>173</v>
      </c>
      <c r="D420" s="39" t="s">
        <v>258</v>
      </c>
      <c r="E420" s="39" t="s">
        <v>146</v>
      </c>
      <c r="F420" s="39">
        <v>21.0</v>
      </c>
    </row>
    <row r="421">
      <c r="A421" s="55">
        <v>45236.0</v>
      </c>
      <c r="B421" s="39" t="s">
        <v>256</v>
      </c>
      <c r="C421" s="39" t="s">
        <v>173</v>
      </c>
      <c r="D421" s="39" t="s">
        <v>258</v>
      </c>
      <c r="E421" s="39" t="s">
        <v>149</v>
      </c>
      <c r="F421" s="39">
        <v>25.0</v>
      </c>
      <c r="H421" s="39">
        <v>2.0</v>
      </c>
    </row>
    <row r="422">
      <c r="A422" s="55">
        <v>45236.0</v>
      </c>
      <c r="B422" s="39" t="s">
        <v>256</v>
      </c>
      <c r="C422" s="39" t="s">
        <v>173</v>
      </c>
      <c r="D422" s="39" t="s">
        <v>258</v>
      </c>
      <c r="E422" s="39" t="s">
        <v>157</v>
      </c>
      <c r="F422" s="39">
        <v>25.0</v>
      </c>
      <c r="J422" s="39">
        <v>1.0</v>
      </c>
      <c r="K422" s="39" t="s">
        <v>255</v>
      </c>
    </row>
    <row r="423">
      <c r="A423" s="55">
        <v>45236.0</v>
      </c>
      <c r="B423" s="39" t="s">
        <v>256</v>
      </c>
      <c r="C423" s="39" t="s">
        <v>173</v>
      </c>
      <c r="D423" s="39" t="s">
        <v>258</v>
      </c>
      <c r="E423" s="39" t="s">
        <v>144</v>
      </c>
      <c r="G423" s="39">
        <v>2.0</v>
      </c>
      <c r="H423" s="39">
        <v>14.0</v>
      </c>
    </row>
    <row r="424">
      <c r="A424" s="55">
        <v>45236.0</v>
      </c>
      <c r="B424" s="39" t="s">
        <v>210</v>
      </c>
      <c r="C424" s="39" t="s">
        <v>173</v>
      </c>
      <c r="D424" s="39" t="s">
        <v>73</v>
      </c>
      <c r="E424" s="39" t="s">
        <v>24</v>
      </c>
      <c r="G424" s="39">
        <v>2.0</v>
      </c>
      <c r="H424" s="39">
        <v>7.0</v>
      </c>
    </row>
    <row r="425">
      <c r="A425" s="55">
        <v>45236.0</v>
      </c>
      <c r="B425" s="39" t="s">
        <v>210</v>
      </c>
      <c r="C425" s="39" t="s">
        <v>173</v>
      </c>
      <c r="D425" s="39" t="s">
        <v>212</v>
      </c>
      <c r="E425" s="39" t="s">
        <v>42</v>
      </c>
      <c r="I425" s="39">
        <v>1.0</v>
      </c>
    </row>
    <row r="426">
      <c r="A426" s="55">
        <v>45236.0</v>
      </c>
      <c r="B426" s="39" t="s">
        <v>210</v>
      </c>
      <c r="C426" s="39" t="s">
        <v>173</v>
      </c>
      <c r="D426" s="39" t="s">
        <v>23</v>
      </c>
      <c r="E426" s="39" t="s">
        <v>201</v>
      </c>
      <c r="F426" s="39">
        <v>12.0</v>
      </c>
    </row>
    <row r="427">
      <c r="A427" s="55">
        <v>45236.0</v>
      </c>
      <c r="B427" s="39" t="s">
        <v>210</v>
      </c>
      <c r="C427" s="39" t="s">
        <v>173</v>
      </c>
      <c r="D427" s="39" t="s">
        <v>44</v>
      </c>
      <c r="E427" s="39" t="s">
        <v>56</v>
      </c>
      <c r="F427" s="39">
        <v>1.0</v>
      </c>
      <c r="I427" s="39">
        <v>5.0</v>
      </c>
    </row>
    <row r="428">
      <c r="A428" s="55">
        <v>45236.0</v>
      </c>
      <c r="B428" s="39" t="s">
        <v>210</v>
      </c>
      <c r="C428" s="39" t="s">
        <v>173</v>
      </c>
      <c r="D428" s="39" t="s">
        <v>47</v>
      </c>
      <c r="E428" s="39" t="s">
        <v>45</v>
      </c>
      <c r="G428" s="39">
        <v>4.0</v>
      </c>
      <c r="I428" s="39">
        <v>3.0</v>
      </c>
    </row>
    <row r="429">
      <c r="A429" s="55">
        <v>45236.0</v>
      </c>
      <c r="B429" s="39" t="s">
        <v>210</v>
      </c>
      <c r="C429" s="39" t="s">
        <v>173</v>
      </c>
      <c r="D429" s="39" t="s">
        <v>218</v>
      </c>
      <c r="E429" s="39" t="s">
        <v>71</v>
      </c>
      <c r="G429" s="39">
        <v>3.0</v>
      </c>
      <c r="I429" s="39">
        <v>17.0</v>
      </c>
      <c r="J429" s="39">
        <v>2.0</v>
      </c>
      <c r="K429" s="39" t="s">
        <v>255</v>
      </c>
    </row>
    <row r="430">
      <c r="A430" s="55">
        <v>45236.0</v>
      </c>
      <c r="B430" s="39" t="s">
        <v>210</v>
      </c>
      <c r="C430" s="39" t="s">
        <v>173</v>
      </c>
      <c r="D430" s="39" t="s">
        <v>217</v>
      </c>
      <c r="E430" s="39" t="s">
        <v>128</v>
      </c>
      <c r="G430" s="39">
        <v>10.0</v>
      </c>
      <c r="I430" s="39">
        <v>4.0</v>
      </c>
    </row>
    <row r="431">
      <c r="A431" s="55">
        <v>45236.0</v>
      </c>
      <c r="B431" s="39" t="s">
        <v>210</v>
      </c>
      <c r="C431" s="39" t="s">
        <v>173</v>
      </c>
      <c r="D431" s="39" t="s">
        <v>111</v>
      </c>
      <c r="E431" s="39" t="s">
        <v>109</v>
      </c>
      <c r="G431" s="39">
        <v>5.0</v>
      </c>
      <c r="I431" s="39">
        <v>1.0</v>
      </c>
    </row>
    <row r="432">
      <c r="A432" s="55">
        <v>45236.0</v>
      </c>
      <c r="B432" s="39" t="s">
        <v>210</v>
      </c>
      <c r="C432" s="39" t="s">
        <v>173</v>
      </c>
      <c r="D432" s="39" t="s">
        <v>216</v>
      </c>
      <c r="E432" s="39" t="s">
        <v>42</v>
      </c>
      <c r="G432" s="39">
        <v>2.0</v>
      </c>
    </row>
    <row r="433">
      <c r="A433" s="55">
        <v>45236.0</v>
      </c>
      <c r="B433" s="39" t="s">
        <v>210</v>
      </c>
      <c r="C433" s="39" t="s">
        <v>173</v>
      </c>
      <c r="D433" s="39" t="s">
        <v>31</v>
      </c>
      <c r="E433" s="39" t="s">
        <v>30</v>
      </c>
      <c r="G433" s="39">
        <v>2.0</v>
      </c>
    </row>
    <row r="434">
      <c r="A434" s="55">
        <v>45236.0</v>
      </c>
      <c r="B434" s="39" t="s">
        <v>210</v>
      </c>
      <c r="C434" s="39" t="s">
        <v>173</v>
      </c>
      <c r="D434" s="39" t="s">
        <v>131</v>
      </c>
      <c r="E434" s="39" t="s">
        <v>130</v>
      </c>
      <c r="F434" s="39">
        <v>16.0</v>
      </c>
    </row>
    <row r="435">
      <c r="A435" s="55">
        <v>45236.0</v>
      </c>
      <c r="B435" s="39" t="s">
        <v>210</v>
      </c>
      <c r="C435" s="39" t="s">
        <v>173</v>
      </c>
      <c r="D435" s="39" t="s">
        <v>89</v>
      </c>
      <c r="E435" s="39" t="s">
        <v>88</v>
      </c>
      <c r="I435" s="39">
        <v>6.0</v>
      </c>
    </row>
    <row r="436">
      <c r="A436" s="55">
        <v>45236.0</v>
      </c>
      <c r="B436" s="39" t="s">
        <v>210</v>
      </c>
      <c r="C436" s="39" t="s">
        <v>173</v>
      </c>
      <c r="D436" s="39" t="s">
        <v>227</v>
      </c>
      <c r="E436" s="39" t="s">
        <v>66</v>
      </c>
      <c r="F436" s="39">
        <v>20.0</v>
      </c>
      <c r="I436" s="39">
        <v>7.0</v>
      </c>
    </row>
    <row r="437">
      <c r="A437" s="55">
        <v>45236.0</v>
      </c>
      <c r="B437" s="39" t="s">
        <v>210</v>
      </c>
      <c r="C437" s="39" t="s">
        <v>173</v>
      </c>
      <c r="D437" s="39" t="s">
        <v>226</v>
      </c>
      <c r="E437" s="39" t="s">
        <v>132</v>
      </c>
      <c r="G437" s="39">
        <v>5.0</v>
      </c>
    </row>
    <row r="438">
      <c r="A438" s="55">
        <v>45236.0</v>
      </c>
      <c r="B438" s="39" t="s">
        <v>210</v>
      </c>
      <c r="C438" s="39" t="s">
        <v>173</v>
      </c>
      <c r="D438" s="39" t="s">
        <v>135</v>
      </c>
      <c r="E438" s="39" t="s">
        <v>134</v>
      </c>
      <c r="F438" s="39">
        <v>6.0</v>
      </c>
      <c r="G438" s="39">
        <v>3.0</v>
      </c>
      <c r="H438" s="39">
        <v>4.0</v>
      </c>
    </row>
    <row r="439">
      <c r="A439" s="55">
        <v>45236.0</v>
      </c>
      <c r="B439" s="39" t="s">
        <v>210</v>
      </c>
      <c r="C439" s="39" t="s">
        <v>173</v>
      </c>
      <c r="D439" s="39" t="s">
        <v>225</v>
      </c>
      <c r="E439" s="39" t="s">
        <v>39</v>
      </c>
      <c r="G439" s="39">
        <v>1.0</v>
      </c>
    </row>
    <row r="440">
      <c r="A440" s="55">
        <v>45236.0</v>
      </c>
      <c r="B440" s="39" t="s">
        <v>210</v>
      </c>
      <c r="C440" s="39" t="s">
        <v>173</v>
      </c>
      <c r="D440" s="39" t="s">
        <v>224</v>
      </c>
      <c r="E440" s="39" t="s">
        <v>128</v>
      </c>
      <c r="G440" s="39">
        <v>14.0</v>
      </c>
      <c r="I440" s="39">
        <v>2.0</v>
      </c>
    </row>
    <row r="441">
      <c r="A441" s="55">
        <v>45236.0</v>
      </c>
      <c r="B441" s="39" t="s">
        <v>210</v>
      </c>
      <c r="C441" s="39" t="s">
        <v>173</v>
      </c>
      <c r="D441" s="39" t="s">
        <v>228</v>
      </c>
      <c r="E441" s="39" t="s">
        <v>128</v>
      </c>
      <c r="G441" s="39">
        <v>13.0</v>
      </c>
      <c r="I441" s="39">
        <v>9.0</v>
      </c>
    </row>
    <row r="442">
      <c r="A442" s="55">
        <v>45236.0</v>
      </c>
      <c r="B442" s="39" t="s">
        <v>210</v>
      </c>
      <c r="C442" s="39" t="s">
        <v>173</v>
      </c>
      <c r="D442" s="39" t="s">
        <v>229</v>
      </c>
      <c r="E442" s="39" t="s">
        <v>39</v>
      </c>
      <c r="G442" s="39">
        <v>5.0</v>
      </c>
      <c r="H442" s="39">
        <v>7.0</v>
      </c>
    </row>
    <row r="443">
      <c r="A443" s="55">
        <v>45236.0</v>
      </c>
      <c r="B443" s="39" t="s">
        <v>210</v>
      </c>
      <c r="C443" s="39" t="s">
        <v>173</v>
      </c>
      <c r="D443" s="39" t="s">
        <v>230</v>
      </c>
      <c r="E443" s="39" t="s">
        <v>20</v>
      </c>
      <c r="G443" s="39">
        <v>1.0</v>
      </c>
    </row>
    <row r="444">
      <c r="A444" s="55">
        <v>45236.0</v>
      </c>
      <c r="B444" s="39" t="s">
        <v>210</v>
      </c>
      <c r="C444" s="39" t="s">
        <v>173</v>
      </c>
      <c r="D444" s="39" t="s">
        <v>52</v>
      </c>
      <c r="E444" s="39" t="s">
        <v>50</v>
      </c>
      <c r="G444" s="39">
        <v>3.0</v>
      </c>
      <c r="H444" s="39">
        <v>1.0</v>
      </c>
    </row>
    <row r="445">
      <c r="A445" s="55">
        <v>45236.0</v>
      </c>
      <c r="B445" s="39" t="s">
        <v>210</v>
      </c>
      <c r="C445" s="39" t="s">
        <v>173</v>
      </c>
      <c r="D445" s="39" t="s">
        <v>38</v>
      </c>
      <c r="E445" s="39" t="s">
        <v>27</v>
      </c>
      <c r="F445" s="39">
        <v>15.0</v>
      </c>
      <c r="G445" s="39">
        <v>2.0</v>
      </c>
    </row>
    <row r="446">
      <c r="A446" s="55">
        <v>45236.0</v>
      </c>
      <c r="B446" s="39" t="s">
        <v>210</v>
      </c>
      <c r="C446" s="39" t="s">
        <v>173</v>
      </c>
      <c r="D446" s="39" t="s">
        <v>231</v>
      </c>
      <c r="E446" s="39" t="s">
        <v>122</v>
      </c>
      <c r="F446" s="39">
        <v>4.0</v>
      </c>
      <c r="G446" s="39">
        <v>1.0</v>
      </c>
      <c r="H446" s="39">
        <v>3.0</v>
      </c>
      <c r="I446" s="39">
        <v>1.0</v>
      </c>
    </row>
    <row r="447">
      <c r="A447" s="55">
        <v>45236.0</v>
      </c>
      <c r="B447" s="39" t="s">
        <v>210</v>
      </c>
      <c r="C447" s="39" t="s">
        <v>173</v>
      </c>
      <c r="D447" s="39" t="s">
        <v>93</v>
      </c>
      <c r="E447" s="39" t="s">
        <v>92</v>
      </c>
      <c r="G447" s="39">
        <v>16.0</v>
      </c>
      <c r="H447" s="39">
        <v>30.0</v>
      </c>
    </row>
    <row r="448">
      <c r="A448" s="55">
        <v>45236.0</v>
      </c>
      <c r="B448" s="39" t="s">
        <v>210</v>
      </c>
      <c r="C448" s="39" t="s">
        <v>173</v>
      </c>
      <c r="D448" s="39" t="s">
        <v>32</v>
      </c>
      <c r="E448" s="39" t="s">
        <v>70</v>
      </c>
      <c r="F448" s="39">
        <v>14.0</v>
      </c>
      <c r="G448" s="39">
        <v>1.0</v>
      </c>
    </row>
    <row r="449">
      <c r="A449" s="55">
        <v>45236.0</v>
      </c>
      <c r="B449" s="39" t="s">
        <v>210</v>
      </c>
      <c r="C449" s="39" t="s">
        <v>173</v>
      </c>
      <c r="D449" s="39" t="s">
        <v>114</v>
      </c>
      <c r="E449" s="39" t="s">
        <v>112</v>
      </c>
      <c r="G449" s="39">
        <v>23.0</v>
      </c>
    </row>
    <row r="450">
      <c r="A450" s="55">
        <v>45236.0</v>
      </c>
      <c r="B450" s="39" t="s">
        <v>210</v>
      </c>
      <c r="C450" s="39" t="s">
        <v>173</v>
      </c>
      <c r="D450" s="39" t="s">
        <v>116</v>
      </c>
      <c r="E450" s="39" t="s">
        <v>115</v>
      </c>
      <c r="G450" s="39">
        <v>4.0</v>
      </c>
      <c r="I450" s="39">
        <v>6.0</v>
      </c>
    </row>
    <row r="451">
      <c r="A451" s="55">
        <v>45236.0</v>
      </c>
      <c r="B451" s="39" t="s">
        <v>210</v>
      </c>
      <c r="C451" s="39" t="s">
        <v>173</v>
      </c>
      <c r="D451" s="39" t="s">
        <v>75</v>
      </c>
      <c r="E451" s="39" t="s">
        <v>74</v>
      </c>
      <c r="G451" s="39">
        <v>4.0</v>
      </c>
      <c r="H451" s="39">
        <v>2.0</v>
      </c>
    </row>
    <row r="452">
      <c r="A452" s="55">
        <v>45236.0</v>
      </c>
      <c r="B452" s="39" t="s">
        <v>210</v>
      </c>
      <c r="C452" s="39" t="s">
        <v>173</v>
      </c>
      <c r="D452" s="39" t="s">
        <v>65</v>
      </c>
      <c r="E452" s="39" t="s">
        <v>64</v>
      </c>
      <c r="F452" s="39">
        <v>9.0</v>
      </c>
      <c r="G452" s="39">
        <v>11.0</v>
      </c>
      <c r="H452" s="39">
        <v>3.0</v>
      </c>
      <c r="I452" s="39">
        <v>4.0</v>
      </c>
    </row>
    <row r="453">
      <c r="A453" s="55">
        <v>45236.0</v>
      </c>
      <c r="B453" s="39" t="s">
        <v>210</v>
      </c>
      <c r="C453" s="39" t="s">
        <v>173</v>
      </c>
      <c r="D453" s="39" t="s">
        <v>222</v>
      </c>
      <c r="E453" s="39" t="s">
        <v>66</v>
      </c>
      <c r="F453" s="39">
        <v>50.0</v>
      </c>
      <c r="G453" s="39">
        <v>1.0</v>
      </c>
      <c r="I453" s="39">
        <v>2.0</v>
      </c>
    </row>
    <row r="454">
      <c r="A454" s="55">
        <v>45236.0</v>
      </c>
      <c r="B454" s="39" t="s">
        <v>210</v>
      </c>
      <c r="C454" s="39" t="s">
        <v>173</v>
      </c>
      <c r="D454" s="39" t="s">
        <v>78</v>
      </c>
      <c r="E454" s="39" t="s">
        <v>76</v>
      </c>
      <c r="F454" s="39">
        <v>4.0</v>
      </c>
      <c r="G454" s="39">
        <v>1.0</v>
      </c>
      <c r="I454" s="39">
        <v>6.0</v>
      </c>
    </row>
    <row r="455">
      <c r="A455" s="55">
        <v>45236.0</v>
      </c>
      <c r="B455" s="39" t="s">
        <v>210</v>
      </c>
      <c r="C455" s="39" t="s">
        <v>173</v>
      </c>
      <c r="D455" s="39" t="s">
        <v>59</v>
      </c>
      <c r="E455" s="39" t="s">
        <v>117</v>
      </c>
      <c r="G455" s="39">
        <v>29.0</v>
      </c>
      <c r="H455" s="39">
        <v>4.0</v>
      </c>
    </row>
    <row r="456">
      <c r="A456" s="55">
        <v>45236.0</v>
      </c>
      <c r="B456" s="39" t="s">
        <v>210</v>
      </c>
      <c r="C456" s="39" t="s">
        <v>173</v>
      </c>
      <c r="D456" s="39" t="s">
        <v>82</v>
      </c>
      <c r="E456" s="39" t="s">
        <v>83</v>
      </c>
      <c r="G456" s="39">
        <v>4.0</v>
      </c>
      <c r="I456" s="39">
        <v>10.0</v>
      </c>
    </row>
    <row r="457">
      <c r="A457" s="55">
        <v>45236.0</v>
      </c>
      <c r="B457" s="39" t="s">
        <v>210</v>
      </c>
      <c r="C457" s="39" t="s">
        <v>173</v>
      </c>
      <c r="D457" s="39" t="s">
        <v>82</v>
      </c>
      <c r="E457" s="39" t="s">
        <v>81</v>
      </c>
      <c r="H457" s="39">
        <v>4.0</v>
      </c>
    </row>
    <row r="458">
      <c r="A458" s="55">
        <v>45236.0</v>
      </c>
      <c r="B458" s="39" t="s">
        <v>210</v>
      </c>
      <c r="C458" s="39" t="s">
        <v>173</v>
      </c>
      <c r="D458" s="39" t="s">
        <v>69</v>
      </c>
      <c r="E458" s="39" t="s">
        <v>68</v>
      </c>
      <c r="G458" s="39">
        <v>3.0</v>
      </c>
      <c r="I458" s="39">
        <v>26.0</v>
      </c>
      <c r="J458" s="39">
        <v>2.0</v>
      </c>
      <c r="K458" s="39" t="s">
        <v>255</v>
      </c>
    </row>
    <row r="459">
      <c r="A459" s="55">
        <v>45236.0</v>
      </c>
      <c r="B459" s="39" t="s">
        <v>210</v>
      </c>
      <c r="C459" s="39" t="s">
        <v>173</v>
      </c>
      <c r="D459" s="39" t="s">
        <v>61</v>
      </c>
      <c r="E459" s="39" t="s">
        <v>108</v>
      </c>
      <c r="G459" s="39">
        <v>3.0</v>
      </c>
    </row>
    <row r="460">
      <c r="A460" s="55">
        <v>45236.0</v>
      </c>
      <c r="B460" s="39" t="s">
        <v>210</v>
      </c>
      <c r="C460" s="39" t="s">
        <v>173</v>
      </c>
      <c r="D460" s="39" t="s">
        <v>61</v>
      </c>
      <c r="E460" s="39" t="s">
        <v>60</v>
      </c>
      <c r="G460" s="39">
        <v>1.0</v>
      </c>
      <c r="I460" s="39">
        <v>14.0</v>
      </c>
    </row>
    <row r="461">
      <c r="A461" s="55">
        <v>45236.0</v>
      </c>
      <c r="B461" s="39" t="s">
        <v>210</v>
      </c>
      <c r="C461" s="39" t="s">
        <v>173</v>
      </c>
      <c r="D461" s="39" t="s">
        <v>98</v>
      </c>
      <c r="E461" s="39" t="s">
        <v>102</v>
      </c>
      <c r="F461" s="39">
        <v>5.0</v>
      </c>
      <c r="G461" s="39">
        <v>5.0</v>
      </c>
      <c r="H461" s="39">
        <v>10.0</v>
      </c>
      <c r="I461" s="39">
        <v>1.0</v>
      </c>
    </row>
    <row r="462">
      <c r="A462" s="55">
        <v>45236.0</v>
      </c>
      <c r="B462" s="39" t="s">
        <v>210</v>
      </c>
      <c r="C462" s="39" t="s">
        <v>173</v>
      </c>
      <c r="D462" s="39" t="s">
        <v>119</v>
      </c>
      <c r="E462" s="39" t="s">
        <v>118</v>
      </c>
      <c r="G462" s="39">
        <v>15.0</v>
      </c>
      <c r="H462" s="39">
        <v>9.0</v>
      </c>
    </row>
    <row r="463">
      <c r="A463" s="55">
        <v>45236.0</v>
      </c>
      <c r="B463" s="39" t="s">
        <v>210</v>
      </c>
      <c r="C463" s="39" t="s">
        <v>173</v>
      </c>
      <c r="D463" s="39" t="s">
        <v>105</v>
      </c>
      <c r="E463" s="39" t="s">
        <v>104</v>
      </c>
      <c r="G463" s="39">
        <v>28.0</v>
      </c>
      <c r="H463" s="39">
        <v>1.0</v>
      </c>
    </row>
    <row r="464">
      <c r="A464" s="55">
        <v>45236.0</v>
      </c>
      <c r="B464" s="39" t="s">
        <v>210</v>
      </c>
      <c r="C464" s="39" t="s">
        <v>173</v>
      </c>
      <c r="D464" s="39" t="s">
        <v>232</v>
      </c>
      <c r="E464" s="39" t="s">
        <v>71</v>
      </c>
      <c r="G464" s="39">
        <v>29.0</v>
      </c>
      <c r="I464" s="39">
        <v>31.0</v>
      </c>
    </row>
    <row r="465">
      <c r="A465" s="55">
        <v>45236.0</v>
      </c>
      <c r="B465" s="39" t="s">
        <v>210</v>
      </c>
      <c r="C465" s="39" t="s">
        <v>173</v>
      </c>
      <c r="D465" s="39" t="s">
        <v>90</v>
      </c>
      <c r="E465" s="39" t="s">
        <v>54</v>
      </c>
      <c r="H465" s="39">
        <v>2.0</v>
      </c>
    </row>
    <row r="466">
      <c r="A466" s="55">
        <v>45236.0</v>
      </c>
      <c r="B466" s="39" t="s">
        <v>210</v>
      </c>
      <c r="C466" s="39" t="s">
        <v>173</v>
      </c>
      <c r="D466" s="39" t="s">
        <v>90</v>
      </c>
      <c r="E466" s="39" t="s">
        <v>56</v>
      </c>
      <c r="I466" s="39">
        <v>1.0</v>
      </c>
    </row>
    <row r="467">
      <c r="A467" s="55">
        <v>45236.0</v>
      </c>
      <c r="B467" s="39" t="s">
        <v>210</v>
      </c>
      <c r="C467" s="39" t="s">
        <v>173</v>
      </c>
      <c r="D467" s="39" t="s">
        <v>90</v>
      </c>
      <c r="E467" s="39" t="s">
        <v>58</v>
      </c>
      <c r="G467" s="39">
        <v>1.0</v>
      </c>
    </row>
    <row r="468">
      <c r="A468" s="55">
        <v>45236.0</v>
      </c>
      <c r="B468" s="39" t="s">
        <v>210</v>
      </c>
      <c r="C468" s="39" t="s">
        <v>173</v>
      </c>
      <c r="D468" s="39" t="s">
        <v>90</v>
      </c>
      <c r="E468" s="39" t="s">
        <v>64</v>
      </c>
      <c r="G468" s="39">
        <v>1.0</v>
      </c>
      <c r="H468" s="39">
        <v>1.0</v>
      </c>
    </row>
    <row r="469">
      <c r="A469" s="55">
        <v>45236.0</v>
      </c>
      <c r="B469" s="39" t="s">
        <v>210</v>
      </c>
      <c r="C469" s="39" t="s">
        <v>173</v>
      </c>
      <c r="D469" s="39" t="s">
        <v>90</v>
      </c>
      <c r="E469" s="39" t="s">
        <v>66</v>
      </c>
      <c r="F469" s="39">
        <v>2.0</v>
      </c>
    </row>
    <row r="470">
      <c r="A470" s="55">
        <v>45236.0</v>
      </c>
      <c r="B470" s="39" t="s">
        <v>210</v>
      </c>
      <c r="C470" s="39" t="s">
        <v>173</v>
      </c>
      <c r="D470" s="39" t="s">
        <v>90</v>
      </c>
      <c r="E470" s="39" t="s">
        <v>68</v>
      </c>
      <c r="J470" s="39">
        <v>2.0</v>
      </c>
      <c r="K470" s="39" t="s">
        <v>255</v>
      </c>
    </row>
    <row r="471">
      <c r="A471" s="55">
        <v>45236.0</v>
      </c>
      <c r="B471" s="39" t="s">
        <v>210</v>
      </c>
      <c r="C471" s="39" t="s">
        <v>173</v>
      </c>
      <c r="D471" s="39" t="s">
        <v>90</v>
      </c>
      <c r="E471" s="39" t="s">
        <v>70</v>
      </c>
      <c r="H471" s="39">
        <v>1.0</v>
      </c>
    </row>
    <row r="472">
      <c r="A472" s="55">
        <v>45236.0</v>
      </c>
      <c r="B472" s="39" t="s">
        <v>210</v>
      </c>
      <c r="C472" s="39" t="s">
        <v>173</v>
      </c>
      <c r="D472" s="39" t="s">
        <v>90</v>
      </c>
      <c r="E472" s="39" t="s">
        <v>71</v>
      </c>
      <c r="F472" s="39">
        <v>2.0</v>
      </c>
    </row>
    <row r="473">
      <c r="A473" s="55">
        <v>45236.0</v>
      </c>
      <c r="B473" s="39" t="s">
        <v>210</v>
      </c>
      <c r="C473" s="39" t="s">
        <v>173</v>
      </c>
      <c r="D473" s="39" t="s">
        <v>90</v>
      </c>
      <c r="E473" s="39" t="s">
        <v>76</v>
      </c>
      <c r="H473" s="39">
        <v>1.0</v>
      </c>
      <c r="I473" s="39">
        <v>2.0</v>
      </c>
    </row>
    <row r="474">
      <c r="A474" s="55">
        <v>45236.0</v>
      </c>
      <c r="B474" s="39" t="s">
        <v>210</v>
      </c>
      <c r="C474" s="39" t="s">
        <v>173</v>
      </c>
      <c r="D474" s="39" t="s">
        <v>90</v>
      </c>
      <c r="E474" s="39" t="s">
        <v>81</v>
      </c>
      <c r="G474" s="39">
        <v>1.0</v>
      </c>
      <c r="H474" s="39">
        <v>2.0</v>
      </c>
    </row>
    <row r="475">
      <c r="A475" s="55">
        <v>45236.0</v>
      </c>
      <c r="B475" s="39" t="s">
        <v>210</v>
      </c>
      <c r="C475" s="39" t="s">
        <v>173</v>
      </c>
      <c r="D475" s="39" t="s">
        <v>90</v>
      </c>
      <c r="E475" s="39" t="s">
        <v>83</v>
      </c>
      <c r="G475" s="39">
        <v>1.0</v>
      </c>
    </row>
    <row r="476">
      <c r="A476" s="55">
        <v>45236.0</v>
      </c>
      <c r="B476" s="39" t="s">
        <v>210</v>
      </c>
      <c r="C476" s="39" t="s">
        <v>173</v>
      </c>
      <c r="D476" s="39" t="s">
        <v>90</v>
      </c>
      <c r="E476" s="39" t="s">
        <v>84</v>
      </c>
      <c r="G476" s="39">
        <v>1.0</v>
      </c>
      <c r="H476" s="39">
        <v>2.0</v>
      </c>
    </row>
    <row r="477">
      <c r="A477" s="55">
        <v>45236.0</v>
      </c>
      <c r="B477" s="39" t="s">
        <v>210</v>
      </c>
      <c r="C477" s="39" t="s">
        <v>173</v>
      </c>
      <c r="D477" s="39" t="s">
        <v>53</v>
      </c>
      <c r="E477" s="39" t="s">
        <v>86</v>
      </c>
      <c r="G477" s="39">
        <v>1.0</v>
      </c>
      <c r="I477" s="39">
        <v>1.0</v>
      </c>
    </row>
    <row r="478">
      <c r="A478" s="55">
        <v>45236.0</v>
      </c>
      <c r="B478" s="39" t="s">
        <v>210</v>
      </c>
      <c r="C478" s="39" t="s">
        <v>173</v>
      </c>
      <c r="D478" s="39" t="s">
        <v>53</v>
      </c>
      <c r="E478" s="39" t="s">
        <v>87</v>
      </c>
      <c r="G478" s="39">
        <v>2.0</v>
      </c>
      <c r="H478" s="39">
        <v>1.0</v>
      </c>
    </row>
    <row r="479">
      <c r="A479" s="55">
        <v>45236.0</v>
      </c>
      <c r="B479" s="39" t="s">
        <v>210</v>
      </c>
      <c r="C479" s="39" t="s">
        <v>173</v>
      </c>
      <c r="D479" s="39" t="s">
        <v>53</v>
      </c>
      <c r="E479" s="39" t="s">
        <v>88</v>
      </c>
      <c r="I479" s="39">
        <v>3.0</v>
      </c>
    </row>
    <row r="480">
      <c r="A480" s="55">
        <v>45236.0</v>
      </c>
      <c r="B480" s="39" t="s">
        <v>210</v>
      </c>
      <c r="C480" s="39" t="s">
        <v>173</v>
      </c>
      <c r="D480" s="39" t="s">
        <v>53</v>
      </c>
      <c r="E480" s="39" t="s">
        <v>91</v>
      </c>
      <c r="G480" s="39">
        <v>1.0</v>
      </c>
      <c r="H480" s="39">
        <v>1.0</v>
      </c>
      <c r="I480" s="39">
        <v>1.0</v>
      </c>
    </row>
    <row r="481">
      <c r="A481" s="55">
        <v>45236.0</v>
      </c>
      <c r="B481" s="39" t="s">
        <v>210</v>
      </c>
      <c r="C481" s="39" t="s">
        <v>173</v>
      </c>
      <c r="D481" s="39" t="s">
        <v>53</v>
      </c>
      <c r="E481" s="39" t="s">
        <v>219</v>
      </c>
      <c r="I481" s="39">
        <v>1.0</v>
      </c>
    </row>
    <row r="482">
      <c r="A482" s="55">
        <v>45236.0</v>
      </c>
      <c r="B482" s="39" t="s">
        <v>210</v>
      </c>
      <c r="C482" s="39" t="s">
        <v>173</v>
      </c>
      <c r="D482" s="39" t="s">
        <v>53</v>
      </c>
      <c r="E482" s="39" t="s">
        <v>99</v>
      </c>
      <c r="G482" s="39">
        <v>3.0</v>
      </c>
    </row>
    <row r="483">
      <c r="A483" s="55">
        <v>45236.0</v>
      </c>
      <c r="B483" s="39" t="s">
        <v>210</v>
      </c>
      <c r="C483" s="39" t="s">
        <v>173</v>
      </c>
      <c r="D483" s="39" t="s">
        <v>53</v>
      </c>
      <c r="E483" s="39" t="s">
        <v>101</v>
      </c>
      <c r="F483" s="39">
        <v>1.0</v>
      </c>
    </row>
    <row r="484">
      <c r="A484" s="55">
        <v>45236.0</v>
      </c>
      <c r="B484" s="39" t="s">
        <v>210</v>
      </c>
      <c r="C484" s="39" t="s">
        <v>173</v>
      </c>
      <c r="D484" s="39" t="s">
        <v>53</v>
      </c>
      <c r="E484" s="39" t="s">
        <v>102</v>
      </c>
      <c r="G484" s="39">
        <v>1.0</v>
      </c>
      <c r="H484" s="39">
        <v>1.0</v>
      </c>
    </row>
    <row r="485">
      <c r="A485" s="55">
        <v>45236.0</v>
      </c>
      <c r="B485" s="39" t="s">
        <v>210</v>
      </c>
      <c r="C485" s="39" t="s">
        <v>173</v>
      </c>
      <c r="D485" s="39" t="s">
        <v>53</v>
      </c>
      <c r="E485" s="39" t="s">
        <v>106</v>
      </c>
      <c r="G485" s="39">
        <v>1.0</v>
      </c>
    </row>
    <row r="486">
      <c r="A486" s="55">
        <v>45236.0</v>
      </c>
      <c r="B486" s="39" t="s">
        <v>210</v>
      </c>
      <c r="C486" s="39" t="s">
        <v>173</v>
      </c>
      <c r="D486" s="39" t="s">
        <v>53</v>
      </c>
      <c r="E486" s="39" t="s">
        <v>109</v>
      </c>
      <c r="G486" s="39">
        <v>2.0</v>
      </c>
      <c r="H486" s="39">
        <v>2.0</v>
      </c>
    </row>
    <row r="487">
      <c r="A487" s="55">
        <v>45236.0</v>
      </c>
      <c r="B487" s="39" t="s">
        <v>210</v>
      </c>
      <c r="C487" s="39" t="s">
        <v>173</v>
      </c>
      <c r="D487" s="39" t="s">
        <v>53</v>
      </c>
      <c r="E487" s="39" t="s">
        <v>112</v>
      </c>
      <c r="G487" s="39">
        <v>3.0</v>
      </c>
      <c r="H487" s="39">
        <v>1.0</v>
      </c>
    </row>
    <row r="488">
      <c r="A488" s="55">
        <v>45236.0</v>
      </c>
      <c r="B488" s="39" t="s">
        <v>210</v>
      </c>
      <c r="C488" s="39" t="s">
        <v>173</v>
      </c>
      <c r="D488" s="39" t="s">
        <v>53</v>
      </c>
      <c r="E488" s="39" t="s">
        <v>115</v>
      </c>
      <c r="G488" s="39">
        <v>2.0</v>
      </c>
      <c r="H488" s="39">
        <v>1.0</v>
      </c>
    </row>
    <row r="489">
      <c r="A489" s="55">
        <v>45236.0</v>
      </c>
      <c r="B489" s="39" t="s">
        <v>210</v>
      </c>
      <c r="C489" s="39" t="s">
        <v>173</v>
      </c>
      <c r="D489" s="39" t="s">
        <v>53</v>
      </c>
      <c r="E489" s="39" t="s">
        <v>117</v>
      </c>
      <c r="G489" s="39">
        <v>1.0</v>
      </c>
    </row>
    <row r="490">
      <c r="A490" s="55">
        <v>45236.0</v>
      </c>
      <c r="B490" s="39" t="s">
        <v>210</v>
      </c>
      <c r="C490" s="39" t="s">
        <v>173</v>
      </c>
      <c r="D490" s="39" t="s">
        <v>53</v>
      </c>
      <c r="E490" s="39" t="s">
        <v>118</v>
      </c>
      <c r="H490" s="39">
        <v>2.0</v>
      </c>
    </row>
    <row r="491">
      <c r="A491" s="55">
        <v>45236.0</v>
      </c>
      <c r="B491" s="39" t="s">
        <v>210</v>
      </c>
      <c r="C491" s="39" t="s">
        <v>173</v>
      </c>
      <c r="D491" s="39" t="s">
        <v>19</v>
      </c>
      <c r="E491" s="39" t="s">
        <v>48</v>
      </c>
      <c r="F491" s="39">
        <v>2.0</v>
      </c>
      <c r="I491" s="39">
        <v>1.0</v>
      </c>
    </row>
    <row r="492">
      <c r="A492" s="55">
        <v>45236.0</v>
      </c>
      <c r="B492" s="39" t="s">
        <v>210</v>
      </c>
      <c r="C492" s="39" t="s">
        <v>173</v>
      </c>
      <c r="D492" s="39" t="s">
        <v>19</v>
      </c>
      <c r="E492" s="39" t="s">
        <v>42</v>
      </c>
      <c r="G492" s="39">
        <v>1.0</v>
      </c>
    </row>
    <row r="493">
      <c r="A493" s="55">
        <v>45236.0</v>
      </c>
      <c r="B493" s="39" t="s">
        <v>210</v>
      </c>
      <c r="C493" s="39" t="s">
        <v>173</v>
      </c>
      <c r="D493" s="39" t="s">
        <v>124</v>
      </c>
      <c r="E493" s="39" t="s">
        <v>128</v>
      </c>
      <c r="G493" s="39">
        <v>1.0</v>
      </c>
      <c r="H493" s="39">
        <v>2.0</v>
      </c>
    </row>
    <row r="494">
      <c r="A494" s="55">
        <v>45236.0</v>
      </c>
      <c r="B494" s="39" t="s">
        <v>210</v>
      </c>
      <c r="C494" s="39" t="s">
        <v>173</v>
      </c>
      <c r="D494" s="39" t="s">
        <v>124</v>
      </c>
      <c r="E494" s="39" t="s">
        <v>130</v>
      </c>
      <c r="F494" s="39">
        <v>4.0</v>
      </c>
    </row>
    <row r="495">
      <c r="A495" s="55">
        <v>45236.0</v>
      </c>
      <c r="B495" s="39" t="s">
        <v>210</v>
      </c>
      <c r="C495" s="39" t="s">
        <v>173</v>
      </c>
      <c r="D495" s="39" t="s">
        <v>124</v>
      </c>
      <c r="E495" s="39" t="s">
        <v>132</v>
      </c>
      <c r="G495" s="39">
        <v>3.0</v>
      </c>
      <c r="I495" s="39">
        <v>1.0</v>
      </c>
    </row>
    <row r="496">
      <c r="A496" s="55">
        <v>45236.0</v>
      </c>
      <c r="B496" s="39" t="s">
        <v>210</v>
      </c>
      <c r="C496" s="39" t="s">
        <v>173</v>
      </c>
      <c r="D496" s="39" t="s">
        <v>124</v>
      </c>
      <c r="E496" s="39" t="s">
        <v>134</v>
      </c>
      <c r="I496" s="39">
        <v>4.0</v>
      </c>
    </row>
    <row r="497">
      <c r="A497" s="55">
        <v>45236.0</v>
      </c>
      <c r="B497" s="39" t="s">
        <v>210</v>
      </c>
      <c r="C497" s="39" t="s">
        <v>173</v>
      </c>
      <c r="D497" s="39" t="s">
        <v>124</v>
      </c>
      <c r="E497" s="39" t="s">
        <v>201</v>
      </c>
      <c r="F497" s="39">
        <v>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6" t="s">
        <v>159</v>
      </c>
      <c r="B1" s="56" t="s">
        <v>248</v>
      </c>
      <c r="C1" s="56" t="s">
        <v>1</v>
      </c>
      <c r="D1" s="56" t="s">
        <v>266</v>
      </c>
      <c r="E1" s="56" t="s">
        <v>267</v>
      </c>
      <c r="F1" s="56" t="s">
        <v>268</v>
      </c>
    </row>
    <row r="2">
      <c r="A2" s="39" t="s">
        <v>269</v>
      </c>
      <c r="B2" s="39" t="s">
        <v>237</v>
      </c>
      <c r="C2" s="39" t="s">
        <v>138</v>
      </c>
      <c r="D2" s="39">
        <v>43.0</v>
      </c>
      <c r="E2" s="57">
        <v>51.0</v>
      </c>
      <c r="F2" s="58">
        <f t="shared" ref="F2:F16" si="1">D2/E2</f>
        <v>0.8431372549</v>
      </c>
    </row>
    <row r="3">
      <c r="A3" s="39" t="s">
        <v>269</v>
      </c>
      <c r="B3" s="39" t="s">
        <v>237</v>
      </c>
      <c r="C3" s="39" t="s">
        <v>139</v>
      </c>
      <c r="D3" s="39">
        <v>0.0</v>
      </c>
      <c r="E3" s="57">
        <v>16.0</v>
      </c>
      <c r="F3" s="58">
        <f t="shared" si="1"/>
        <v>0</v>
      </c>
    </row>
    <row r="4">
      <c r="A4" s="39" t="s">
        <v>269</v>
      </c>
      <c r="B4" s="39" t="s">
        <v>237</v>
      </c>
      <c r="C4" s="39" t="s">
        <v>141</v>
      </c>
      <c r="D4" s="39">
        <v>44.0</v>
      </c>
      <c r="E4" s="57">
        <v>44.0</v>
      </c>
      <c r="F4" s="58">
        <f t="shared" si="1"/>
        <v>1</v>
      </c>
    </row>
    <row r="5">
      <c r="A5" s="39" t="s">
        <v>269</v>
      </c>
      <c r="B5" s="39" t="s">
        <v>237</v>
      </c>
      <c r="C5" s="39" t="s">
        <v>143</v>
      </c>
      <c r="D5" s="39">
        <v>57.0</v>
      </c>
      <c r="E5" s="57">
        <v>66.0</v>
      </c>
      <c r="F5" s="58">
        <f t="shared" si="1"/>
        <v>0.8636363636</v>
      </c>
    </row>
    <row r="6">
      <c r="A6" s="39" t="s">
        <v>269</v>
      </c>
      <c r="B6" s="39" t="s">
        <v>237</v>
      </c>
      <c r="C6" s="39" t="s">
        <v>144</v>
      </c>
      <c r="D6" s="39">
        <v>17.0</v>
      </c>
      <c r="E6" s="57">
        <v>61.0</v>
      </c>
      <c r="F6" s="58">
        <f t="shared" si="1"/>
        <v>0.2786885246</v>
      </c>
    </row>
    <row r="7">
      <c r="A7" s="39" t="s">
        <v>269</v>
      </c>
      <c r="B7" s="39" t="s">
        <v>237</v>
      </c>
      <c r="C7" s="39" t="s">
        <v>145</v>
      </c>
      <c r="D7" s="39">
        <v>46.0</v>
      </c>
      <c r="E7" s="57">
        <v>46.0</v>
      </c>
      <c r="F7" s="58">
        <f t="shared" si="1"/>
        <v>1</v>
      </c>
    </row>
    <row r="8">
      <c r="A8" s="39" t="s">
        <v>269</v>
      </c>
      <c r="B8" s="39" t="s">
        <v>237</v>
      </c>
      <c r="C8" s="39" t="s">
        <v>146</v>
      </c>
      <c r="D8" s="39">
        <v>21.0</v>
      </c>
      <c r="E8" s="57">
        <v>21.0</v>
      </c>
      <c r="F8" s="58">
        <f t="shared" si="1"/>
        <v>1</v>
      </c>
    </row>
    <row r="9">
      <c r="A9" s="39" t="s">
        <v>269</v>
      </c>
      <c r="B9" s="39" t="s">
        <v>237</v>
      </c>
      <c r="C9" s="39" t="s">
        <v>147</v>
      </c>
      <c r="D9" s="39">
        <v>21.0</v>
      </c>
      <c r="E9" s="57">
        <v>21.0</v>
      </c>
      <c r="F9" s="58">
        <f t="shared" si="1"/>
        <v>1</v>
      </c>
    </row>
    <row r="10">
      <c r="A10" s="39" t="s">
        <v>269</v>
      </c>
      <c r="B10" s="39" t="s">
        <v>237</v>
      </c>
      <c r="C10" s="39" t="s">
        <v>148</v>
      </c>
      <c r="D10" s="39">
        <v>10.0</v>
      </c>
      <c r="E10" s="57">
        <v>10.0</v>
      </c>
      <c r="F10" s="58">
        <f t="shared" si="1"/>
        <v>1</v>
      </c>
    </row>
    <row r="11">
      <c r="A11" s="39" t="s">
        <v>269</v>
      </c>
      <c r="B11" s="39" t="s">
        <v>237</v>
      </c>
      <c r="C11" s="39" t="s">
        <v>149</v>
      </c>
      <c r="D11" s="39">
        <v>28.0</v>
      </c>
      <c r="E11" s="57">
        <v>28.0</v>
      </c>
      <c r="F11" s="58">
        <f t="shared" si="1"/>
        <v>1</v>
      </c>
    </row>
    <row r="12">
      <c r="A12" s="39" t="s">
        <v>269</v>
      </c>
      <c r="B12" s="39" t="s">
        <v>237</v>
      </c>
      <c r="C12" s="39" t="s">
        <v>150</v>
      </c>
      <c r="D12" s="39">
        <v>10.0</v>
      </c>
      <c r="E12" s="57">
        <v>11.0</v>
      </c>
      <c r="F12" s="58">
        <f t="shared" si="1"/>
        <v>0.9090909091</v>
      </c>
    </row>
    <row r="13">
      <c r="A13" s="39" t="s">
        <v>269</v>
      </c>
      <c r="B13" s="39" t="s">
        <v>237</v>
      </c>
      <c r="C13" s="39" t="s">
        <v>151</v>
      </c>
      <c r="D13" s="39">
        <v>52.0</v>
      </c>
      <c r="E13" s="57">
        <v>52.0</v>
      </c>
      <c r="F13" s="58">
        <f t="shared" si="1"/>
        <v>1</v>
      </c>
    </row>
    <row r="14">
      <c r="A14" s="39" t="s">
        <v>269</v>
      </c>
      <c r="B14" s="39" t="s">
        <v>237</v>
      </c>
      <c r="C14" s="39" t="s">
        <v>156</v>
      </c>
      <c r="D14" s="39">
        <v>49.0</v>
      </c>
      <c r="E14" s="57">
        <v>49.0</v>
      </c>
      <c r="F14" s="58">
        <f t="shared" si="1"/>
        <v>1</v>
      </c>
    </row>
    <row r="15">
      <c r="A15" s="39" t="s">
        <v>269</v>
      </c>
      <c r="B15" s="39" t="s">
        <v>237</v>
      </c>
      <c r="C15" s="39" t="s">
        <v>157</v>
      </c>
      <c r="D15" s="39">
        <v>28.0</v>
      </c>
      <c r="E15" s="57">
        <v>28.0</v>
      </c>
      <c r="F15" s="58">
        <f t="shared" si="1"/>
        <v>1</v>
      </c>
    </row>
    <row r="16">
      <c r="A16" s="39" t="s">
        <v>269</v>
      </c>
      <c r="B16" s="39" t="s">
        <v>237</v>
      </c>
      <c r="C16" s="39" t="s">
        <v>158</v>
      </c>
      <c r="D16" s="39">
        <v>25.0</v>
      </c>
      <c r="E16" s="57">
        <v>49.0</v>
      </c>
      <c r="F16" s="58">
        <f t="shared" si="1"/>
        <v>0.5102040816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2" t="s">
        <v>159</v>
      </c>
      <c r="B1" s="12" t="s">
        <v>161</v>
      </c>
      <c r="C1" s="12" t="s">
        <v>270</v>
      </c>
      <c r="D1" s="12" t="s">
        <v>271</v>
      </c>
      <c r="E1" s="59" t="s">
        <v>272</v>
      </c>
      <c r="F1" s="12" t="s">
        <v>166</v>
      </c>
      <c r="G1" s="12" t="s">
        <v>273</v>
      </c>
      <c r="H1" s="12" t="s">
        <v>274</v>
      </c>
      <c r="I1" s="12" t="s">
        <v>275</v>
      </c>
      <c r="J1" s="12" t="s">
        <v>276</v>
      </c>
      <c r="K1" s="12" t="s">
        <v>277</v>
      </c>
      <c r="L1" s="12" t="s">
        <v>278</v>
      </c>
      <c r="M1" s="60" t="s">
        <v>167</v>
      </c>
      <c r="N1" s="61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>
      <c r="A2" s="62">
        <v>44865.0</v>
      </c>
      <c r="B2" s="31" t="s">
        <v>279</v>
      </c>
      <c r="C2" s="14" t="s">
        <v>280</v>
      </c>
      <c r="D2" s="15">
        <v>24.0</v>
      </c>
      <c r="E2" s="63">
        <v>3.0</v>
      </c>
      <c r="F2" s="14" t="s">
        <v>281</v>
      </c>
      <c r="G2" s="14" t="s">
        <v>282</v>
      </c>
      <c r="H2" s="15">
        <v>1.0</v>
      </c>
      <c r="I2" s="15">
        <v>82.0</v>
      </c>
      <c r="J2" s="14"/>
      <c r="K2" s="14"/>
      <c r="L2" s="14" t="s">
        <v>283</v>
      </c>
      <c r="M2" s="61"/>
      <c r="N2" s="61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>
      <c r="A3" s="62">
        <v>44897.0</v>
      </c>
      <c r="B3" s="14" t="s">
        <v>77</v>
      </c>
      <c r="C3" s="14" t="s">
        <v>284</v>
      </c>
      <c r="D3" s="15">
        <v>61.0</v>
      </c>
      <c r="E3" s="63">
        <v>7.0</v>
      </c>
      <c r="F3" s="14" t="s">
        <v>281</v>
      </c>
      <c r="G3" s="14" t="s">
        <v>282</v>
      </c>
      <c r="H3" s="15">
        <v>1.0</v>
      </c>
      <c r="I3" s="15">
        <v>108.0</v>
      </c>
      <c r="J3" s="31" t="s">
        <v>285</v>
      </c>
      <c r="K3" s="14"/>
      <c r="L3" s="14" t="s">
        <v>283</v>
      </c>
      <c r="M3" s="61"/>
      <c r="N3" s="61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>
      <c r="A4" s="62">
        <v>44928.0</v>
      </c>
      <c r="B4" s="14" t="s">
        <v>140</v>
      </c>
      <c r="C4" s="31" t="s">
        <v>286</v>
      </c>
      <c r="D4" s="15">
        <f>41+13</f>
        <v>54</v>
      </c>
      <c r="E4" s="63">
        <v>7.0</v>
      </c>
      <c r="F4" s="14" t="s">
        <v>281</v>
      </c>
      <c r="G4" s="14" t="s">
        <v>282</v>
      </c>
      <c r="H4" s="15">
        <v>1.0</v>
      </c>
      <c r="I4" s="15">
        <v>115.0</v>
      </c>
      <c r="J4" s="14"/>
      <c r="K4" s="27" t="s">
        <v>287</v>
      </c>
      <c r="L4" s="14" t="s">
        <v>283</v>
      </c>
      <c r="M4" s="61"/>
      <c r="N4" s="61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>
      <c r="A5" s="62">
        <v>44746.0</v>
      </c>
      <c r="B5" s="14" t="s">
        <v>140</v>
      </c>
      <c r="C5" s="14" t="s">
        <v>288</v>
      </c>
      <c r="D5" s="15">
        <v>60.0</v>
      </c>
      <c r="E5" s="63">
        <v>6.0</v>
      </c>
      <c r="F5" s="14" t="s">
        <v>281</v>
      </c>
      <c r="G5" s="14" t="s">
        <v>282</v>
      </c>
      <c r="H5" s="15">
        <v>1.0</v>
      </c>
      <c r="I5" s="15">
        <v>50.0</v>
      </c>
      <c r="J5" s="14"/>
      <c r="K5" s="14"/>
      <c r="L5" s="14" t="s">
        <v>283</v>
      </c>
      <c r="M5" s="61"/>
      <c r="N5" s="61"/>
      <c r="O5" s="64" t="str">
        <f>#REF!/#REF!</f>
        <v>#REF!</v>
      </c>
      <c r="P5" s="19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>
      <c r="A6" s="65">
        <v>44865.0</v>
      </c>
      <c r="B6" s="12" t="s">
        <v>279</v>
      </c>
      <c r="C6" s="12" t="s">
        <v>289</v>
      </c>
      <c r="D6" s="66">
        <v>25.0</v>
      </c>
      <c r="E6" s="67">
        <v>5.0</v>
      </c>
      <c r="F6" s="68" t="s">
        <v>281</v>
      </c>
      <c r="G6" s="68" t="s">
        <v>282</v>
      </c>
      <c r="H6" s="66">
        <v>1.0</v>
      </c>
      <c r="I6" s="66">
        <v>85.0</v>
      </c>
      <c r="J6" s="46"/>
      <c r="K6" s="69" t="s">
        <v>290</v>
      </c>
      <c r="L6" s="68" t="s">
        <v>283</v>
      </c>
      <c r="M6" s="70"/>
      <c r="N6" s="70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</row>
    <row r="7">
      <c r="A7" s="62">
        <v>44869.0</v>
      </c>
      <c r="B7" s="14" t="s">
        <v>140</v>
      </c>
      <c r="C7" s="14" t="s">
        <v>291</v>
      </c>
      <c r="D7" s="15">
        <v>150.0</v>
      </c>
      <c r="E7" s="63">
        <v>3.0</v>
      </c>
      <c r="F7" s="14" t="s">
        <v>281</v>
      </c>
      <c r="G7" s="31" t="s">
        <v>292</v>
      </c>
      <c r="H7" s="15">
        <v>1.0</v>
      </c>
      <c r="I7" s="15" t="s">
        <v>293</v>
      </c>
      <c r="J7" s="28"/>
      <c r="K7" s="14"/>
      <c r="L7" s="14" t="s">
        <v>283</v>
      </c>
      <c r="M7" s="61"/>
      <c r="N7" s="61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>
      <c r="A8" s="62">
        <v>44897.0</v>
      </c>
      <c r="B8" s="14" t="s">
        <v>77</v>
      </c>
      <c r="C8" s="14" t="s">
        <v>294</v>
      </c>
      <c r="D8" s="15">
        <f>56+30</f>
        <v>86</v>
      </c>
      <c r="E8" s="63">
        <v>11.0</v>
      </c>
      <c r="F8" s="14" t="s">
        <v>281</v>
      </c>
      <c r="G8" s="14" t="s">
        <v>282</v>
      </c>
      <c r="H8" s="15">
        <v>1.0</v>
      </c>
      <c r="I8" s="15">
        <v>104.0</v>
      </c>
      <c r="J8" s="31" t="s">
        <v>285</v>
      </c>
      <c r="K8" s="14"/>
      <c r="L8" s="14" t="s">
        <v>283</v>
      </c>
      <c r="M8" s="61"/>
      <c r="N8" s="61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>
      <c r="A9" s="62">
        <v>44942.0</v>
      </c>
      <c r="B9" s="31" t="s">
        <v>279</v>
      </c>
      <c r="C9" s="14" t="s">
        <v>295</v>
      </c>
      <c r="D9" s="15">
        <v>93.0</v>
      </c>
      <c r="E9" s="63">
        <v>8.0</v>
      </c>
      <c r="F9" s="14" t="s">
        <v>281</v>
      </c>
      <c r="G9" s="14" t="s">
        <v>282</v>
      </c>
      <c r="H9" s="15">
        <v>1.0</v>
      </c>
      <c r="I9" s="15">
        <v>126.0</v>
      </c>
      <c r="J9" s="14"/>
      <c r="K9" s="14"/>
      <c r="L9" s="14" t="s">
        <v>283</v>
      </c>
      <c r="M9" s="61"/>
      <c r="N9" s="61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>
      <c r="A10" s="62">
        <v>44960.0</v>
      </c>
      <c r="B10" s="14" t="s">
        <v>77</v>
      </c>
      <c r="C10" s="14" t="s">
        <v>296</v>
      </c>
      <c r="D10" s="15">
        <v>77.0</v>
      </c>
      <c r="E10" s="63">
        <v>6.0</v>
      </c>
      <c r="F10" s="14" t="s">
        <v>281</v>
      </c>
      <c r="G10" s="14" t="s">
        <v>282</v>
      </c>
      <c r="H10" s="15">
        <v>1.0</v>
      </c>
      <c r="I10" s="15">
        <v>132.0</v>
      </c>
      <c r="J10" s="14"/>
      <c r="K10" s="14"/>
      <c r="L10" s="14" t="s">
        <v>283</v>
      </c>
      <c r="M10" s="61"/>
      <c r="N10" s="61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>
      <c r="A11" s="62">
        <v>44865.0</v>
      </c>
      <c r="B11" s="31" t="s">
        <v>279</v>
      </c>
      <c r="C11" s="14" t="s">
        <v>297</v>
      </c>
      <c r="D11" s="15">
        <v>30.0</v>
      </c>
      <c r="E11" s="63">
        <v>5.0</v>
      </c>
      <c r="F11" s="14" t="s">
        <v>281</v>
      </c>
      <c r="G11" s="14" t="s">
        <v>282</v>
      </c>
      <c r="H11" s="15">
        <v>1.0</v>
      </c>
      <c r="I11" s="15">
        <v>84.0</v>
      </c>
      <c r="J11" s="14"/>
      <c r="K11" s="14"/>
      <c r="L11" s="14" t="s">
        <v>283</v>
      </c>
      <c r="M11" s="61"/>
      <c r="N11" s="61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>
      <c r="A12" s="62">
        <v>44897.0</v>
      </c>
      <c r="B12" s="14" t="s">
        <v>77</v>
      </c>
      <c r="C12" s="14" t="s">
        <v>298</v>
      </c>
      <c r="D12" s="15">
        <v>77.0</v>
      </c>
      <c r="E12" s="63">
        <v>6.0</v>
      </c>
      <c r="F12" s="14" t="s">
        <v>281</v>
      </c>
      <c r="G12" s="14" t="s">
        <v>282</v>
      </c>
      <c r="H12" s="15">
        <v>1.0</v>
      </c>
      <c r="I12" s="15">
        <v>106.0</v>
      </c>
      <c r="J12" s="14"/>
      <c r="K12" s="14"/>
      <c r="L12" s="14" t="s">
        <v>283</v>
      </c>
      <c r="M12" s="61"/>
      <c r="N12" s="61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>
      <c r="A13" s="62">
        <v>44928.0</v>
      </c>
      <c r="B13" s="14" t="s">
        <v>140</v>
      </c>
      <c r="C13" s="14" t="s">
        <v>299</v>
      </c>
      <c r="D13" s="15">
        <v>63.0</v>
      </c>
      <c r="E13" s="63">
        <v>5.0</v>
      </c>
      <c r="F13" s="14" t="s">
        <v>281</v>
      </c>
      <c r="G13" s="14" t="s">
        <v>282</v>
      </c>
      <c r="H13" s="15">
        <v>1.0</v>
      </c>
      <c r="I13" s="15">
        <v>117.0</v>
      </c>
      <c r="J13" s="14"/>
      <c r="K13" s="14"/>
      <c r="L13" s="14" t="s">
        <v>283</v>
      </c>
      <c r="M13" s="61"/>
      <c r="N13" s="61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>
      <c r="A14" s="62">
        <v>44942.0</v>
      </c>
      <c r="B14" s="31" t="s">
        <v>279</v>
      </c>
      <c r="C14" s="14" t="s">
        <v>300</v>
      </c>
      <c r="D14" s="15">
        <v>60.0</v>
      </c>
      <c r="E14" s="63">
        <v>4.0</v>
      </c>
      <c r="F14" s="14" t="s">
        <v>281</v>
      </c>
      <c r="G14" s="14" t="s">
        <v>282</v>
      </c>
      <c r="H14" s="15">
        <v>1.0</v>
      </c>
      <c r="I14" s="15">
        <v>127.0</v>
      </c>
      <c r="J14" s="14"/>
      <c r="K14" s="14"/>
      <c r="L14" s="14" t="s">
        <v>283</v>
      </c>
      <c r="M14" s="61"/>
      <c r="N14" s="61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>
      <c r="A15" s="62">
        <v>44745.0</v>
      </c>
      <c r="B15" s="14" t="s">
        <v>77</v>
      </c>
      <c r="C15" s="14" t="s">
        <v>301</v>
      </c>
      <c r="D15" s="15">
        <v>30.0</v>
      </c>
      <c r="E15" s="63">
        <v>3.0</v>
      </c>
      <c r="F15" s="14" t="s">
        <v>281</v>
      </c>
      <c r="G15" s="14" t="s">
        <v>282</v>
      </c>
      <c r="H15" s="15">
        <v>1.0</v>
      </c>
      <c r="I15" s="15">
        <v>28.0</v>
      </c>
      <c r="J15" s="14"/>
      <c r="K15" s="14"/>
      <c r="L15" s="14" t="s">
        <v>283</v>
      </c>
      <c r="M15" s="61"/>
      <c r="N15" s="61"/>
      <c r="O15" s="14"/>
      <c r="P15" s="19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>
      <c r="A16" s="62">
        <v>44942.0</v>
      </c>
      <c r="B16" s="31" t="s">
        <v>279</v>
      </c>
      <c r="C16" s="14" t="s">
        <v>302</v>
      </c>
      <c r="D16" s="15">
        <v>127.0</v>
      </c>
      <c r="E16" s="63">
        <v>6.0</v>
      </c>
      <c r="F16" s="14" t="s">
        <v>281</v>
      </c>
      <c r="G16" s="14" t="s">
        <v>282</v>
      </c>
      <c r="H16" s="15">
        <v>1.0</v>
      </c>
      <c r="I16" s="15">
        <v>130.0</v>
      </c>
      <c r="J16" s="14"/>
      <c r="K16" s="14"/>
      <c r="L16" s="14" t="s">
        <v>283</v>
      </c>
      <c r="M16" s="61"/>
      <c r="N16" s="61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>
      <c r="A17" s="62">
        <v>44960.0</v>
      </c>
      <c r="B17" s="14" t="s">
        <v>77</v>
      </c>
      <c r="C17" s="14" t="s">
        <v>303</v>
      </c>
      <c r="D17" s="15">
        <v>72.0</v>
      </c>
      <c r="E17" s="63">
        <v>5.0</v>
      </c>
      <c r="F17" s="14" t="s">
        <v>281</v>
      </c>
      <c r="G17" s="14" t="s">
        <v>282</v>
      </c>
      <c r="H17" s="15">
        <v>1.0</v>
      </c>
      <c r="I17" s="15">
        <v>136.0</v>
      </c>
      <c r="J17" s="14"/>
      <c r="K17" s="14"/>
      <c r="L17" s="14" t="s">
        <v>283</v>
      </c>
      <c r="M17" s="61"/>
      <c r="N17" s="61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>
      <c r="A18" s="62">
        <v>44972.0</v>
      </c>
      <c r="B18" s="14" t="s">
        <v>140</v>
      </c>
      <c r="C18" s="14" t="s">
        <v>304</v>
      </c>
      <c r="D18" s="15">
        <v>50.0</v>
      </c>
      <c r="E18" s="63">
        <v>4.0</v>
      </c>
      <c r="F18" s="14" t="s">
        <v>281</v>
      </c>
      <c r="G18" s="14" t="s">
        <v>282</v>
      </c>
      <c r="H18" s="15">
        <v>1.0</v>
      </c>
      <c r="I18" s="15">
        <v>140.0</v>
      </c>
      <c r="J18" s="14"/>
      <c r="K18" s="14"/>
      <c r="L18" s="14" t="s">
        <v>283</v>
      </c>
      <c r="M18" s="61"/>
      <c r="N18" s="61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>
      <c r="A19" s="62">
        <v>44972.0</v>
      </c>
      <c r="B19" s="14" t="s">
        <v>140</v>
      </c>
      <c r="C19" s="14" t="s">
        <v>305</v>
      </c>
      <c r="D19" s="15">
        <v>50.0</v>
      </c>
      <c r="E19" s="63">
        <v>6.0</v>
      </c>
      <c r="F19" s="14" t="s">
        <v>281</v>
      </c>
      <c r="G19" s="14" t="s">
        <v>282</v>
      </c>
      <c r="H19" s="15">
        <v>1.0</v>
      </c>
      <c r="I19" s="15">
        <v>141.0</v>
      </c>
      <c r="J19" s="14"/>
      <c r="K19" s="14"/>
      <c r="L19" s="14" t="s">
        <v>283</v>
      </c>
      <c r="M19" s="61"/>
      <c r="N19" s="61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>
      <c r="A20" s="62">
        <v>44865.0</v>
      </c>
      <c r="B20" s="31" t="s">
        <v>279</v>
      </c>
      <c r="C20" s="14" t="s">
        <v>306</v>
      </c>
      <c r="D20" s="15">
        <v>18.0</v>
      </c>
      <c r="E20" s="71">
        <v>2.0</v>
      </c>
      <c r="F20" s="14" t="s">
        <v>281</v>
      </c>
      <c r="G20" s="14" t="s">
        <v>282</v>
      </c>
      <c r="H20" s="15">
        <v>1.0</v>
      </c>
      <c r="I20" s="15">
        <v>83.0</v>
      </c>
      <c r="J20" s="14"/>
      <c r="K20" s="14"/>
      <c r="L20" s="14" t="s">
        <v>283</v>
      </c>
      <c r="M20" s="61"/>
      <c r="N20" s="61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>
      <c r="A21" s="62">
        <v>44897.0</v>
      </c>
      <c r="B21" s="14" t="s">
        <v>77</v>
      </c>
      <c r="C21" s="14" t="s">
        <v>307</v>
      </c>
      <c r="D21" s="15">
        <v>23.0</v>
      </c>
      <c r="E21" s="63">
        <v>1.0</v>
      </c>
      <c r="F21" s="14" t="s">
        <v>281</v>
      </c>
      <c r="G21" s="14" t="s">
        <v>282</v>
      </c>
      <c r="H21" s="15">
        <v>1.0</v>
      </c>
      <c r="I21" s="15">
        <v>105.0</v>
      </c>
      <c r="J21" s="72" t="s">
        <v>285</v>
      </c>
      <c r="K21" s="14"/>
      <c r="L21" s="14" t="s">
        <v>283</v>
      </c>
      <c r="M21" s="61"/>
      <c r="N21" s="61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>
      <c r="A22" s="62">
        <v>44928.0</v>
      </c>
      <c r="B22" s="14" t="s">
        <v>140</v>
      </c>
      <c r="C22" s="14" t="s">
        <v>308</v>
      </c>
      <c r="D22" s="15">
        <f>62+63</f>
        <v>125</v>
      </c>
      <c r="E22" s="63">
        <v>3.0</v>
      </c>
      <c r="F22" s="14" t="s">
        <v>281</v>
      </c>
      <c r="G22" s="14" t="s">
        <v>282</v>
      </c>
      <c r="H22" s="15">
        <v>1.0</v>
      </c>
      <c r="I22" s="15">
        <v>116.0</v>
      </c>
      <c r="J22" s="14"/>
      <c r="K22" s="14"/>
      <c r="L22" s="14" t="s">
        <v>283</v>
      </c>
      <c r="M22" s="61"/>
      <c r="N22" s="61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>
      <c r="A23" s="62">
        <v>44897.0</v>
      </c>
      <c r="B23" s="14" t="s">
        <v>77</v>
      </c>
      <c r="C23" s="14" t="s">
        <v>309</v>
      </c>
      <c r="D23" s="15">
        <v>43.0</v>
      </c>
      <c r="E23" s="63">
        <v>3.0</v>
      </c>
      <c r="F23" s="14" t="s">
        <v>281</v>
      </c>
      <c r="G23" s="14" t="s">
        <v>282</v>
      </c>
      <c r="H23" s="15">
        <v>1.0</v>
      </c>
      <c r="I23" s="15">
        <v>110.0</v>
      </c>
      <c r="J23" s="14"/>
      <c r="K23" s="14"/>
      <c r="L23" s="14" t="s">
        <v>283</v>
      </c>
      <c r="M23" s="61"/>
      <c r="N23" s="61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>
      <c r="A24" s="62">
        <v>44928.0</v>
      </c>
      <c r="B24" s="14" t="s">
        <v>140</v>
      </c>
      <c r="C24" s="14" t="s">
        <v>310</v>
      </c>
      <c r="D24" s="15">
        <v>35.0</v>
      </c>
      <c r="E24" s="63">
        <v>3.0</v>
      </c>
      <c r="F24" s="14" t="s">
        <v>281</v>
      </c>
      <c r="G24" s="14" t="s">
        <v>282</v>
      </c>
      <c r="H24" s="15">
        <v>1.0</v>
      </c>
      <c r="I24" s="15">
        <v>112.0</v>
      </c>
      <c r="J24" s="14"/>
      <c r="K24" s="14"/>
      <c r="L24" s="14" t="s">
        <v>283</v>
      </c>
      <c r="M24" s="61"/>
      <c r="N24" s="61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>
      <c r="A25" s="62">
        <v>44960.0</v>
      </c>
      <c r="B25" s="14" t="s">
        <v>77</v>
      </c>
      <c r="C25" s="14" t="s">
        <v>311</v>
      </c>
      <c r="D25" s="15">
        <v>123.0</v>
      </c>
      <c r="E25" s="63">
        <v>9.0</v>
      </c>
      <c r="F25" s="14" t="s">
        <v>281</v>
      </c>
      <c r="G25" s="14" t="s">
        <v>282</v>
      </c>
      <c r="H25" s="15">
        <v>1.0</v>
      </c>
      <c r="I25" s="15">
        <v>131.0</v>
      </c>
      <c r="J25" s="14"/>
      <c r="K25" s="14"/>
      <c r="L25" s="14" t="s">
        <v>283</v>
      </c>
      <c r="M25" s="61"/>
      <c r="N25" s="61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>
      <c r="A26" s="62">
        <v>44897.0</v>
      </c>
      <c r="B26" s="14" t="s">
        <v>77</v>
      </c>
      <c r="C26" s="14" t="s">
        <v>312</v>
      </c>
      <c r="D26" s="15">
        <v>92.0</v>
      </c>
      <c r="E26" s="63">
        <v>6.0</v>
      </c>
      <c r="F26" s="14" t="s">
        <v>281</v>
      </c>
      <c r="G26" s="14" t="s">
        <v>282</v>
      </c>
      <c r="H26" s="15">
        <v>1.0</v>
      </c>
      <c r="I26" s="15">
        <v>109.0</v>
      </c>
      <c r="J26" s="14"/>
      <c r="K26" s="14"/>
      <c r="L26" s="14" t="s">
        <v>283</v>
      </c>
      <c r="M26" s="61"/>
      <c r="N26" s="61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>
      <c r="A27" s="62">
        <v>44928.0</v>
      </c>
      <c r="B27" s="14" t="s">
        <v>140</v>
      </c>
      <c r="C27" s="14" t="s">
        <v>313</v>
      </c>
      <c r="D27" s="15">
        <v>65.0</v>
      </c>
      <c r="E27" s="63">
        <v>4.0</v>
      </c>
      <c r="F27" s="14" t="s">
        <v>281</v>
      </c>
      <c r="G27" s="14" t="s">
        <v>282</v>
      </c>
      <c r="H27" s="15">
        <v>1.0</v>
      </c>
      <c r="I27" s="15">
        <v>113.0</v>
      </c>
      <c r="J27" s="14"/>
      <c r="K27" s="14"/>
      <c r="L27" s="14" t="s">
        <v>283</v>
      </c>
      <c r="M27" s="61"/>
      <c r="N27" s="61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>
      <c r="A28" s="62">
        <v>44939.0</v>
      </c>
      <c r="B28" s="14" t="s">
        <v>77</v>
      </c>
      <c r="C28" s="14" t="s">
        <v>314</v>
      </c>
      <c r="D28" s="15">
        <v>81.0</v>
      </c>
      <c r="E28" s="63">
        <v>4.0</v>
      </c>
      <c r="F28" s="14" t="s">
        <v>281</v>
      </c>
      <c r="G28" s="14" t="s">
        <v>282</v>
      </c>
      <c r="H28" s="15">
        <v>1.0</v>
      </c>
      <c r="I28" s="15">
        <v>122.0</v>
      </c>
      <c r="J28" s="14"/>
      <c r="K28" s="14"/>
      <c r="L28" s="14" t="s">
        <v>283</v>
      </c>
      <c r="M28" s="61"/>
      <c r="N28" s="61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>
      <c r="A29" s="62">
        <v>44942.0</v>
      </c>
      <c r="B29" s="31" t="s">
        <v>279</v>
      </c>
      <c r="C29" s="14" t="s">
        <v>315</v>
      </c>
      <c r="D29" s="15">
        <v>91.0</v>
      </c>
      <c r="E29" s="63">
        <v>5.0</v>
      </c>
      <c r="F29" s="14" t="s">
        <v>281</v>
      </c>
      <c r="G29" s="14" t="s">
        <v>282</v>
      </c>
      <c r="H29" s="15">
        <v>1.0</v>
      </c>
      <c r="I29" s="15">
        <v>128.0</v>
      </c>
      <c r="J29" s="14"/>
      <c r="K29" s="14"/>
      <c r="L29" s="14" t="s">
        <v>283</v>
      </c>
      <c r="M29" s="61"/>
      <c r="N29" s="61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>
      <c r="A30" s="62">
        <v>44865.0</v>
      </c>
      <c r="B30" s="31" t="s">
        <v>279</v>
      </c>
      <c r="C30" s="14" t="s">
        <v>316</v>
      </c>
      <c r="D30" s="15">
        <v>70.0</v>
      </c>
      <c r="E30" s="63">
        <v>7.0</v>
      </c>
      <c r="F30" s="14" t="s">
        <v>281</v>
      </c>
      <c r="G30" s="14" t="s">
        <v>282</v>
      </c>
      <c r="H30" s="15">
        <v>1.0</v>
      </c>
      <c r="I30" s="15">
        <v>81.0</v>
      </c>
      <c r="J30" s="14"/>
      <c r="K30" s="14"/>
      <c r="L30" s="14" t="s">
        <v>283</v>
      </c>
      <c r="M30" s="61"/>
      <c r="N30" s="61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>
      <c r="A31" s="62">
        <v>44865.0</v>
      </c>
      <c r="B31" s="14" t="s">
        <v>140</v>
      </c>
      <c r="C31" s="14" t="s">
        <v>317</v>
      </c>
      <c r="D31" s="15">
        <v>15.0</v>
      </c>
      <c r="E31" s="63">
        <v>1.0</v>
      </c>
      <c r="F31" s="14" t="s">
        <v>281</v>
      </c>
      <c r="G31" s="14" t="s">
        <v>282</v>
      </c>
      <c r="H31" s="15">
        <v>1.0</v>
      </c>
      <c r="I31" s="15">
        <v>91.0</v>
      </c>
      <c r="J31" s="14"/>
      <c r="K31" s="14"/>
      <c r="L31" s="14" t="s">
        <v>283</v>
      </c>
      <c r="M31" s="61"/>
      <c r="N31" s="61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>
      <c r="A32" s="62">
        <v>44897.0</v>
      </c>
      <c r="B32" s="14" t="s">
        <v>77</v>
      </c>
      <c r="C32" s="14" t="s">
        <v>318</v>
      </c>
      <c r="D32" s="15">
        <v>52.0</v>
      </c>
      <c r="E32" s="63">
        <v>4.0</v>
      </c>
      <c r="F32" s="14" t="s">
        <v>281</v>
      </c>
      <c r="G32" s="14" t="s">
        <v>282</v>
      </c>
      <c r="H32" s="15">
        <v>1.0</v>
      </c>
      <c r="I32" s="15">
        <v>107.0</v>
      </c>
      <c r="J32" s="72" t="s">
        <v>285</v>
      </c>
      <c r="K32" s="14"/>
      <c r="L32" s="14" t="s">
        <v>283</v>
      </c>
      <c r="M32" s="61"/>
      <c r="N32" s="61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>
      <c r="A33" s="62">
        <v>44928.0</v>
      </c>
      <c r="B33" s="14" t="s">
        <v>140</v>
      </c>
      <c r="C33" s="14" t="s">
        <v>319</v>
      </c>
      <c r="D33" s="15">
        <f>94+37</f>
        <v>131</v>
      </c>
      <c r="E33" s="63">
        <v>6.0</v>
      </c>
      <c r="F33" s="14" t="s">
        <v>281</v>
      </c>
      <c r="G33" s="14" t="s">
        <v>282</v>
      </c>
      <c r="H33" s="15">
        <v>1.0</v>
      </c>
      <c r="I33" s="15">
        <v>114.0</v>
      </c>
      <c r="J33" s="14"/>
      <c r="K33" s="14"/>
      <c r="L33" s="14" t="s">
        <v>283</v>
      </c>
      <c r="M33" s="61"/>
      <c r="N33" s="61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>
      <c r="A34" s="62">
        <v>44939.0</v>
      </c>
      <c r="B34" s="14" t="s">
        <v>77</v>
      </c>
      <c r="C34" s="14" t="s">
        <v>320</v>
      </c>
      <c r="D34" s="15">
        <v>42.0</v>
      </c>
      <c r="E34" s="63">
        <v>3.0</v>
      </c>
      <c r="F34" s="14" t="s">
        <v>281</v>
      </c>
      <c r="G34" s="14" t="s">
        <v>282</v>
      </c>
      <c r="H34" s="15">
        <v>1.0</v>
      </c>
      <c r="I34" s="15">
        <v>123.0</v>
      </c>
      <c r="J34" s="14"/>
      <c r="K34" s="14"/>
      <c r="L34" s="14" t="s">
        <v>283</v>
      </c>
      <c r="M34" s="61"/>
      <c r="N34" s="61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>
      <c r="A35" s="62">
        <v>44862.0</v>
      </c>
      <c r="B35" s="14" t="s">
        <v>140</v>
      </c>
      <c r="C35" s="14" t="s">
        <v>321</v>
      </c>
      <c r="D35" s="15">
        <v>30.0</v>
      </c>
      <c r="E35" s="63">
        <v>8.0</v>
      </c>
      <c r="F35" s="14" t="s">
        <v>281</v>
      </c>
      <c r="G35" s="14" t="s">
        <v>282</v>
      </c>
      <c r="H35" s="15">
        <v>1.0</v>
      </c>
      <c r="I35" s="15">
        <v>79.0</v>
      </c>
      <c r="J35" s="31" t="s">
        <v>285</v>
      </c>
      <c r="K35" s="14"/>
      <c r="L35" s="14" t="s">
        <v>283</v>
      </c>
      <c r="M35" s="61"/>
      <c r="N35" s="61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>
      <c r="A36" s="62">
        <v>44858.0</v>
      </c>
      <c r="B36" s="31" t="s">
        <v>279</v>
      </c>
      <c r="C36" s="14" t="s">
        <v>322</v>
      </c>
      <c r="D36" s="15">
        <v>12.0</v>
      </c>
      <c r="E36" s="61">
        <f t="shared" ref="E36:E53" si="1">D36</f>
        <v>12</v>
      </c>
      <c r="F36" s="14" t="s">
        <v>281</v>
      </c>
      <c r="G36" s="14" t="s">
        <v>282</v>
      </c>
      <c r="H36" s="15">
        <v>1.0</v>
      </c>
      <c r="I36" s="15">
        <v>61.0</v>
      </c>
      <c r="J36" s="14"/>
      <c r="K36" s="14"/>
      <c r="L36" s="14" t="s">
        <v>323</v>
      </c>
      <c r="M36" s="61"/>
      <c r="N36" s="61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>
      <c r="A37" s="62">
        <v>44869.0</v>
      </c>
      <c r="B37" s="14" t="s">
        <v>140</v>
      </c>
      <c r="C37" s="31" t="s">
        <v>324</v>
      </c>
      <c r="D37" s="73">
        <v>20.0</v>
      </c>
      <c r="E37" s="61">
        <f t="shared" si="1"/>
        <v>20</v>
      </c>
      <c r="F37" s="14" t="s">
        <v>325</v>
      </c>
      <c r="G37" s="14" t="s">
        <v>282</v>
      </c>
      <c r="H37" s="15">
        <v>1.0</v>
      </c>
      <c r="I37" s="15">
        <v>93.0</v>
      </c>
      <c r="J37" s="14"/>
      <c r="K37" s="31" t="s">
        <v>326</v>
      </c>
      <c r="L37" s="14" t="s">
        <v>323</v>
      </c>
      <c r="M37" s="61"/>
      <c r="N37" s="61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>
      <c r="A38" s="62">
        <v>44745.0</v>
      </c>
      <c r="B38" s="14" t="s">
        <v>77</v>
      </c>
      <c r="C38" s="31" t="s">
        <v>327</v>
      </c>
      <c r="D38" s="15">
        <v>12.0</v>
      </c>
      <c r="E38" s="61">
        <f t="shared" si="1"/>
        <v>12</v>
      </c>
      <c r="F38" s="14" t="s">
        <v>281</v>
      </c>
      <c r="G38" s="14" t="s">
        <v>328</v>
      </c>
      <c r="H38" s="15">
        <v>1.0</v>
      </c>
      <c r="I38" s="15">
        <v>31.0</v>
      </c>
      <c r="K38" s="31" t="s">
        <v>329</v>
      </c>
      <c r="L38" s="14" t="s">
        <v>323</v>
      </c>
      <c r="M38" s="61"/>
      <c r="N38" s="61"/>
      <c r="O38" s="14"/>
      <c r="P38" s="19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>
      <c r="A39" s="62">
        <v>44858.0</v>
      </c>
      <c r="B39" s="31" t="s">
        <v>279</v>
      </c>
      <c r="C39" s="14" t="s">
        <v>330</v>
      </c>
      <c r="D39" s="15">
        <v>10.0</v>
      </c>
      <c r="E39" s="61">
        <f t="shared" si="1"/>
        <v>10</v>
      </c>
      <c r="F39" s="14" t="s">
        <v>281</v>
      </c>
      <c r="G39" s="14" t="s">
        <v>282</v>
      </c>
      <c r="H39" s="15">
        <v>1.0</v>
      </c>
      <c r="I39" s="15">
        <v>62.0</v>
      </c>
      <c r="J39" s="14"/>
      <c r="K39" s="14"/>
      <c r="L39" s="14" t="s">
        <v>323</v>
      </c>
      <c r="M39" s="61"/>
      <c r="N39" s="61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>
      <c r="A40" s="62">
        <v>44869.0</v>
      </c>
      <c r="B40" s="14" t="s">
        <v>140</v>
      </c>
      <c r="C40" s="14" t="s">
        <v>331</v>
      </c>
      <c r="D40" s="73">
        <v>20.0</v>
      </c>
      <c r="E40" s="61">
        <f t="shared" si="1"/>
        <v>20</v>
      </c>
      <c r="F40" s="14" t="s">
        <v>325</v>
      </c>
      <c r="G40" s="14" t="s">
        <v>282</v>
      </c>
      <c r="H40" s="15">
        <v>1.0</v>
      </c>
      <c r="I40" s="15">
        <v>92.0</v>
      </c>
      <c r="J40" s="14"/>
      <c r="K40" s="14"/>
      <c r="L40" s="14" t="s">
        <v>323</v>
      </c>
      <c r="M40" s="61"/>
      <c r="N40" s="61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>
      <c r="A41" s="62">
        <v>44858.0</v>
      </c>
      <c r="B41" s="31" t="s">
        <v>279</v>
      </c>
      <c r="C41" s="14" t="s">
        <v>332</v>
      </c>
      <c r="D41" s="15">
        <v>15.0</v>
      </c>
      <c r="E41" s="61">
        <f t="shared" si="1"/>
        <v>15</v>
      </c>
      <c r="F41" s="14" t="s">
        <v>281</v>
      </c>
      <c r="G41" s="14" t="s">
        <v>282</v>
      </c>
      <c r="H41" s="15">
        <v>1.0</v>
      </c>
      <c r="I41" s="15">
        <v>65.0</v>
      </c>
      <c r="J41" s="14"/>
      <c r="K41" s="14"/>
      <c r="L41" s="14" t="s">
        <v>323</v>
      </c>
      <c r="M41" s="61"/>
      <c r="N41" s="61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>
      <c r="A42" s="62">
        <v>44745.0</v>
      </c>
      <c r="B42" s="14" t="s">
        <v>77</v>
      </c>
      <c r="C42" s="31" t="s">
        <v>333</v>
      </c>
      <c r="D42" s="15">
        <v>11.0</v>
      </c>
      <c r="E42" s="61">
        <f t="shared" si="1"/>
        <v>11</v>
      </c>
      <c r="F42" s="14" t="s">
        <v>281</v>
      </c>
      <c r="G42" s="14" t="s">
        <v>328</v>
      </c>
      <c r="H42" s="15">
        <v>1.0</v>
      </c>
      <c r="I42" s="15">
        <v>38.0</v>
      </c>
      <c r="J42" s="14" t="s">
        <v>334</v>
      </c>
      <c r="K42" s="14"/>
      <c r="L42" s="14" t="s">
        <v>323</v>
      </c>
      <c r="M42" s="61"/>
      <c r="N42" s="61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>
      <c r="A43" s="62">
        <v>44858.0</v>
      </c>
      <c r="B43" s="31" t="s">
        <v>279</v>
      </c>
      <c r="C43" s="14" t="s">
        <v>335</v>
      </c>
      <c r="D43" s="15">
        <v>14.0</v>
      </c>
      <c r="E43" s="61">
        <f t="shared" si="1"/>
        <v>14</v>
      </c>
      <c r="F43" s="14" t="s">
        <v>281</v>
      </c>
      <c r="G43" s="14" t="s">
        <v>282</v>
      </c>
      <c r="H43" s="34"/>
      <c r="I43" s="34"/>
      <c r="J43" s="14"/>
      <c r="K43" s="14"/>
      <c r="L43" s="14" t="s">
        <v>323</v>
      </c>
      <c r="M43" s="61"/>
      <c r="N43" s="61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>
      <c r="A44" s="62">
        <v>44869.0</v>
      </c>
      <c r="B44" s="14" t="s">
        <v>140</v>
      </c>
      <c r="C44" s="14" t="s">
        <v>336</v>
      </c>
      <c r="D44" s="15">
        <v>6.0</v>
      </c>
      <c r="E44" s="61">
        <f t="shared" si="1"/>
        <v>6</v>
      </c>
      <c r="F44" s="14" t="s">
        <v>337</v>
      </c>
      <c r="G44" s="14" t="s">
        <v>282</v>
      </c>
      <c r="H44" s="15">
        <v>1.0</v>
      </c>
      <c r="I44" s="15">
        <v>88.0</v>
      </c>
      <c r="J44" s="14"/>
      <c r="K44" s="14"/>
      <c r="L44" s="14" t="s">
        <v>323</v>
      </c>
      <c r="M44" s="61"/>
      <c r="N44" s="61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>
      <c r="A45" s="62">
        <v>44858.0</v>
      </c>
      <c r="B45" s="31" t="s">
        <v>279</v>
      </c>
      <c r="C45" s="14" t="s">
        <v>338</v>
      </c>
      <c r="D45" s="15">
        <v>16.0</v>
      </c>
      <c r="E45" s="61">
        <f t="shared" si="1"/>
        <v>16</v>
      </c>
      <c r="F45" s="14" t="s">
        <v>281</v>
      </c>
      <c r="G45" s="14" t="s">
        <v>282</v>
      </c>
      <c r="H45" s="15">
        <v>1.0</v>
      </c>
      <c r="I45" s="15">
        <v>68.0</v>
      </c>
      <c r="J45" s="14"/>
      <c r="K45" s="14"/>
      <c r="L45" s="14" t="s">
        <v>323</v>
      </c>
      <c r="M45" s="61"/>
      <c r="N45" s="61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>
      <c r="A46" s="62">
        <v>44869.0</v>
      </c>
      <c r="B46" s="14" t="s">
        <v>140</v>
      </c>
      <c r="C46" s="14" t="s">
        <v>339</v>
      </c>
      <c r="D46" s="73">
        <v>18.0</v>
      </c>
      <c r="E46" s="61">
        <f t="shared" si="1"/>
        <v>18</v>
      </c>
      <c r="F46" s="14" t="s">
        <v>340</v>
      </c>
      <c r="G46" s="14" t="s">
        <v>282</v>
      </c>
      <c r="H46" s="15">
        <v>1.0</v>
      </c>
      <c r="I46" s="15">
        <v>87.0</v>
      </c>
      <c r="J46" s="14"/>
      <c r="K46" s="14"/>
      <c r="L46" s="14" t="s">
        <v>323</v>
      </c>
      <c r="M46" s="61"/>
      <c r="N46" s="61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>
      <c r="A47" s="62">
        <v>44858.0</v>
      </c>
      <c r="B47" s="31" t="s">
        <v>279</v>
      </c>
      <c r="C47" s="14" t="s">
        <v>341</v>
      </c>
      <c r="D47" s="15">
        <v>15.0</v>
      </c>
      <c r="E47" s="61">
        <f t="shared" si="1"/>
        <v>15</v>
      </c>
      <c r="F47" s="14" t="s">
        <v>281</v>
      </c>
      <c r="G47" s="14" t="s">
        <v>282</v>
      </c>
      <c r="H47" s="15">
        <v>1.0</v>
      </c>
      <c r="I47" s="15">
        <v>60.0</v>
      </c>
      <c r="J47" s="14"/>
      <c r="K47" s="14"/>
      <c r="L47" s="14" t="s">
        <v>323</v>
      </c>
      <c r="M47" s="61"/>
      <c r="N47" s="61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>
      <c r="A48" s="62">
        <v>44875.0</v>
      </c>
      <c r="B48" s="14" t="s">
        <v>77</v>
      </c>
      <c r="C48" s="14" t="s">
        <v>342</v>
      </c>
      <c r="D48" s="15">
        <v>17.0</v>
      </c>
      <c r="E48" s="61">
        <f t="shared" si="1"/>
        <v>17</v>
      </c>
      <c r="F48" s="14" t="s">
        <v>325</v>
      </c>
      <c r="G48" s="14" t="s">
        <v>282</v>
      </c>
      <c r="H48" s="15">
        <v>1.0</v>
      </c>
      <c r="I48" s="15">
        <v>94.0</v>
      </c>
      <c r="J48" s="14"/>
      <c r="K48" s="14"/>
      <c r="L48" s="14" t="s">
        <v>323</v>
      </c>
      <c r="M48" s="61"/>
      <c r="N48" s="61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>
      <c r="A49" s="62">
        <v>44858.0</v>
      </c>
      <c r="B49" s="31" t="s">
        <v>279</v>
      </c>
      <c r="C49" s="14" t="s">
        <v>343</v>
      </c>
      <c r="D49" s="15">
        <v>15.0</v>
      </c>
      <c r="E49" s="61">
        <f t="shared" si="1"/>
        <v>15</v>
      </c>
      <c r="F49" s="14" t="s">
        <v>281</v>
      </c>
      <c r="G49" s="14" t="s">
        <v>282</v>
      </c>
      <c r="H49" s="15">
        <v>1.0</v>
      </c>
      <c r="I49" s="15">
        <v>66.0</v>
      </c>
      <c r="J49" s="14"/>
      <c r="K49" s="14"/>
      <c r="L49" s="14" t="s">
        <v>323</v>
      </c>
      <c r="M49" s="61"/>
      <c r="N49" s="61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>
      <c r="A50" s="62">
        <v>44875.0</v>
      </c>
      <c r="B50" s="14" t="s">
        <v>77</v>
      </c>
      <c r="C50" s="14" t="s">
        <v>344</v>
      </c>
      <c r="D50" s="15">
        <v>19.0</v>
      </c>
      <c r="E50" s="61">
        <f t="shared" si="1"/>
        <v>19</v>
      </c>
      <c r="F50" s="14" t="s">
        <v>325</v>
      </c>
      <c r="G50" s="14" t="s">
        <v>282</v>
      </c>
      <c r="H50" s="15">
        <v>1.0</v>
      </c>
      <c r="I50" s="15">
        <v>100.0</v>
      </c>
      <c r="J50" s="14"/>
      <c r="K50" s="14"/>
      <c r="L50" s="14" t="s">
        <v>323</v>
      </c>
      <c r="M50" s="61"/>
      <c r="N50" s="61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>
      <c r="A51" s="62">
        <v>44746.0</v>
      </c>
      <c r="B51" s="14" t="s">
        <v>140</v>
      </c>
      <c r="C51" s="14" t="s">
        <v>345</v>
      </c>
      <c r="D51" s="15">
        <v>25.0</v>
      </c>
      <c r="E51" s="61">
        <f t="shared" si="1"/>
        <v>25</v>
      </c>
      <c r="F51" s="14" t="s">
        <v>346</v>
      </c>
      <c r="G51" s="14" t="s">
        <v>282</v>
      </c>
      <c r="H51" s="15">
        <v>1.0</v>
      </c>
      <c r="I51" s="15">
        <v>51.0</v>
      </c>
      <c r="J51" s="14"/>
      <c r="K51" s="28"/>
      <c r="L51" s="28" t="s">
        <v>347</v>
      </c>
      <c r="M51" s="61"/>
      <c r="N51" s="61"/>
      <c r="O51" s="64" t="str">
        <f>#REF!/#REF!</f>
        <v>#REF!</v>
      </c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>
      <c r="A52" s="62">
        <v>44747.0</v>
      </c>
      <c r="B52" s="14" t="s">
        <v>77</v>
      </c>
      <c r="C52" s="14" t="s">
        <v>348</v>
      </c>
      <c r="D52" s="15">
        <v>25.0</v>
      </c>
      <c r="E52" s="61">
        <f t="shared" si="1"/>
        <v>25</v>
      </c>
      <c r="F52" s="14" t="s">
        <v>281</v>
      </c>
      <c r="G52" s="14" t="s">
        <v>282</v>
      </c>
      <c r="H52" s="15">
        <v>1.0</v>
      </c>
      <c r="I52" s="15">
        <v>35.0</v>
      </c>
      <c r="J52" s="14"/>
      <c r="K52" s="14"/>
      <c r="L52" s="14" t="s">
        <v>323</v>
      </c>
      <c r="M52" s="61"/>
      <c r="N52" s="61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>
      <c r="A53" s="62">
        <v>44859.0</v>
      </c>
      <c r="B53" s="31" t="s">
        <v>279</v>
      </c>
      <c r="C53" s="14" t="s">
        <v>349</v>
      </c>
      <c r="D53" s="15">
        <v>16.0</v>
      </c>
      <c r="E53" s="61">
        <f t="shared" si="1"/>
        <v>16</v>
      </c>
      <c r="F53" s="14" t="s">
        <v>281</v>
      </c>
      <c r="G53" s="14" t="s">
        <v>282</v>
      </c>
      <c r="H53" s="15">
        <v>1.0</v>
      </c>
      <c r="I53" s="15">
        <v>70.0</v>
      </c>
      <c r="J53" s="14"/>
      <c r="K53" s="14"/>
      <c r="L53" s="14" t="s">
        <v>323</v>
      </c>
      <c r="M53" s="61"/>
      <c r="N53" s="61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>
      <c r="A54" s="74">
        <v>45020.0</v>
      </c>
      <c r="B54" s="39" t="s">
        <v>77</v>
      </c>
      <c r="C54" s="39" t="s">
        <v>350</v>
      </c>
      <c r="D54" s="39">
        <v>39.0</v>
      </c>
      <c r="E54" s="39">
        <v>4.0</v>
      </c>
      <c r="F54" s="39" t="s">
        <v>281</v>
      </c>
      <c r="G54" s="39" t="s">
        <v>282</v>
      </c>
      <c r="K54" s="39"/>
      <c r="L54" s="39" t="s">
        <v>351</v>
      </c>
    </row>
    <row r="55">
      <c r="A55" s="55">
        <v>45008.0</v>
      </c>
      <c r="B55" s="39" t="s">
        <v>77</v>
      </c>
      <c r="C55" s="39" t="s">
        <v>352</v>
      </c>
      <c r="D55" s="39">
        <v>12.0</v>
      </c>
      <c r="E55" s="39">
        <v>12.0</v>
      </c>
      <c r="F55" s="39" t="s">
        <v>281</v>
      </c>
      <c r="G55" s="39" t="s">
        <v>282</v>
      </c>
      <c r="H55" s="44"/>
      <c r="I55" s="44"/>
      <c r="K55" s="14"/>
      <c r="L55" s="14" t="s">
        <v>283</v>
      </c>
    </row>
    <row r="56">
      <c r="A56" s="62">
        <v>44746.0</v>
      </c>
      <c r="B56" s="14" t="s">
        <v>140</v>
      </c>
      <c r="C56" s="31" t="s">
        <v>353</v>
      </c>
      <c r="D56" s="15">
        <v>25.0</v>
      </c>
      <c r="E56" s="61">
        <f t="shared" ref="E56:E79" si="2">D56</f>
        <v>25</v>
      </c>
      <c r="F56" s="14" t="s">
        <v>281</v>
      </c>
      <c r="G56" s="14" t="s">
        <v>282</v>
      </c>
      <c r="H56" s="15">
        <v>1.0</v>
      </c>
      <c r="I56" s="15">
        <v>52.0</v>
      </c>
      <c r="J56" s="14"/>
      <c r="K56" s="31" t="s">
        <v>354</v>
      </c>
      <c r="L56" s="28" t="s">
        <v>347</v>
      </c>
      <c r="M56" s="61"/>
      <c r="N56" s="61"/>
      <c r="O56" s="64" t="str">
        <f>#REF!/#REF!</f>
        <v>#REF!</v>
      </c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>
      <c r="A57" s="62">
        <v>44747.0</v>
      </c>
      <c r="B57" s="14" t="s">
        <v>77</v>
      </c>
      <c r="C57" s="14" t="s">
        <v>355</v>
      </c>
      <c r="D57" s="15">
        <v>25.0</v>
      </c>
      <c r="E57" s="61">
        <f t="shared" si="2"/>
        <v>25</v>
      </c>
      <c r="F57" s="14" t="s">
        <v>281</v>
      </c>
      <c r="G57" s="14" t="s">
        <v>282</v>
      </c>
      <c r="H57" s="15">
        <v>1.0</v>
      </c>
      <c r="I57" s="15">
        <v>33.0</v>
      </c>
      <c r="J57" s="14"/>
      <c r="K57" s="14"/>
      <c r="L57" s="14" t="s">
        <v>323</v>
      </c>
      <c r="M57" s="61"/>
      <c r="N57" s="61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>
      <c r="A58" s="62">
        <v>44859.0</v>
      </c>
      <c r="B58" s="31" t="s">
        <v>279</v>
      </c>
      <c r="C58" s="14" t="s">
        <v>356</v>
      </c>
      <c r="D58" s="15">
        <v>32.0</v>
      </c>
      <c r="E58" s="61">
        <f t="shared" si="2"/>
        <v>32</v>
      </c>
      <c r="F58" s="14" t="s">
        <v>281</v>
      </c>
      <c r="G58" s="14" t="s">
        <v>282</v>
      </c>
      <c r="H58" s="15">
        <v>1.0</v>
      </c>
      <c r="I58" s="15">
        <v>73.0</v>
      </c>
      <c r="J58" s="14"/>
      <c r="K58" s="14"/>
      <c r="L58" s="14" t="s">
        <v>323</v>
      </c>
      <c r="M58" s="61"/>
      <c r="N58" s="61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>
      <c r="A59" s="62">
        <v>44875.0</v>
      </c>
      <c r="B59" s="14" t="s">
        <v>77</v>
      </c>
      <c r="C59" s="14" t="s">
        <v>357</v>
      </c>
      <c r="D59" s="15">
        <v>22.0</v>
      </c>
      <c r="E59" s="61">
        <f t="shared" si="2"/>
        <v>22</v>
      </c>
      <c r="F59" s="14" t="s">
        <v>325</v>
      </c>
      <c r="G59" s="14" t="s">
        <v>282</v>
      </c>
      <c r="H59" s="15">
        <v>1.0</v>
      </c>
      <c r="I59" s="15">
        <v>98.0</v>
      </c>
      <c r="J59" s="14"/>
      <c r="K59" s="14"/>
      <c r="L59" s="14" t="s">
        <v>323</v>
      </c>
      <c r="M59" s="61"/>
      <c r="N59" s="61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>
      <c r="A60" s="62">
        <v>44875.0</v>
      </c>
      <c r="B60" s="14" t="s">
        <v>140</v>
      </c>
      <c r="C60" s="14" t="s">
        <v>358</v>
      </c>
      <c r="D60" s="15">
        <v>51.0</v>
      </c>
      <c r="E60" s="61">
        <f t="shared" si="2"/>
        <v>51</v>
      </c>
      <c r="F60" s="14" t="s">
        <v>325</v>
      </c>
      <c r="G60" s="14" t="s">
        <v>282</v>
      </c>
      <c r="H60" s="15">
        <v>1.0</v>
      </c>
      <c r="I60" s="15">
        <v>102.0</v>
      </c>
      <c r="J60" s="14"/>
      <c r="K60" s="14"/>
      <c r="L60" s="14" t="s">
        <v>323</v>
      </c>
      <c r="M60" s="61"/>
      <c r="N60" s="61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>
      <c r="A61" s="62">
        <v>44859.0</v>
      </c>
      <c r="B61" s="31" t="s">
        <v>279</v>
      </c>
      <c r="C61" s="14" t="s">
        <v>359</v>
      </c>
      <c r="D61" s="15">
        <v>16.0</v>
      </c>
      <c r="E61" s="61">
        <f t="shared" si="2"/>
        <v>16</v>
      </c>
      <c r="F61" s="14" t="s">
        <v>281</v>
      </c>
      <c r="G61" s="14" t="s">
        <v>282</v>
      </c>
      <c r="H61" s="15">
        <v>1.0</v>
      </c>
      <c r="I61" s="15">
        <v>69.0</v>
      </c>
      <c r="J61" s="14"/>
      <c r="K61" s="14"/>
      <c r="L61" s="14" t="s">
        <v>323</v>
      </c>
      <c r="M61" s="61"/>
      <c r="N61" s="61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>
      <c r="A62" s="62">
        <v>44858.0</v>
      </c>
      <c r="B62" s="31" t="s">
        <v>279</v>
      </c>
      <c r="C62" s="14" t="s">
        <v>360</v>
      </c>
      <c r="D62" s="15">
        <v>16.0</v>
      </c>
      <c r="E62" s="61">
        <f t="shared" si="2"/>
        <v>16</v>
      </c>
      <c r="F62" s="14" t="s">
        <v>281</v>
      </c>
      <c r="G62" s="14" t="s">
        <v>282</v>
      </c>
      <c r="H62" s="15">
        <v>1.0</v>
      </c>
      <c r="I62" s="15">
        <v>67.0</v>
      </c>
      <c r="J62" s="14"/>
      <c r="K62" s="14"/>
      <c r="L62" s="14" t="s">
        <v>323</v>
      </c>
      <c r="M62" s="61"/>
      <c r="N62" s="61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>
      <c r="A63" s="62">
        <v>44875.0</v>
      </c>
      <c r="B63" s="14" t="s">
        <v>77</v>
      </c>
      <c r="C63" s="14" t="s">
        <v>361</v>
      </c>
      <c r="D63" s="15">
        <v>13.0</v>
      </c>
      <c r="E63" s="61">
        <f t="shared" si="2"/>
        <v>13</v>
      </c>
      <c r="F63" s="14" t="s">
        <v>325</v>
      </c>
      <c r="G63" s="14" t="s">
        <v>282</v>
      </c>
      <c r="H63" s="15">
        <v>1.0</v>
      </c>
      <c r="I63" s="15">
        <v>96.0</v>
      </c>
      <c r="J63" s="14"/>
      <c r="K63" s="14"/>
      <c r="L63" s="14" t="s">
        <v>323</v>
      </c>
      <c r="M63" s="61"/>
      <c r="N63" s="61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>
      <c r="A64" s="62">
        <v>44859.0</v>
      </c>
      <c r="B64" s="31" t="s">
        <v>279</v>
      </c>
      <c r="C64" s="14" t="s">
        <v>362</v>
      </c>
      <c r="D64" s="15">
        <v>8.0</v>
      </c>
      <c r="E64" s="61">
        <f t="shared" si="2"/>
        <v>8</v>
      </c>
      <c r="F64" s="14" t="s">
        <v>281</v>
      </c>
      <c r="G64" s="14" t="s">
        <v>282</v>
      </c>
      <c r="H64" s="15">
        <v>1.0</v>
      </c>
      <c r="I64" s="15">
        <v>71.0</v>
      </c>
      <c r="J64" s="14"/>
      <c r="K64" s="14"/>
      <c r="L64" s="14" t="s">
        <v>323</v>
      </c>
      <c r="M64" s="61"/>
      <c r="N64" s="61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>
      <c r="A65" s="62">
        <v>44875.0</v>
      </c>
      <c r="B65" s="14" t="s">
        <v>77</v>
      </c>
      <c r="C65" s="14" t="s">
        <v>363</v>
      </c>
      <c r="D65" s="15">
        <v>8.0</v>
      </c>
      <c r="E65" s="61">
        <f t="shared" si="2"/>
        <v>8</v>
      </c>
      <c r="F65" s="14" t="s">
        <v>325</v>
      </c>
      <c r="G65" s="14" t="s">
        <v>282</v>
      </c>
      <c r="H65" s="15">
        <v>1.0</v>
      </c>
      <c r="I65" s="15">
        <v>97.0</v>
      </c>
      <c r="J65" s="14"/>
      <c r="K65" s="14"/>
      <c r="L65" s="14" t="s">
        <v>323</v>
      </c>
      <c r="M65" s="61"/>
      <c r="N65" s="61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>
      <c r="A66" s="62">
        <v>44859.0</v>
      </c>
      <c r="B66" s="31" t="s">
        <v>279</v>
      </c>
      <c r="C66" s="14" t="s">
        <v>364</v>
      </c>
      <c r="D66" s="15">
        <v>13.0</v>
      </c>
      <c r="E66" s="61">
        <f t="shared" si="2"/>
        <v>13</v>
      </c>
      <c r="F66" s="14" t="s">
        <v>281</v>
      </c>
      <c r="G66" s="14" t="s">
        <v>282</v>
      </c>
      <c r="H66" s="15">
        <v>1.0</v>
      </c>
      <c r="I66" s="15">
        <v>72.0</v>
      </c>
      <c r="J66" s="14"/>
      <c r="K66" s="14"/>
      <c r="L66" s="14" t="s">
        <v>323</v>
      </c>
      <c r="M66" s="61"/>
      <c r="N66" s="61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>
      <c r="A67" s="62">
        <v>44875.0</v>
      </c>
      <c r="B67" s="14" t="s">
        <v>77</v>
      </c>
      <c r="C67" s="14" t="s">
        <v>365</v>
      </c>
      <c r="D67" s="15">
        <v>15.0</v>
      </c>
      <c r="E67" s="61">
        <f t="shared" si="2"/>
        <v>15</v>
      </c>
      <c r="F67" s="14" t="s">
        <v>325</v>
      </c>
      <c r="G67" s="14" t="s">
        <v>282</v>
      </c>
      <c r="H67" s="15">
        <v>1.0</v>
      </c>
      <c r="I67" s="15">
        <v>95.0</v>
      </c>
      <c r="J67" s="14"/>
      <c r="K67" s="14"/>
      <c r="L67" s="14" t="s">
        <v>323</v>
      </c>
      <c r="M67" s="61"/>
      <c r="N67" s="61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>
      <c r="A68" s="62">
        <v>44875.0</v>
      </c>
      <c r="B68" s="14" t="s">
        <v>140</v>
      </c>
      <c r="C68" s="14" t="s">
        <v>366</v>
      </c>
      <c r="D68" s="15">
        <v>20.0</v>
      </c>
      <c r="E68" s="61">
        <f t="shared" si="2"/>
        <v>20</v>
      </c>
      <c r="F68" s="14" t="s">
        <v>325</v>
      </c>
      <c r="G68" s="14" t="s">
        <v>282</v>
      </c>
      <c r="H68" s="15">
        <v>1.0</v>
      </c>
      <c r="I68" s="15">
        <v>101.0</v>
      </c>
      <c r="J68" s="14"/>
      <c r="K68" s="14"/>
      <c r="L68" s="14" t="s">
        <v>323</v>
      </c>
      <c r="M68" s="61"/>
      <c r="N68" s="61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>
      <c r="A69" s="62">
        <v>44745.0</v>
      </c>
      <c r="B69" s="14" t="s">
        <v>77</v>
      </c>
      <c r="C69" s="14" t="s">
        <v>84</v>
      </c>
      <c r="D69" s="15">
        <v>5.0</v>
      </c>
      <c r="E69" s="61">
        <f t="shared" si="2"/>
        <v>5</v>
      </c>
      <c r="F69" s="14" t="s">
        <v>281</v>
      </c>
      <c r="G69" s="14" t="s">
        <v>328</v>
      </c>
      <c r="H69" s="15">
        <v>1.0</v>
      </c>
      <c r="I69" s="15">
        <v>40.0</v>
      </c>
      <c r="J69" s="14"/>
      <c r="K69" s="14"/>
      <c r="L69" s="14" t="s">
        <v>323</v>
      </c>
      <c r="M69" s="61"/>
      <c r="N69" s="61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>
      <c r="A70" s="62">
        <v>44745.0</v>
      </c>
      <c r="B70" s="14" t="s">
        <v>77</v>
      </c>
      <c r="C70" s="14" t="s">
        <v>86</v>
      </c>
      <c r="D70" s="15">
        <v>16.0</v>
      </c>
      <c r="E70" s="61">
        <f t="shared" si="2"/>
        <v>16</v>
      </c>
      <c r="F70" s="14" t="s">
        <v>281</v>
      </c>
      <c r="G70" s="14" t="s">
        <v>328</v>
      </c>
      <c r="H70" s="15">
        <v>1.0</v>
      </c>
      <c r="I70" s="15">
        <v>39.0</v>
      </c>
      <c r="J70" s="14"/>
      <c r="K70" s="14"/>
      <c r="L70" s="14" t="s">
        <v>323</v>
      </c>
      <c r="M70" s="61"/>
      <c r="N70" s="61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>
      <c r="A71" s="62">
        <v>44745.0</v>
      </c>
      <c r="B71" s="14" t="s">
        <v>77</v>
      </c>
      <c r="C71" s="14" t="s">
        <v>367</v>
      </c>
      <c r="D71" s="15">
        <v>9.0</v>
      </c>
      <c r="E71" s="61">
        <f t="shared" si="2"/>
        <v>9</v>
      </c>
      <c r="F71" s="14" t="s">
        <v>281</v>
      </c>
      <c r="G71" s="14" t="s">
        <v>328</v>
      </c>
      <c r="H71" s="15">
        <v>1.0</v>
      </c>
      <c r="I71" s="15">
        <v>32.0</v>
      </c>
      <c r="J71" s="72" t="s">
        <v>285</v>
      </c>
      <c r="K71" s="14"/>
      <c r="L71" s="14" t="s">
        <v>323</v>
      </c>
      <c r="M71" s="61"/>
      <c r="N71" s="61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>
      <c r="A72" s="62">
        <v>44745.0</v>
      </c>
      <c r="B72" s="14" t="s">
        <v>77</v>
      </c>
      <c r="C72" s="31" t="s">
        <v>368</v>
      </c>
      <c r="D72" s="15">
        <v>2.0</v>
      </c>
      <c r="E72" s="61">
        <f t="shared" si="2"/>
        <v>2</v>
      </c>
      <c r="F72" s="14" t="s">
        <v>281</v>
      </c>
      <c r="G72" s="14" t="s">
        <v>328</v>
      </c>
      <c r="H72" s="15">
        <v>1.0</v>
      </c>
      <c r="I72" s="15">
        <v>36.0</v>
      </c>
      <c r="J72" s="14"/>
      <c r="K72" s="27" t="s">
        <v>369</v>
      </c>
      <c r="L72" s="28" t="s">
        <v>370</v>
      </c>
      <c r="M72" s="61"/>
      <c r="N72" s="61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>
      <c r="A73" s="62">
        <v>44858.0</v>
      </c>
      <c r="B73" s="31" t="s">
        <v>279</v>
      </c>
      <c r="C73" s="14" t="s">
        <v>371</v>
      </c>
      <c r="D73" s="15">
        <v>15.0</v>
      </c>
      <c r="E73" s="61">
        <f t="shared" si="2"/>
        <v>15</v>
      </c>
      <c r="F73" s="14" t="s">
        <v>281</v>
      </c>
      <c r="G73" s="14" t="s">
        <v>282</v>
      </c>
      <c r="H73" s="15">
        <v>1.0</v>
      </c>
      <c r="I73" s="15">
        <v>63.0</v>
      </c>
      <c r="J73" s="14"/>
      <c r="K73" s="14"/>
      <c r="L73" s="14" t="s">
        <v>323</v>
      </c>
      <c r="M73" s="61"/>
      <c r="N73" s="61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>
      <c r="A74" s="62">
        <v>44875.0</v>
      </c>
      <c r="B74" s="14" t="s">
        <v>77</v>
      </c>
      <c r="C74" s="14" t="s">
        <v>372</v>
      </c>
      <c r="D74" s="15">
        <v>14.0</v>
      </c>
      <c r="E74" s="61">
        <f t="shared" si="2"/>
        <v>14</v>
      </c>
      <c r="F74" s="14" t="s">
        <v>325</v>
      </c>
      <c r="G74" s="14" t="s">
        <v>282</v>
      </c>
      <c r="H74" s="15">
        <v>1.0</v>
      </c>
      <c r="I74" s="15">
        <v>99.0</v>
      </c>
      <c r="J74" s="14"/>
      <c r="K74" s="14"/>
      <c r="L74" s="14" t="s">
        <v>323</v>
      </c>
      <c r="M74" s="61"/>
      <c r="N74" s="61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>
      <c r="A75" s="62">
        <v>44875.0</v>
      </c>
      <c r="B75" s="14" t="s">
        <v>140</v>
      </c>
      <c r="C75" s="14" t="s">
        <v>373</v>
      </c>
      <c r="D75" s="15">
        <v>14.0</v>
      </c>
      <c r="E75" s="61">
        <f t="shared" si="2"/>
        <v>14</v>
      </c>
      <c r="F75" s="14" t="s">
        <v>325</v>
      </c>
      <c r="G75" s="14" t="s">
        <v>282</v>
      </c>
      <c r="H75" s="15">
        <v>1.0</v>
      </c>
      <c r="I75" s="15">
        <v>103.0</v>
      </c>
      <c r="J75" s="14"/>
      <c r="K75" s="14"/>
      <c r="L75" s="14" t="s">
        <v>323</v>
      </c>
      <c r="M75" s="61"/>
      <c r="N75" s="61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>
      <c r="A76" s="62">
        <v>44862.0</v>
      </c>
      <c r="B76" s="14" t="s">
        <v>140</v>
      </c>
      <c r="C76" s="14" t="s">
        <v>374</v>
      </c>
      <c r="D76" s="15">
        <v>7.0</v>
      </c>
      <c r="E76" s="61">
        <f t="shared" si="2"/>
        <v>7</v>
      </c>
      <c r="F76" s="14" t="s">
        <v>281</v>
      </c>
      <c r="G76" s="14" t="s">
        <v>282</v>
      </c>
      <c r="H76" s="15">
        <v>1.0</v>
      </c>
      <c r="I76" s="15">
        <v>74.0</v>
      </c>
      <c r="J76" s="14"/>
      <c r="K76" s="14"/>
      <c r="L76" s="14" t="s">
        <v>323</v>
      </c>
      <c r="M76" s="61"/>
      <c r="N76" s="61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>
      <c r="A77" s="62">
        <v>44862.0</v>
      </c>
      <c r="B77" s="14" t="s">
        <v>140</v>
      </c>
      <c r="C77" s="14" t="s">
        <v>375</v>
      </c>
      <c r="D77" s="15">
        <v>9.0</v>
      </c>
      <c r="E77" s="61">
        <f t="shared" si="2"/>
        <v>9</v>
      </c>
      <c r="F77" s="14" t="s">
        <v>281</v>
      </c>
      <c r="G77" s="14" t="s">
        <v>282</v>
      </c>
      <c r="H77" s="15">
        <v>1.0</v>
      </c>
      <c r="I77" s="15">
        <v>76.0</v>
      </c>
      <c r="J77" s="14"/>
      <c r="K77" s="14"/>
      <c r="L77" s="14" t="s">
        <v>323</v>
      </c>
      <c r="M77" s="61"/>
      <c r="N77" s="61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>
      <c r="A78" s="62">
        <v>44858.0</v>
      </c>
      <c r="B78" s="31" t="s">
        <v>279</v>
      </c>
      <c r="C78" s="14" t="s">
        <v>376</v>
      </c>
      <c r="D78" s="15">
        <v>26.0</v>
      </c>
      <c r="E78" s="61">
        <f t="shared" si="2"/>
        <v>26</v>
      </c>
      <c r="F78" s="14" t="s">
        <v>281</v>
      </c>
      <c r="G78" s="14" t="s">
        <v>282</v>
      </c>
      <c r="H78" s="15">
        <v>1.0</v>
      </c>
      <c r="I78" s="15">
        <v>64.0</v>
      </c>
      <c r="J78" s="14"/>
      <c r="K78" s="14"/>
      <c r="L78" s="14" t="s">
        <v>323</v>
      </c>
      <c r="M78" s="61"/>
      <c r="N78" s="61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>
      <c r="A79" s="75">
        <v>44972.0</v>
      </c>
      <c r="B79" s="34" t="s">
        <v>77</v>
      </c>
      <c r="C79" s="76" t="s">
        <v>377</v>
      </c>
      <c r="D79" s="73">
        <v>34.0</v>
      </c>
      <c r="E79" s="77">
        <f t="shared" si="2"/>
        <v>34</v>
      </c>
      <c r="F79" s="34" t="s">
        <v>281</v>
      </c>
      <c r="G79" s="34" t="s">
        <v>282</v>
      </c>
      <c r="H79" s="73"/>
      <c r="I79" s="73"/>
      <c r="J79" s="44"/>
      <c r="K79" s="34"/>
      <c r="L79" s="34" t="s">
        <v>283</v>
      </c>
      <c r="M79" s="77"/>
      <c r="N79" s="77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</row>
    <row r="80">
      <c r="A80" s="75">
        <v>44972.0</v>
      </c>
      <c r="B80" s="78" t="s">
        <v>77</v>
      </c>
      <c r="C80" s="78" t="s">
        <v>377</v>
      </c>
      <c r="D80" s="78">
        <v>32.0</v>
      </c>
      <c r="E80" s="78">
        <v>32.0</v>
      </c>
      <c r="F80" s="78" t="s">
        <v>325</v>
      </c>
      <c r="G80" s="78" t="s">
        <v>282</v>
      </c>
      <c r="H80" s="78">
        <v>1.0</v>
      </c>
      <c r="I80" s="78">
        <v>160.0</v>
      </c>
      <c r="J80" s="79" t="s">
        <v>378</v>
      </c>
      <c r="K80" s="78"/>
      <c r="L80" s="78" t="s">
        <v>323</v>
      </c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</row>
    <row r="81">
      <c r="A81" s="62">
        <v>44862.0</v>
      </c>
      <c r="B81" s="14" t="s">
        <v>140</v>
      </c>
      <c r="C81" s="14" t="s">
        <v>379</v>
      </c>
      <c r="D81" s="15">
        <v>11.0</v>
      </c>
      <c r="E81" s="61">
        <f t="shared" ref="E81:E83" si="3">D81</f>
        <v>11</v>
      </c>
      <c r="F81" s="14" t="s">
        <v>281</v>
      </c>
      <c r="G81" s="14" t="s">
        <v>380</v>
      </c>
      <c r="H81" s="15">
        <v>1.0</v>
      </c>
      <c r="I81" s="15">
        <v>75.0</v>
      </c>
      <c r="J81" s="14"/>
      <c r="K81" s="14"/>
      <c r="L81" s="14" t="s">
        <v>323</v>
      </c>
      <c r="M81" s="61"/>
      <c r="N81" s="61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>
      <c r="A82" s="62">
        <v>44862.0</v>
      </c>
      <c r="B82" s="14" t="s">
        <v>140</v>
      </c>
      <c r="C82" s="14" t="s">
        <v>381</v>
      </c>
      <c r="D82" s="15">
        <v>19.0</v>
      </c>
      <c r="E82" s="61">
        <f t="shared" si="3"/>
        <v>19</v>
      </c>
      <c r="F82" s="14" t="s">
        <v>281</v>
      </c>
      <c r="G82" s="14" t="s">
        <v>380</v>
      </c>
      <c r="H82" s="15">
        <v>1.0</v>
      </c>
      <c r="I82" s="15">
        <v>80.0</v>
      </c>
      <c r="K82" s="31" t="s">
        <v>382</v>
      </c>
      <c r="L82" s="14" t="s">
        <v>323</v>
      </c>
      <c r="M82" s="28" t="s">
        <v>383</v>
      </c>
      <c r="N82" s="61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>
      <c r="A83" s="62">
        <v>44862.0</v>
      </c>
      <c r="B83" s="14" t="s">
        <v>140</v>
      </c>
      <c r="C83" s="14" t="s">
        <v>384</v>
      </c>
      <c r="D83" s="15">
        <v>12.0</v>
      </c>
      <c r="E83" s="61">
        <f t="shared" si="3"/>
        <v>12</v>
      </c>
      <c r="F83" s="14" t="s">
        <v>281</v>
      </c>
      <c r="G83" s="14" t="s">
        <v>380</v>
      </c>
      <c r="H83" s="15">
        <v>1.0</v>
      </c>
      <c r="I83" s="15">
        <v>77.0</v>
      </c>
      <c r="J83" s="14"/>
      <c r="K83" s="14"/>
      <c r="L83" s="14" t="s">
        <v>323</v>
      </c>
      <c r="M83" s="61"/>
      <c r="N83" s="61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>
      <c r="A84" s="62">
        <v>44869.0</v>
      </c>
      <c r="B84" s="14" t="s">
        <v>140</v>
      </c>
      <c r="C84" s="14" t="s">
        <v>385</v>
      </c>
      <c r="D84" s="15">
        <v>60.0</v>
      </c>
      <c r="E84" s="63">
        <v>4.0</v>
      </c>
      <c r="F84" s="14" t="s">
        <v>281</v>
      </c>
      <c r="G84" s="14" t="s">
        <v>282</v>
      </c>
      <c r="H84" s="15">
        <v>1.0</v>
      </c>
      <c r="I84" s="15">
        <v>99.0</v>
      </c>
      <c r="J84" s="14"/>
      <c r="K84" s="14"/>
      <c r="L84" s="14" t="s">
        <v>283</v>
      </c>
      <c r="M84" s="61"/>
      <c r="N84" s="61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>
      <c r="A85" s="62">
        <v>44938.0</v>
      </c>
      <c r="B85" s="31" t="s">
        <v>279</v>
      </c>
      <c r="C85" s="14" t="s">
        <v>386</v>
      </c>
      <c r="D85" s="15">
        <v>79.0</v>
      </c>
      <c r="E85" s="63">
        <v>2.0</v>
      </c>
      <c r="F85" s="14" t="s">
        <v>281</v>
      </c>
      <c r="G85" s="14" t="s">
        <v>282</v>
      </c>
      <c r="H85" s="15">
        <v>1.0</v>
      </c>
      <c r="I85" s="15">
        <v>120.0</v>
      </c>
      <c r="J85" s="14"/>
      <c r="K85" s="14"/>
      <c r="L85" s="14" t="s">
        <v>283</v>
      </c>
      <c r="M85" s="61"/>
      <c r="N85" s="61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>
      <c r="A86" s="62">
        <v>44972.0</v>
      </c>
      <c r="B86" s="14" t="s">
        <v>140</v>
      </c>
      <c r="C86" s="14" t="s">
        <v>387</v>
      </c>
      <c r="D86" s="15">
        <v>38.0</v>
      </c>
      <c r="E86" s="63">
        <v>4.0</v>
      </c>
      <c r="F86" s="14" t="s">
        <v>281</v>
      </c>
      <c r="G86" s="14" t="s">
        <v>282</v>
      </c>
      <c r="H86" s="15">
        <v>1.0</v>
      </c>
      <c r="I86" s="15">
        <v>142.0</v>
      </c>
      <c r="J86" s="14"/>
      <c r="K86" s="14"/>
      <c r="L86" s="14" t="s">
        <v>283</v>
      </c>
      <c r="M86" s="61"/>
      <c r="N86" s="61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>
      <c r="A87" s="74">
        <v>45020.0</v>
      </c>
      <c r="B87" s="39" t="s">
        <v>77</v>
      </c>
      <c r="C87" s="39" t="s">
        <v>388</v>
      </c>
      <c r="D87" s="39">
        <v>21.0</v>
      </c>
      <c r="E87" s="39">
        <v>3.0</v>
      </c>
      <c r="F87" s="39" t="s">
        <v>281</v>
      </c>
      <c r="G87" s="39" t="s">
        <v>282</v>
      </c>
      <c r="K87" s="14"/>
      <c r="L87" s="14" t="s">
        <v>283</v>
      </c>
    </row>
    <row r="88">
      <c r="A88" s="62">
        <v>44746.0</v>
      </c>
      <c r="B88" s="14" t="s">
        <v>140</v>
      </c>
      <c r="C88" s="14" t="s">
        <v>389</v>
      </c>
      <c r="D88" s="15">
        <v>80.0</v>
      </c>
      <c r="E88" s="63">
        <v>9.0</v>
      </c>
      <c r="F88" s="14" t="s">
        <v>281</v>
      </c>
      <c r="G88" s="14" t="s">
        <v>282</v>
      </c>
      <c r="H88" s="15">
        <v>1.0</v>
      </c>
      <c r="I88" s="15">
        <v>49.0</v>
      </c>
      <c r="J88" s="14"/>
      <c r="K88" s="14"/>
      <c r="L88" s="14" t="s">
        <v>283</v>
      </c>
      <c r="M88" s="61"/>
      <c r="N88" s="61"/>
      <c r="O88" s="80">
        <f>SUM(O76:O87)</f>
        <v>0</v>
      </c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>
      <c r="A89" s="62">
        <v>44747.0</v>
      </c>
      <c r="B89" s="14" t="s">
        <v>77</v>
      </c>
      <c r="C89" s="14" t="s">
        <v>390</v>
      </c>
      <c r="D89" s="15">
        <v>28.0</v>
      </c>
      <c r="E89" s="63">
        <v>28.0</v>
      </c>
      <c r="F89" s="14" t="s">
        <v>281</v>
      </c>
      <c r="G89" s="14" t="s">
        <v>282</v>
      </c>
      <c r="H89" s="15">
        <v>1.0</v>
      </c>
      <c r="I89" s="15">
        <v>28.0</v>
      </c>
      <c r="J89" s="14"/>
      <c r="K89" s="14"/>
      <c r="L89" s="14" t="s">
        <v>323</v>
      </c>
      <c r="M89" s="61"/>
      <c r="N89" s="61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>
      <c r="A90" s="62">
        <v>44942.0</v>
      </c>
      <c r="B90" s="31" t="s">
        <v>279</v>
      </c>
      <c r="C90" s="14" t="s">
        <v>391</v>
      </c>
      <c r="D90" s="15">
        <f>67+54+31</f>
        <v>152</v>
      </c>
      <c r="E90" s="63">
        <v>15.0</v>
      </c>
      <c r="F90" s="14" t="s">
        <v>281</v>
      </c>
      <c r="G90" s="14" t="s">
        <v>282</v>
      </c>
      <c r="H90" s="15">
        <v>1.0</v>
      </c>
      <c r="I90" s="15">
        <v>129.0</v>
      </c>
      <c r="J90" s="14"/>
      <c r="K90" s="14"/>
      <c r="L90" s="14" t="s">
        <v>283</v>
      </c>
      <c r="M90" s="61"/>
      <c r="N90" s="61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>
      <c r="A91" s="62">
        <v>44865.0</v>
      </c>
      <c r="B91" s="14" t="s">
        <v>140</v>
      </c>
      <c r="C91" s="14" t="s">
        <v>392</v>
      </c>
      <c r="D91" s="15">
        <v>50.0</v>
      </c>
      <c r="E91" s="63">
        <v>8.0</v>
      </c>
      <c r="F91" s="14" t="s">
        <v>281</v>
      </c>
      <c r="G91" s="14" t="s">
        <v>282</v>
      </c>
      <c r="H91" s="81"/>
      <c r="I91" s="81"/>
      <c r="J91" s="14"/>
      <c r="K91" s="14"/>
      <c r="L91" s="14" t="s">
        <v>283</v>
      </c>
      <c r="M91" s="61"/>
      <c r="N91" s="61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>
      <c r="A92" s="62">
        <v>44960.0</v>
      </c>
      <c r="B92" s="14" t="s">
        <v>77</v>
      </c>
      <c r="C92" s="14" t="s">
        <v>393</v>
      </c>
      <c r="D92" s="15">
        <v>13.0</v>
      </c>
      <c r="E92" s="63">
        <v>2.0</v>
      </c>
      <c r="F92" s="14" t="s">
        <v>281</v>
      </c>
      <c r="G92" s="14" t="s">
        <v>282</v>
      </c>
      <c r="H92" s="15">
        <v>1.0</v>
      </c>
      <c r="I92" s="15">
        <v>135.0</v>
      </c>
      <c r="J92" s="14"/>
      <c r="K92" s="14"/>
      <c r="L92" s="14" t="s">
        <v>283</v>
      </c>
      <c r="M92" s="61"/>
      <c r="N92" s="61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>
      <c r="A93" s="62">
        <v>44972.0</v>
      </c>
      <c r="B93" s="14" t="s">
        <v>140</v>
      </c>
      <c r="C93" s="14" t="s">
        <v>394</v>
      </c>
      <c r="D93" s="15">
        <v>9.0</v>
      </c>
      <c r="E93" s="63">
        <v>16.0</v>
      </c>
      <c r="F93" s="14" t="s">
        <v>281</v>
      </c>
      <c r="G93" s="14" t="s">
        <v>282</v>
      </c>
      <c r="H93" s="15">
        <v>1.0</v>
      </c>
      <c r="I93" s="15">
        <v>143.0</v>
      </c>
      <c r="J93" s="14"/>
      <c r="K93" s="14"/>
      <c r="L93" s="14" t="s">
        <v>283</v>
      </c>
      <c r="M93" s="61"/>
      <c r="N93" s="61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>
      <c r="A94" s="74">
        <v>45020.0</v>
      </c>
      <c r="B94" s="39" t="s">
        <v>77</v>
      </c>
      <c r="C94" s="39" t="s">
        <v>395</v>
      </c>
      <c r="D94" s="39">
        <v>76.0</v>
      </c>
      <c r="E94" s="39">
        <v>5.0</v>
      </c>
      <c r="F94" s="39" t="s">
        <v>281</v>
      </c>
      <c r="G94" s="39" t="s">
        <v>282</v>
      </c>
      <c r="K94" s="14"/>
      <c r="L94" s="14" t="s">
        <v>283</v>
      </c>
    </row>
    <row r="95">
      <c r="A95" s="62">
        <v>44938.0</v>
      </c>
      <c r="B95" s="31" t="s">
        <v>279</v>
      </c>
      <c r="C95" s="14" t="s">
        <v>396</v>
      </c>
      <c r="D95" s="15">
        <v>41.0</v>
      </c>
      <c r="E95" s="63">
        <v>5.0</v>
      </c>
      <c r="F95" s="14" t="s">
        <v>281</v>
      </c>
      <c r="G95" s="14" t="s">
        <v>282</v>
      </c>
      <c r="H95" s="15">
        <v>1.0</v>
      </c>
      <c r="I95" s="15">
        <v>119.0</v>
      </c>
      <c r="J95" s="14"/>
      <c r="K95" s="14"/>
      <c r="L95" s="14" t="s">
        <v>283</v>
      </c>
      <c r="M95" s="61"/>
      <c r="N95" s="61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>
      <c r="A96" s="62">
        <v>44939.0</v>
      </c>
      <c r="B96" s="14" t="s">
        <v>77</v>
      </c>
      <c r="C96" s="14" t="s">
        <v>397</v>
      </c>
      <c r="D96" s="15">
        <v>54.0</v>
      </c>
      <c r="E96" s="63">
        <v>6.0</v>
      </c>
      <c r="F96" s="14" t="s">
        <v>281</v>
      </c>
      <c r="G96" s="14" t="s">
        <v>282</v>
      </c>
      <c r="H96" s="15">
        <v>1.0</v>
      </c>
      <c r="I96" s="15">
        <v>124.0</v>
      </c>
      <c r="J96" s="14"/>
      <c r="K96" s="14"/>
      <c r="L96" s="14" t="s">
        <v>283</v>
      </c>
      <c r="M96" s="61"/>
      <c r="N96" s="61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>
      <c r="A97" s="62">
        <v>44960.0</v>
      </c>
      <c r="B97" s="14" t="s">
        <v>77</v>
      </c>
      <c r="C97" s="14" t="s">
        <v>398</v>
      </c>
      <c r="D97" s="15">
        <v>77.0</v>
      </c>
      <c r="E97" s="63">
        <v>7.0</v>
      </c>
      <c r="F97" s="14" t="s">
        <v>281</v>
      </c>
      <c r="G97" s="14" t="s">
        <v>282</v>
      </c>
      <c r="H97" s="15">
        <v>1.0</v>
      </c>
      <c r="I97" s="15">
        <v>134.0</v>
      </c>
      <c r="J97" s="14"/>
      <c r="K97" s="14"/>
      <c r="L97" s="14" t="s">
        <v>283</v>
      </c>
      <c r="M97" s="61"/>
      <c r="N97" s="61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>
      <c r="A98" s="62">
        <v>44745.0</v>
      </c>
      <c r="B98" s="14" t="s">
        <v>77</v>
      </c>
      <c r="C98" s="14" t="s">
        <v>399</v>
      </c>
      <c r="D98" s="15">
        <v>27.0</v>
      </c>
      <c r="E98" s="60">
        <v>5.0</v>
      </c>
      <c r="F98" s="14" t="s">
        <v>281</v>
      </c>
      <c r="G98" s="14" t="s">
        <v>282</v>
      </c>
      <c r="H98" s="15">
        <v>1.0</v>
      </c>
      <c r="I98" s="15">
        <v>30.0</v>
      </c>
      <c r="J98" s="14"/>
      <c r="K98" s="14"/>
      <c r="L98" s="14" t="s">
        <v>283</v>
      </c>
      <c r="M98" s="61"/>
      <c r="N98" s="61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>
      <c r="A99" s="62">
        <v>44747.0</v>
      </c>
      <c r="B99" s="14" t="s">
        <v>77</v>
      </c>
      <c r="C99" s="14" t="s">
        <v>400</v>
      </c>
      <c r="D99" s="15">
        <v>28.0</v>
      </c>
      <c r="E99" s="63">
        <v>3.0</v>
      </c>
      <c r="F99" s="14" t="s">
        <v>281</v>
      </c>
      <c r="G99" s="14" t="s">
        <v>282</v>
      </c>
      <c r="H99" s="15">
        <v>1.0</v>
      </c>
      <c r="I99" s="15">
        <v>29.0</v>
      </c>
      <c r="J99" s="72" t="s">
        <v>285</v>
      </c>
      <c r="K99" s="14"/>
      <c r="L99" s="14" t="s">
        <v>283</v>
      </c>
      <c r="M99" s="61"/>
      <c r="N99" s="61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>
      <c r="A100" s="62">
        <v>44897.0</v>
      </c>
      <c r="B100" s="14" t="s">
        <v>77</v>
      </c>
      <c r="C100" s="14" t="s">
        <v>401</v>
      </c>
      <c r="D100" s="73">
        <v>85.0</v>
      </c>
      <c r="E100" s="63">
        <v>7.0</v>
      </c>
      <c r="F100" s="14" t="s">
        <v>281</v>
      </c>
      <c r="G100" s="14" t="s">
        <v>282</v>
      </c>
      <c r="H100" s="15">
        <v>1.0</v>
      </c>
      <c r="I100" s="15">
        <v>111.0</v>
      </c>
      <c r="J100" s="14"/>
      <c r="K100" s="14"/>
      <c r="L100" s="14" t="s">
        <v>283</v>
      </c>
      <c r="M100" s="61"/>
      <c r="N100" s="61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>
      <c r="A101" s="62">
        <v>44938.0</v>
      </c>
      <c r="B101" s="31" t="s">
        <v>279</v>
      </c>
      <c r="C101" s="14" t="s">
        <v>402</v>
      </c>
      <c r="D101" s="15">
        <v>46.0</v>
      </c>
      <c r="E101" s="63">
        <v>5.0</v>
      </c>
      <c r="F101" s="14" t="s">
        <v>281</v>
      </c>
      <c r="G101" s="14" t="s">
        <v>282</v>
      </c>
      <c r="H101" s="15">
        <v>1.0</v>
      </c>
      <c r="I101" s="15">
        <v>121.0</v>
      </c>
      <c r="J101" s="14"/>
      <c r="K101" s="14"/>
      <c r="L101" s="14" t="s">
        <v>283</v>
      </c>
      <c r="M101" s="61"/>
      <c r="N101" s="61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>
      <c r="A102" s="62">
        <v>44939.0</v>
      </c>
      <c r="B102" s="14" t="s">
        <v>77</v>
      </c>
      <c r="C102" s="14" t="s">
        <v>403</v>
      </c>
      <c r="D102" s="15">
        <f>39+79</f>
        <v>118</v>
      </c>
      <c r="E102" s="60">
        <v>8.0</v>
      </c>
      <c r="F102" s="14" t="s">
        <v>281</v>
      </c>
      <c r="G102" s="14" t="s">
        <v>282</v>
      </c>
      <c r="H102" s="15">
        <v>1.0</v>
      </c>
      <c r="I102" s="15">
        <v>125.0</v>
      </c>
      <c r="J102" s="14"/>
      <c r="K102" s="14"/>
      <c r="L102" s="14" t="s">
        <v>283</v>
      </c>
      <c r="M102" s="61"/>
      <c r="N102" s="61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>
      <c r="A103" s="62">
        <v>44972.0</v>
      </c>
      <c r="B103" s="14" t="s">
        <v>140</v>
      </c>
      <c r="C103" s="14" t="s">
        <v>404</v>
      </c>
      <c r="D103" s="15">
        <v>71.0</v>
      </c>
      <c r="E103" s="63">
        <v>9.0</v>
      </c>
      <c r="F103" s="14" t="s">
        <v>281</v>
      </c>
      <c r="G103" s="14" t="s">
        <v>282</v>
      </c>
      <c r="H103" s="15">
        <v>1.0</v>
      </c>
      <c r="I103" s="15">
        <v>138.0</v>
      </c>
      <c r="J103" s="14"/>
      <c r="K103" s="14"/>
      <c r="L103" s="14" t="s">
        <v>283</v>
      </c>
      <c r="M103" s="61"/>
      <c r="N103" s="61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>
      <c r="A104" s="74">
        <v>45020.0</v>
      </c>
      <c r="B104" s="39" t="s">
        <v>77</v>
      </c>
      <c r="C104" s="39" t="s">
        <v>405</v>
      </c>
      <c r="D104" s="39">
        <v>126.0</v>
      </c>
      <c r="E104" s="39">
        <v>15.0</v>
      </c>
      <c r="F104" s="39" t="s">
        <v>281</v>
      </c>
      <c r="G104" s="39" t="s">
        <v>282</v>
      </c>
      <c r="K104" s="14"/>
      <c r="L104" s="14" t="s">
        <v>283</v>
      </c>
    </row>
    <row r="105">
      <c r="A105" s="62">
        <v>44960.0</v>
      </c>
      <c r="B105" s="14" t="s">
        <v>77</v>
      </c>
      <c r="C105" s="14" t="s">
        <v>406</v>
      </c>
      <c r="D105" s="15">
        <v>56.0</v>
      </c>
      <c r="E105" s="63">
        <v>6.0</v>
      </c>
      <c r="F105" s="14" t="s">
        <v>281</v>
      </c>
      <c r="G105" s="14" t="s">
        <v>282</v>
      </c>
      <c r="H105" s="15">
        <v>1.0</v>
      </c>
      <c r="I105" s="15">
        <v>137.0</v>
      </c>
      <c r="J105" s="14"/>
      <c r="K105" s="14"/>
      <c r="L105" s="14" t="s">
        <v>283</v>
      </c>
      <c r="M105" s="61"/>
      <c r="N105" s="61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>
      <c r="A106" s="62">
        <v>44938.0</v>
      </c>
      <c r="B106" s="31" t="s">
        <v>279</v>
      </c>
      <c r="C106" s="14" t="s">
        <v>407</v>
      </c>
      <c r="D106" s="15">
        <v>104.0</v>
      </c>
      <c r="E106" s="60">
        <v>14.0</v>
      </c>
      <c r="F106" s="14" t="s">
        <v>281</v>
      </c>
      <c r="G106" s="14" t="s">
        <v>282</v>
      </c>
      <c r="H106" s="15">
        <v>1.0</v>
      </c>
      <c r="I106" s="15">
        <v>118.0</v>
      </c>
      <c r="J106" s="14"/>
      <c r="K106" s="14"/>
      <c r="L106" s="14" t="s">
        <v>283</v>
      </c>
      <c r="M106" s="61"/>
      <c r="N106" s="61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>
      <c r="A107" s="62">
        <v>44960.0</v>
      </c>
      <c r="B107" s="14" t="s">
        <v>77</v>
      </c>
      <c r="C107" s="14" t="s">
        <v>408</v>
      </c>
      <c r="D107" s="15">
        <v>35.0</v>
      </c>
      <c r="E107" s="60">
        <v>4.0</v>
      </c>
      <c r="F107" s="14" t="s">
        <v>281</v>
      </c>
      <c r="G107" s="14" t="s">
        <v>282</v>
      </c>
      <c r="H107" s="15">
        <v>1.0</v>
      </c>
      <c r="I107" s="15">
        <v>133.0</v>
      </c>
      <c r="J107" s="14"/>
      <c r="K107" s="14"/>
      <c r="L107" s="14" t="s">
        <v>283</v>
      </c>
      <c r="M107" s="61"/>
      <c r="N107" s="61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>
      <c r="A108" s="62">
        <v>44865.0</v>
      </c>
      <c r="B108" s="14" t="s">
        <v>140</v>
      </c>
      <c r="C108" s="31" t="s">
        <v>409</v>
      </c>
      <c r="D108" s="15">
        <v>15.0</v>
      </c>
      <c r="E108" s="60">
        <v>2.0</v>
      </c>
      <c r="F108" s="14" t="s">
        <v>281</v>
      </c>
      <c r="G108" s="14" t="s">
        <v>282</v>
      </c>
      <c r="H108" s="15">
        <v>1.0</v>
      </c>
      <c r="I108" s="15">
        <v>90.0</v>
      </c>
      <c r="K108" s="27" t="s">
        <v>410</v>
      </c>
      <c r="L108" s="14" t="s">
        <v>283</v>
      </c>
      <c r="M108" s="61"/>
      <c r="N108" s="61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>
      <c r="A109" s="62">
        <v>44972.0</v>
      </c>
      <c r="B109" s="14" t="s">
        <v>140</v>
      </c>
      <c r="C109" s="31" t="s">
        <v>411</v>
      </c>
      <c r="D109" s="15">
        <v>45.0</v>
      </c>
      <c r="E109" s="63">
        <v>4.0</v>
      </c>
      <c r="F109" s="14" t="s">
        <v>281</v>
      </c>
      <c r="G109" s="14" t="s">
        <v>282</v>
      </c>
      <c r="H109" s="15">
        <v>1.0</v>
      </c>
      <c r="I109" s="15">
        <v>139.0</v>
      </c>
      <c r="K109" s="27" t="s">
        <v>412</v>
      </c>
      <c r="L109" s="14" t="s">
        <v>283</v>
      </c>
      <c r="M109" s="61"/>
      <c r="N109" s="61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>
      <c r="A110" s="62">
        <v>44862.0</v>
      </c>
      <c r="B110" s="14" t="s">
        <v>140</v>
      </c>
      <c r="C110" s="14" t="s">
        <v>413</v>
      </c>
      <c r="D110" s="15">
        <v>19.0</v>
      </c>
      <c r="E110" s="60">
        <v>19.0</v>
      </c>
      <c r="F110" s="14" t="s">
        <v>281</v>
      </c>
      <c r="G110" s="14" t="s">
        <v>282</v>
      </c>
      <c r="H110" s="15">
        <v>1.0</v>
      </c>
      <c r="I110" s="15">
        <v>78.0</v>
      </c>
      <c r="J110" s="14"/>
      <c r="K110" s="14"/>
      <c r="L110" s="14" t="s">
        <v>323</v>
      </c>
      <c r="M110" s="61"/>
      <c r="N110" s="61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>
      <c r="A111" s="62">
        <v>44869.0</v>
      </c>
      <c r="B111" s="14" t="s">
        <v>140</v>
      </c>
      <c r="C111" s="31" t="s">
        <v>414</v>
      </c>
      <c r="D111" s="15">
        <v>6.0</v>
      </c>
      <c r="E111" s="61">
        <f>D111</f>
        <v>6</v>
      </c>
      <c r="F111" s="14" t="s">
        <v>340</v>
      </c>
      <c r="G111" s="14" t="s">
        <v>282</v>
      </c>
      <c r="H111" s="15">
        <v>1.0</v>
      </c>
      <c r="I111" s="15">
        <v>86.0</v>
      </c>
      <c r="J111" s="14"/>
      <c r="K111" s="14"/>
      <c r="L111" s="14" t="s">
        <v>323</v>
      </c>
      <c r="M111" s="61"/>
      <c r="N111" s="61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4" max="4" width="12.63"/>
  </cols>
  <sheetData>
    <row r="1">
      <c r="A1" s="82" t="s">
        <v>270</v>
      </c>
      <c r="B1" s="82" t="s">
        <v>415</v>
      </c>
      <c r="C1" s="82" t="s">
        <v>161</v>
      </c>
      <c r="D1" s="82" t="s">
        <v>416</v>
      </c>
      <c r="E1" s="82" t="s">
        <v>417</v>
      </c>
      <c r="F1" s="82" t="s">
        <v>418</v>
      </c>
      <c r="G1" s="82" t="s">
        <v>419</v>
      </c>
      <c r="H1" s="82" t="s">
        <v>167</v>
      </c>
      <c r="I1" s="82" t="s">
        <v>420</v>
      </c>
      <c r="J1" s="82" t="s">
        <v>421</v>
      </c>
      <c r="K1" s="82" t="s">
        <v>422</v>
      </c>
      <c r="L1" s="82" t="s">
        <v>423</v>
      </c>
      <c r="M1" s="82" t="s">
        <v>424</v>
      </c>
      <c r="N1" s="82" t="s">
        <v>425</v>
      </c>
      <c r="O1" s="82" t="s">
        <v>426</v>
      </c>
      <c r="P1" s="82" t="s">
        <v>427</v>
      </c>
      <c r="Q1" s="82" t="s">
        <v>428</v>
      </c>
      <c r="R1" s="82" t="s">
        <v>429</v>
      </c>
      <c r="S1" s="82" t="s">
        <v>430</v>
      </c>
      <c r="T1" s="82" t="s">
        <v>431</v>
      </c>
      <c r="U1" s="82" t="s">
        <v>432</v>
      </c>
      <c r="V1" s="82" t="s">
        <v>433</v>
      </c>
      <c r="W1" s="82" t="s">
        <v>434</v>
      </c>
      <c r="X1" s="82" t="s">
        <v>435</v>
      </c>
      <c r="Y1" s="82" t="s">
        <v>436</v>
      </c>
      <c r="Z1" s="82" t="s">
        <v>437</v>
      </c>
      <c r="AA1" s="61"/>
    </row>
    <row r="2">
      <c r="A2" s="71" t="s">
        <v>280</v>
      </c>
      <c r="B2" s="83">
        <v>44981.0</v>
      </c>
      <c r="C2" s="71" t="s">
        <v>279</v>
      </c>
      <c r="D2" s="84">
        <f t="array" ref="D2">INDEX(outplants!A$2:A$1000,MATCH(A2,outplants!C$2:C$1000,0))</f>
        <v>44865</v>
      </c>
      <c r="E2" s="63">
        <v>3.0</v>
      </c>
      <c r="F2" s="63">
        <v>3.0</v>
      </c>
      <c r="G2" s="85"/>
      <c r="H2" s="85"/>
      <c r="I2" s="63">
        <v>100.0</v>
      </c>
      <c r="J2" s="63">
        <v>100.0</v>
      </c>
      <c r="K2" s="63">
        <v>100.0</v>
      </c>
      <c r="L2" s="63"/>
      <c r="M2" s="63"/>
      <c r="N2" s="63"/>
      <c r="O2" s="63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61"/>
    </row>
    <row r="3">
      <c r="A3" s="71" t="s">
        <v>289</v>
      </c>
      <c r="B3" s="83">
        <v>44981.0</v>
      </c>
      <c r="C3" s="71" t="s">
        <v>279</v>
      </c>
      <c r="D3" s="84">
        <f t="array" ref="D3">INDEX(outplants!A$2:A$1000,MATCH(A3,outplants!C$2:C$1000,0))</f>
        <v>44865</v>
      </c>
      <c r="E3" s="85">
        <f t="shared" ref="E3:E6" si="1">F3</f>
        <v>3</v>
      </c>
      <c r="F3" s="63">
        <v>3.0</v>
      </c>
      <c r="G3" s="71" t="s">
        <v>438</v>
      </c>
      <c r="H3" s="85"/>
      <c r="I3" s="63">
        <v>100.0</v>
      </c>
      <c r="J3" s="63">
        <v>90.0</v>
      </c>
      <c r="K3" s="63">
        <v>100.0</v>
      </c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61"/>
    </row>
    <row r="4">
      <c r="A4" s="71" t="s">
        <v>295</v>
      </c>
      <c r="B4" s="83">
        <v>44981.0</v>
      </c>
      <c r="C4" s="71" t="s">
        <v>279</v>
      </c>
      <c r="D4" s="84">
        <f t="array" ref="D4">INDEX(outplants!A$2:A$1000,MATCH(A4,outplants!C$2:C$1000,0))</f>
        <v>44942</v>
      </c>
      <c r="E4" s="85">
        <f t="shared" si="1"/>
        <v>6</v>
      </c>
      <c r="F4" s="63">
        <v>6.0</v>
      </c>
      <c r="G4" s="85"/>
      <c r="H4" s="85"/>
      <c r="I4" s="63">
        <v>100.0</v>
      </c>
      <c r="J4" s="63">
        <v>100.0</v>
      </c>
      <c r="K4" s="63">
        <v>100.0</v>
      </c>
      <c r="L4" s="63">
        <v>100.0</v>
      </c>
      <c r="M4" s="63">
        <v>100.0</v>
      </c>
      <c r="N4" s="63">
        <v>100.0</v>
      </c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61"/>
    </row>
    <row r="5">
      <c r="A5" s="71" t="s">
        <v>297</v>
      </c>
      <c r="B5" s="83">
        <v>44981.0</v>
      </c>
      <c r="C5" s="71" t="s">
        <v>279</v>
      </c>
      <c r="D5" s="84">
        <f t="array" ref="D5">INDEX(outplants!A$2:A$1000,MATCH(A5,outplants!C$2:C$1000,0))</f>
        <v>44865</v>
      </c>
      <c r="E5" s="85">
        <f t="shared" si="1"/>
        <v>5</v>
      </c>
      <c r="F5" s="63">
        <v>5.0</v>
      </c>
      <c r="G5" s="71" t="s">
        <v>439</v>
      </c>
      <c r="H5" s="85"/>
      <c r="I5" s="63">
        <v>100.0</v>
      </c>
      <c r="J5" s="63">
        <v>100.0</v>
      </c>
      <c r="K5" s="63">
        <v>100.0</v>
      </c>
      <c r="L5" s="63">
        <v>95.0</v>
      </c>
      <c r="M5" s="63">
        <v>100.0</v>
      </c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61"/>
    </row>
    <row r="6">
      <c r="A6" s="71" t="s">
        <v>300</v>
      </c>
      <c r="B6" s="83">
        <v>44981.0</v>
      </c>
      <c r="C6" s="71" t="s">
        <v>279</v>
      </c>
      <c r="D6" s="84">
        <f t="array" ref="D6">INDEX(outplants!A$2:A$1000,MATCH(A6,outplants!C$2:C$1000,0))</f>
        <v>44942</v>
      </c>
      <c r="E6" s="85">
        <f t="shared" si="1"/>
        <v>4</v>
      </c>
      <c r="F6" s="63">
        <v>4.0</v>
      </c>
      <c r="G6" s="85"/>
      <c r="H6" s="85"/>
      <c r="I6" s="63">
        <v>95.0</v>
      </c>
      <c r="J6" s="63">
        <v>95.0</v>
      </c>
      <c r="K6" s="63">
        <v>100.0</v>
      </c>
      <c r="L6" s="63">
        <v>100.0</v>
      </c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61"/>
    </row>
    <row r="7">
      <c r="A7" s="71" t="s">
        <v>302</v>
      </c>
      <c r="B7" s="83">
        <v>44981.0</v>
      </c>
      <c r="C7" s="71" t="s">
        <v>279</v>
      </c>
      <c r="D7" s="84">
        <f t="array" ref="D7">INDEX(outplants!A$2:A$1000,MATCH(A7,outplants!C$2:C$1000,0))</f>
        <v>44942</v>
      </c>
      <c r="E7" s="71">
        <v>6.0</v>
      </c>
      <c r="F7" s="63">
        <v>6.0</v>
      </c>
      <c r="G7" s="85"/>
      <c r="H7" s="85"/>
      <c r="I7" s="63">
        <v>100.0</v>
      </c>
      <c r="J7" s="63">
        <v>100.0</v>
      </c>
      <c r="K7" s="63">
        <v>95.0</v>
      </c>
      <c r="L7" s="63">
        <v>100.0</v>
      </c>
      <c r="M7" s="63">
        <v>100.0</v>
      </c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61"/>
    </row>
    <row r="8">
      <c r="A8" s="71" t="s">
        <v>306</v>
      </c>
      <c r="B8" s="83">
        <v>44981.0</v>
      </c>
      <c r="C8" s="71" t="s">
        <v>279</v>
      </c>
      <c r="D8" s="84">
        <f t="array" ref="D8">INDEX(outplants!A$2:A$1000,MATCH(A8,outplants!C$2:C$1000,0))</f>
        <v>44865</v>
      </c>
      <c r="E8" s="85">
        <f t="shared" ref="E8:E9" si="2">F8</f>
        <v>2</v>
      </c>
      <c r="F8" s="71">
        <v>2.0</v>
      </c>
      <c r="G8" s="85"/>
      <c r="H8" s="85"/>
      <c r="I8" s="71">
        <v>60.0</v>
      </c>
      <c r="J8" s="71">
        <v>50.0</v>
      </c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61"/>
    </row>
    <row r="9">
      <c r="A9" s="71" t="s">
        <v>315</v>
      </c>
      <c r="B9" s="83">
        <v>44981.0</v>
      </c>
      <c r="C9" s="71" t="s">
        <v>279</v>
      </c>
      <c r="D9" s="84">
        <f t="array" ref="D9">INDEX(outplants!A$2:A$1000,MATCH(A9,outplants!C$2:C$1000,0))</f>
        <v>44942</v>
      </c>
      <c r="E9" s="85">
        <f t="shared" si="2"/>
        <v>5</v>
      </c>
      <c r="F9" s="63">
        <v>5.0</v>
      </c>
      <c r="G9" s="71">
        <v>1.0</v>
      </c>
      <c r="H9" s="85"/>
      <c r="I9" s="63">
        <v>100.0</v>
      </c>
      <c r="J9" s="63">
        <v>90.0</v>
      </c>
      <c r="K9" s="63">
        <v>100.0</v>
      </c>
      <c r="L9" s="63">
        <v>100.0</v>
      </c>
      <c r="M9" s="63">
        <v>100.0</v>
      </c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61"/>
    </row>
    <row r="10">
      <c r="A10" s="71" t="s">
        <v>316</v>
      </c>
      <c r="B10" s="83">
        <v>44981.0</v>
      </c>
      <c r="C10" s="71" t="s">
        <v>279</v>
      </c>
      <c r="D10" s="84">
        <f t="array" ref="D10">INDEX(outplants!A$2:A$1000,MATCH(A10,outplants!C$2:C$1000,0))</f>
        <v>44865</v>
      </c>
      <c r="E10" s="71">
        <v>7.0</v>
      </c>
      <c r="F10" s="63">
        <v>7.0</v>
      </c>
      <c r="G10" s="85"/>
      <c r="H10" s="85"/>
      <c r="I10" s="63">
        <v>95.0</v>
      </c>
      <c r="J10" s="63">
        <v>95.0</v>
      </c>
      <c r="K10" s="63">
        <v>90.0</v>
      </c>
      <c r="L10" s="63">
        <v>100.0</v>
      </c>
      <c r="M10" s="63">
        <v>100.0</v>
      </c>
      <c r="N10" s="63">
        <v>95.0</v>
      </c>
      <c r="O10" s="63">
        <v>95.0</v>
      </c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61"/>
    </row>
    <row r="11">
      <c r="A11" s="71" t="s">
        <v>322</v>
      </c>
      <c r="B11" s="83">
        <v>44981.0</v>
      </c>
      <c r="C11" s="71" t="s">
        <v>279</v>
      </c>
      <c r="D11" s="84">
        <f t="array" ref="D11">INDEX(outplants!A$2:A$1000,MATCH(A11,outplants!C$2:C$1000,0))</f>
        <v>44858</v>
      </c>
      <c r="E11" s="86">
        <f>VLOOKUP(A11,outplants!C$2:G$192,3,FALSE)</f>
        <v>12</v>
      </c>
      <c r="F11" s="63">
        <v>8.0</v>
      </c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61"/>
    </row>
    <row r="12">
      <c r="A12" s="71" t="s">
        <v>330</v>
      </c>
      <c r="B12" s="83">
        <v>44981.0</v>
      </c>
      <c r="C12" s="71" t="s">
        <v>279</v>
      </c>
      <c r="D12" s="84">
        <f t="array" ref="D12">INDEX(outplants!A$2:A$1000,MATCH(A12,outplants!C$2:C$1000,0))</f>
        <v>44858</v>
      </c>
      <c r="E12" s="86">
        <f>VLOOKUP(A12,outplants!C$2:G$192,3,FALSE)</f>
        <v>10</v>
      </c>
      <c r="F12" s="63">
        <v>5.0</v>
      </c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61"/>
    </row>
    <row r="13">
      <c r="A13" s="71" t="s">
        <v>332</v>
      </c>
      <c r="B13" s="83">
        <v>44981.0</v>
      </c>
      <c r="C13" s="71" t="s">
        <v>279</v>
      </c>
      <c r="D13" s="84">
        <f t="array" ref="D13">INDEX(outplants!A$2:A$1000,MATCH(A13,outplants!C$2:C$1000,0))</f>
        <v>44858</v>
      </c>
      <c r="E13" s="86">
        <f>VLOOKUP(A13,outplants!C$2:G$192,3,FALSE)</f>
        <v>15</v>
      </c>
      <c r="F13" s="63">
        <v>15.0</v>
      </c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61"/>
    </row>
    <row r="14">
      <c r="A14" s="71" t="s">
        <v>338</v>
      </c>
      <c r="B14" s="83">
        <v>44981.0</v>
      </c>
      <c r="C14" s="71" t="s">
        <v>279</v>
      </c>
      <c r="D14" s="84">
        <f t="array" ref="D14">INDEX(outplants!A$2:A$1000,MATCH(A14,outplants!C$2:C$1000,0))</f>
        <v>44858</v>
      </c>
      <c r="E14" s="86">
        <f>VLOOKUP(A14,outplants!C$2:G$192,3,FALSE)</f>
        <v>16</v>
      </c>
      <c r="F14" s="63">
        <v>14.0</v>
      </c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61"/>
    </row>
    <row r="15">
      <c r="A15" s="71" t="s">
        <v>341</v>
      </c>
      <c r="B15" s="83">
        <v>44981.0</v>
      </c>
      <c r="C15" s="71" t="s">
        <v>279</v>
      </c>
      <c r="D15" s="84">
        <f t="array" ref="D15">INDEX(outplants!A$2:A$1000,MATCH(A15,outplants!C$2:C$1000,0))</f>
        <v>44858</v>
      </c>
      <c r="E15" s="86">
        <f>VLOOKUP(A15,outplants!C$2:G$192,3,FALSE)</f>
        <v>15</v>
      </c>
      <c r="F15" s="63">
        <v>10.0</v>
      </c>
      <c r="G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61"/>
    </row>
    <row r="16">
      <c r="A16" s="71" t="s">
        <v>343</v>
      </c>
      <c r="B16" s="83">
        <v>44981.0</v>
      </c>
      <c r="C16" s="71" t="s">
        <v>279</v>
      </c>
      <c r="D16" s="84">
        <f t="array" ref="D16">INDEX(outplants!A$2:A$1000,MATCH(A16,outplants!C$2:C$1000,0))</f>
        <v>44858</v>
      </c>
      <c r="E16" s="86">
        <f>VLOOKUP(A16,outplants!C$2:G$192,3,FALSE)</f>
        <v>15</v>
      </c>
      <c r="F16" s="63">
        <v>14.0</v>
      </c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61"/>
    </row>
    <row r="17">
      <c r="A17" s="71" t="s">
        <v>349</v>
      </c>
      <c r="B17" s="83">
        <v>44981.0</v>
      </c>
      <c r="C17" s="71" t="s">
        <v>279</v>
      </c>
      <c r="D17" s="84">
        <f t="array" ref="D17">INDEX(outplants!A$2:A$1000,MATCH(A17,outplants!C$2:C$1000,0))</f>
        <v>44859</v>
      </c>
      <c r="E17" s="86">
        <f>VLOOKUP(A17,outplants!C$2:G$192,3,FALSE)</f>
        <v>16</v>
      </c>
      <c r="F17" s="63">
        <v>9.0</v>
      </c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61"/>
    </row>
    <row r="18">
      <c r="A18" s="71" t="s">
        <v>356</v>
      </c>
      <c r="B18" s="83">
        <v>44981.0</v>
      </c>
      <c r="C18" s="71" t="s">
        <v>279</v>
      </c>
      <c r="D18" s="84">
        <f t="array" ref="D18">INDEX(outplants!A$2:A$1000,MATCH(A18,outplants!C$2:C$1000,0))</f>
        <v>44859</v>
      </c>
      <c r="E18" s="87">
        <v>32.0</v>
      </c>
      <c r="F18" s="63">
        <v>14.0</v>
      </c>
      <c r="G18" s="85"/>
      <c r="H18" s="85"/>
      <c r="I18" s="63"/>
      <c r="J18" s="63"/>
      <c r="K18" s="63"/>
      <c r="L18" s="63"/>
      <c r="M18" s="63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61"/>
    </row>
    <row r="19">
      <c r="A19" s="71" t="s">
        <v>359</v>
      </c>
      <c r="B19" s="83">
        <v>44981.0</v>
      </c>
      <c r="C19" s="71" t="s">
        <v>279</v>
      </c>
      <c r="D19" s="84">
        <f t="array" ref="D19">INDEX(outplants!A$2:A$1000,MATCH(A19,outplants!C$2:C$1000,0))</f>
        <v>44859</v>
      </c>
      <c r="E19" s="86">
        <f>VLOOKUP(A19,outplants!C$2:G$192,3,FALSE)</f>
        <v>16</v>
      </c>
      <c r="F19" s="63">
        <v>11.0</v>
      </c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61"/>
    </row>
    <row r="20">
      <c r="A20" s="71" t="s">
        <v>360</v>
      </c>
      <c r="B20" s="83">
        <v>44981.0</v>
      </c>
      <c r="C20" s="71" t="s">
        <v>279</v>
      </c>
      <c r="D20" s="84">
        <f t="array" ref="D20">INDEX(outplants!A$2:A$1000,MATCH(A20,outplants!C$2:C$1000,0))</f>
        <v>44858</v>
      </c>
      <c r="E20" s="86">
        <f>VLOOKUP(A20,outplants!C$2:G$192,3,FALSE)</f>
        <v>16</v>
      </c>
      <c r="F20" s="63">
        <v>14.0</v>
      </c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61"/>
    </row>
    <row r="21">
      <c r="A21" s="71" t="s">
        <v>362</v>
      </c>
      <c r="B21" s="83">
        <v>44981.0</v>
      </c>
      <c r="C21" s="71" t="s">
        <v>279</v>
      </c>
      <c r="D21" s="84">
        <f t="array" ref="D21">INDEX(outplants!A$2:A$1000,MATCH(A21,outplants!C$2:C$1000,0))</f>
        <v>44859</v>
      </c>
      <c r="E21" s="86">
        <f>VLOOKUP(A21,outplants!C$2:G$192,3,FALSE)</f>
        <v>8</v>
      </c>
      <c r="F21" s="63">
        <v>8.0</v>
      </c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61"/>
    </row>
    <row r="22">
      <c r="A22" s="71" t="s">
        <v>364</v>
      </c>
      <c r="B22" s="83">
        <v>44981.0</v>
      </c>
      <c r="C22" s="71" t="s">
        <v>279</v>
      </c>
      <c r="D22" s="84">
        <f t="array" ref="D22">INDEX(outplants!A$2:A$1000,MATCH(A22,outplants!C$2:C$1000,0))</f>
        <v>44859</v>
      </c>
      <c r="E22" s="86">
        <f>VLOOKUP(A22,outplants!C$2:G$192,3,FALSE)</f>
        <v>13</v>
      </c>
      <c r="F22" s="63">
        <v>11.0</v>
      </c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61"/>
    </row>
    <row r="23">
      <c r="A23" s="71" t="s">
        <v>371</v>
      </c>
      <c r="B23" s="83">
        <v>44981.0</v>
      </c>
      <c r="C23" s="71" t="s">
        <v>279</v>
      </c>
      <c r="D23" s="84">
        <f t="array" ref="D23">INDEX(outplants!A$2:A$1000,MATCH(A23,outplants!C$2:C$1000,0))</f>
        <v>44858</v>
      </c>
      <c r="E23" s="86">
        <f>VLOOKUP(A23,outplants!C$2:G$192,3,FALSE)</f>
        <v>15</v>
      </c>
      <c r="F23" s="63">
        <v>5.0</v>
      </c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61"/>
    </row>
    <row r="24">
      <c r="A24" s="71" t="s">
        <v>376</v>
      </c>
      <c r="B24" s="83">
        <v>44981.0</v>
      </c>
      <c r="C24" s="71" t="s">
        <v>279</v>
      </c>
      <c r="D24" s="84">
        <f t="array" ref="D24">INDEX(outplants!A$2:A$1000,MATCH(A24,outplants!C$2:C$1000,0))</f>
        <v>44858</v>
      </c>
      <c r="E24" s="86">
        <f>VLOOKUP(A24,outplants!C$2:G$192,3,FALSE)</f>
        <v>26</v>
      </c>
      <c r="F24" s="63">
        <v>10.0</v>
      </c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61"/>
    </row>
    <row r="25">
      <c r="A25" s="71" t="s">
        <v>386</v>
      </c>
      <c r="B25" s="83">
        <v>44981.0</v>
      </c>
      <c r="C25" s="71" t="s">
        <v>279</v>
      </c>
      <c r="D25" s="84">
        <f t="array" ref="D25">INDEX(outplants!A$2:A$1000,MATCH(A25,outplants!C$2:C$1000,0))</f>
        <v>44938</v>
      </c>
      <c r="E25" s="86">
        <f>VLOOKUP(A25,outplants!C$2:G$192,3,FALSE)</f>
        <v>2</v>
      </c>
      <c r="F25" s="63">
        <v>2.0</v>
      </c>
      <c r="G25" s="71">
        <v>5.0</v>
      </c>
      <c r="H25" s="85"/>
      <c r="I25" s="63">
        <v>95.0</v>
      </c>
      <c r="J25" s="63">
        <v>90.0</v>
      </c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61"/>
    </row>
    <row r="26">
      <c r="A26" s="71" t="s">
        <v>391</v>
      </c>
      <c r="B26" s="83">
        <v>44981.0</v>
      </c>
      <c r="C26" s="71" t="s">
        <v>279</v>
      </c>
      <c r="D26" s="84">
        <f t="array" ref="D26">INDEX(outplants!A$2:A$1000,MATCH(A26,outplants!C$2:C$1000,0))</f>
        <v>44942</v>
      </c>
      <c r="E26" s="86">
        <f>VLOOKUP(A26,outplants!C$2:G$192,3,FALSE)</f>
        <v>15</v>
      </c>
      <c r="F26" s="63">
        <v>15.0</v>
      </c>
      <c r="G26" s="71">
        <v>1.0</v>
      </c>
      <c r="H26" s="85"/>
      <c r="I26" s="63">
        <v>75.0</v>
      </c>
      <c r="J26" s="63">
        <v>50.0</v>
      </c>
      <c r="K26" s="63">
        <v>50.0</v>
      </c>
      <c r="L26" s="63">
        <v>25.0</v>
      </c>
      <c r="M26" s="63">
        <v>100.0</v>
      </c>
      <c r="N26" s="63">
        <v>100.0</v>
      </c>
      <c r="O26" s="63">
        <v>50.0</v>
      </c>
      <c r="P26" s="63">
        <v>50.0</v>
      </c>
      <c r="Q26" s="63">
        <v>90.0</v>
      </c>
      <c r="R26" s="63">
        <v>80.0</v>
      </c>
      <c r="S26" s="63">
        <v>100.0</v>
      </c>
      <c r="T26" s="63">
        <v>20.0</v>
      </c>
      <c r="U26" s="63">
        <v>100.0</v>
      </c>
      <c r="V26" s="63">
        <v>50.0</v>
      </c>
      <c r="W26" s="63">
        <v>60.0</v>
      </c>
      <c r="X26" s="85"/>
      <c r="Y26" s="85"/>
      <c r="Z26" s="85"/>
      <c r="AA26" s="61"/>
    </row>
    <row r="27">
      <c r="A27" s="71" t="s">
        <v>396</v>
      </c>
      <c r="B27" s="83">
        <v>44981.0</v>
      </c>
      <c r="C27" s="71" t="s">
        <v>279</v>
      </c>
      <c r="D27" s="84">
        <f t="array" ref="D27">INDEX(outplants!A$2:A$1000,MATCH(A27,outplants!C$2:C$1000,0))</f>
        <v>44938</v>
      </c>
      <c r="E27" s="86">
        <f>VLOOKUP(A27,outplants!C$2:G$192,3,FALSE)</f>
        <v>5</v>
      </c>
      <c r="F27" s="63">
        <v>5.0</v>
      </c>
      <c r="G27" s="71">
        <v>5.0</v>
      </c>
      <c r="H27" s="85"/>
      <c r="I27" s="63">
        <v>90.0</v>
      </c>
      <c r="J27" s="63">
        <v>97.0</v>
      </c>
      <c r="K27" s="63">
        <v>97.0</v>
      </c>
      <c r="L27" s="63">
        <v>97.0</v>
      </c>
      <c r="M27" s="63">
        <v>95.0</v>
      </c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61"/>
    </row>
    <row r="28">
      <c r="A28" s="71" t="s">
        <v>402</v>
      </c>
      <c r="B28" s="83">
        <v>44981.0</v>
      </c>
      <c r="C28" s="71" t="s">
        <v>279</v>
      </c>
      <c r="D28" s="84">
        <f t="array" ref="D28">INDEX(outplants!A$2:A$1000,MATCH(A28,outplants!C$2:C$1000,0))</f>
        <v>44938</v>
      </c>
      <c r="E28" s="86">
        <f>VLOOKUP(A28,outplants!C$2:G$192,3,FALSE)</f>
        <v>5</v>
      </c>
      <c r="F28" s="63">
        <v>5.0</v>
      </c>
      <c r="G28" s="85"/>
      <c r="H28" s="85"/>
      <c r="I28" s="63">
        <v>50.0</v>
      </c>
      <c r="J28" s="63">
        <v>100.0</v>
      </c>
      <c r="K28" s="63">
        <v>100.0</v>
      </c>
      <c r="L28" s="63">
        <v>100.0</v>
      </c>
      <c r="M28" s="63">
        <v>100.0</v>
      </c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61"/>
    </row>
    <row r="29">
      <c r="A29" s="71" t="s">
        <v>407</v>
      </c>
      <c r="B29" s="83">
        <v>44981.0</v>
      </c>
      <c r="C29" s="71" t="s">
        <v>279</v>
      </c>
      <c r="D29" s="84">
        <f t="array" ref="D29">INDEX(outplants!A$2:A$1000,MATCH(A29,outplants!C$2:C$1000,0))</f>
        <v>44938</v>
      </c>
      <c r="E29" s="85">
        <f>F29</f>
        <v>14</v>
      </c>
      <c r="F29" s="63">
        <v>14.0</v>
      </c>
      <c r="G29" s="71">
        <v>5.0</v>
      </c>
      <c r="H29" s="85"/>
      <c r="I29" s="63">
        <v>100.0</v>
      </c>
      <c r="J29" s="63">
        <v>100.0</v>
      </c>
      <c r="K29" s="63">
        <v>100.0</v>
      </c>
      <c r="L29" s="63">
        <v>100.0</v>
      </c>
      <c r="M29" s="63">
        <v>90.0</v>
      </c>
      <c r="N29" s="63">
        <v>90.0</v>
      </c>
      <c r="O29" s="63">
        <v>90.0</v>
      </c>
      <c r="P29" s="63">
        <v>90.0</v>
      </c>
      <c r="Q29" s="63">
        <v>10.0</v>
      </c>
      <c r="R29" s="63">
        <v>100.0</v>
      </c>
      <c r="S29" s="63">
        <v>100.0</v>
      </c>
      <c r="T29" s="63">
        <v>100.0</v>
      </c>
      <c r="U29" s="63">
        <v>100.0</v>
      </c>
      <c r="V29" s="63">
        <v>100.0</v>
      </c>
      <c r="W29" s="85"/>
      <c r="X29" s="85"/>
      <c r="Y29" s="85"/>
      <c r="Z29" s="85"/>
      <c r="AA29" s="61"/>
    </row>
    <row r="30">
      <c r="A30" s="14" t="s">
        <v>280</v>
      </c>
      <c r="B30" s="88">
        <v>45076.0</v>
      </c>
      <c r="C30" s="61" t="str">
        <f t="array" ref="C30">INDEX(outplants!B$2:B$1000,MATCH(A30,outplants!C$2:C$1000,0))</f>
        <v>Ricketts</v>
      </c>
      <c r="D30" s="84">
        <f t="array" ref="D30">INDEX(outplants!A$2:A$1000,MATCH(A30,outplants!C$2:C$1000,0))</f>
        <v>44865</v>
      </c>
      <c r="E30" s="86">
        <f>VLOOKUP(A30,outplants!C$2:G$192,3,FALSE)</f>
        <v>3</v>
      </c>
      <c r="F30" s="60">
        <v>3.0</v>
      </c>
      <c r="G30" s="61"/>
      <c r="H30" s="61"/>
      <c r="I30" s="60">
        <v>90.0</v>
      </c>
      <c r="J30" s="60">
        <v>30.0</v>
      </c>
      <c r="K30" s="60">
        <v>90.0</v>
      </c>
      <c r="L30" s="61"/>
      <c r="M30" s="61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61"/>
    </row>
    <row r="31">
      <c r="A31" s="31" t="s">
        <v>289</v>
      </c>
      <c r="B31" s="88">
        <v>45076.0</v>
      </c>
      <c r="C31" s="61" t="str">
        <f t="array" ref="C31">INDEX(outplants!B$2:B$1000,MATCH(A31,outplants!C$2:C$1000,0))</f>
        <v>Ricketts</v>
      </c>
      <c r="D31" s="84">
        <f t="array" ref="D31">INDEX(outplants!A$2:A$1000,MATCH(A31,outplants!C$2:C$1000,0))</f>
        <v>44865</v>
      </c>
      <c r="E31" s="86">
        <f>VLOOKUP(A31,outplants!C$2:G$192,3,FALSE)</f>
        <v>5</v>
      </c>
      <c r="F31" s="60">
        <v>3.0</v>
      </c>
      <c r="G31" s="61"/>
      <c r="H31" s="61"/>
      <c r="I31" s="60">
        <v>30.0</v>
      </c>
      <c r="J31" s="60">
        <v>40.0</v>
      </c>
      <c r="K31" s="60">
        <v>10.0</v>
      </c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</row>
    <row r="32">
      <c r="A32" s="14" t="s">
        <v>295</v>
      </c>
      <c r="B32" s="88">
        <v>45076.0</v>
      </c>
      <c r="C32" s="61" t="str">
        <f t="array" ref="C32">INDEX(outplants!B$2:B$1000,MATCH(A32,outplants!C$2:C$1000,0))</f>
        <v>Ricketts</v>
      </c>
      <c r="D32" s="84">
        <f t="array" ref="D32">INDEX(outplants!A$2:A$1000,MATCH(A32,outplants!C$2:C$1000,0))</f>
        <v>44942</v>
      </c>
      <c r="E32" s="86">
        <f>VLOOKUP(A32,outplants!C$2:G$192,3,FALSE)</f>
        <v>8</v>
      </c>
      <c r="F32" s="60">
        <v>8.0</v>
      </c>
      <c r="G32" s="61"/>
      <c r="H32" s="61"/>
      <c r="I32" s="60">
        <v>30.0</v>
      </c>
      <c r="J32" s="60">
        <v>90.0</v>
      </c>
      <c r="K32" s="60">
        <v>90.0</v>
      </c>
      <c r="L32" s="60">
        <v>90.0</v>
      </c>
      <c r="M32" s="60">
        <v>90.0</v>
      </c>
      <c r="N32" s="60">
        <v>90.0</v>
      </c>
      <c r="O32" s="60">
        <v>90.0</v>
      </c>
      <c r="P32" s="60">
        <v>90.0</v>
      </c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</row>
    <row r="33">
      <c r="A33" s="14" t="s">
        <v>297</v>
      </c>
      <c r="B33" s="88">
        <v>45076.0</v>
      </c>
      <c r="C33" s="61" t="str">
        <f t="array" ref="C33">INDEX(outplants!B$2:B$1000,MATCH(A33,outplants!C$2:C$1000,0))</f>
        <v>Ricketts</v>
      </c>
      <c r="D33" s="84">
        <f t="array" ref="D33">INDEX(outplants!A$2:A$1000,MATCH(A33,outplants!C$2:C$1000,0))</f>
        <v>44865</v>
      </c>
      <c r="E33" s="86">
        <f>VLOOKUP(A33,outplants!C$2:G$192,3,FALSE)</f>
        <v>5</v>
      </c>
      <c r="F33" s="60">
        <v>4.0</v>
      </c>
      <c r="G33" s="61"/>
      <c r="H33" s="61"/>
      <c r="I33" s="60">
        <v>100.0</v>
      </c>
      <c r="J33" s="60">
        <v>100.0</v>
      </c>
      <c r="K33" s="60">
        <v>90.0</v>
      </c>
      <c r="L33" s="60">
        <v>50.0</v>
      </c>
      <c r="N33" s="70"/>
      <c r="O33" s="70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</row>
    <row r="34">
      <c r="A34" s="14" t="s">
        <v>300</v>
      </c>
      <c r="B34" s="88">
        <v>45076.0</v>
      </c>
      <c r="C34" s="61" t="str">
        <f t="array" ref="C34">INDEX(outplants!B$2:B$1000,MATCH(A34,outplants!C$2:C$1000,0))</f>
        <v>Ricketts</v>
      </c>
      <c r="D34" s="84">
        <f t="array" ref="D34">INDEX(outplants!A$2:A$1000,MATCH(A34,outplants!C$2:C$1000,0))</f>
        <v>44942</v>
      </c>
      <c r="E34" s="86">
        <f>VLOOKUP(A34,outplants!C$2:G$192,3,FALSE)</f>
        <v>4</v>
      </c>
      <c r="F34" s="60">
        <v>4.0</v>
      </c>
      <c r="G34" s="61"/>
      <c r="H34" s="61"/>
      <c r="I34" s="60">
        <v>100.0</v>
      </c>
      <c r="J34" s="60">
        <v>100.0</v>
      </c>
      <c r="K34" s="60">
        <v>100.0</v>
      </c>
      <c r="L34" s="60">
        <v>90.0</v>
      </c>
      <c r="M34" s="60">
        <v>50.0</v>
      </c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</row>
    <row r="35">
      <c r="A35" s="14" t="s">
        <v>302</v>
      </c>
      <c r="B35" s="88">
        <v>45076.0</v>
      </c>
      <c r="C35" s="61" t="str">
        <f t="array" ref="C35">INDEX(outplants!B$2:B$1000,MATCH(A35,outplants!C$2:C$1000,0))</f>
        <v>Ricketts</v>
      </c>
      <c r="D35" s="84">
        <f t="array" ref="D35">INDEX(outplants!A$2:A$1000,MATCH(A35,outplants!C$2:C$1000,0))</f>
        <v>44942</v>
      </c>
      <c r="E35" s="86">
        <f>VLOOKUP(A35,outplants!C$2:G$192,3,FALSE)</f>
        <v>6</v>
      </c>
      <c r="F35" s="60">
        <v>6.0</v>
      </c>
      <c r="G35" s="61"/>
      <c r="H35" s="60"/>
      <c r="I35" s="60">
        <v>100.0</v>
      </c>
      <c r="J35" s="60">
        <v>100.0</v>
      </c>
      <c r="K35" s="60">
        <v>100.0</v>
      </c>
      <c r="L35" s="60">
        <v>90.0</v>
      </c>
      <c r="M35" s="60">
        <v>70.0</v>
      </c>
      <c r="N35" s="60">
        <v>60.0</v>
      </c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</row>
    <row r="36">
      <c r="A36" s="14" t="s">
        <v>306</v>
      </c>
      <c r="B36" s="88">
        <v>45076.0</v>
      </c>
      <c r="C36" s="61" t="str">
        <f t="array" ref="C36">INDEX(outplants!B$2:B$1000,MATCH(A36,outplants!C$2:C$1000,0))</f>
        <v>Ricketts</v>
      </c>
      <c r="D36" s="84">
        <f t="array" ref="D36">INDEX(outplants!A$2:A$1000,MATCH(A36,outplants!C$2:C$1000,0))</f>
        <v>44865</v>
      </c>
      <c r="E36" s="86">
        <f>VLOOKUP(A36,outplants!C$2:G$192,3,FALSE)</f>
        <v>2</v>
      </c>
      <c r="F36" s="60">
        <v>2.0</v>
      </c>
      <c r="G36" s="61"/>
      <c r="H36" s="61"/>
      <c r="I36" s="60">
        <v>10.0</v>
      </c>
      <c r="J36" s="60">
        <v>5.0</v>
      </c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</row>
    <row r="37">
      <c r="A37" s="14" t="s">
        <v>315</v>
      </c>
      <c r="B37" s="88">
        <v>45076.0</v>
      </c>
      <c r="C37" s="61" t="str">
        <f t="array" ref="C37">INDEX(outplants!B$2:B$1000,MATCH(A37,outplants!C$2:C$1000,0))</f>
        <v>Ricketts</v>
      </c>
      <c r="D37" s="84">
        <f t="array" ref="D37">INDEX(outplants!A$2:A$1000,MATCH(A37,outplants!C$2:C$1000,0))</f>
        <v>44942</v>
      </c>
      <c r="E37" s="86">
        <f>VLOOKUP(A37,outplants!C$2:G$192,3,FALSE)</f>
        <v>5</v>
      </c>
      <c r="F37" s="60">
        <v>5.0</v>
      </c>
      <c r="G37" s="61"/>
      <c r="H37" s="61"/>
      <c r="I37" s="60">
        <v>100.0</v>
      </c>
      <c r="J37" s="60">
        <v>100.0</v>
      </c>
      <c r="K37" s="60">
        <v>90.0</v>
      </c>
      <c r="L37" s="60">
        <v>90.0</v>
      </c>
      <c r="M37" s="60">
        <v>100.0</v>
      </c>
      <c r="N37" s="60"/>
      <c r="O37" s="60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</row>
    <row r="38">
      <c r="A38" s="14" t="s">
        <v>316</v>
      </c>
      <c r="B38" s="88">
        <v>45076.0</v>
      </c>
      <c r="C38" s="61" t="str">
        <f t="array" ref="C38">INDEX(outplants!B$2:B$1000,MATCH(A38,outplants!C$2:C$1000,0))</f>
        <v>Ricketts</v>
      </c>
      <c r="D38" s="84">
        <f t="array" ref="D38">INDEX(outplants!A$2:A$1000,MATCH(A38,outplants!C$2:C$1000,0))</f>
        <v>44865</v>
      </c>
      <c r="E38" s="86">
        <f>VLOOKUP(A38,outplants!C$2:G$192,3,FALSE)</f>
        <v>7</v>
      </c>
      <c r="F38" s="60">
        <v>7.0</v>
      </c>
      <c r="G38" s="61"/>
      <c r="H38" s="61"/>
      <c r="I38" s="60">
        <v>10.0</v>
      </c>
      <c r="J38" s="60">
        <v>10.0</v>
      </c>
      <c r="K38" s="60">
        <v>80.0</v>
      </c>
      <c r="L38" s="60">
        <v>80.0</v>
      </c>
      <c r="M38" s="60">
        <v>40.0</v>
      </c>
      <c r="N38" s="60">
        <v>60.0</v>
      </c>
      <c r="O38" s="60">
        <v>60.0</v>
      </c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</row>
    <row r="39">
      <c r="A39" s="14" t="s">
        <v>322</v>
      </c>
      <c r="B39" s="88">
        <v>45076.0</v>
      </c>
      <c r="C39" s="61" t="str">
        <f t="array" ref="C39">INDEX(outplants!B$2:B$1000,MATCH(A39,outplants!C$2:C$1000,0))</f>
        <v>Ricketts</v>
      </c>
      <c r="D39" s="84">
        <f t="array" ref="D39">INDEX(outplants!A$2:A$1000,MATCH(A39,outplants!C$2:C$1000,0))</f>
        <v>44858</v>
      </c>
      <c r="E39" s="86">
        <f>VLOOKUP(A39,outplants!C$2:G$192,3,FALSE)</f>
        <v>12</v>
      </c>
      <c r="F39" s="60">
        <v>1.0</v>
      </c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</row>
    <row r="40">
      <c r="A40" s="14" t="s">
        <v>330</v>
      </c>
      <c r="B40" s="88">
        <v>45076.0</v>
      </c>
      <c r="C40" s="61" t="str">
        <f t="array" ref="C40">INDEX(outplants!B$2:B$1000,MATCH(A40,outplants!C$2:C$1000,0))</f>
        <v>Ricketts</v>
      </c>
      <c r="D40" s="84">
        <f t="array" ref="D40">INDEX(outplants!A$2:A$1000,MATCH(A40,outplants!C$2:C$1000,0))</f>
        <v>44858</v>
      </c>
      <c r="E40" s="86">
        <f>VLOOKUP(A40,outplants!C$2:G$192,3,FALSE)</f>
        <v>10</v>
      </c>
      <c r="F40" s="60">
        <v>3.0</v>
      </c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</row>
    <row r="41">
      <c r="A41" s="14" t="s">
        <v>332</v>
      </c>
      <c r="B41" s="88">
        <v>45076.0</v>
      </c>
      <c r="C41" s="61" t="str">
        <f t="array" ref="C41">INDEX(outplants!B$2:B$1000,MATCH(A41,outplants!C$2:C$1000,0))</f>
        <v>Ricketts</v>
      </c>
      <c r="D41" s="84">
        <f t="array" ref="D41">INDEX(outplants!A$2:A$1000,MATCH(A41,outplants!C$2:C$1000,0))</f>
        <v>44858</v>
      </c>
      <c r="E41" s="86">
        <f>VLOOKUP(A41,outplants!C$2:G$192,3,FALSE)</f>
        <v>15</v>
      </c>
      <c r="F41" s="60">
        <v>8.0</v>
      </c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</row>
    <row r="42">
      <c r="A42" s="14" t="s">
        <v>335</v>
      </c>
      <c r="B42" s="88">
        <v>45076.0</v>
      </c>
      <c r="C42" s="61" t="str">
        <f t="array" ref="C42">INDEX(outplants!B$2:B$1000,MATCH(A42,outplants!C$2:C$1000,0))</f>
        <v>Ricketts</v>
      </c>
      <c r="D42" s="84">
        <f t="array" ref="D42">INDEX(outplants!A$2:A$1000,MATCH(A42,outplants!C$2:C$1000,0))</f>
        <v>44858</v>
      </c>
      <c r="E42" s="86">
        <f>VLOOKUP(A42,outplants!C$2:G$192,3,FALSE)</f>
        <v>14</v>
      </c>
      <c r="F42" s="60">
        <v>7.0</v>
      </c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</row>
    <row r="43">
      <c r="A43" s="14" t="s">
        <v>338</v>
      </c>
      <c r="B43" s="88">
        <v>45076.0</v>
      </c>
      <c r="C43" s="61" t="str">
        <f t="array" ref="C43">INDEX(outplants!B$2:B$1000,MATCH(A43,outplants!C$2:C$1000,0))</f>
        <v>Ricketts</v>
      </c>
      <c r="D43" s="84">
        <f t="array" ref="D43">INDEX(outplants!A$2:A$1000,MATCH(A43,outplants!C$2:C$1000,0))</f>
        <v>44858</v>
      </c>
      <c r="E43" s="86">
        <f>VLOOKUP(A43,outplants!C$2:G$192,3,FALSE)</f>
        <v>16</v>
      </c>
      <c r="F43" s="60">
        <v>14.0</v>
      </c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</row>
    <row r="44">
      <c r="A44" s="14" t="s">
        <v>341</v>
      </c>
      <c r="B44" s="88">
        <v>45076.0</v>
      </c>
      <c r="C44" s="61" t="str">
        <f t="array" ref="C44">INDEX(outplants!B$2:B$1000,MATCH(A44,outplants!C$2:C$1000,0))</f>
        <v>Ricketts</v>
      </c>
      <c r="D44" s="84">
        <f t="array" ref="D44">INDEX(outplants!A$2:A$1000,MATCH(A44,outplants!C$2:C$1000,0))</f>
        <v>44858</v>
      </c>
      <c r="E44" s="86">
        <f>VLOOKUP(A44,outplants!C$2:G$192,3,FALSE)</f>
        <v>15</v>
      </c>
      <c r="F44" s="60">
        <v>7.0</v>
      </c>
      <c r="G44" s="61"/>
      <c r="H44" s="71" t="s">
        <v>440</v>
      </c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</row>
    <row r="45">
      <c r="A45" s="14" t="s">
        <v>343</v>
      </c>
      <c r="B45" s="88">
        <v>45076.0</v>
      </c>
      <c r="C45" s="61" t="str">
        <f t="array" ref="C45">INDEX(outplants!B$2:B$1000,MATCH(A45,outplants!C$2:C$1000,0))</f>
        <v>Ricketts</v>
      </c>
      <c r="D45" s="84">
        <f t="array" ref="D45">INDEX(outplants!A$2:A$1000,MATCH(A45,outplants!C$2:C$1000,0))</f>
        <v>44858</v>
      </c>
      <c r="E45" s="86">
        <f>VLOOKUP(A45,outplants!C$2:G$192,3,FALSE)</f>
        <v>15</v>
      </c>
      <c r="F45" s="60">
        <v>11.0</v>
      </c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</row>
    <row r="46">
      <c r="A46" s="14" t="s">
        <v>349</v>
      </c>
      <c r="B46" s="88">
        <v>45076.0</v>
      </c>
      <c r="C46" s="61" t="str">
        <f t="array" ref="C46">INDEX(outplants!B$2:B$1000,MATCH(A46,outplants!C$2:C$1000,0))</f>
        <v>Ricketts</v>
      </c>
      <c r="D46" s="84">
        <f t="array" ref="D46">INDEX(outplants!A$2:A$1000,MATCH(A46,outplants!C$2:C$1000,0))</f>
        <v>44859</v>
      </c>
      <c r="E46" s="86">
        <f>VLOOKUP(A46,outplants!C$2:G$192,3,FALSE)</f>
        <v>16</v>
      </c>
      <c r="F46" s="60">
        <v>8.0</v>
      </c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</row>
    <row r="47">
      <c r="A47" s="14" t="s">
        <v>356</v>
      </c>
      <c r="B47" s="88">
        <v>45076.0</v>
      </c>
      <c r="C47" s="61" t="str">
        <f t="array" ref="C47">INDEX(outplants!B$2:B$1000,MATCH(A47,outplants!C$2:C$1000,0))</f>
        <v>Ricketts</v>
      </c>
      <c r="D47" s="84">
        <f t="array" ref="D47">INDEX(outplants!A$2:A$1000,MATCH(A47,outplants!C$2:C$1000,0))</f>
        <v>44859</v>
      </c>
      <c r="E47" s="86">
        <f>VLOOKUP(A47,outplants!C$2:G$192,3,FALSE)</f>
        <v>32</v>
      </c>
      <c r="F47" s="60">
        <v>4.0</v>
      </c>
      <c r="G47" s="61"/>
      <c r="H47" s="60" t="s">
        <v>441</v>
      </c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</row>
    <row r="48">
      <c r="A48" s="14" t="s">
        <v>359</v>
      </c>
      <c r="B48" s="88">
        <v>45076.0</v>
      </c>
      <c r="C48" s="61" t="str">
        <f t="array" ref="C48">INDEX(outplants!B$2:B$1000,MATCH(A48,outplants!C$2:C$1000,0))</f>
        <v>Ricketts</v>
      </c>
      <c r="D48" s="84">
        <f t="array" ref="D48">INDEX(outplants!A$2:A$1000,MATCH(A48,outplants!C$2:C$1000,0))</f>
        <v>44859</v>
      </c>
      <c r="E48" s="86">
        <f>VLOOKUP(A48,outplants!C$2:G$192,3,FALSE)</f>
        <v>16</v>
      </c>
      <c r="F48" s="60">
        <v>7.0</v>
      </c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</row>
    <row r="49">
      <c r="A49" s="14" t="s">
        <v>360</v>
      </c>
      <c r="B49" s="88">
        <v>45076.0</v>
      </c>
      <c r="C49" s="61" t="str">
        <f t="array" ref="C49">INDEX(outplants!B$2:B$1000,MATCH(A49,outplants!C$2:C$1000,0))</f>
        <v>Ricketts</v>
      </c>
      <c r="D49" s="84">
        <f t="array" ref="D49">INDEX(outplants!A$2:A$1000,MATCH(A49,outplants!C$2:C$1000,0))</f>
        <v>44858</v>
      </c>
      <c r="E49" s="86">
        <f>VLOOKUP(A49,outplants!C$2:G$192,3,FALSE)</f>
        <v>16</v>
      </c>
      <c r="F49" s="60">
        <v>8.0</v>
      </c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</row>
    <row r="50">
      <c r="A50" s="14" t="s">
        <v>362</v>
      </c>
      <c r="B50" s="88">
        <v>45076.0</v>
      </c>
      <c r="C50" s="61" t="str">
        <f t="array" ref="C50">INDEX(outplants!B$2:B$1000,MATCH(A50,outplants!C$2:C$1000,0))</f>
        <v>Ricketts</v>
      </c>
      <c r="D50" s="84">
        <f t="array" ref="D50">INDEX(outplants!A$2:A$1000,MATCH(A50,outplants!C$2:C$1000,0))</f>
        <v>44859</v>
      </c>
      <c r="E50" s="86">
        <f>VLOOKUP(A50,outplants!C$2:G$192,3,FALSE)</f>
        <v>8</v>
      </c>
      <c r="F50" s="60">
        <v>8.0</v>
      </c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</row>
    <row r="51">
      <c r="A51" s="14" t="s">
        <v>364</v>
      </c>
      <c r="B51" s="88">
        <v>45076.0</v>
      </c>
      <c r="C51" s="61" t="str">
        <f t="array" ref="C51">INDEX(outplants!B$2:B$1000,MATCH(A51,outplants!C$2:C$1000,0))</f>
        <v>Ricketts</v>
      </c>
      <c r="D51" s="84">
        <f t="array" ref="D51">INDEX(outplants!A$2:A$1000,MATCH(A51,outplants!C$2:C$1000,0))</f>
        <v>44859</v>
      </c>
      <c r="E51" s="86">
        <f>VLOOKUP(A51,outplants!C$2:G$192,3,FALSE)</f>
        <v>13</v>
      </c>
      <c r="F51" s="60">
        <v>9.0</v>
      </c>
      <c r="G51" s="61"/>
      <c r="H51" s="60" t="s">
        <v>442</v>
      </c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</row>
    <row r="52">
      <c r="A52" s="14" t="s">
        <v>371</v>
      </c>
      <c r="B52" s="88">
        <v>45076.0</v>
      </c>
      <c r="C52" s="61" t="str">
        <f t="array" ref="C52">INDEX(outplants!B$2:B$1000,MATCH(A52,outplants!C$2:C$1000,0))</f>
        <v>Ricketts</v>
      </c>
      <c r="D52" s="84">
        <f t="array" ref="D52">INDEX(outplants!A$2:A$1000,MATCH(A52,outplants!C$2:C$1000,0))</f>
        <v>44858</v>
      </c>
      <c r="E52" s="86">
        <f>VLOOKUP(A52,outplants!C$2:G$192,3,FALSE)</f>
        <v>15</v>
      </c>
      <c r="F52" s="60">
        <v>5.0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</row>
    <row r="53">
      <c r="A53" s="14" t="s">
        <v>376</v>
      </c>
      <c r="B53" s="88">
        <v>45076.0</v>
      </c>
      <c r="C53" s="61" t="str">
        <f t="array" ref="C53">INDEX(outplants!B$2:B$1000,MATCH(A53,outplants!C$2:C$1000,0))</f>
        <v>Ricketts</v>
      </c>
      <c r="D53" s="84">
        <f t="array" ref="D53">INDEX(outplants!A$2:A$1000,MATCH(A53,outplants!C$2:C$1000,0))</f>
        <v>44858</v>
      </c>
      <c r="E53" s="86">
        <f>VLOOKUP(A53,outplants!C$2:G$192,3,FALSE)</f>
        <v>26</v>
      </c>
      <c r="F53" s="60">
        <v>11.0</v>
      </c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</row>
    <row r="54">
      <c r="A54" s="14" t="s">
        <v>386</v>
      </c>
      <c r="B54" s="88">
        <v>45076.0</v>
      </c>
      <c r="C54" s="61" t="str">
        <f t="array" ref="C54">INDEX(outplants!B$2:B$1000,MATCH(A54,outplants!C$2:C$1000,0))</f>
        <v>Ricketts</v>
      </c>
      <c r="D54" s="84">
        <f t="array" ref="D54">INDEX(outplants!A$2:A$1000,MATCH(A54,outplants!C$2:C$1000,0))</f>
        <v>44938</v>
      </c>
      <c r="E54" s="86">
        <f>VLOOKUP(A54,outplants!C$2:G$192,3,FALSE)</f>
        <v>2</v>
      </c>
      <c r="F54" s="60">
        <v>2.0</v>
      </c>
      <c r="G54" s="61"/>
      <c r="H54" s="61"/>
      <c r="I54" s="60">
        <v>20.0</v>
      </c>
      <c r="J54" s="60">
        <v>70.0</v>
      </c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</row>
    <row r="55">
      <c r="A55" s="14" t="s">
        <v>391</v>
      </c>
      <c r="B55" s="88">
        <v>45076.0</v>
      </c>
      <c r="C55" s="61" t="str">
        <f t="array" ref="C55">INDEX(outplants!B$2:B$1000,MATCH(A55,outplants!C$2:C$1000,0))</f>
        <v>Ricketts</v>
      </c>
      <c r="D55" s="84">
        <f t="array" ref="D55">INDEX(outplants!A$2:A$1000,MATCH(A55,outplants!C$2:C$1000,0))</f>
        <v>44942</v>
      </c>
      <c r="E55" s="86">
        <f>VLOOKUP(A55,outplants!C$2:G$192,3,FALSE)</f>
        <v>15</v>
      </c>
      <c r="F55" s="60">
        <v>11.0</v>
      </c>
      <c r="G55" s="61"/>
      <c r="H55" s="61"/>
      <c r="I55" s="60">
        <v>90.0</v>
      </c>
      <c r="J55" s="60">
        <v>60.0</v>
      </c>
      <c r="K55" s="60">
        <v>60.0</v>
      </c>
      <c r="L55" s="60">
        <v>20.0</v>
      </c>
      <c r="M55" s="60">
        <v>20.0</v>
      </c>
      <c r="N55" s="60">
        <v>20.0</v>
      </c>
      <c r="O55" s="60">
        <v>20.0</v>
      </c>
      <c r="P55" s="60">
        <v>10.0</v>
      </c>
      <c r="Q55" s="60">
        <v>10.0</v>
      </c>
      <c r="R55" s="60">
        <v>10.0</v>
      </c>
      <c r="S55" s="60">
        <v>5.0</v>
      </c>
      <c r="T55" s="61"/>
      <c r="U55" s="61"/>
      <c r="V55" s="61"/>
      <c r="W55" s="61"/>
      <c r="X55" s="61"/>
      <c r="Y55" s="61"/>
      <c r="Z55" s="61"/>
      <c r="AA55" s="61"/>
    </row>
    <row r="56">
      <c r="A56" s="14" t="s">
        <v>396</v>
      </c>
      <c r="B56" s="88">
        <v>45076.0</v>
      </c>
      <c r="C56" s="61" t="str">
        <f t="array" ref="C56">INDEX(outplants!B$2:B$1000,MATCH(A56,outplants!C$2:C$1000,0))</f>
        <v>Ricketts</v>
      </c>
      <c r="D56" s="84">
        <f t="array" ref="D56">INDEX(outplants!A$2:A$1000,MATCH(A56,outplants!C$2:C$1000,0))</f>
        <v>44938</v>
      </c>
      <c r="E56" s="86">
        <f>VLOOKUP(A56,outplants!C$2:G$192,3,FALSE)</f>
        <v>5</v>
      </c>
      <c r="F56" s="60">
        <v>5.0</v>
      </c>
      <c r="G56" s="61"/>
      <c r="H56" s="61"/>
      <c r="I56" s="60">
        <v>80.0</v>
      </c>
      <c r="J56" s="60">
        <v>80.0</v>
      </c>
      <c r="K56" s="60">
        <v>80.0</v>
      </c>
      <c r="L56" s="60">
        <v>60.0</v>
      </c>
      <c r="M56" s="60">
        <v>60.0</v>
      </c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</row>
    <row r="57">
      <c r="A57" s="14" t="s">
        <v>402</v>
      </c>
      <c r="B57" s="88">
        <v>45076.0</v>
      </c>
      <c r="C57" s="61" t="str">
        <f t="array" ref="C57">INDEX(outplants!B$2:B$1000,MATCH(A57,outplants!C$2:C$1000,0))</f>
        <v>Ricketts</v>
      </c>
      <c r="D57" s="84">
        <f t="array" ref="D57">INDEX(outplants!A$2:A$1000,MATCH(A57,outplants!C$2:C$1000,0))</f>
        <v>44938</v>
      </c>
      <c r="E57" s="86">
        <f>VLOOKUP(A57,outplants!C$2:G$192,3,FALSE)</f>
        <v>5</v>
      </c>
      <c r="F57" s="60">
        <v>5.0</v>
      </c>
      <c r="G57" s="61"/>
      <c r="H57" s="61"/>
      <c r="I57" s="60">
        <v>100.0</v>
      </c>
      <c r="J57" s="60">
        <v>60.0</v>
      </c>
      <c r="K57" s="60">
        <v>60.0</v>
      </c>
      <c r="L57" s="60">
        <v>60.0</v>
      </c>
      <c r="M57" s="60">
        <v>80.0</v>
      </c>
      <c r="N57" s="60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</row>
    <row r="58">
      <c r="A58" s="14" t="s">
        <v>407</v>
      </c>
      <c r="B58" s="88">
        <v>45076.0</v>
      </c>
      <c r="C58" s="61" t="str">
        <f t="array" ref="C58">INDEX(outplants!B$2:B$1000,MATCH(A58,outplants!C$2:C$1000,0))</f>
        <v>Ricketts</v>
      </c>
      <c r="D58" s="84">
        <f t="array" ref="D58">INDEX(outplants!A$2:A$1000,MATCH(A58,outplants!C$2:C$1000,0))</f>
        <v>44938</v>
      </c>
      <c r="E58" s="86">
        <f>VLOOKUP(A58,outplants!C$2:G$192,3,FALSE)</f>
        <v>14</v>
      </c>
      <c r="F58" s="60">
        <v>11.0</v>
      </c>
      <c r="G58" s="61"/>
      <c r="H58" s="61"/>
      <c r="I58" s="60">
        <v>10.0</v>
      </c>
      <c r="J58" s="60">
        <v>10.0</v>
      </c>
      <c r="K58" s="60">
        <v>10.0</v>
      </c>
      <c r="L58" s="60">
        <v>10.0</v>
      </c>
      <c r="M58" s="60">
        <v>10.0</v>
      </c>
      <c r="N58" s="60">
        <v>10.0</v>
      </c>
      <c r="O58" s="60">
        <v>10.0</v>
      </c>
      <c r="P58" s="60">
        <v>10.0</v>
      </c>
      <c r="Q58" s="60">
        <v>10.0</v>
      </c>
      <c r="R58" s="60">
        <v>10.0</v>
      </c>
      <c r="S58" s="60">
        <v>10.0</v>
      </c>
      <c r="T58" s="61"/>
      <c r="U58" s="61"/>
      <c r="V58" s="61"/>
      <c r="W58" s="61"/>
      <c r="X58" s="61"/>
      <c r="Y58" s="61"/>
      <c r="Z58" s="61"/>
      <c r="AA58" s="61"/>
    </row>
    <row r="59">
      <c r="A59" s="71" t="s">
        <v>286</v>
      </c>
      <c r="B59" s="83">
        <v>44984.0</v>
      </c>
      <c r="C59" s="71" t="s">
        <v>140</v>
      </c>
      <c r="D59" s="84">
        <f t="array" ref="D59">INDEX(outplants!A$2:A$1000,MATCH(A59,outplants!C$2:C$1000,0))</f>
        <v>44928</v>
      </c>
      <c r="E59" s="85">
        <f t="shared" ref="E59:E62" si="3">F59</f>
        <v>7</v>
      </c>
      <c r="F59" s="63">
        <v>7.0</v>
      </c>
      <c r="G59" s="85"/>
      <c r="H59" s="85"/>
      <c r="I59" s="63">
        <v>100.0</v>
      </c>
      <c r="J59" s="63">
        <v>100.0</v>
      </c>
      <c r="K59" s="63">
        <v>100.0</v>
      </c>
      <c r="L59" s="63">
        <v>100.0</v>
      </c>
      <c r="M59" s="63">
        <v>100.0</v>
      </c>
      <c r="N59" s="63">
        <v>50.0</v>
      </c>
      <c r="O59" s="63">
        <v>80.0</v>
      </c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61"/>
    </row>
    <row r="60">
      <c r="A60" s="71" t="s">
        <v>288</v>
      </c>
      <c r="B60" s="83">
        <v>44984.0</v>
      </c>
      <c r="C60" s="71" t="s">
        <v>140</v>
      </c>
      <c r="D60" s="84">
        <f t="array" ref="D60">INDEX(outplants!A$2:A$1000,MATCH(A60,outplants!C$2:C$1000,0))</f>
        <v>44746</v>
      </c>
      <c r="E60" s="85">
        <f t="shared" si="3"/>
        <v>6</v>
      </c>
      <c r="F60" s="63">
        <v>6.0</v>
      </c>
      <c r="G60" s="85"/>
      <c r="H60" s="85"/>
      <c r="I60" s="63">
        <v>50.0</v>
      </c>
      <c r="J60" s="63">
        <v>30.0</v>
      </c>
      <c r="K60" s="63">
        <v>70.0</v>
      </c>
      <c r="L60" s="63">
        <v>60.0</v>
      </c>
      <c r="M60" s="63">
        <v>50.0</v>
      </c>
      <c r="N60" s="63">
        <v>70.0</v>
      </c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61"/>
    </row>
    <row r="61">
      <c r="A61" s="71" t="s">
        <v>291</v>
      </c>
      <c r="B61" s="83">
        <v>44984.0</v>
      </c>
      <c r="C61" s="71" t="s">
        <v>140</v>
      </c>
      <c r="D61" s="84">
        <f t="array" ref="D61">INDEX(outplants!A$2:A$1000,MATCH(A61,outplants!C$2:C$1000,0))</f>
        <v>44869</v>
      </c>
      <c r="E61" s="85">
        <f t="shared" si="3"/>
        <v>11</v>
      </c>
      <c r="F61" s="63">
        <v>11.0</v>
      </c>
      <c r="G61" s="85"/>
      <c r="H61" s="71"/>
      <c r="I61" s="63">
        <v>50.0</v>
      </c>
      <c r="J61" s="63">
        <v>50.0</v>
      </c>
      <c r="K61" s="63">
        <v>50.0</v>
      </c>
      <c r="L61" s="63">
        <v>20.0</v>
      </c>
      <c r="M61" s="63">
        <v>60.0</v>
      </c>
      <c r="N61" s="63">
        <v>60.0</v>
      </c>
      <c r="O61" s="63">
        <v>40.0</v>
      </c>
      <c r="P61" s="63">
        <v>40.0</v>
      </c>
      <c r="Q61" s="63">
        <v>50.0</v>
      </c>
      <c r="R61" s="63">
        <v>70.0</v>
      </c>
      <c r="S61" s="63">
        <v>60.0</v>
      </c>
      <c r="T61" s="85"/>
      <c r="U61" s="85"/>
      <c r="V61" s="85"/>
      <c r="W61" s="85"/>
      <c r="X61" s="85"/>
      <c r="Y61" s="85"/>
      <c r="Z61" s="85"/>
      <c r="AA61" s="61"/>
    </row>
    <row r="62">
      <c r="A62" s="71" t="s">
        <v>299</v>
      </c>
      <c r="B62" s="83">
        <v>44984.0</v>
      </c>
      <c r="C62" s="71" t="s">
        <v>140</v>
      </c>
      <c r="D62" s="84">
        <f t="array" ref="D62">INDEX(outplants!A$2:A$1000,MATCH(A62,outplants!C$2:C$1000,0))</f>
        <v>44928</v>
      </c>
      <c r="E62" s="85">
        <f t="shared" si="3"/>
        <v>5</v>
      </c>
      <c r="F62" s="63">
        <v>5.0</v>
      </c>
      <c r="G62" s="85"/>
      <c r="H62" s="85"/>
      <c r="I62" s="63">
        <v>100.0</v>
      </c>
      <c r="J62" s="63">
        <v>100.0</v>
      </c>
      <c r="K62" s="63">
        <v>100.0</v>
      </c>
      <c r="L62" s="63">
        <v>100.0</v>
      </c>
      <c r="M62" s="63">
        <v>50.0</v>
      </c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61"/>
    </row>
    <row r="63">
      <c r="A63" s="71" t="s">
        <v>304</v>
      </c>
      <c r="B63" s="83">
        <v>44984.0</v>
      </c>
      <c r="C63" s="14" t="s">
        <v>140</v>
      </c>
      <c r="D63" s="84">
        <f t="array" ref="D63">INDEX(outplants!A$2:A$1000,MATCH(A63,outplants!C$2:C$1000,0))</f>
        <v>44972</v>
      </c>
      <c r="E63" s="71">
        <v>3.0</v>
      </c>
      <c r="F63" s="63">
        <v>3.0</v>
      </c>
      <c r="G63" s="71" t="s">
        <v>443</v>
      </c>
      <c r="H63" s="85"/>
      <c r="I63" s="63">
        <v>60.0</v>
      </c>
      <c r="J63" s="63">
        <v>60.0</v>
      </c>
      <c r="K63" s="63">
        <v>70.0</v>
      </c>
      <c r="L63" s="63"/>
      <c r="M63" s="63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61"/>
    </row>
    <row r="64">
      <c r="A64" s="71" t="s">
        <v>305</v>
      </c>
      <c r="B64" s="83">
        <v>44984.0</v>
      </c>
      <c r="C64" s="71" t="s">
        <v>140</v>
      </c>
      <c r="D64" s="84">
        <f t="array" ref="D64">INDEX(outplants!A$2:A$1000,MATCH(A64,outplants!C$2:C$1000,0))</f>
        <v>44972</v>
      </c>
      <c r="E64" s="85">
        <f t="shared" ref="E64:E70" si="4">F64</f>
        <v>5</v>
      </c>
      <c r="F64" s="63">
        <v>5.0</v>
      </c>
      <c r="G64" s="71">
        <v>5.0</v>
      </c>
      <c r="H64" s="85"/>
      <c r="I64" s="63">
        <v>50.0</v>
      </c>
      <c r="J64" s="63">
        <v>50.0</v>
      </c>
      <c r="K64" s="63">
        <v>90.0</v>
      </c>
      <c r="L64" s="63">
        <v>100.0</v>
      </c>
      <c r="M64" s="63">
        <v>100.0</v>
      </c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61"/>
    </row>
    <row r="65">
      <c r="A65" s="71" t="s">
        <v>308</v>
      </c>
      <c r="B65" s="83">
        <v>44984.0</v>
      </c>
      <c r="C65" s="71" t="s">
        <v>140</v>
      </c>
      <c r="D65" s="84">
        <f t="array" ref="D65">INDEX(outplants!A$2:A$1000,MATCH(A65,outplants!C$2:C$1000,0))</f>
        <v>44928</v>
      </c>
      <c r="E65" s="85">
        <f t="shared" si="4"/>
        <v>3</v>
      </c>
      <c r="F65" s="63">
        <v>3.0</v>
      </c>
      <c r="G65" s="85"/>
      <c r="H65" s="85"/>
      <c r="I65" s="63">
        <v>100.0</v>
      </c>
      <c r="J65" s="63">
        <v>90.0</v>
      </c>
      <c r="K65" s="63">
        <v>95.0</v>
      </c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61"/>
    </row>
    <row r="66">
      <c r="A66" s="71" t="s">
        <v>310</v>
      </c>
      <c r="B66" s="83">
        <v>44984.0</v>
      </c>
      <c r="C66" s="71" t="s">
        <v>140</v>
      </c>
      <c r="D66" s="84">
        <f t="array" ref="D66">INDEX(outplants!A$2:A$1000,MATCH(A66,outplants!C$2:C$1000,0))</f>
        <v>44928</v>
      </c>
      <c r="E66" s="85">
        <f t="shared" si="4"/>
        <v>3</v>
      </c>
      <c r="F66" s="63">
        <v>3.0</v>
      </c>
      <c r="G66" s="85"/>
      <c r="H66" s="85"/>
      <c r="I66" s="63">
        <v>10.0</v>
      </c>
      <c r="J66" s="63">
        <v>60.0</v>
      </c>
      <c r="K66" s="63">
        <v>60.0</v>
      </c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61"/>
    </row>
    <row r="67">
      <c r="A67" s="71" t="s">
        <v>313</v>
      </c>
      <c r="B67" s="83">
        <v>44984.0</v>
      </c>
      <c r="C67" s="71" t="s">
        <v>140</v>
      </c>
      <c r="D67" s="84">
        <f t="array" ref="D67">INDEX(outplants!A$2:A$1000,MATCH(A67,outplants!C$2:C$1000,0))</f>
        <v>44928</v>
      </c>
      <c r="E67" s="85">
        <f t="shared" si="4"/>
        <v>4</v>
      </c>
      <c r="F67" s="63">
        <v>4.0</v>
      </c>
      <c r="G67" s="85"/>
      <c r="H67" s="85"/>
      <c r="I67" s="63">
        <v>90.0</v>
      </c>
      <c r="J67" s="63">
        <v>60.0</v>
      </c>
      <c r="K67" s="63">
        <v>100.0</v>
      </c>
      <c r="L67" s="63">
        <v>100.0</v>
      </c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61"/>
    </row>
    <row r="68">
      <c r="A68" s="71" t="s">
        <v>317</v>
      </c>
      <c r="B68" s="83">
        <v>44984.0</v>
      </c>
      <c r="C68" s="71" t="s">
        <v>140</v>
      </c>
      <c r="D68" s="84">
        <f t="array" ref="D68">INDEX(outplants!A$2:A$1000,MATCH(A68,outplants!C$2:C$1000,0))</f>
        <v>44865</v>
      </c>
      <c r="E68" s="85">
        <f t="shared" si="4"/>
        <v>1</v>
      </c>
      <c r="F68" s="63">
        <v>1.0</v>
      </c>
      <c r="G68" s="85"/>
      <c r="H68" s="85"/>
      <c r="I68" s="63">
        <v>100.0</v>
      </c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61"/>
    </row>
    <row r="69">
      <c r="A69" s="71" t="s">
        <v>319</v>
      </c>
      <c r="B69" s="83">
        <v>44984.0</v>
      </c>
      <c r="C69" s="71" t="s">
        <v>140</v>
      </c>
      <c r="D69" s="84">
        <f t="array" ref="D69">INDEX(outplants!A$2:A$1000,MATCH(A69,outplants!C$2:C$1000,0))</f>
        <v>44928</v>
      </c>
      <c r="E69" s="85">
        <f t="shared" si="4"/>
        <v>6</v>
      </c>
      <c r="F69" s="63">
        <v>6.0</v>
      </c>
      <c r="G69" s="85"/>
      <c r="H69" s="85"/>
      <c r="I69" s="63">
        <v>70.0</v>
      </c>
      <c r="J69" s="63">
        <v>100.0</v>
      </c>
      <c r="K69" s="63">
        <v>100.0</v>
      </c>
      <c r="L69" s="63">
        <v>100.0</v>
      </c>
      <c r="M69" s="63">
        <v>100.0</v>
      </c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61"/>
    </row>
    <row r="70">
      <c r="A70" s="71" t="s">
        <v>321</v>
      </c>
      <c r="B70" s="83">
        <v>44984.0</v>
      </c>
      <c r="C70" s="71" t="s">
        <v>140</v>
      </c>
      <c r="D70" s="84">
        <f t="array" ref="D70">INDEX(outplants!A$2:A$1000,MATCH(A70,outplants!C$2:C$1000,0))</f>
        <v>44862</v>
      </c>
      <c r="E70" s="85">
        <f t="shared" si="4"/>
        <v>8</v>
      </c>
      <c r="F70" s="63">
        <v>8.0</v>
      </c>
      <c r="G70" s="85"/>
      <c r="H70" s="71" t="s">
        <v>285</v>
      </c>
      <c r="I70" s="63">
        <v>100.0</v>
      </c>
      <c r="J70" s="63">
        <v>50.0</v>
      </c>
      <c r="K70" s="63">
        <v>50.0</v>
      </c>
      <c r="L70" s="63">
        <v>50.0</v>
      </c>
      <c r="M70" s="63">
        <v>20.0</v>
      </c>
      <c r="N70" s="63">
        <v>20.0</v>
      </c>
      <c r="O70" s="63">
        <v>20.0</v>
      </c>
      <c r="P70" s="63">
        <v>20.0</v>
      </c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61"/>
    </row>
    <row r="71">
      <c r="A71" s="71" t="s">
        <v>324</v>
      </c>
      <c r="B71" s="83">
        <v>44984.0</v>
      </c>
      <c r="C71" s="71" t="s">
        <v>140</v>
      </c>
      <c r="D71" s="84">
        <f t="array" ref="D71">INDEX(outplants!A$2:A$1000,MATCH(A71,outplants!C$2:C$1000,0))</f>
        <v>44869</v>
      </c>
      <c r="E71" s="86">
        <f>VLOOKUP(A71,outplants!C$2:G$192,3,FALSE)</f>
        <v>20</v>
      </c>
      <c r="F71" s="63">
        <v>3.0</v>
      </c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61"/>
    </row>
    <row r="72">
      <c r="A72" s="71" t="s">
        <v>331</v>
      </c>
      <c r="B72" s="83">
        <v>44984.0</v>
      </c>
      <c r="C72" s="71" t="s">
        <v>140</v>
      </c>
      <c r="D72" s="84">
        <f t="array" ref="D72">INDEX(outplants!A$2:A$1000,MATCH(A72,outplants!C$2:C$1000,0))</f>
        <v>44869</v>
      </c>
      <c r="E72" s="86">
        <f>VLOOKUP(A72,outplants!C$2:G$192,3,FALSE)</f>
        <v>20</v>
      </c>
      <c r="F72" s="63">
        <v>5.0</v>
      </c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61"/>
    </row>
    <row r="73">
      <c r="A73" s="71" t="s">
        <v>336</v>
      </c>
      <c r="B73" s="83">
        <v>44984.0</v>
      </c>
      <c r="C73" s="71" t="s">
        <v>140</v>
      </c>
      <c r="D73" s="84">
        <f t="array" ref="D73">INDEX(outplants!A$2:A$1000,MATCH(A73,outplants!C$2:C$1000,0))</f>
        <v>44869</v>
      </c>
      <c r="E73" s="86">
        <f>VLOOKUP(A73,outplants!C$2:G$192,3,FALSE)</f>
        <v>6</v>
      </c>
      <c r="F73" s="63">
        <v>5.0</v>
      </c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61"/>
    </row>
    <row r="74">
      <c r="A74" s="71" t="s">
        <v>339</v>
      </c>
      <c r="B74" s="83">
        <v>44984.0</v>
      </c>
      <c r="C74" s="71" t="s">
        <v>140</v>
      </c>
      <c r="D74" s="84">
        <f t="array" ref="D74">INDEX(outplants!A$2:A$1000,MATCH(A74,outplants!C$2:C$1000,0))</f>
        <v>44869</v>
      </c>
      <c r="E74" s="86">
        <f>VLOOKUP(A74,outplants!C$2:G$192,3,FALSE)</f>
        <v>18</v>
      </c>
      <c r="F74" s="63">
        <v>15.0</v>
      </c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61"/>
    </row>
    <row r="75">
      <c r="A75" s="71" t="s">
        <v>345</v>
      </c>
      <c r="B75" s="83">
        <v>44984.0</v>
      </c>
      <c r="C75" s="71" t="s">
        <v>140</v>
      </c>
      <c r="D75" s="84">
        <f t="array" ref="D75">INDEX(outplants!A$2:A$1000,MATCH(A75,outplants!C$2:C$1000,0))</f>
        <v>44746</v>
      </c>
      <c r="E75" s="86">
        <f>VLOOKUP(A75,outplants!C$2:G$192,3,FALSE)</f>
        <v>25</v>
      </c>
      <c r="F75" s="63">
        <v>10.0</v>
      </c>
      <c r="G75" s="85"/>
      <c r="H75" s="71" t="s">
        <v>444</v>
      </c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61"/>
    </row>
    <row r="76">
      <c r="A76" s="71" t="s">
        <v>353</v>
      </c>
      <c r="B76" s="83">
        <v>44984.0</v>
      </c>
      <c r="C76" s="71" t="s">
        <v>140</v>
      </c>
      <c r="D76" s="84">
        <f t="array" ref="D76">INDEX(outplants!A$2:A$1000,MATCH(A76,outplants!C$2:C$1000,0))</f>
        <v>44746</v>
      </c>
      <c r="E76" s="86">
        <f>VLOOKUP(A76,outplants!C$2:G$192,3,FALSE)</f>
        <v>25</v>
      </c>
      <c r="F76" s="63">
        <v>8.0</v>
      </c>
      <c r="G76" s="85"/>
      <c r="H76" s="71" t="s">
        <v>444</v>
      </c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61"/>
    </row>
    <row r="77">
      <c r="A77" s="71" t="s">
        <v>358</v>
      </c>
      <c r="B77" s="83">
        <v>44984.0</v>
      </c>
      <c r="C77" s="71" t="s">
        <v>140</v>
      </c>
      <c r="D77" s="84">
        <f t="array" ref="D77">INDEX(outplants!A$2:A$1000,MATCH(A77,outplants!C$2:C$1000,0))</f>
        <v>44875</v>
      </c>
      <c r="E77" s="86">
        <f>VLOOKUP(A77,outplants!C$2:G$192,3,FALSE)</f>
        <v>51</v>
      </c>
      <c r="F77" s="63">
        <v>30.0</v>
      </c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61"/>
    </row>
    <row r="78">
      <c r="A78" s="71" t="s">
        <v>366</v>
      </c>
      <c r="B78" s="83">
        <v>44984.0</v>
      </c>
      <c r="C78" s="71" t="s">
        <v>140</v>
      </c>
      <c r="D78" s="84">
        <f t="array" ref="D78">INDEX(outplants!A$2:A$1000,MATCH(A78,outplants!C$2:C$1000,0))</f>
        <v>44875</v>
      </c>
      <c r="E78" s="86">
        <f>VLOOKUP(A78,outplants!C$2:G$192,3,FALSE)</f>
        <v>20</v>
      </c>
      <c r="F78" s="63">
        <v>18.0</v>
      </c>
      <c r="G78" s="85"/>
      <c r="H78" s="71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61"/>
    </row>
    <row r="79">
      <c r="A79" s="71" t="s">
        <v>373</v>
      </c>
      <c r="B79" s="83">
        <v>44984.0</v>
      </c>
      <c r="C79" s="71" t="s">
        <v>140</v>
      </c>
      <c r="D79" s="84">
        <f t="array" ref="D79">INDEX(outplants!A$2:A$1000,MATCH(A79,outplants!C$2:C$1000,0))</f>
        <v>44875</v>
      </c>
      <c r="E79" s="86">
        <f>VLOOKUP(A79,outplants!C$2:G$192,3,FALSE)</f>
        <v>14</v>
      </c>
      <c r="F79" s="63">
        <v>14.0</v>
      </c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61"/>
    </row>
    <row r="80">
      <c r="A80" s="71" t="s">
        <v>374</v>
      </c>
      <c r="B80" s="83">
        <v>44984.0</v>
      </c>
      <c r="C80" s="71" t="s">
        <v>140</v>
      </c>
      <c r="D80" s="84">
        <f t="array" ref="D80">INDEX(outplants!A$2:A$1000,MATCH(A80,outplants!C$2:C$1000,0))</f>
        <v>44862</v>
      </c>
      <c r="E80" s="86">
        <f>VLOOKUP(A80,outplants!C$2:G$192,3,FALSE)</f>
        <v>7</v>
      </c>
      <c r="F80" s="63">
        <v>3.0</v>
      </c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61"/>
    </row>
    <row r="81">
      <c r="A81" s="71" t="s">
        <v>375</v>
      </c>
      <c r="B81" s="83">
        <v>44984.0</v>
      </c>
      <c r="C81" s="71" t="s">
        <v>140</v>
      </c>
      <c r="D81" s="84">
        <f t="array" ref="D81">INDEX(outplants!A$2:A$1000,MATCH(A81,outplants!C$2:C$1000,0))</f>
        <v>44862</v>
      </c>
      <c r="E81" s="86">
        <f>VLOOKUP(A81,outplants!C$2:G$192,3,FALSE)</f>
        <v>9</v>
      </c>
      <c r="F81" s="63">
        <v>9.0</v>
      </c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61"/>
    </row>
    <row r="82">
      <c r="A82" s="71" t="s">
        <v>379</v>
      </c>
      <c r="B82" s="83">
        <v>44984.0</v>
      </c>
      <c r="C82" s="71" t="s">
        <v>140</v>
      </c>
      <c r="D82" s="84">
        <f t="array" ref="D82">INDEX(outplants!A$2:A$1000,MATCH(A82,outplants!C$2:C$1000,0))</f>
        <v>44862</v>
      </c>
      <c r="E82" s="86">
        <f>VLOOKUP(A82,outplants!C$2:G$192,3,FALSE)</f>
        <v>11</v>
      </c>
      <c r="F82" s="63">
        <v>9.0</v>
      </c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  <c r="AA82" s="61"/>
    </row>
    <row r="83">
      <c r="A83" s="71" t="s">
        <v>381</v>
      </c>
      <c r="B83" s="83">
        <v>44984.0</v>
      </c>
      <c r="C83" s="71" t="s">
        <v>140</v>
      </c>
      <c r="D83" s="84">
        <f t="array" ref="D83">INDEX(outplants!A$2:A$1000,MATCH(A83,outplants!C$2:C$1000,0))</f>
        <v>44862</v>
      </c>
      <c r="E83" s="86">
        <f>VLOOKUP(A83,outplants!C$2:G$192,3,FALSE)</f>
        <v>19</v>
      </c>
      <c r="F83" s="63">
        <v>14.0</v>
      </c>
      <c r="G83" s="85"/>
      <c r="H83" s="71" t="s">
        <v>445</v>
      </c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61"/>
    </row>
    <row r="84">
      <c r="A84" s="71" t="s">
        <v>384</v>
      </c>
      <c r="B84" s="83">
        <v>44984.0</v>
      </c>
      <c r="C84" s="71" t="s">
        <v>140</v>
      </c>
      <c r="D84" s="84">
        <f t="array" ref="D84">INDEX(outplants!A$2:A$1000,MATCH(A84,outplants!C$2:C$1000,0))</f>
        <v>44862</v>
      </c>
      <c r="E84" s="86">
        <f>VLOOKUP(A84,outplants!C$2:G$192,3,FALSE)</f>
        <v>12</v>
      </c>
      <c r="F84" s="63">
        <v>5.0</v>
      </c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  <c r="AA84" s="61"/>
    </row>
    <row r="85">
      <c r="A85" s="71" t="s">
        <v>385</v>
      </c>
      <c r="B85" s="83">
        <v>44984.0</v>
      </c>
      <c r="C85" s="71" t="s">
        <v>140</v>
      </c>
      <c r="D85" s="84">
        <f t="array" ref="D85">INDEX(outplants!A$2:A$1000,MATCH(A85,outplants!C$2:C$1000,0))</f>
        <v>44869</v>
      </c>
      <c r="E85" s="86">
        <f>VLOOKUP(A85,outplants!C$2:G$192,3,FALSE)</f>
        <v>4</v>
      </c>
      <c r="F85" s="63">
        <v>4.0</v>
      </c>
      <c r="G85" s="85"/>
      <c r="H85" s="85"/>
      <c r="I85" s="63">
        <v>60.0</v>
      </c>
      <c r="J85" s="63">
        <v>70.0</v>
      </c>
      <c r="K85" s="63">
        <v>90.0</v>
      </c>
      <c r="L85" s="63">
        <v>60.0</v>
      </c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  <c r="AA85" s="61"/>
    </row>
    <row r="86">
      <c r="A86" s="71" t="s">
        <v>387</v>
      </c>
      <c r="B86" s="83">
        <v>44984.0</v>
      </c>
      <c r="C86" s="71" t="s">
        <v>140</v>
      </c>
      <c r="D86" s="84">
        <f t="array" ref="D86">INDEX(outplants!A$2:A$1000,MATCH(A86,outplants!C$2:C$1000,0))</f>
        <v>44972</v>
      </c>
      <c r="E86" s="86">
        <f>VLOOKUP(A86,outplants!C$2:G$192,3,FALSE)</f>
        <v>4</v>
      </c>
      <c r="F86" s="63">
        <v>4.0</v>
      </c>
      <c r="G86" s="71">
        <v>5.0</v>
      </c>
      <c r="H86" s="85"/>
      <c r="I86" s="63">
        <v>100.0</v>
      </c>
      <c r="J86" s="63">
        <v>90.0</v>
      </c>
      <c r="K86" s="63">
        <v>100.0</v>
      </c>
      <c r="L86" s="63">
        <v>80.0</v>
      </c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61"/>
    </row>
    <row r="87">
      <c r="A87" s="71" t="s">
        <v>389</v>
      </c>
      <c r="B87" s="83">
        <v>44984.0</v>
      </c>
      <c r="C87" s="71" t="s">
        <v>140</v>
      </c>
      <c r="D87" s="84">
        <f t="array" ref="D87">INDEX(outplants!A$2:A$1000,MATCH(A87,outplants!C$2:C$1000,0))</f>
        <v>44746</v>
      </c>
      <c r="E87" s="86">
        <f>VLOOKUP(A87,outplants!C$2:G$192,3,FALSE)</f>
        <v>9</v>
      </c>
      <c r="F87" s="63">
        <v>9.0</v>
      </c>
      <c r="G87" s="71">
        <v>10.0</v>
      </c>
      <c r="H87" s="85"/>
      <c r="I87" s="63">
        <v>20.0</v>
      </c>
      <c r="J87" s="63">
        <v>30.0</v>
      </c>
      <c r="K87" s="63">
        <v>60.0</v>
      </c>
      <c r="L87" s="63">
        <v>100.0</v>
      </c>
      <c r="M87" s="63">
        <v>10.0</v>
      </c>
      <c r="N87" s="63">
        <v>80.0</v>
      </c>
      <c r="O87" s="63">
        <v>40.0</v>
      </c>
      <c r="P87" s="63">
        <v>20.0</v>
      </c>
      <c r="Q87" s="63">
        <v>50.0</v>
      </c>
      <c r="R87" s="85"/>
      <c r="S87" s="85"/>
      <c r="T87" s="85"/>
      <c r="U87" s="85"/>
      <c r="V87" s="85"/>
      <c r="W87" s="85"/>
      <c r="X87" s="85"/>
      <c r="Y87" s="85"/>
      <c r="Z87" s="85"/>
      <c r="AA87" s="61"/>
    </row>
    <row r="88">
      <c r="A88" s="71" t="s">
        <v>392</v>
      </c>
      <c r="B88" s="83">
        <v>44984.0</v>
      </c>
      <c r="C88" s="71" t="s">
        <v>140</v>
      </c>
      <c r="D88" s="84">
        <f t="array" ref="D88">INDEX(outplants!A$2:A$1000,MATCH(A88,outplants!C$2:C$1000,0))</f>
        <v>44865</v>
      </c>
      <c r="E88" s="86">
        <f>VLOOKUP(A88,outplants!C$2:G$192,3,FALSE)</f>
        <v>8</v>
      </c>
      <c r="F88" s="63">
        <v>8.0</v>
      </c>
      <c r="G88" s="85"/>
      <c r="H88" s="85"/>
      <c r="I88" s="63">
        <v>70.0</v>
      </c>
      <c r="J88" s="63">
        <v>50.0</v>
      </c>
      <c r="K88" s="63">
        <v>90.0</v>
      </c>
      <c r="L88" s="63">
        <v>80.0</v>
      </c>
      <c r="M88" s="63">
        <v>100.0</v>
      </c>
      <c r="N88" s="63">
        <v>100.0</v>
      </c>
      <c r="O88" s="63">
        <v>100.0</v>
      </c>
      <c r="P88" s="63">
        <v>50.0</v>
      </c>
      <c r="Q88" s="85"/>
      <c r="R88" s="85"/>
      <c r="S88" s="85"/>
      <c r="T88" s="85"/>
      <c r="U88" s="85"/>
      <c r="V88" s="85"/>
      <c r="W88" s="85"/>
      <c r="X88" s="85"/>
      <c r="Y88" s="85"/>
      <c r="Z88" s="85"/>
      <c r="AA88" s="61"/>
    </row>
    <row r="89">
      <c r="A89" s="71" t="s">
        <v>394</v>
      </c>
      <c r="B89" s="83">
        <v>44984.0</v>
      </c>
      <c r="C89" s="71" t="s">
        <v>140</v>
      </c>
      <c r="D89" s="84">
        <f t="array" ref="D89">INDEX(outplants!A$2:A$1000,MATCH(A89,outplants!C$2:C$1000,0))</f>
        <v>44972</v>
      </c>
      <c r="E89" s="87">
        <v>1.0</v>
      </c>
      <c r="F89" s="63">
        <v>1.0</v>
      </c>
      <c r="G89" s="85"/>
      <c r="H89" s="85"/>
      <c r="I89" s="63">
        <v>100.0</v>
      </c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85"/>
      <c r="Z89" s="85"/>
      <c r="AA89" s="61"/>
    </row>
    <row r="90">
      <c r="A90" s="71" t="s">
        <v>404</v>
      </c>
      <c r="B90" s="83">
        <v>44984.0</v>
      </c>
      <c r="C90" s="71" t="s">
        <v>140</v>
      </c>
      <c r="D90" s="84">
        <f t="array" ref="D90">INDEX(outplants!A$2:A$1000,MATCH(A90,outplants!C$2:C$1000,0))</f>
        <v>44972</v>
      </c>
      <c r="E90" s="86">
        <f>VLOOKUP(A90,outplants!C$2:G$192,3,FALSE)</f>
        <v>9</v>
      </c>
      <c r="F90" s="63">
        <v>9.0</v>
      </c>
      <c r="G90" s="71">
        <v>5.0</v>
      </c>
      <c r="H90" s="85"/>
      <c r="I90" s="63">
        <v>100.0</v>
      </c>
      <c r="J90" s="63">
        <v>100.0</v>
      </c>
      <c r="K90" s="63">
        <v>80.0</v>
      </c>
      <c r="L90" s="63">
        <v>100.0</v>
      </c>
      <c r="M90" s="63">
        <v>100.0</v>
      </c>
      <c r="N90" s="63">
        <v>100.0</v>
      </c>
      <c r="O90" s="63">
        <v>100.0</v>
      </c>
      <c r="P90" s="63">
        <v>100.0</v>
      </c>
      <c r="Q90" s="63">
        <v>100.0</v>
      </c>
      <c r="R90" s="85"/>
      <c r="S90" s="85"/>
      <c r="T90" s="85"/>
      <c r="U90" s="85"/>
      <c r="V90" s="85"/>
      <c r="W90" s="85"/>
      <c r="X90" s="85"/>
      <c r="Y90" s="85"/>
      <c r="Z90" s="85"/>
      <c r="AA90" s="61"/>
    </row>
    <row r="91">
      <c r="A91" s="71" t="s">
        <v>409</v>
      </c>
      <c r="B91" s="83">
        <v>44984.0</v>
      </c>
      <c r="C91" s="71" t="s">
        <v>140</v>
      </c>
      <c r="D91" s="84">
        <f t="array" ref="D91">INDEX(outplants!A$2:A$1000,MATCH(A91,outplants!C$2:C$1000,0))</f>
        <v>44865</v>
      </c>
      <c r="E91" s="86">
        <f>VLOOKUP(A91,outplants!C$2:G$192,3,FALSE)</f>
        <v>2</v>
      </c>
      <c r="F91" s="63">
        <v>2.0</v>
      </c>
      <c r="G91" s="85"/>
      <c r="H91" s="85"/>
      <c r="I91" s="63">
        <v>10.0</v>
      </c>
      <c r="J91" s="63">
        <v>20.0</v>
      </c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61"/>
    </row>
    <row r="92">
      <c r="A92" s="71" t="s">
        <v>411</v>
      </c>
      <c r="B92" s="83">
        <v>44984.0</v>
      </c>
      <c r="C92" s="71" t="s">
        <v>140</v>
      </c>
      <c r="D92" s="84">
        <f t="array" ref="D92">INDEX(outplants!A$2:A$1000,MATCH(A92,outplants!C$2:C$1000,0))</f>
        <v>44972</v>
      </c>
      <c r="E92" s="86">
        <f>VLOOKUP(A92,outplants!C$2:G$192,3,FALSE)</f>
        <v>4</v>
      </c>
      <c r="F92" s="63">
        <v>4.0</v>
      </c>
      <c r="G92" s="71">
        <v>10.0</v>
      </c>
      <c r="H92" s="85"/>
      <c r="I92" s="63">
        <v>10.0</v>
      </c>
      <c r="J92" s="63">
        <v>90.0</v>
      </c>
      <c r="K92" s="63">
        <v>100.0</v>
      </c>
      <c r="L92" s="63">
        <v>90.0</v>
      </c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61"/>
    </row>
    <row r="93">
      <c r="A93" s="71" t="s">
        <v>413</v>
      </c>
      <c r="B93" s="83">
        <v>44984.0</v>
      </c>
      <c r="C93" s="71" t="s">
        <v>140</v>
      </c>
      <c r="D93" s="84">
        <f t="array" ref="D93">INDEX(outplants!A$2:A$1000,MATCH(A93,outplants!C$2:C$1000,0))</f>
        <v>44862</v>
      </c>
      <c r="E93" s="86">
        <f>VLOOKUP(A93,outplants!C$2:G$192,3,FALSE)</f>
        <v>19</v>
      </c>
      <c r="F93" s="63">
        <v>10.0</v>
      </c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61"/>
    </row>
    <row r="94">
      <c r="A94" s="31" t="s">
        <v>286</v>
      </c>
      <c r="B94" s="88">
        <v>45076.0</v>
      </c>
      <c r="C94" s="61" t="str">
        <f t="array" ref="C94">INDEX(outplants!B$2:B$1000,MATCH(A94,outplants!C$2:C$1000,0))</f>
        <v>Ten Pound Bay</v>
      </c>
      <c r="D94" s="84">
        <f t="array" ref="D94">INDEX(outplants!A$2:A$1000,MATCH(A94,outplants!C$2:C$1000,0))</f>
        <v>44928</v>
      </c>
      <c r="E94" s="86">
        <f>VLOOKUP(A94,outplants!C$2:G$192,3,FALSE)</f>
        <v>7</v>
      </c>
      <c r="F94" s="60">
        <v>7.0</v>
      </c>
      <c r="G94" s="60">
        <v>1.0</v>
      </c>
      <c r="H94" s="60" t="s">
        <v>446</v>
      </c>
      <c r="I94" s="60">
        <v>10.0</v>
      </c>
      <c r="J94" s="60">
        <v>90.0</v>
      </c>
      <c r="K94" s="60">
        <v>70.0</v>
      </c>
      <c r="L94" s="60">
        <v>20.0</v>
      </c>
      <c r="M94" s="60">
        <v>85.0</v>
      </c>
      <c r="N94" s="60">
        <v>90.0</v>
      </c>
      <c r="O94" s="60">
        <v>70.0</v>
      </c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</row>
    <row r="95">
      <c r="A95" s="14" t="s">
        <v>288</v>
      </c>
      <c r="B95" s="88">
        <v>45076.0</v>
      </c>
      <c r="C95" s="61" t="str">
        <f t="array" ref="C95">INDEX(outplants!B$2:B$1000,MATCH(A95,outplants!C$2:C$1000,0))</f>
        <v>Ten Pound Bay</v>
      </c>
      <c r="D95" s="84">
        <f t="array" ref="D95">INDEX(outplants!A$2:A$1000,MATCH(A95,outplants!C$2:C$1000,0))</f>
        <v>44746</v>
      </c>
      <c r="E95" s="86">
        <f>VLOOKUP(A95,outplants!C$2:G$192,3,FALSE)</f>
        <v>6</v>
      </c>
      <c r="F95" s="60">
        <v>6.0</v>
      </c>
      <c r="G95" s="61"/>
      <c r="H95" s="60" t="s">
        <v>446</v>
      </c>
      <c r="I95" s="60">
        <v>50.0</v>
      </c>
      <c r="J95" s="60">
        <v>70.0</v>
      </c>
      <c r="K95" s="60">
        <v>70.0</v>
      </c>
      <c r="L95" s="60">
        <v>100.0</v>
      </c>
      <c r="M95" s="60">
        <v>60.0</v>
      </c>
      <c r="N95" s="60">
        <v>60.0</v>
      </c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</row>
    <row r="96">
      <c r="A96" s="14" t="s">
        <v>291</v>
      </c>
      <c r="B96" s="88">
        <v>45076.0</v>
      </c>
      <c r="C96" s="61" t="str">
        <f t="array" ref="C96">INDEX(outplants!B$2:B$1000,MATCH(A96,outplants!C$2:C$1000,0))</f>
        <v>Ten Pound Bay</v>
      </c>
      <c r="D96" s="84">
        <f t="array" ref="D96">INDEX(outplants!A$2:A$1000,MATCH(A96,outplants!C$2:C$1000,0))</f>
        <v>44869</v>
      </c>
      <c r="E96" s="86">
        <f>VLOOKUP(A96,outplants!C$2:G$192,3,FALSE)</f>
        <v>3</v>
      </c>
      <c r="F96" s="60">
        <v>3.0</v>
      </c>
      <c r="G96" s="60">
        <v>5.0</v>
      </c>
      <c r="H96" s="61"/>
      <c r="I96" s="60">
        <v>30.0</v>
      </c>
      <c r="J96" s="60">
        <v>10.0</v>
      </c>
      <c r="K96" s="60">
        <v>50.0</v>
      </c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</row>
    <row r="97">
      <c r="A97" s="14" t="s">
        <v>299</v>
      </c>
      <c r="B97" s="88">
        <v>45076.0</v>
      </c>
      <c r="C97" s="61" t="str">
        <f t="array" ref="C97">INDEX(outplants!B$2:B$1000,MATCH(A97,outplants!C$2:C$1000,0))</f>
        <v>Ten Pound Bay</v>
      </c>
      <c r="D97" s="84">
        <f t="array" ref="D97">INDEX(outplants!A$2:A$1000,MATCH(A97,outplants!C$2:C$1000,0))</f>
        <v>44928</v>
      </c>
      <c r="E97" s="86">
        <f>VLOOKUP(A97,outplants!C$2:G$192,3,FALSE)</f>
        <v>5</v>
      </c>
      <c r="F97" s="60">
        <v>5.0</v>
      </c>
      <c r="G97" s="60">
        <v>5.0</v>
      </c>
      <c r="H97" s="61"/>
      <c r="I97" s="60">
        <v>50.0</v>
      </c>
      <c r="J97" s="60">
        <v>50.0</v>
      </c>
      <c r="K97" s="60">
        <v>30.0</v>
      </c>
      <c r="L97" s="60">
        <v>60.0</v>
      </c>
      <c r="M97" s="60">
        <v>40.0</v>
      </c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</row>
    <row r="98">
      <c r="A98" s="14" t="s">
        <v>304</v>
      </c>
      <c r="B98" s="88">
        <v>45076.0</v>
      </c>
      <c r="C98" s="61" t="str">
        <f t="array" ref="C98">INDEX(outplants!B$2:B$1000,MATCH(A98,outplants!C$2:C$1000,0))</f>
        <v>Ten Pound Bay</v>
      </c>
      <c r="D98" s="84">
        <f t="array" ref="D98">INDEX(outplants!A$2:A$1000,MATCH(A98,outplants!C$2:C$1000,0))</f>
        <v>44972</v>
      </c>
      <c r="E98" s="86">
        <f>VLOOKUP(A98,outplants!C$2:G$192,3,FALSE)</f>
        <v>4</v>
      </c>
      <c r="F98" s="60">
        <v>4.0</v>
      </c>
      <c r="G98" s="61"/>
      <c r="H98" s="61"/>
      <c r="I98" s="60">
        <v>80.0</v>
      </c>
      <c r="J98" s="60">
        <v>80.0</v>
      </c>
      <c r="K98" s="60">
        <v>80.0</v>
      </c>
      <c r="L98" s="60">
        <v>90.0</v>
      </c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</row>
    <row r="99">
      <c r="A99" s="14" t="s">
        <v>305</v>
      </c>
      <c r="B99" s="88">
        <v>45076.0</v>
      </c>
      <c r="C99" s="61" t="str">
        <f t="array" ref="C99">INDEX(outplants!B$2:B$1000,MATCH(A99,outplants!C$2:C$1000,0))</f>
        <v>Ten Pound Bay</v>
      </c>
      <c r="D99" s="84">
        <f t="array" ref="D99">INDEX(outplants!A$2:A$1000,MATCH(A99,outplants!C$2:C$1000,0))</f>
        <v>44972</v>
      </c>
      <c r="E99" s="86">
        <f>VLOOKUP(A99,outplants!C$2:G$192,3,FALSE)</f>
        <v>6</v>
      </c>
      <c r="F99" s="60">
        <v>6.0</v>
      </c>
      <c r="G99" s="61"/>
      <c r="H99" s="61"/>
      <c r="I99" s="60">
        <v>50.0</v>
      </c>
      <c r="J99" s="60">
        <v>50.0</v>
      </c>
      <c r="K99" s="60">
        <v>60.0</v>
      </c>
      <c r="L99" s="60">
        <v>40.0</v>
      </c>
      <c r="M99" s="60">
        <v>100.0</v>
      </c>
      <c r="N99" s="60">
        <v>100.0</v>
      </c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</row>
    <row r="100">
      <c r="A100" s="14" t="s">
        <v>308</v>
      </c>
      <c r="B100" s="88">
        <v>45076.0</v>
      </c>
      <c r="C100" s="61" t="str">
        <f t="array" ref="C100">INDEX(outplants!B$2:B$1000,MATCH(A100,outplants!C$2:C$1000,0))</f>
        <v>Ten Pound Bay</v>
      </c>
      <c r="D100" s="84">
        <f t="array" ref="D100">INDEX(outplants!A$2:A$1000,MATCH(A100,outplants!C$2:C$1000,0))</f>
        <v>44928</v>
      </c>
      <c r="E100" s="86">
        <f>VLOOKUP(A100,outplants!C$2:G$192,3,FALSE)</f>
        <v>3</v>
      </c>
      <c r="F100" s="60">
        <v>3.0</v>
      </c>
      <c r="G100" s="61"/>
      <c r="H100" s="61"/>
      <c r="I100" s="60">
        <v>90.0</v>
      </c>
      <c r="J100" s="60">
        <v>90.0</v>
      </c>
      <c r="K100" s="60">
        <v>70.0</v>
      </c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</row>
    <row r="101">
      <c r="A101" s="14" t="s">
        <v>310</v>
      </c>
      <c r="B101" s="88">
        <v>45076.0</v>
      </c>
      <c r="C101" s="61" t="str">
        <f t="array" ref="C101">INDEX(outplants!B$2:B$1000,MATCH(A101,outplants!C$2:C$1000,0))</f>
        <v>Ten Pound Bay</v>
      </c>
      <c r="D101" s="84">
        <f t="array" ref="D101">INDEX(outplants!A$2:A$1000,MATCH(A101,outplants!C$2:C$1000,0))</f>
        <v>44928</v>
      </c>
      <c r="E101" s="86">
        <f>VLOOKUP(A101,outplants!C$2:G$192,3,FALSE)</f>
        <v>3</v>
      </c>
      <c r="F101" s="60">
        <v>3.0</v>
      </c>
      <c r="G101" s="61"/>
      <c r="H101" s="61"/>
      <c r="I101" s="60">
        <v>100.0</v>
      </c>
      <c r="J101" s="60">
        <v>100.0</v>
      </c>
      <c r="K101" s="60">
        <v>100.0</v>
      </c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</row>
    <row r="102">
      <c r="A102" s="14" t="s">
        <v>313</v>
      </c>
      <c r="B102" s="88">
        <v>45076.0</v>
      </c>
      <c r="C102" s="61" t="str">
        <f t="array" ref="C102">INDEX(outplants!B$2:B$1000,MATCH(A102,outplants!C$2:C$1000,0))</f>
        <v>Ten Pound Bay</v>
      </c>
      <c r="D102" s="84">
        <f t="array" ref="D102">INDEX(outplants!A$2:A$1000,MATCH(A102,outplants!C$2:C$1000,0))</f>
        <v>44928</v>
      </c>
      <c r="E102" s="86">
        <f>VLOOKUP(A102,outplants!C$2:G$192,3,FALSE)</f>
        <v>4</v>
      </c>
      <c r="F102" s="60">
        <v>4.0</v>
      </c>
      <c r="G102" s="61"/>
      <c r="H102" s="60" t="s">
        <v>446</v>
      </c>
      <c r="I102" s="60">
        <v>90.0</v>
      </c>
      <c r="J102" s="60">
        <v>90.0</v>
      </c>
      <c r="K102" s="60">
        <v>70.0</v>
      </c>
      <c r="L102" s="60">
        <v>70.0</v>
      </c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</row>
    <row r="103">
      <c r="A103" s="14" t="s">
        <v>317</v>
      </c>
      <c r="B103" s="88">
        <v>45076.0</v>
      </c>
      <c r="C103" s="61" t="str">
        <f t="array" ref="C103">INDEX(outplants!B$2:B$1000,MATCH(A103,outplants!C$2:C$1000,0))</f>
        <v>Ten Pound Bay</v>
      </c>
      <c r="D103" s="84">
        <f t="array" ref="D103">INDEX(outplants!A$2:A$1000,MATCH(A103,outplants!C$2:C$1000,0))</f>
        <v>44865</v>
      </c>
      <c r="E103" s="86">
        <f>VLOOKUP(A103,outplants!C$2:G$192,3,FALSE)</f>
        <v>1</v>
      </c>
      <c r="F103" s="60">
        <v>1.0</v>
      </c>
      <c r="G103" s="61"/>
      <c r="H103" s="60" t="s">
        <v>446</v>
      </c>
      <c r="I103" s="60">
        <v>90.0</v>
      </c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</row>
    <row r="104">
      <c r="A104" s="14" t="s">
        <v>319</v>
      </c>
      <c r="B104" s="88">
        <v>45076.0</v>
      </c>
      <c r="C104" s="61" t="str">
        <f t="array" ref="C104">INDEX(outplants!B$2:B$1000,MATCH(A104,outplants!C$2:C$1000,0))</f>
        <v>Ten Pound Bay</v>
      </c>
      <c r="D104" s="84">
        <f t="array" ref="D104">INDEX(outplants!A$2:A$1000,MATCH(A104,outplants!C$2:C$1000,0))</f>
        <v>44928</v>
      </c>
      <c r="E104" s="86">
        <f>VLOOKUP(A104,outplants!C$2:G$192,3,FALSE)</f>
        <v>6</v>
      </c>
      <c r="F104" s="60">
        <v>6.0</v>
      </c>
      <c r="G104" s="60">
        <v>10.0</v>
      </c>
      <c r="H104" s="61"/>
      <c r="I104" s="60">
        <v>10.0</v>
      </c>
      <c r="J104" s="60">
        <v>30.0</v>
      </c>
      <c r="K104" s="60">
        <v>30.0</v>
      </c>
      <c r="L104" s="60">
        <v>60.0</v>
      </c>
      <c r="M104" s="60">
        <v>25.0</v>
      </c>
      <c r="N104" s="60">
        <v>25.0</v>
      </c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</row>
    <row r="105">
      <c r="A105" s="68" t="s">
        <v>321</v>
      </c>
      <c r="B105" s="89">
        <v>45076.0</v>
      </c>
      <c r="C105" s="70" t="str">
        <f t="array" ref="C105">INDEX(outplants!B$2:B$1000,MATCH(A105,outplants!C$2:C$1000,0))</f>
        <v>Ten Pound Bay</v>
      </c>
      <c r="D105" s="90">
        <f t="array" ref="D105">INDEX(outplants!A$2:A$1000,MATCH(A105,outplants!C$2:C$1000,0))</f>
        <v>44862</v>
      </c>
      <c r="E105" s="91">
        <f>VLOOKUP(A105,outplants!C$2:G$192,3,FALSE)</f>
        <v>8</v>
      </c>
      <c r="F105" s="59">
        <v>3.0</v>
      </c>
      <c r="G105" s="70"/>
      <c r="H105" s="70"/>
      <c r="I105" s="59">
        <v>10.0</v>
      </c>
      <c r="J105" s="59">
        <v>10.0</v>
      </c>
      <c r="K105" s="59">
        <v>30.0</v>
      </c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>
      <c r="A106" s="31" t="s">
        <v>324</v>
      </c>
      <c r="B106" s="88">
        <v>45076.0</v>
      </c>
      <c r="C106" s="61" t="str">
        <f t="array" ref="C106">INDEX(outplants!B$2:B$1000,MATCH(A106,outplants!C$2:C$1000,0))</f>
        <v>Ten Pound Bay</v>
      </c>
      <c r="D106" s="84">
        <f t="array" ref="D106">INDEX(outplants!A$2:A$1000,MATCH(A106,outplants!C$2:C$1000,0))</f>
        <v>44869</v>
      </c>
      <c r="E106" s="86">
        <f>VLOOKUP(A106,outplants!C$2:G$192,3,FALSE)</f>
        <v>20</v>
      </c>
      <c r="F106" s="60">
        <v>6.0</v>
      </c>
      <c r="G106" s="61"/>
      <c r="H106" s="60" t="s">
        <v>446</v>
      </c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</row>
    <row r="107">
      <c r="A107" s="14" t="s">
        <v>331</v>
      </c>
      <c r="B107" s="88">
        <v>45076.0</v>
      </c>
      <c r="C107" s="61" t="str">
        <f t="array" ref="C107">INDEX(outplants!B$2:B$1000,MATCH(A107,outplants!C$2:C$1000,0))</f>
        <v>Ten Pound Bay</v>
      </c>
      <c r="D107" s="84">
        <f t="array" ref="D107">INDEX(outplants!A$2:A$1000,MATCH(A107,outplants!C$2:C$1000,0))</f>
        <v>44869</v>
      </c>
      <c r="E107" s="86">
        <f>VLOOKUP(A107,outplants!C$2:G$192,3,FALSE)</f>
        <v>20</v>
      </c>
      <c r="F107" s="60">
        <v>3.0</v>
      </c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</row>
    <row r="108">
      <c r="A108" s="14" t="s">
        <v>336</v>
      </c>
      <c r="B108" s="88">
        <v>45076.0</v>
      </c>
      <c r="C108" s="61" t="str">
        <f t="array" ref="C108">INDEX(outplants!B$2:B$1000,MATCH(A108,outplants!C$2:C$1000,0))</f>
        <v>Ten Pound Bay</v>
      </c>
      <c r="D108" s="84">
        <f t="array" ref="D108">INDEX(outplants!A$2:A$1000,MATCH(A108,outplants!C$2:C$1000,0))</f>
        <v>44869</v>
      </c>
      <c r="E108" s="86">
        <f>VLOOKUP(A108,outplants!C$2:G$192,3,FALSE)</f>
        <v>6</v>
      </c>
      <c r="F108" s="60">
        <v>5.0</v>
      </c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</row>
    <row r="109">
      <c r="A109" s="14" t="s">
        <v>339</v>
      </c>
      <c r="B109" s="88">
        <v>45076.0</v>
      </c>
      <c r="C109" s="61" t="str">
        <f t="array" ref="C109">INDEX(outplants!B$2:B$1000,MATCH(A109,outplants!C$2:C$1000,0))</f>
        <v>Ten Pound Bay</v>
      </c>
      <c r="D109" s="84">
        <f t="array" ref="D109">INDEX(outplants!A$2:A$1000,MATCH(A109,outplants!C$2:C$1000,0))</f>
        <v>44869</v>
      </c>
      <c r="E109" s="86">
        <f>VLOOKUP(A109,outplants!C$2:G$192,3,FALSE)</f>
        <v>18</v>
      </c>
      <c r="F109" s="60">
        <v>14.0</v>
      </c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</row>
    <row r="110">
      <c r="A110" s="14" t="s">
        <v>345</v>
      </c>
      <c r="B110" s="88">
        <v>45076.0</v>
      </c>
      <c r="C110" s="61" t="str">
        <f t="array" ref="C110">INDEX(outplants!B$2:B$1000,MATCH(A110,outplants!C$2:C$1000,0))</f>
        <v>Ten Pound Bay</v>
      </c>
      <c r="D110" s="84">
        <f t="array" ref="D110">INDEX(outplants!A$2:A$1000,MATCH(A110,outplants!C$2:C$1000,0))</f>
        <v>44746</v>
      </c>
      <c r="E110" s="86">
        <f>VLOOKUP(A110,outplants!C$2:G$192,3,FALSE)</f>
        <v>25</v>
      </c>
      <c r="F110" s="60">
        <v>11.0</v>
      </c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</row>
    <row r="111">
      <c r="A111" s="31" t="s">
        <v>353</v>
      </c>
      <c r="B111" s="88">
        <v>45076.0</v>
      </c>
      <c r="C111" s="61" t="str">
        <f t="array" ref="C111">INDEX(outplants!B$2:B$1000,MATCH(A111,outplants!C$2:C$1000,0))</f>
        <v>Ten Pound Bay</v>
      </c>
      <c r="D111" s="84">
        <f t="array" ref="D111">INDEX(outplants!A$2:A$1000,MATCH(A111,outplants!C$2:C$1000,0))</f>
        <v>44746</v>
      </c>
      <c r="E111" s="86">
        <f>VLOOKUP(A111,outplants!C$2:G$192,3,FALSE)</f>
        <v>25</v>
      </c>
      <c r="F111" s="60">
        <v>8.0</v>
      </c>
      <c r="G111" s="60">
        <v>10.0</v>
      </c>
      <c r="H111" s="60" t="s">
        <v>446</v>
      </c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</row>
    <row r="112">
      <c r="A112" s="68" t="s">
        <v>358</v>
      </c>
      <c r="B112" s="89">
        <v>45076.0</v>
      </c>
      <c r="C112" s="70" t="str">
        <f t="array" ref="C112">INDEX(outplants!B$2:B$1000,MATCH(A112,outplants!C$2:C$1000,0))</f>
        <v>Ten Pound Bay</v>
      </c>
      <c r="D112" s="90">
        <f t="array" ref="D112">INDEX(outplants!A$2:A$1000,MATCH(A112,outplants!C$2:C$1000,0))</f>
        <v>44875</v>
      </c>
      <c r="E112" s="91">
        <f>VLOOKUP(A112,outplants!C$2:G$192,3,FALSE)</f>
        <v>51</v>
      </c>
      <c r="F112" s="59">
        <v>26.0</v>
      </c>
      <c r="G112" s="70"/>
      <c r="H112" s="59" t="s">
        <v>447</v>
      </c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>
      <c r="A113" s="14" t="s">
        <v>366</v>
      </c>
      <c r="B113" s="88">
        <v>45076.0</v>
      </c>
      <c r="C113" s="61" t="str">
        <f t="array" ref="C113">INDEX(outplants!B$2:B$1000,MATCH(A113,outplants!C$2:C$1000,0))</f>
        <v>Ten Pound Bay</v>
      </c>
      <c r="D113" s="84">
        <f t="array" ref="D113">INDEX(outplants!A$2:A$1000,MATCH(A113,outplants!C$2:C$1000,0))</f>
        <v>44875</v>
      </c>
      <c r="E113" s="86">
        <f>VLOOKUP(A113,outplants!C$2:G$192,3,FALSE)</f>
        <v>20</v>
      </c>
      <c r="F113" s="60">
        <v>15.0</v>
      </c>
      <c r="G113" s="60">
        <v>1.0</v>
      </c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</row>
    <row r="114">
      <c r="A114" s="14" t="s">
        <v>373</v>
      </c>
      <c r="B114" s="88">
        <v>45076.0</v>
      </c>
      <c r="C114" s="61" t="str">
        <f t="array" ref="C114">INDEX(outplants!B$2:B$1000,MATCH(A114,outplants!C$2:C$1000,0))</f>
        <v>Ten Pound Bay</v>
      </c>
      <c r="D114" s="84">
        <f t="array" ref="D114">INDEX(outplants!A$2:A$1000,MATCH(A114,outplants!C$2:C$1000,0))</f>
        <v>44875</v>
      </c>
      <c r="E114" s="86">
        <f>VLOOKUP(A114,outplants!C$2:G$192,3,FALSE)</f>
        <v>14</v>
      </c>
      <c r="F114" s="60">
        <v>12.0</v>
      </c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</row>
    <row r="115">
      <c r="A115" s="14" t="s">
        <v>374</v>
      </c>
      <c r="B115" s="88">
        <v>45076.0</v>
      </c>
      <c r="C115" s="61" t="str">
        <f t="array" ref="C115">INDEX(outplants!B$2:B$1000,MATCH(A115,outplants!C$2:C$1000,0))</f>
        <v>Ten Pound Bay</v>
      </c>
      <c r="D115" s="84">
        <f t="array" ref="D115">INDEX(outplants!A$2:A$1000,MATCH(A115,outplants!C$2:C$1000,0))</f>
        <v>44862</v>
      </c>
      <c r="E115" s="86">
        <f>VLOOKUP(A115,outplants!C$2:G$192,3,FALSE)</f>
        <v>7</v>
      </c>
      <c r="F115" s="60">
        <v>3.0</v>
      </c>
      <c r="G115" s="61"/>
      <c r="H115" s="60" t="s">
        <v>446</v>
      </c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</row>
    <row r="116">
      <c r="A116" s="14" t="s">
        <v>375</v>
      </c>
      <c r="B116" s="88">
        <v>45076.0</v>
      </c>
      <c r="C116" s="61" t="str">
        <f t="array" ref="C116">INDEX(outplants!B$2:B$1000,MATCH(A116,outplants!C$2:C$1000,0))</f>
        <v>Ten Pound Bay</v>
      </c>
      <c r="D116" s="84">
        <f t="array" ref="D116">INDEX(outplants!A$2:A$1000,MATCH(A116,outplants!C$2:C$1000,0))</f>
        <v>44862</v>
      </c>
      <c r="E116" s="86">
        <f>VLOOKUP(A116,outplants!C$2:G$192,3,FALSE)</f>
        <v>9</v>
      </c>
      <c r="F116" s="60">
        <v>4.0</v>
      </c>
      <c r="G116" s="60">
        <v>10.0</v>
      </c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</row>
    <row r="117">
      <c r="A117" s="14" t="s">
        <v>414</v>
      </c>
      <c r="B117" s="88">
        <v>45076.0</v>
      </c>
      <c r="C117" s="61" t="str">
        <f t="array" ref="C117">INDEX(outplants!B$2:B$1000,MATCH(A117,outplants!C$2:C$1000,0))</f>
        <v>Ten Pound Bay</v>
      </c>
      <c r="D117" s="84">
        <f t="array" ref="D117">INDEX(outplants!A$2:A$1000,MATCH(A117,outplants!C$2:C$1000,0))</f>
        <v>44869</v>
      </c>
      <c r="E117" s="86">
        <f>VLOOKUP(A117,outplants!C$2:G$192,3,FALSE)</f>
        <v>6</v>
      </c>
      <c r="F117" s="60">
        <v>4.0</v>
      </c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</row>
    <row r="118">
      <c r="A118" s="14" t="s">
        <v>379</v>
      </c>
      <c r="B118" s="88">
        <v>45076.0</v>
      </c>
      <c r="C118" s="61" t="str">
        <f t="array" ref="C118">INDEX(outplants!B$2:B$1000,MATCH(A118,outplants!C$2:C$1000,0))</f>
        <v>Ten Pound Bay</v>
      </c>
      <c r="D118" s="84">
        <f t="array" ref="D118">INDEX(outplants!A$2:A$1000,MATCH(A118,outplants!C$2:C$1000,0))</f>
        <v>44862</v>
      </c>
      <c r="E118" s="86">
        <f>VLOOKUP(A118,outplants!C$2:G$192,3,FALSE)</f>
        <v>11</v>
      </c>
      <c r="F118" s="60">
        <v>7.0</v>
      </c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</row>
    <row r="119">
      <c r="A119" s="14" t="s">
        <v>381</v>
      </c>
      <c r="B119" s="88">
        <v>45076.0</v>
      </c>
      <c r="C119" s="61" t="str">
        <f t="array" ref="C119">INDEX(outplants!B$2:B$1000,MATCH(A119,outplants!C$2:C$1000,0))</f>
        <v>Ten Pound Bay</v>
      </c>
      <c r="D119" s="84">
        <f t="array" ref="D119">INDEX(outplants!A$2:A$1000,MATCH(A119,outplants!C$2:C$1000,0))</f>
        <v>44862</v>
      </c>
      <c r="E119" s="86">
        <f>VLOOKUP(A119,outplants!C$2:G$192,3,FALSE)</f>
        <v>19</v>
      </c>
      <c r="F119" s="60">
        <v>14.0</v>
      </c>
      <c r="G119" s="60">
        <v>1.0</v>
      </c>
      <c r="H119" s="71" t="s">
        <v>445</v>
      </c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</row>
    <row r="120">
      <c r="A120" s="14" t="s">
        <v>384</v>
      </c>
      <c r="B120" s="88">
        <v>45076.0</v>
      </c>
      <c r="C120" s="61" t="str">
        <f t="array" ref="C120">INDEX(outplants!B$2:B$1000,MATCH(A120,outplants!C$2:C$1000,0))</f>
        <v>Ten Pound Bay</v>
      </c>
      <c r="D120" s="84">
        <f t="array" ref="D120">INDEX(outplants!A$2:A$1000,MATCH(A120,outplants!C$2:C$1000,0))</f>
        <v>44862</v>
      </c>
      <c r="E120" s="86">
        <f>VLOOKUP(A120,outplants!C$2:G$192,3,FALSE)</f>
        <v>12</v>
      </c>
      <c r="F120" s="60">
        <v>1.0</v>
      </c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</row>
    <row r="121">
      <c r="A121" s="14" t="s">
        <v>385</v>
      </c>
      <c r="B121" s="88">
        <v>45076.0</v>
      </c>
      <c r="C121" s="61" t="str">
        <f t="array" ref="C121">INDEX(outplants!B$2:B$1000,MATCH(A121,outplants!C$2:C$1000,0))</f>
        <v>Ten Pound Bay</v>
      </c>
      <c r="D121" s="84">
        <f t="array" ref="D121">INDEX(outplants!A$2:A$1000,MATCH(A121,outplants!C$2:C$1000,0))</f>
        <v>44869</v>
      </c>
      <c r="E121" s="86">
        <f>VLOOKUP(A121,outplants!C$2:G$192,3,FALSE)</f>
        <v>4</v>
      </c>
      <c r="F121" s="60">
        <v>4.0</v>
      </c>
      <c r="G121" s="60">
        <v>1.0</v>
      </c>
      <c r="H121" s="61"/>
      <c r="I121" s="60">
        <v>10.0</v>
      </c>
      <c r="J121" s="60">
        <v>10.0</v>
      </c>
      <c r="K121" s="60">
        <v>40.0</v>
      </c>
      <c r="L121" s="60">
        <v>50.0</v>
      </c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</row>
    <row r="122">
      <c r="A122" s="14" t="s">
        <v>387</v>
      </c>
      <c r="B122" s="88">
        <v>45076.0</v>
      </c>
      <c r="C122" s="61" t="str">
        <f t="array" ref="C122">INDEX(outplants!B$2:B$1000,MATCH(A122,outplants!C$2:C$1000,0))</f>
        <v>Ten Pound Bay</v>
      </c>
      <c r="D122" s="84">
        <f t="array" ref="D122">INDEX(outplants!A$2:A$1000,MATCH(A122,outplants!C$2:C$1000,0))</f>
        <v>44972</v>
      </c>
      <c r="E122" s="86">
        <f>VLOOKUP(A122,outplants!C$2:G$192,3,FALSE)</f>
        <v>4</v>
      </c>
      <c r="F122" s="60">
        <v>4.0</v>
      </c>
      <c r="G122" s="60">
        <v>1.0</v>
      </c>
      <c r="H122" s="61"/>
      <c r="I122" s="60">
        <v>80.0</v>
      </c>
      <c r="J122" s="60">
        <v>90.0</v>
      </c>
      <c r="K122" s="60">
        <v>20.0</v>
      </c>
      <c r="L122" s="60">
        <v>50.0</v>
      </c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</row>
    <row r="123">
      <c r="A123" s="14" t="s">
        <v>389</v>
      </c>
      <c r="B123" s="88">
        <v>45076.0</v>
      </c>
      <c r="C123" s="61" t="str">
        <f t="array" ref="C123">INDEX(outplants!B$2:B$1000,MATCH(A123,outplants!C$2:C$1000,0))</f>
        <v>Ten Pound Bay</v>
      </c>
      <c r="D123" s="84">
        <f t="array" ref="D123">INDEX(outplants!A$2:A$1000,MATCH(A123,outplants!C$2:C$1000,0))</f>
        <v>44746</v>
      </c>
      <c r="E123" s="86">
        <f>VLOOKUP(A123,outplants!C$2:G$192,3,FALSE)</f>
        <v>9</v>
      </c>
      <c r="F123" s="60">
        <v>8.0</v>
      </c>
      <c r="G123" s="61"/>
      <c r="H123" s="61"/>
      <c r="I123" s="60">
        <v>30.0</v>
      </c>
      <c r="J123" s="60">
        <v>30.0</v>
      </c>
      <c r="K123" s="60">
        <v>40.0</v>
      </c>
      <c r="L123" s="60">
        <v>40.0</v>
      </c>
      <c r="M123" s="60">
        <v>90.0</v>
      </c>
      <c r="N123" s="60">
        <v>80.0</v>
      </c>
      <c r="O123" s="60">
        <v>10.0</v>
      </c>
      <c r="P123" s="60">
        <v>10.0</v>
      </c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</row>
    <row r="124">
      <c r="A124" s="14" t="s">
        <v>392</v>
      </c>
      <c r="B124" s="88">
        <v>45076.0</v>
      </c>
      <c r="C124" s="61" t="str">
        <f t="array" ref="C124">INDEX(outplants!B$2:B$1000,MATCH(A124,outplants!C$2:C$1000,0))</f>
        <v>Ten Pound Bay</v>
      </c>
      <c r="D124" s="84">
        <f t="array" ref="D124">INDEX(outplants!A$2:A$1000,MATCH(A124,outplants!C$2:C$1000,0))</f>
        <v>44865</v>
      </c>
      <c r="E124" s="86">
        <f>VLOOKUP(A124,outplants!C$2:G$192,3,FALSE)</f>
        <v>8</v>
      </c>
      <c r="F124" s="60">
        <v>8.0</v>
      </c>
      <c r="G124" s="61"/>
      <c r="H124" s="61"/>
      <c r="I124" s="60">
        <v>100.0</v>
      </c>
      <c r="J124" s="60">
        <v>90.0</v>
      </c>
      <c r="K124" s="60">
        <v>90.0</v>
      </c>
      <c r="L124" s="60">
        <v>90.0</v>
      </c>
      <c r="M124" s="60">
        <v>90.0</v>
      </c>
      <c r="N124" s="60">
        <v>90.0</v>
      </c>
      <c r="O124" s="60">
        <v>90.0</v>
      </c>
      <c r="P124" s="60">
        <v>90.0</v>
      </c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</row>
    <row r="125">
      <c r="A125" s="14" t="s">
        <v>394</v>
      </c>
      <c r="B125" s="88">
        <v>45076.0</v>
      </c>
      <c r="C125" s="61" t="str">
        <f t="array" ref="C125">INDEX(outplants!B$2:B$1000,MATCH(A125,outplants!C$2:C$1000,0))</f>
        <v>Ten Pound Bay</v>
      </c>
      <c r="D125" s="84">
        <f t="array" ref="D125">INDEX(outplants!A$2:A$1000,MATCH(A125,outplants!C$2:C$1000,0))</f>
        <v>44972</v>
      </c>
      <c r="E125" s="87">
        <v>1.0</v>
      </c>
      <c r="F125" s="60">
        <v>1.0</v>
      </c>
      <c r="G125" s="61"/>
      <c r="H125" s="61"/>
      <c r="I125" s="60">
        <v>100.0</v>
      </c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</row>
    <row r="126">
      <c r="A126" s="14" t="s">
        <v>404</v>
      </c>
      <c r="B126" s="88">
        <v>45076.0</v>
      </c>
      <c r="C126" s="61" t="str">
        <f t="array" ref="C126">INDEX(outplants!B$2:B$1000,MATCH(A126,outplants!C$2:C$1000,0))</f>
        <v>Ten Pound Bay</v>
      </c>
      <c r="D126" s="84">
        <f t="array" ref="D126">INDEX(outplants!A$2:A$1000,MATCH(A126,outplants!C$2:C$1000,0))</f>
        <v>44972</v>
      </c>
      <c r="E126" s="86">
        <f>VLOOKUP(A126,outplants!C$2:G$192,3,FALSE)</f>
        <v>9</v>
      </c>
      <c r="F126" s="60">
        <v>9.0</v>
      </c>
      <c r="G126" s="61"/>
      <c r="H126" s="61"/>
      <c r="I126" s="60">
        <v>100.0</v>
      </c>
      <c r="J126" s="60">
        <v>100.0</v>
      </c>
      <c r="K126" s="60">
        <v>100.0</v>
      </c>
      <c r="L126" s="60">
        <v>100.0</v>
      </c>
      <c r="M126" s="60">
        <v>100.0</v>
      </c>
      <c r="N126" s="60">
        <v>100.0</v>
      </c>
      <c r="O126" s="60">
        <v>100.0</v>
      </c>
      <c r="P126" s="60">
        <v>80.0</v>
      </c>
      <c r="Q126" s="60">
        <v>80.0</v>
      </c>
      <c r="R126" s="61"/>
      <c r="S126" s="61"/>
      <c r="T126" s="61"/>
      <c r="U126" s="61"/>
      <c r="V126" s="61"/>
      <c r="W126" s="61"/>
      <c r="X126" s="61"/>
      <c r="Y126" s="61"/>
      <c r="Z126" s="61"/>
      <c r="AA126" s="61"/>
    </row>
    <row r="127">
      <c r="A127" s="31" t="s">
        <v>409</v>
      </c>
      <c r="B127" s="88">
        <v>45076.0</v>
      </c>
      <c r="C127" s="61" t="str">
        <f t="array" ref="C127">INDEX(outplants!B$2:B$1000,MATCH(A127,outplants!C$2:C$1000,0))</f>
        <v>Ten Pound Bay</v>
      </c>
      <c r="D127" s="84">
        <f t="array" ref="D127">INDEX(outplants!A$2:A$1000,MATCH(A127,outplants!C$2:C$1000,0))</f>
        <v>44865</v>
      </c>
      <c r="E127" s="86">
        <f>VLOOKUP(A127,outplants!C$2:G$192,3,FALSE)</f>
        <v>2</v>
      </c>
      <c r="F127" s="60">
        <v>1.0</v>
      </c>
      <c r="G127" s="61"/>
      <c r="H127" s="61"/>
      <c r="I127" s="60">
        <v>10.0</v>
      </c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</row>
    <row r="128">
      <c r="A128" s="31" t="s">
        <v>411</v>
      </c>
      <c r="B128" s="88">
        <v>45076.0</v>
      </c>
      <c r="C128" s="61" t="str">
        <f t="array" ref="C128">INDEX(outplants!B$2:B$1000,MATCH(A128,outplants!C$2:C$1000,0))</f>
        <v>Ten Pound Bay</v>
      </c>
      <c r="D128" s="84">
        <f t="array" ref="D128">INDEX(outplants!A$2:A$1000,MATCH(A128,outplants!C$2:C$1000,0))</f>
        <v>44972</v>
      </c>
      <c r="E128" s="86">
        <f>VLOOKUP(A128,outplants!C$2:G$192,3,FALSE)</f>
        <v>4</v>
      </c>
      <c r="F128" s="60">
        <v>4.0</v>
      </c>
      <c r="G128" s="61"/>
      <c r="H128" s="61"/>
      <c r="I128" s="60">
        <v>10.0</v>
      </c>
      <c r="J128" s="60">
        <v>80.0</v>
      </c>
      <c r="K128" s="60">
        <v>90.0</v>
      </c>
      <c r="L128" s="60">
        <v>50.0</v>
      </c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</row>
    <row r="129">
      <c r="A129" s="14" t="s">
        <v>413</v>
      </c>
      <c r="B129" s="88">
        <v>45076.0</v>
      </c>
      <c r="C129" s="61" t="str">
        <f t="array" ref="C129">INDEX(outplants!B$2:B$1000,MATCH(A129,outplants!C$2:C$1000,0))</f>
        <v>Ten Pound Bay</v>
      </c>
      <c r="D129" s="84">
        <f t="array" ref="D129">INDEX(outplants!A$2:A$1000,MATCH(A129,outplants!C$2:C$1000,0))</f>
        <v>44862</v>
      </c>
      <c r="E129" s="86">
        <f>VLOOKUP(A129,outplants!C$2:G$192,3,FALSE)</f>
        <v>19</v>
      </c>
      <c r="F129" s="60">
        <v>10.0</v>
      </c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</row>
    <row r="130">
      <c r="A130" s="71" t="s">
        <v>284</v>
      </c>
      <c r="B130" s="83">
        <v>44985.0</v>
      </c>
      <c r="C130" s="71" t="s">
        <v>77</v>
      </c>
      <c r="D130" s="84">
        <f t="array" ref="D130">INDEX(outplants!A$2:A$1000,MATCH(A130,outplants!C$2:C$1000,0))</f>
        <v>44897</v>
      </c>
      <c r="E130" s="63">
        <v>7.0</v>
      </c>
      <c r="F130" s="63">
        <v>7.0</v>
      </c>
      <c r="G130" s="85"/>
      <c r="H130" s="85"/>
      <c r="I130" s="63">
        <v>90.0</v>
      </c>
      <c r="J130" s="63">
        <v>100.0</v>
      </c>
      <c r="K130" s="63">
        <v>100.0</v>
      </c>
      <c r="L130" s="63">
        <v>100.0</v>
      </c>
      <c r="M130" s="63">
        <v>100.0</v>
      </c>
      <c r="N130" s="63">
        <v>100.0</v>
      </c>
      <c r="O130" s="63">
        <v>100.0</v>
      </c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61"/>
    </row>
    <row r="131">
      <c r="A131" s="71" t="s">
        <v>294</v>
      </c>
      <c r="B131" s="83">
        <v>44985.0</v>
      </c>
      <c r="C131" s="71" t="s">
        <v>77</v>
      </c>
      <c r="D131" s="84">
        <f t="array" ref="D131">INDEX(outplants!A$2:A$1000,MATCH(A131,outplants!C$2:C$1000,0))</f>
        <v>44897</v>
      </c>
      <c r="E131" s="85">
        <f t="shared" ref="E131:E134" si="5">F131</f>
        <v>8</v>
      </c>
      <c r="F131" s="63">
        <v>8.0</v>
      </c>
      <c r="G131" s="85"/>
      <c r="H131" s="71" t="s">
        <v>285</v>
      </c>
      <c r="I131" s="63">
        <v>70.0</v>
      </c>
      <c r="J131" s="63">
        <v>100.0</v>
      </c>
      <c r="K131" s="63">
        <v>100.0</v>
      </c>
      <c r="L131" s="63">
        <v>100.0</v>
      </c>
      <c r="M131" s="63">
        <v>100.0</v>
      </c>
      <c r="N131" s="63">
        <v>100.0</v>
      </c>
      <c r="O131" s="63">
        <v>100.0</v>
      </c>
      <c r="P131" s="63">
        <v>100.0</v>
      </c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61"/>
    </row>
    <row r="132">
      <c r="A132" s="71" t="s">
        <v>296</v>
      </c>
      <c r="B132" s="83">
        <v>44985.0</v>
      </c>
      <c r="C132" s="71" t="s">
        <v>77</v>
      </c>
      <c r="D132" s="84">
        <f t="array" ref="D132">INDEX(outplants!A$2:A$1000,MATCH(A132,outplants!C$2:C$1000,0))</f>
        <v>44960</v>
      </c>
      <c r="E132" s="85">
        <f t="shared" si="5"/>
        <v>5</v>
      </c>
      <c r="F132" s="63">
        <v>5.0</v>
      </c>
      <c r="G132" s="85"/>
      <c r="H132" s="85"/>
      <c r="I132" s="63">
        <v>100.0</v>
      </c>
      <c r="J132" s="63">
        <v>100.0</v>
      </c>
      <c r="K132" s="63">
        <v>100.0</v>
      </c>
      <c r="L132" s="63">
        <v>90.0</v>
      </c>
      <c r="M132" s="63">
        <v>70.0</v>
      </c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61"/>
    </row>
    <row r="133">
      <c r="A133" s="71" t="s">
        <v>298</v>
      </c>
      <c r="B133" s="83">
        <v>44985.0</v>
      </c>
      <c r="C133" s="71" t="s">
        <v>77</v>
      </c>
      <c r="D133" s="84">
        <f t="array" ref="D133">INDEX(outplants!A$2:A$1000,MATCH(A133,outplants!C$2:C$1000,0))</f>
        <v>44897</v>
      </c>
      <c r="E133" s="85">
        <f t="shared" si="5"/>
        <v>6</v>
      </c>
      <c r="F133" s="63">
        <v>6.0</v>
      </c>
      <c r="G133" s="85"/>
      <c r="H133" s="85"/>
      <c r="I133" s="63">
        <v>90.0</v>
      </c>
      <c r="J133" s="63">
        <v>100.0</v>
      </c>
      <c r="K133" s="63">
        <v>100.0</v>
      </c>
      <c r="L133" s="63">
        <v>100.0</v>
      </c>
      <c r="M133" s="63">
        <v>100.0</v>
      </c>
      <c r="N133" s="63">
        <v>100.0</v>
      </c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61"/>
    </row>
    <row r="134">
      <c r="A134" s="71" t="s">
        <v>301</v>
      </c>
      <c r="B134" s="83">
        <v>44985.0</v>
      </c>
      <c r="C134" s="71" t="s">
        <v>77</v>
      </c>
      <c r="D134" s="84">
        <f t="array" ref="D134">INDEX(outplants!A$2:A$1000,MATCH(A134,outplants!C$2:C$1000,0))</f>
        <v>44745</v>
      </c>
      <c r="E134" s="85">
        <f t="shared" si="5"/>
        <v>3</v>
      </c>
      <c r="F134" s="63">
        <v>3.0</v>
      </c>
      <c r="G134" s="71" t="s">
        <v>448</v>
      </c>
      <c r="H134" s="85"/>
      <c r="I134" s="63">
        <v>100.0</v>
      </c>
      <c r="J134" s="63">
        <v>80.0</v>
      </c>
      <c r="K134" s="63">
        <v>90.0</v>
      </c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61"/>
    </row>
    <row r="135">
      <c r="A135" s="71" t="s">
        <v>303</v>
      </c>
      <c r="B135" s="83">
        <v>44985.0</v>
      </c>
      <c r="C135" s="14" t="s">
        <v>77</v>
      </c>
      <c r="D135" s="84">
        <f t="array" ref="D135">INDEX(outplants!A$2:A$1000,MATCH(A135,outplants!C$2:C$1000,0))</f>
        <v>44960</v>
      </c>
      <c r="E135" s="71">
        <v>5.0</v>
      </c>
      <c r="F135" s="63">
        <v>5.0</v>
      </c>
      <c r="G135" s="71"/>
      <c r="H135" s="85"/>
      <c r="I135" s="63">
        <v>100.0</v>
      </c>
      <c r="J135" s="63">
        <v>100.0</v>
      </c>
      <c r="K135" s="63">
        <v>100.0</v>
      </c>
      <c r="L135" s="63">
        <v>70.0</v>
      </c>
      <c r="M135" s="63">
        <v>90.0</v>
      </c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61"/>
    </row>
    <row r="136">
      <c r="A136" s="71" t="s">
        <v>307</v>
      </c>
      <c r="B136" s="83">
        <v>44985.0</v>
      </c>
      <c r="C136" s="71" t="s">
        <v>77</v>
      </c>
      <c r="D136" s="84">
        <f t="array" ref="D136">INDEX(outplants!A$2:A$1000,MATCH(A136,outplants!C$2:C$1000,0))</f>
        <v>44897</v>
      </c>
      <c r="E136" s="85">
        <f t="shared" ref="E136:E142" si="6">F136</f>
        <v>1</v>
      </c>
      <c r="F136" s="63">
        <v>1.0</v>
      </c>
      <c r="G136" s="85"/>
      <c r="H136" s="60" t="s">
        <v>442</v>
      </c>
      <c r="I136" s="63">
        <v>100.0</v>
      </c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61"/>
    </row>
    <row r="137">
      <c r="A137" s="71" t="s">
        <v>309</v>
      </c>
      <c r="B137" s="83">
        <v>44985.0</v>
      </c>
      <c r="C137" s="71" t="s">
        <v>77</v>
      </c>
      <c r="D137" s="84">
        <f t="array" ref="D137">INDEX(outplants!A$2:A$1000,MATCH(A137,outplants!C$2:C$1000,0))</f>
        <v>44897</v>
      </c>
      <c r="E137" s="85">
        <f t="shared" si="6"/>
        <v>3</v>
      </c>
      <c r="F137" s="63">
        <v>3.0</v>
      </c>
      <c r="G137" s="85"/>
      <c r="H137" s="85"/>
      <c r="I137" s="63">
        <v>100.0</v>
      </c>
      <c r="J137" s="63">
        <v>100.0</v>
      </c>
      <c r="K137" s="63">
        <v>90.0</v>
      </c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61"/>
    </row>
    <row r="138">
      <c r="A138" s="71" t="s">
        <v>311</v>
      </c>
      <c r="B138" s="83">
        <v>44985.0</v>
      </c>
      <c r="C138" s="71" t="s">
        <v>77</v>
      </c>
      <c r="D138" s="84">
        <f t="array" ref="D138">INDEX(outplants!A$2:A$1000,MATCH(A138,outplants!C$2:C$1000,0))</f>
        <v>44960</v>
      </c>
      <c r="E138" s="85">
        <f t="shared" si="6"/>
        <v>9</v>
      </c>
      <c r="F138" s="63">
        <v>9.0</v>
      </c>
      <c r="G138" s="85"/>
      <c r="H138" s="85"/>
      <c r="I138" s="63">
        <v>80.0</v>
      </c>
      <c r="J138" s="63">
        <v>80.0</v>
      </c>
      <c r="K138" s="63">
        <v>80.0</v>
      </c>
      <c r="L138" s="63">
        <v>90.0</v>
      </c>
      <c r="M138" s="63">
        <v>90.0</v>
      </c>
      <c r="N138" s="63">
        <v>90.0</v>
      </c>
      <c r="O138" s="63">
        <v>100.0</v>
      </c>
      <c r="P138" s="63">
        <v>100.0</v>
      </c>
      <c r="Q138" s="63">
        <v>100.0</v>
      </c>
      <c r="R138" s="85"/>
      <c r="S138" s="85"/>
      <c r="T138" s="85"/>
      <c r="U138" s="85"/>
      <c r="V138" s="85"/>
      <c r="W138" s="85"/>
      <c r="X138" s="85"/>
      <c r="Y138" s="85"/>
      <c r="Z138" s="85"/>
      <c r="AA138" s="61"/>
    </row>
    <row r="139">
      <c r="A139" s="71" t="s">
        <v>312</v>
      </c>
      <c r="B139" s="83">
        <v>44985.0</v>
      </c>
      <c r="C139" s="71" t="s">
        <v>77</v>
      </c>
      <c r="D139" s="84">
        <f t="array" ref="D139">INDEX(outplants!A$2:A$1000,MATCH(A139,outplants!C$2:C$1000,0))</f>
        <v>44897</v>
      </c>
      <c r="E139" s="85">
        <f t="shared" si="6"/>
        <v>6</v>
      </c>
      <c r="F139" s="63">
        <v>6.0</v>
      </c>
      <c r="G139" s="85"/>
      <c r="H139" s="85"/>
      <c r="I139" s="63">
        <v>70.0</v>
      </c>
      <c r="J139" s="63">
        <v>90.0</v>
      </c>
      <c r="K139" s="63">
        <v>100.0</v>
      </c>
      <c r="L139" s="63">
        <v>100.0</v>
      </c>
      <c r="M139" s="63">
        <v>100.0</v>
      </c>
      <c r="N139" s="63">
        <v>100.0</v>
      </c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61"/>
    </row>
    <row r="140">
      <c r="A140" s="71" t="s">
        <v>314</v>
      </c>
      <c r="B140" s="83">
        <v>44985.0</v>
      </c>
      <c r="C140" s="71" t="s">
        <v>77</v>
      </c>
      <c r="D140" s="84">
        <f t="array" ref="D140">INDEX(outplants!A$2:A$1000,MATCH(A140,outplants!C$2:C$1000,0))</f>
        <v>44939</v>
      </c>
      <c r="E140" s="85">
        <f t="shared" si="6"/>
        <v>4</v>
      </c>
      <c r="F140" s="63">
        <v>4.0</v>
      </c>
      <c r="G140" s="85"/>
      <c r="H140" s="85"/>
      <c r="I140" s="63">
        <v>100.0</v>
      </c>
      <c r="J140" s="63">
        <v>100.0</v>
      </c>
      <c r="K140" s="63">
        <v>100.0</v>
      </c>
      <c r="L140" s="63">
        <v>90.0</v>
      </c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61"/>
    </row>
    <row r="141">
      <c r="A141" s="71" t="s">
        <v>318</v>
      </c>
      <c r="B141" s="83">
        <v>44985.0</v>
      </c>
      <c r="C141" s="71" t="s">
        <v>77</v>
      </c>
      <c r="D141" s="84">
        <f t="array" ref="D141">INDEX(outplants!A$2:A$1000,MATCH(A141,outplants!C$2:C$1000,0))</f>
        <v>44897</v>
      </c>
      <c r="E141" s="85">
        <f t="shared" si="6"/>
        <v>4</v>
      </c>
      <c r="F141" s="63">
        <v>4.0</v>
      </c>
      <c r="G141" s="85"/>
      <c r="H141" s="71" t="s">
        <v>285</v>
      </c>
      <c r="I141" s="63">
        <v>100.0</v>
      </c>
      <c r="J141" s="63">
        <v>100.0</v>
      </c>
      <c r="K141" s="63">
        <v>100.0</v>
      </c>
      <c r="L141" s="63">
        <v>100.0</v>
      </c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61"/>
    </row>
    <row r="142">
      <c r="A142" s="71" t="s">
        <v>320</v>
      </c>
      <c r="B142" s="83">
        <v>44985.0</v>
      </c>
      <c r="C142" s="71" t="s">
        <v>77</v>
      </c>
      <c r="D142" s="84">
        <f t="array" ref="D142">INDEX(outplants!A$2:A$1000,MATCH(A142,outplants!C$2:C$1000,0))</f>
        <v>44939</v>
      </c>
      <c r="E142" s="85">
        <f t="shared" si="6"/>
        <v>3</v>
      </c>
      <c r="F142" s="63">
        <v>3.0</v>
      </c>
      <c r="G142" s="85"/>
      <c r="H142" s="85"/>
      <c r="I142" s="63">
        <v>90.0</v>
      </c>
      <c r="J142" s="63">
        <v>90.0</v>
      </c>
      <c r="K142" s="63">
        <v>60.0</v>
      </c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61"/>
    </row>
    <row r="143">
      <c r="A143" s="71" t="s">
        <v>327</v>
      </c>
      <c r="B143" s="83">
        <v>44985.0</v>
      </c>
      <c r="C143" s="71" t="s">
        <v>77</v>
      </c>
      <c r="D143" s="84">
        <f t="array" ref="D143">INDEX(outplants!A$2:A$1000,MATCH(A143,outplants!C$2:C$1000,0))</f>
        <v>44745</v>
      </c>
      <c r="E143" s="86">
        <f>VLOOKUP(A143,outplants!C$2:G$192,3,FALSE)</f>
        <v>12</v>
      </c>
      <c r="F143" s="63">
        <v>11.0</v>
      </c>
      <c r="G143" s="85"/>
      <c r="H143" s="71" t="s">
        <v>449</v>
      </c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61"/>
    </row>
    <row r="144">
      <c r="A144" s="71" t="s">
        <v>333</v>
      </c>
      <c r="B144" s="83">
        <v>44985.0</v>
      </c>
      <c r="C144" s="71" t="s">
        <v>77</v>
      </c>
      <c r="D144" s="84">
        <f t="array" ref="D144">INDEX(outplants!A$2:A$1000,MATCH(A144,outplants!C$2:C$1000,0))</f>
        <v>44745</v>
      </c>
      <c r="E144" s="86">
        <f>VLOOKUP(A144,outplants!C$2:G$192,3,FALSE)</f>
        <v>11</v>
      </c>
      <c r="F144" s="63">
        <v>10.0</v>
      </c>
      <c r="G144" s="85"/>
      <c r="H144" s="71" t="s">
        <v>444</v>
      </c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61"/>
    </row>
    <row r="145">
      <c r="A145" s="71" t="s">
        <v>342</v>
      </c>
      <c r="B145" s="83">
        <v>44985.0</v>
      </c>
      <c r="C145" s="71" t="s">
        <v>77</v>
      </c>
      <c r="D145" s="84">
        <f t="array" ref="D145">INDEX(outplants!A$2:A$1000,MATCH(A145,outplants!C$2:C$1000,0))</f>
        <v>44875</v>
      </c>
      <c r="E145" s="86">
        <f>VLOOKUP(A145,outplants!C$2:G$192,3,FALSE)</f>
        <v>17</v>
      </c>
      <c r="F145" s="63">
        <v>15.0</v>
      </c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61"/>
    </row>
    <row r="146">
      <c r="A146" s="71" t="s">
        <v>344</v>
      </c>
      <c r="B146" s="83">
        <v>44985.0</v>
      </c>
      <c r="C146" s="71" t="s">
        <v>77</v>
      </c>
      <c r="D146" s="84">
        <f t="array" ref="D146">INDEX(outplants!A$2:A$1000,MATCH(A146,outplants!C$2:C$1000,0))</f>
        <v>44875</v>
      </c>
      <c r="E146" s="86">
        <f>VLOOKUP(A146,outplants!C$2:G$192,3,FALSE)</f>
        <v>19</v>
      </c>
      <c r="F146" s="63">
        <v>17.0</v>
      </c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61"/>
    </row>
    <row r="147">
      <c r="A147" s="71" t="s">
        <v>348</v>
      </c>
      <c r="B147" s="83">
        <v>44985.0</v>
      </c>
      <c r="C147" s="71" t="s">
        <v>77</v>
      </c>
      <c r="D147" s="84">
        <f t="array" ref="D147">INDEX(outplants!A$2:A$1000,MATCH(A147,outplants!C$2:C$1000,0))</f>
        <v>44747</v>
      </c>
      <c r="E147" s="86">
        <f>VLOOKUP(A147,outplants!C$2:G$192,3,FALSE)</f>
        <v>25</v>
      </c>
      <c r="F147" s="63">
        <v>11.0</v>
      </c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61"/>
    </row>
    <row r="148">
      <c r="A148" s="71" t="s">
        <v>355</v>
      </c>
      <c r="B148" s="83">
        <v>44985.0</v>
      </c>
      <c r="C148" s="71" t="s">
        <v>77</v>
      </c>
      <c r="D148" s="84">
        <f t="array" ref="D148">INDEX(outplants!A$2:A$1000,MATCH(A148,outplants!C$2:C$1000,0))</f>
        <v>44747</v>
      </c>
      <c r="E148" s="86">
        <f>VLOOKUP(A148,outplants!C$2:G$192,3,FALSE)</f>
        <v>25</v>
      </c>
      <c r="F148" s="63">
        <v>20.0</v>
      </c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61"/>
    </row>
    <row r="149">
      <c r="A149" s="71" t="s">
        <v>357</v>
      </c>
      <c r="B149" s="83">
        <v>44985.0</v>
      </c>
      <c r="C149" s="71" t="s">
        <v>77</v>
      </c>
      <c r="D149" s="84">
        <f t="array" ref="D149">INDEX(outplants!A$2:A$1000,MATCH(A149,outplants!C$2:C$1000,0))</f>
        <v>44875</v>
      </c>
      <c r="E149" s="86">
        <f>VLOOKUP(A149,outplants!C$2:G$192,3,FALSE)</f>
        <v>22</v>
      </c>
      <c r="F149" s="63">
        <v>20.0</v>
      </c>
      <c r="G149" s="85"/>
      <c r="H149" s="71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61"/>
    </row>
    <row r="150">
      <c r="A150" s="71" t="s">
        <v>361</v>
      </c>
      <c r="B150" s="83">
        <v>44985.0</v>
      </c>
      <c r="C150" s="71" t="s">
        <v>77</v>
      </c>
      <c r="D150" s="84">
        <f t="array" ref="D150">INDEX(outplants!A$2:A$1000,MATCH(A150,outplants!C$2:C$1000,0))</f>
        <v>44875</v>
      </c>
      <c r="E150" s="86">
        <f>VLOOKUP(A150,outplants!C$2:G$192,3,FALSE)</f>
        <v>13</v>
      </c>
      <c r="F150" s="63">
        <v>13.0</v>
      </c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61"/>
    </row>
    <row r="151">
      <c r="A151" s="71" t="s">
        <v>363</v>
      </c>
      <c r="B151" s="83">
        <v>44985.0</v>
      </c>
      <c r="C151" s="71" t="s">
        <v>77</v>
      </c>
      <c r="D151" s="84">
        <f t="array" ref="D151">INDEX(outplants!A$2:A$1000,MATCH(A151,outplants!C$2:C$1000,0))</f>
        <v>44875</v>
      </c>
      <c r="E151" s="86">
        <f>VLOOKUP(A151,outplants!C$2:G$192,3,FALSE)</f>
        <v>8</v>
      </c>
      <c r="F151" s="63">
        <v>8.0</v>
      </c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61"/>
    </row>
    <row r="152">
      <c r="A152" s="71" t="s">
        <v>365</v>
      </c>
      <c r="B152" s="83">
        <v>44985.0</v>
      </c>
      <c r="C152" s="71" t="s">
        <v>77</v>
      </c>
      <c r="D152" s="84">
        <f t="array" ref="D152">INDEX(outplants!A$2:A$1000,MATCH(A152,outplants!C$2:C$1000,0))</f>
        <v>44875</v>
      </c>
      <c r="E152" s="86">
        <f>VLOOKUP(A152,outplants!C$2:G$192,3,FALSE)</f>
        <v>15</v>
      </c>
      <c r="F152" s="63">
        <v>14.0</v>
      </c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61"/>
    </row>
    <row r="153">
      <c r="A153" s="71" t="s">
        <v>84</v>
      </c>
      <c r="B153" s="83">
        <v>44985.0</v>
      </c>
      <c r="C153" s="71" t="s">
        <v>77</v>
      </c>
      <c r="D153" s="84">
        <f t="array" ref="D153">INDEX(outplants!A$2:A$1000,MATCH(A153,outplants!C$2:C$1000,0))</f>
        <v>44745</v>
      </c>
      <c r="E153" s="86">
        <f>VLOOKUP(A153,outplants!C$2:G$192,3,FALSE)</f>
        <v>5</v>
      </c>
      <c r="F153" s="63">
        <v>5.0</v>
      </c>
      <c r="G153" s="85"/>
      <c r="H153" s="71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61"/>
    </row>
    <row r="154">
      <c r="A154" s="71" t="s">
        <v>86</v>
      </c>
      <c r="B154" s="83">
        <v>44985.0</v>
      </c>
      <c r="C154" s="71" t="s">
        <v>77</v>
      </c>
      <c r="D154" s="84">
        <f t="array" ref="D154">INDEX(outplants!A$2:A$1000,MATCH(A154,outplants!C$2:C$1000,0))</f>
        <v>44745</v>
      </c>
      <c r="E154" s="86">
        <f>VLOOKUP(A154,outplants!C$2:G$192,3,FALSE)</f>
        <v>16</v>
      </c>
      <c r="F154" s="63">
        <v>16.0</v>
      </c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61"/>
    </row>
    <row r="155">
      <c r="A155" s="71" t="s">
        <v>367</v>
      </c>
      <c r="B155" s="83">
        <v>44985.0</v>
      </c>
      <c r="C155" s="71" t="s">
        <v>77</v>
      </c>
      <c r="D155" s="84">
        <f t="array" ref="D155">INDEX(outplants!A$2:A$1000,MATCH(A155,outplants!C$2:C$1000,0))</f>
        <v>44745</v>
      </c>
      <c r="E155" s="86">
        <f>VLOOKUP(A155,outplants!C$2:G$192,3,FALSE)</f>
        <v>9</v>
      </c>
      <c r="F155" s="63">
        <v>7.0</v>
      </c>
      <c r="G155" s="85"/>
      <c r="H155" s="71" t="s">
        <v>285</v>
      </c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61"/>
    </row>
    <row r="156">
      <c r="A156" s="71" t="s">
        <v>368</v>
      </c>
      <c r="B156" s="83">
        <v>44985.0</v>
      </c>
      <c r="C156" s="71" t="s">
        <v>77</v>
      </c>
      <c r="D156" s="84">
        <f t="array" ref="D156">INDEX(outplants!A$2:A$1000,MATCH(A156,outplants!C$2:C$1000,0))</f>
        <v>44745</v>
      </c>
      <c r="E156" s="86">
        <f>VLOOKUP(A156,outplants!C$2:G$192,3,FALSE)</f>
        <v>2</v>
      </c>
      <c r="F156" s="63">
        <v>2.0</v>
      </c>
      <c r="G156" s="85"/>
      <c r="H156" s="71" t="s">
        <v>444</v>
      </c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61"/>
    </row>
    <row r="157">
      <c r="A157" s="71" t="s">
        <v>372</v>
      </c>
      <c r="B157" s="83">
        <v>44985.0</v>
      </c>
      <c r="C157" s="71" t="s">
        <v>77</v>
      </c>
      <c r="D157" s="84">
        <f t="array" ref="D157">INDEX(outplants!A$2:A$1000,MATCH(A157,outplants!C$2:C$1000,0))</f>
        <v>44875</v>
      </c>
      <c r="E157" s="86">
        <f>VLOOKUP(A157,outplants!C$2:G$192,3,FALSE)</f>
        <v>14</v>
      </c>
      <c r="F157" s="63">
        <v>13.0</v>
      </c>
      <c r="G157" s="85"/>
      <c r="H157" s="71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61"/>
    </row>
    <row r="158">
      <c r="A158" s="71" t="s">
        <v>377</v>
      </c>
      <c r="B158" s="83">
        <v>44985.0</v>
      </c>
      <c r="C158" s="71" t="s">
        <v>77</v>
      </c>
      <c r="D158" s="84">
        <f t="array" ref="D158">INDEX(outplants!A$2:A$1000,MATCH(A158,outplants!C$2:C$1000,0))</f>
        <v>44972</v>
      </c>
      <c r="E158" s="86">
        <f>VLOOKUP(A158,outplants!C$2:G$192,3,FALSE)</f>
        <v>34</v>
      </c>
      <c r="F158" s="63">
        <v>32.0</v>
      </c>
      <c r="G158" s="85"/>
      <c r="H158" s="71" t="s">
        <v>445</v>
      </c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61"/>
    </row>
    <row r="159">
      <c r="A159" s="71" t="s">
        <v>390</v>
      </c>
      <c r="B159" s="83">
        <v>44985.0</v>
      </c>
      <c r="C159" s="71" t="s">
        <v>77</v>
      </c>
      <c r="D159" s="84">
        <f t="array" ref="D159">INDEX(outplants!A$2:A$1000,MATCH(A159,outplants!C$2:C$1000,0))</f>
        <v>44747</v>
      </c>
      <c r="E159" s="86">
        <f>VLOOKUP(A159,outplants!C$2:G$192,3,FALSE)</f>
        <v>28</v>
      </c>
      <c r="F159" s="63">
        <v>20.0</v>
      </c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61"/>
    </row>
    <row r="160">
      <c r="A160" s="71" t="s">
        <v>393</v>
      </c>
      <c r="B160" s="83">
        <v>44985.0</v>
      </c>
      <c r="C160" s="14" t="s">
        <v>77</v>
      </c>
      <c r="D160" s="84">
        <f t="array" ref="D160">INDEX(outplants!A$2:A$1000,MATCH(A160,outplants!C$2:C$1000,0))</f>
        <v>44960</v>
      </c>
      <c r="E160" s="86">
        <f>VLOOKUP(A160,outplants!C$2:G$192,3,FALSE)</f>
        <v>2</v>
      </c>
      <c r="F160" s="63">
        <v>2.0</v>
      </c>
      <c r="G160" s="85"/>
      <c r="H160" s="85"/>
      <c r="I160" s="63">
        <v>100.0</v>
      </c>
      <c r="J160" s="63">
        <v>100.0</v>
      </c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85"/>
      <c r="Z160" s="85"/>
      <c r="AA160" s="61"/>
    </row>
    <row r="161">
      <c r="A161" s="71" t="s">
        <v>397</v>
      </c>
      <c r="B161" s="83">
        <v>44985.0</v>
      </c>
      <c r="C161" s="71" t="s">
        <v>77</v>
      </c>
      <c r="D161" s="84">
        <f t="array" ref="D161">INDEX(outplants!A$2:A$1000,MATCH(A161,outplants!C$2:C$1000,0))</f>
        <v>44939</v>
      </c>
      <c r="E161" s="86">
        <f>VLOOKUP(A161,outplants!C$2:G$192,3,FALSE)</f>
        <v>6</v>
      </c>
      <c r="F161" s="63">
        <v>6.0</v>
      </c>
      <c r="G161" s="85"/>
      <c r="H161" s="71"/>
      <c r="I161" s="63">
        <v>100.0</v>
      </c>
      <c r="J161" s="63">
        <v>100.0</v>
      </c>
      <c r="K161" s="63">
        <v>100.0</v>
      </c>
      <c r="L161" s="63">
        <v>100.0</v>
      </c>
      <c r="M161" s="63">
        <v>100.0</v>
      </c>
      <c r="N161" s="63">
        <v>90.0</v>
      </c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61"/>
    </row>
    <row r="162">
      <c r="A162" s="71" t="s">
        <v>398</v>
      </c>
      <c r="B162" s="83">
        <v>44985.0</v>
      </c>
      <c r="C162" s="71" t="s">
        <v>77</v>
      </c>
      <c r="D162" s="84">
        <f t="array" ref="D162">INDEX(outplants!A$2:A$1000,MATCH(A162,outplants!C$2:C$1000,0))</f>
        <v>44960</v>
      </c>
      <c r="E162" s="86">
        <f>VLOOKUP(A162,outplants!C$2:G$192,3,FALSE)</f>
        <v>7</v>
      </c>
      <c r="F162" s="63">
        <v>7.0</v>
      </c>
      <c r="G162" s="85"/>
      <c r="H162" s="85"/>
      <c r="I162" s="63">
        <v>100.0</v>
      </c>
      <c r="J162" s="63">
        <v>100.0</v>
      </c>
      <c r="K162" s="63">
        <v>100.0</v>
      </c>
      <c r="L162" s="63">
        <v>100.0</v>
      </c>
      <c r="M162" s="63">
        <v>100.0</v>
      </c>
      <c r="N162" s="63">
        <v>100.0</v>
      </c>
      <c r="O162" s="63">
        <v>90.0</v>
      </c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61"/>
    </row>
    <row r="163">
      <c r="A163" s="71" t="s">
        <v>399</v>
      </c>
      <c r="B163" s="83">
        <v>44985.0</v>
      </c>
      <c r="C163" s="71" t="s">
        <v>77</v>
      </c>
      <c r="D163" s="84">
        <f t="array" ref="D163">INDEX(outplants!A$2:A$1000,MATCH(A163,outplants!C$2:C$1000,0))</f>
        <v>44745</v>
      </c>
      <c r="E163" s="87">
        <v>5.0</v>
      </c>
      <c r="F163" s="63">
        <v>5.0</v>
      </c>
      <c r="G163" s="85"/>
      <c r="H163" s="85"/>
      <c r="I163" s="63">
        <v>70.0</v>
      </c>
      <c r="J163" s="63">
        <v>50.0</v>
      </c>
      <c r="K163" s="63">
        <v>30.0</v>
      </c>
      <c r="L163" s="63">
        <v>30.0</v>
      </c>
      <c r="M163" s="63">
        <v>30.0</v>
      </c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61"/>
    </row>
    <row r="164">
      <c r="A164" s="71" t="s">
        <v>400</v>
      </c>
      <c r="B164" s="83">
        <v>44985.0</v>
      </c>
      <c r="C164" s="71" t="s">
        <v>77</v>
      </c>
      <c r="D164" s="84">
        <f t="array" ref="D164">INDEX(outplants!A$2:A$1000,MATCH(A164,outplants!C$2:C$1000,0))</f>
        <v>44747</v>
      </c>
      <c r="E164" s="86">
        <f>VLOOKUP(A164,outplants!C$2:G$192,3,FALSE)</f>
        <v>3</v>
      </c>
      <c r="F164" s="63">
        <v>3.0</v>
      </c>
      <c r="G164" s="85"/>
      <c r="H164" s="71" t="s">
        <v>285</v>
      </c>
      <c r="I164" s="63">
        <v>100.0</v>
      </c>
      <c r="J164" s="63">
        <v>80.0</v>
      </c>
      <c r="K164" s="63">
        <v>70.0</v>
      </c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61"/>
    </row>
    <row r="165">
      <c r="A165" s="71" t="s">
        <v>401</v>
      </c>
      <c r="B165" s="83">
        <v>44985.0</v>
      </c>
      <c r="C165" s="71" t="s">
        <v>77</v>
      </c>
      <c r="D165" s="84">
        <f t="array" ref="D165">INDEX(outplants!A$2:A$1000,MATCH(A165,outplants!C$2:C$1000,0))</f>
        <v>44897</v>
      </c>
      <c r="E165" s="86">
        <f>VLOOKUP(A165,outplants!C$2:G$192,3,FALSE)</f>
        <v>7</v>
      </c>
      <c r="F165" s="63">
        <v>7.0</v>
      </c>
      <c r="G165" s="85"/>
      <c r="H165" s="71" t="s">
        <v>444</v>
      </c>
      <c r="I165" s="63">
        <v>30.0</v>
      </c>
      <c r="J165" s="63">
        <v>70.0</v>
      </c>
      <c r="K165" s="63">
        <v>80.0</v>
      </c>
      <c r="L165" s="63">
        <v>80.0</v>
      </c>
      <c r="M165" s="63">
        <v>100.0</v>
      </c>
      <c r="N165" s="63">
        <v>100.0</v>
      </c>
      <c r="O165" s="63">
        <v>100.0</v>
      </c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61"/>
    </row>
    <row r="166">
      <c r="A166" s="71" t="s">
        <v>403</v>
      </c>
      <c r="B166" s="83">
        <v>44985.0</v>
      </c>
      <c r="C166" s="14" t="s">
        <v>77</v>
      </c>
      <c r="D166" s="84">
        <f t="array" ref="D166">INDEX(outplants!A$2:A$1000,MATCH(A166,outplants!C$2:C$1000,0))</f>
        <v>44939</v>
      </c>
      <c r="E166" s="86">
        <f>VLOOKUP(A166,outplants!C$2:G$192,3,FALSE)</f>
        <v>8</v>
      </c>
      <c r="F166" s="63">
        <v>8.0</v>
      </c>
      <c r="G166" s="71"/>
      <c r="H166" s="85"/>
      <c r="I166" s="63">
        <v>100.0</v>
      </c>
      <c r="J166" s="63">
        <v>100.0</v>
      </c>
      <c r="K166" s="63">
        <v>100.0</v>
      </c>
      <c r="L166" s="63">
        <v>100.0</v>
      </c>
      <c r="M166" s="63">
        <v>90.0</v>
      </c>
      <c r="N166" s="63"/>
      <c r="O166" s="63"/>
      <c r="P166" s="63"/>
      <c r="Q166" s="63"/>
      <c r="R166" s="85"/>
      <c r="S166" s="85"/>
      <c r="T166" s="85"/>
      <c r="U166" s="85"/>
      <c r="V166" s="85"/>
      <c r="W166" s="85"/>
      <c r="X166" s="85"/>
      <c r="Y166" s="85"/>
      <c r="Z166" s="85"/>
      <c r="AA166" s="61"/>
    </row>
    <row r="167">
      <c r="A167" s="71" t="s">
        <v>406</v>
      </c>
      <c r="B167" s="83">
        <v>44985.0</v>
      </c>
      <c r="C167" s="71" t="s">
        <v>77</v>
      </c>
      <c r="D167" s="84">
        <f t="array" ref="D167">INDEX(outplants!A$2:A$1000,MATCH(A167,outplants!C$2:C$1000,0))</f>
        <v>44960</v>
      </c>
      <c r="E167" s="86">
        <f>VLOOKUP(A167,outplants!C$2:G$192,3,FALSE)</f>
        <v>6</v>
      </c>
      <c r="F167" s="63">
        <v>6.0</v>
      </c>
      <c r="G167" s="85"/>
      <c r="H167" s="85"/>
      <c r="I167" s="63">
        <v>100.0</v>
      </c>
      <c r="J167" s="63">
        <v>100.0</v>
      </c>
      <c r="K167" s="63">
        <v>100.0</v>
      </c>
      <c r="L167" s="63">
        <v>100.0</v>
      </c>
      <c r="M167" s="63">
        <v>100.0</v>
      </c>
      <c r="N167" s="63">
        <v>80.0</v>
      </c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61"/>
    </row>
    <row r="168">
      <c r="A168" s="71" t="s">
        <v>408</v>
      </c>
      <c r="B168" s="83">
        <v>44985.0</v>
      </c>
      <c r="C168" s="14" t="s">
        <v>77</v>
      </c>
      <c r="D168" s="84">
        <f t="array" ref="D168">INDEX(outplants!A$2:A$1000,MATCH(A168,outplants!C$2:C$1000,0))</f>
        <v>44960</v>
      </c>
      <c r="E168" s="86">
        <f>VLOOKUP(A168,outplants!C$2:G$192,3,FALSE)</f>
        <v>4</v>
      </c>
      <c r="F168" s="63">
        <v>4.0</v>
      </c>
      <c r="G168" s="85"/>
      <c r="H168" s="85"/>
      <c r="I168" s="71">
        <v>100.0</v>
      </c>
      <c r="J168" s="71">
        <v>100.0</v>
      </c>
      <c r="K168" s="71">
        <v>100.0</v>
      </c>
      <c r="L168" s="71">
        <v>100.0</v>
      </c>
      <c r="M168" s="71"/>
      <c r="N168" s="71"/>
      <c r="O168" s="71"/>
      <c r="P168" s="71"/>
      <c r="Q168" s="71"/>
      <c r="R168" s="85"/>
      <c r="S168" s="85"/>
      <c r="T168" s="85"/>
      <c r="U168" s="85"/>
      <c r="V168" s="85"/>
      <c r="W168" s="85"/>
      <c r="X168" s="85"/>
      <c r="Y168" s="85"/>
      <c r="Z168" s="85"/>
      <c r="AA168" s="61"/>
    </row>
    <row r="169">
      <c r="A169" s="14" t="s">
        <v>284</v>
      </c>
      <c r="B169" s="88">
        <v>45076.0</v>
      </c>
      <c r="C169" s="61" t="str">
        <f t="array" ref="C169">INDEX(outplants!B$2:B$1000,MATCH(A169,outplants!C$2:C$1000,0))</f>
        <v>York Island</v>
      </c>
      <c r="D169" s="84">
        <f t="array" ref="D169">INDEX(outplants!A$2:A$1000,MATCH(A169,outplants!C$2:C$1000,0))</f>
        <v>44897</v>
      </c>
      <c r="E169" s="86">
        <f>VLOOKUP(A169,outplants!C$2:G$192,3,FALSE)</f>
        <v>7</v>
      </c>
      <c r="F169" s="60">
        <v>7.0</v>
      </c>
      <c r="G169" s="61"/>
      <c r="H169" s="60" t="s">
        <v>446</v>
      </c>
      <c r="I169" s="60">
        <v>100.0</v>
      </c>
      <c r="J169" s="60">
        <v>100.0</v>
      </c>
      <c r="K169" s="60">
        <v>100.0</v>
      </c>
      <c r="L169" s="60">
        <v>95.0</v>
      </c>
      <c r="M169" s="60">
        <v>95.0</v>
      </c>
      <c r="N169" s="60">
        <v>95.0</v>
      </c>
      <c r="O169" s="60">
        <v>95.0</v>
      </c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</row>
    <row r="170">
      <c r="A170" s="14" t="s">
        <v>294</v>
      </c>
      <c r="B170" s="88">
        <v>45076.0</v>
      </c>
      <c r="C170" s="61" t="str">
        <f t="array" ref="C170">INDEX(outplants!B$2:B$1000,MATCH(A170,outplants!C$2:C$1000,0))</f>
        <v>York Island</v>
      </c>
      <c r="D170" s="84">
        <f t="array" ref="D170">INDEX(outplants!A$2:A$1000,MATCH(A170,outplants!C$2:C$1000,0))</f>
        <v>44897</v>
      </c>
      <c r="E170" s="86">
        <f>VLOOKUP(A170,outplants!C$2:G$192,3,FALSE)</f>
        <v>11</v>
      </c>
      <c r="F170" s="60">
        <v>7.0</v>
      </c>
      <c r="G170" s="61"/>
      <c r="H170" s="71" t="s">
        <v>285</v>
      </c>
      <c r="I170" s="60">
        <v>100.0</v>
      </c>
      <c r="J170" s="60">
        <v>100.0</v>
      </c>
      <c r="K170" s="60">
        <v>100.0</v>
      </c>
      <c r="L170" s="60">
        <v>90.0</v>
      </c>
      <c r="M170" s="60">
        <v>90.0</v>
      </c>
      <c r="N170" s="60">
        <v>90.0</v>
      </c>
      <c r="O170" s="60">
        <v>50.0</v>
      </c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</row>
    <row r="171">
      <c r="A171" s="14" t="s">
        <v>296</v>
      </c>
      <c r="B171" s="88">
        <v>45076.0</v>
      </c>
      <c r="C171" s="61" t="str">
        <f t="array" ref="C171">INDEX(outplants!B$2:B$1000,MATCH(A171,outplants!C$2:C$1000,0))</f>
        <v>York Island</v>
      </c>
      <c r="D171" s="84">
        <f t="array" ref="D171">INDEX(outplants!A$2:A$1000,MATCH(A171,outplants!C$2:C$1000,0))</f>
        <v>44960</v>
      </c>
      <c r="E171" s="86">
        <f>VLOOKUP(A171,outplants!C$2:G$192,3,FALSE)</f>
        <v>6</v>
      </c>
      <c r="F171" s="60">
        <v>5.0</v>
      </c>
      <c r="G171" s="61"/>
      <c r="H171" s="60" t="s">
        <v>446</v>
      </c>
      <c r="I171" s="60">
        <v>100.0</v>
      </c>
      <c r="J171" s="60">
        <v>100.0</v>
      </c>
      <c r="K171" s="60">
        <v>100.0</v>
      </c>
      <c r="L171" s="60">
        <v>100.0</v>
      </c>
      <c r="M171" s="60">
        <v>100.0</v>
      </c>
      <c r="N171" s="60">
        <v>90.0</v>
      </c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</row>
    <row r="172">
      <c r="A172" s="14" t="s">
        <v>298</v>
      </c>
      <c r="B172" s="88">
        <v>45076.0</v>
      </c>
      <c r="C172" s="61" t="str">
        <f t="array" ref="C172">INDEX(outplants!B$2:B$1000,MATCH(A172,outplants!C$2:C$1000,0))</f>
        <v>York Island</v>
      </c>
      <c r="D172" s="84">
        <f t="array" ref="D172">INDEX(outplants!A$2:A$1000,MATCH(A172,outplants!C$2:C$1000,0))</f>
        <v>44897</v>
      </c>
      <c r="E172" s="86">
        <f>VLOOKUP(A172,outplants!C$2:G$192,3,FALSE)</f>
        <v>6</v>
      </c>
      <c r="F172" s="60">
        <v>6.0</v>
      </c>
      <c r="G172" s="61"/>
      <c r="H172" s="61"/>
      <c r="I172" s="60">
        <v>100.0</v>
      </c>
      <c r="J172" s="60">
        <v>100.0</v>
      </c>
      <c r="K172" s="60">
        <v>100.0</v>
      </c>
      <c r="L172" s="60">
        <v>50.0</v>
      </c>
      <c r="M172" s="60">
        <v>50.0</v>
      </c>
      <c r="N172" s="60">
        <v>50.0</v>
      </c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</row>
    <row r="173">
      <c r="A173" s="14" t="s">
        <v>301</v>
      </c>
      <c r="B173" s="88">
        <v>45076.0</v>
      </c>
      <c r="C173" s="61" t="str">
        <f t="array" ref="C173">INDEX(outplants!B$2:B$1000,MATCH(A173,outplants!C$2:C$1000,0))</f>
        <v>York Island</v>
      </c>
      <c r="D173" s="84">
        <f t="array" ref="D173">INDEX(outplants!A$2:A$1000,MATCH(A173,outplants!C$2:C$1000,0))</f>
        <v>44745</v>
      </c>
      <c r="E173" s="86">
        <f>VLOOKUP(A173,outplants!C$2:G$192,3,FALSE)</f>
        <v>3</v>
      </c>
      <c r="F173" s="60">
        <v>3.0</v>
      </c>
      <c r="G173" s="61"/>
      <c r="H173" s="61"/>
      <c r="I173" s="60">
        <v>80.0</v>
      </c>
      <c r="J173" s="60">
        <v>80.0</v>
      </c>
      <c r="K173" s="60">
        <v>60.0</v>
      </c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</row>
    <row r="174">
      <c r="A174" s="14" t="s">
        <v>303</v>
      </c>
      <c r="B174" s="88">
        <v>45076.0</v>
      </c>
      <c r="C174" s="61" t="str">
        <f t="array" ref="C174">INDEX(outplants!B$2:B$1000,MATCH(A174,outplants!C$2:C$1000,0))</f>
        <v>York Island</v>
      </c>
      <c r="D174" s="84">
        <f t="array" ref="D174">INDEX(outplants!A$2:A$1000,MATCH(A174,outplants!C$2:C$1000,0))</f>
        <v>44960</v>
      </c>
      <c r="E174" s="86">
        <f>VLOOKUP(A174,outplants!C$2:G$192,3,FALSE)</f>
        <v>5</v>
      </c>
      <c r="F174" s="60">
        <v>5.0</v>
      </c>
      <c r="G174" s="61"/>
      <c r="H174" s="61"/>
      <c r="I174" s="60">
        <v>100.0</v>
      </c>
      <c r="J174" s="60">
        <v>100.0</v>
      </c>
      <c r="K174" s="60">
        <v>100.0</v>
      </c>
      <c r="L174" s="60">
        <v>95.0</v>
      </c>
      <c r="M174" s="60">
        <v>70.0</v>
      </c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</row>
    <row r="175">
      <c r="A175" s="14" t="s">
        <v>307</v>
      </c>
      <c r="B175" s="88">
        <v>45076.0</v>
      </c>
      <c r="C175" s="61" t="str">
        <f t="array" ref="C175">INDEX(outplants!B$2:B$1000,MATCH(A175,outplants!C$2:C$1000,0))</f>
        <v>York Island</v>
      </c>
      <c r="D175" s="84">
        <f t="array" ref="D175">INDEX(outplants!A$2:A$1000,MATCH(A175,outplants!C$2:C$1000,0))</f>
        <v>44897</v>
      </c>
      <c r="E175" s="86">
        <f>VLOOKUP(A175,outplants!C$2:G$192,3,FALSE)</f>
        <v>1</v>
      </c>
      <c r="F175" s="60">
        <v>1.0</v>
      </c>
      <c r="G175" s="61"/>
      <c r="H175" s="60" t="s">
        <v>442</v>
      </c>
      <c r="I175" s="60">
        <v>60.0</v>
      </c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</row>
    <row r="176">
      <c r="A176" s="14" t="s">
        <v>309</v>
      </c>
      <c r="B176" s="88">
        <v>45076.0</v>
      </c>
      <c r="C176" s="61" t="str">
        <f t="array" ref="C176">INDEX(outplants!B$2:B$1000,MATCH(A176,outplants!C$2:C$1000,0))</f>
        <v>York Island</v>
      </c>
      <c r="D176" s="84">
        <f t="array" ref="D176">INDEX(outplants!A$2:A$1000,MATCH(A176,outplants!C$2:C$1000,0))</f>
        <v>44897</v>
      </c>
      <c r="E176" s="86">
        <f>VLOOKUP(A176,outplants!C$2:G$192,3,FALSE)</f>
        <v>3</v>
      </c>
      <c r="F176" s="60">
        <v>3.0</v>
      </c>
      <c r="G176" s="61"/>
      <c r="H176" s="60" t="s">
        <v>446</v>
      </c>
      <c r="I176" s="60">
        <v>60.0</v>
      </c>
      <c r="J176" s="60">
        <v>70.0</v>
      </c>
      <c r="K176" s="60">
        <v>100.0</v>
      </c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</row>
    <row r="177">
      <c r="A177" s="14" t="s">
        <v>311</v>
      </c>
      <c r="B177" s="88">
        <v>45076.0</v>
      </c>
      <c r="C177" s="61" t="str">
        <f t="array" ref="C177">INDEX(outplants!B$2:B$1000,MATCH(A177,outplants!C$2:C$1000,0))</f>
        <v>York Island</v>
      </c>
      <c r="D177" s="84">
        <f t="array" ref="D177">INDEX(outplants!A$2:A$1000,MATCH(A177,outplants!C$2:C$1000,0))</f>
        <v>44960</v>
      </c>
      <c r="E177" s="86">
        <f>VLOOKUP(A177,outplants!C$2:G$192,3,FALSE)</f>
        <v>9</v>
      </c>
      <c r="F177" s="60">
        <v>9.0</v>
      </c>
      <c r="G177" s="61"/>
      <c r="H177" s="61"/>
      <c r="I177" s="60">
        <v>100.0</v>
      </c>
      <c r="J177" s="60">
        <v>100.0</v>
      </c>
      <c r="K177" s="60">
        <v>100.0</v>
      </c>
      <c r="L177" s="60">
        <v>100.0</v>
      </c>
      <c r="M177" s="60">
        <v>100.0</v>
      </c>
      <c r="N177" s="60">
        <v>80.0</v>
      </c>
      <c r="O177" s="60">
        <v>80.0</v>
      </c>
      <c r="P177" s="60">
        <v>90.0</v>
      </c>
      <c r="Q177" s="60">
        <v>90.0</v>
      </c>
      <c r="R177" s="61"/>
      <c r="S177" s="61"/>
      <c r="T177" s="61"/>
      <c r="U177" s="61"/>
      <c r="V177" s="61"/>
      <c r="W177" s="61"/>
      <c r="X177" s="61"/>
      <c r="Y177" s="61"/>
      <c r="Z177" s="61"/>
      <c r="AA177" s="61"/>
    </row>
    <row r="178">
      <c r="A178" s="14" t="s">
        <v>312</v>
      </c>
      <c r="B178" s="88">
        <v>45076.0</v>
      </c>
      <c r="C178" s="61" t="str">
        <f t="array" ref="C178">INDEX(outplants!B$2:B$1000,MATCH(A178,outplants!C$2:C$1000,0))</f>
        <v>York Island</v>
      </c>
      <c r="D178" s="84">
        <f t="array" ref="D178">INDEX(outplants!A$2:A$1000,MATCH(A178,outplants!C$2:C$1000,0))</f>
        <v>44897</v>
      </c>
      <c r="E178" s="86">
        <f>VLOOKUP(A178,outplants!C$2:G$192,3,FALSE)</f>
        <v>6</v>
      </c>
      <c r="F178" s="60">
        <v>6.0</v>
      </c>
      <c r="G178" s="61"/>
      <c r="H178" s="61"/>
      <c r="I178" s="60">
        <v>100.0</v>
      </c>
      <c r="J178" s="60">
        <v>70.0</v>
      </c>
      <c r="K178" s="60">
        <v>70.0</v>
      </c>
      <c r="L178" s="60">
        <v>70.0</v>
      </c>
      <c r="M178" s="60">
        <v>70.0</v>
      </c>
      <c r="N178" s="60">
        <v>80.0</v>
      </c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</row>
    <row r="179">
      <c r="A179" s="14" t="s">
        <v>314</v>
      </c>
      <c r="B179" s="88">
        <v>45076.0</v>
      </c>
      <c r="C179" s="61" t="str">
        <f t="array" ref="C179">INDEX(outplants!B$2:B$1000,MATCH(A179,outplants!C$2:C$1000,0))</f>
        <v>York Island</v>
      </c>
      <c r="D179" s="84">
        <f t="array" ref="D179">INDEX(outplants!A$2:A$1000,MATCH(A179,outplants!C$2:C$1000,0))</f>
        <v>44939</v>
      </c>
      <c r="E179" s="86">
        <f>VLOOKUP(A179,outplants!C$2:G$192,3,FALSE)</f>
        <v>4</v>
      </c>
      <c r="F179" s="60">
        <v>4.0</v>
      </c>
      <c r="G179" s="61"/>
      <c r="H179" s="61"/>
      <c r="I179" s="60">
        <v>90.0</v>
      </c>
      <c r="J179" s="60">
        <v>90.0</v>
      </c>
      <c r="K179" s="60">
        <v>90.0</v>
      </c>
      <c r="L179" s="60">
        <v>80.0</v>
      </c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</row>
    <row r="180">
      <c r="A180" s="14" t="s">
        <v>318</v>
      </c>
      <c r="B180" s="88">
        <v>45076.0</v>
      </c>
      <c r="C180" s="61" t="str">
        <f t="array" ref="C180">INDEX(outplants!B$2:B$1000,MATCH(A180,outplants!C$2:C$1000,0))</f>
        <v>York Island</v>
      </c>
      <c r="D180" s="84">
        <f t="array" ref="D180">INDEX(outplants!A$2:A$1000,MATCH(A180,outplants!C$2:C$1000,0))</f>
        <v>44897</v>
      </c>
      <c r="E180" s="86">
        <f>VLOOKUP(A180,outplants!C$2:G$192,3,FALSE)</f>
        <v>4</v>
      </c>
      <c r="F180" s="60">
        <v>4.0</v>
      </c>
      <c r="G180" s="61"/>
      <c r="H180" s="71" t="s">
        <v>285</v>
      </c>
      <c r="I180" s="60">
        <v>100.0</v>
      </c>
      <c r="J180" s="60">
        <v>100.0</v>
      </c>
      <c r="K180" s="60">
        <v>80.0</v>
      </c>
      <c r="L180" s="60">
        <v>80.0</v>
      </c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</row>
    <row r="181">
      <c r="A181" s="14" t="s">
        <v>320</v>
      </c>
      <c r="B181" s="88">
        <v>45076.0</v>
      </c>
      <c r="C181" s="61" t="str">
        <f t="array" ref="C181">INDEX(outplants!B$2:B$1000,MATCH(A181,outplants!C$2:C$1000,0))</f>
        <v>York Island</v>
      </c>
      <c r="D181" s="84">
        <f t="array" ref="D181">INDEX(outplants!A$2:A$1000,MATCH(A181,outplants!C$2:C$1000,0))</f>
        <v>44939</v>
      </c>
      <c r="E181" s="86">
        <f>VLOOKUP(A181,outplants!C$2:G$192,3,FALSE)</f>
        <v>3</v>
      </c>
      <c r="F181" s="60">
        <v>2.0</v>
      </c>
      <c r="G181" s="61"/>
      <c r="H181" s="61"/>
      <c r="I181" s="60">
        <v>80.0</v>
      </c>
      <c r="J181" s="60">
        <v>60.0</v>
      </c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</row>
    <row r="182">
      <c r="A182" s="31" t="s">
        <v>327</v>
      </c>
      <c r="B182" s="88">
        <v>45076.0</v>
      </c>
      <c r="C182" s="61" t="str">
        <f t="array" ref="C182">INDEX(outplants!B$2:B$1000,MATCH(A182,outplants!C$2:C$1000,0))</f>
        <v>York Island</v>
      </c>
      <c r="D182" s="84">
        <f t="array" ref="D182">INDEX(outplants!A$2:A$1000,MATCH(A182,outplants!C$2:C$1000,0))</f>
        <v>44745</v>
      </c>
      <c r="E182" s="86">
        <f>VLOOKUP(A182,outplants!C$2:G$192,3,FALSE)</f>
        <v>12</v>
      </c>
      <c r="F182" s="60">
        <v>12.0</v>
      </c>
      <c r="G182" s="61"/>
      <c r="H182" s="60" t="s">
        <v>446</v>
      </c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</row>
    <row r="183">
      <c r="A183" s="31" t="s">
        <v>333</v>
      </c>
      <c r="B183" s="88">
        <v>45076.0</v>
      </c>
      <c r="C183" s="61" t="str">
        <f t="array" ref="C183">INDEX(outplants!B$2:B$1000,MATCH(A183,outplants!C$2:C$1000,0))</f>
        <v>York Island</v>
      </c>
      <c r="D183" s="84">
        <f t="array" ref="D183">INDEX(outplants!A$2:A$1000,MATCH(A183,outplants!C$2:C$1000,0))</f>
        <v>44745</v>
      </c>
      <c r="E183" s="86">
        <f>VLOOKUP(A183,outplants!C$2:G$192,3,FALSE)</f>
        <v>11</v>
      </c>
      <c r="F183" s="60">
        <v>11.0</v>
      </c>
      <c r="G183" s="61"/>
      <c r="H183" s="60" t="s">
        <v>446</v>
      </c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</row>
    <row r="184">
      <c r="A184" s="14" t="s">
        <v>342</v>
      </c>
      <c r="B184" s="88">
        <v>45076.0</v>
      </c>
      <c r="C184" s="61" t="str">
        <f t="array" ref="C184">INDEX(outplants!B$2:B$1000,MATCH(A184,outplants!C$2:C$1000,0))</f>
        <v>York Island</v>
      </c>
      <c r="D184" s="84">
        <f t="array" ref="D184">INDEX(outplants!A$2:A$1000,MATCH(A184,outplants!C$2:C$1000,0))</f>
        <v>44875</v>
      </c>
      <c r="E184" s="86">
        <f>VLOOKUP(A184,outplants!C$2:G$192,3,FALSE)</f>
        <v>17</v>
      </c>
      <c r="F184" s="60">
        <v>15.0</v>
      </c>
      <c r="G184" s="60">
        <v>5.0</v>
      </c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</row>
    <row r="185">
      <c r="A185" s="14" t="s">
        <v>344</v>
      </c>
      <c r="B185" s="88">
        <v>45076.0</v>
      </c>
      <c r="C185" s="61" t="str">
        <f t="array" ref="C185">INDEX(outplants!B$2:B$1000,MATCH(A185,outplants!C$2:C$1000,0))</f>
        <v>York Island</v>
      </c>
      <c r="D185" s="84">
        <f t="array" ref="D185">INDEX(outplants!A$2:A$1000,MATCH(A185,outplants!C$2:C$1000,0))</f>
        <v>44875</v>
      </c>
      <c r="E185" s="86">
        <f>VLOOKUP(A185,outplants!C$2:G$192,3,FALSE)</f>
        <v>19</v>
      </c>
      <c r="F185" s="60">
        <v>19.0</v>
      </c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</row>
    <row r="186">
      <c r="A186" s="14" t="s">
        <v>348</v>
      </c>
      <c r="B186" s="88">
        <v>45076.0</v>
      </c>
      <c r="C186" s="61" t="str">
        <f t="array" ref="C186">INDEX(outplants!B$2:B$1000,MATCH(A186,outplants!C$2:C$1000,0))</f>
        <v>York Island</v>
      </c>
      <c r="D186" s="84">
        <f t="array" ref="D186">INDEX(outplants!A$2:A$1000,MATCH(A186,outplants!C$2:C$1000,0))</f>
        <v>44747</v>
      </c>
      <c r="E186" s="86">
        <f>VLOOKUP(A186,outplants!C$2:G$192,3,FALSE)</f>
        <v>25</v>
      </c>
      <c r="F186" s="60">
        <v>11.0</v>
      </c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</row>
    <row r="187">
      <c r="A187" s="39" t="s">
        <v>350</v>
      </c>
      <c r="B187" s="88">
        <v>45076.0</v>
      </c>
      <c r="C187" s="61" t="str">
        <f t="array" ref="C187">INDEX(outplants!B$2:B$1000,MATCH(A187,outplants!C$2:C$1000,0))</f>
        <v>York Island</v>
      </c>
      <c r="D187" s="92">
        <f t="array" ref="D187">INDEX(outplants!A$2:A$1000,MATCH(A187,outplants!C$2:C$1000,0))</f>
        <v>45020</v>
      </c>
      <c r="E187" s="86">
        <f>VLOOKUP(A187,outplants!C$2:G$192,3,FALSE)</f>
        <v>4</v>
      </c>
      <c r="F187" s="60">
        <v>4.0</v>
      </c>
      <c r="G187" s="61"/>
      <c r="H187" s="61"/>
      <c r="I187" s="60">
        <v>30.0</v>
      </c>
      <c r="J187" s="60">
        <v>30.0</v>
      </c>
      <c r="K187" s="60">
        <v>60.0</v>
      </c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</row>
    <row r="188">
      <c r="A188" s="47" t="s">
        <v>352</v>
      </c>
      <c r="B188" s="89">
        <v>45076.0</v>
      </c>
      <c r="C188" s="70" t="str">
        <f t="array" ref="C188">INDEX(outplants!B$2:B$1000,MATCH(A188,outplants!C$2:C$1000,0))</f>
        <v>York Island</v>
      </c>
      <c r="D188" s="93">
        <f t="array" ref="D188">INDEX(outplants!A$2:A$1000,MATCH(A188,outplants!C$2:C$1000,0))</f>
        <v>45008</v>
      </c>
      <c r="E188" s="91">
        <f>VLOOKUP(A188,outplants!C$2:G$192,3,FALSE)</f>
        <v>12</v>
      </c>
      <c r="F188" s="59">
        <v>7.0</v>
      </c>
      <c r="G188" s="70"/>
      <c r="H188" s="59" t="s">
        <v>450</v>
      </c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>
      <c r="A189" s="14" t="s">
        <v>355</v>
      </c>
      <c r="B189" s="88">
        <v>45076.0</v>
      </c>
      <c r="C189" s="61" t="str">
        <f t="array" ref="C189">INDEX(outplants!B$2:B$1000,MATCH(A189,outplants!C$2:C$1000,0))</f>
        <v>York Island</v>
      </c>
      <c r="D189" s="84">
        <f t="array" ref="D189">INDEX(outplants!A$2:A$1000,MATCH(A189,outplants!C$2:C$1000,0))</f>
        <v>44747</v>
      </c>
      <c r="E189" s="86">
        <f>VLOOKUP(A189,outplants!C$2:G$192,3,FALSE)</f>
        <v>25</v>
      </c>
      <c r="F189" s="60">
        <v>15.0</v>
      </c>
      <c r="G189" s="60">
        <v>70.0</v>
      </c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</row>
    <row r="190">
      <c r="A190" s="14" t="s">
        <v>357</v>
      </c>
      <c r="B190" s="88">
        <v>45076.0</v>
      </c>
      <c r="C190" s="61" t="str">
        <f t="array" ref="C190">INDEX(outplants!B$2:B$1000,MATCH(A190,outplants!C$2:C$1000,0))</f>
        <v>York Island</v>
      </c>
      <c r="D190" s="84">
        <f t="array" ref="D190">INDEX(outplants!A$2:A$1000,MATCH(A190,outplants!C$2:C$1000,0))</f>
        <v>44875</v>
      </c>
      <c r="E190" s="86">
        <f>VLOOKUP(A190,outplants!C$2:G$192,3,FALSE)</f>
        <v>22</v>
      </c>
      <c r="F190" s="60">
        <v>14.0</v>
      </c>
      <c r="G190" s="60">
        <v>5.0</v>
      </c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</row>
    <row r="191">
      <c r="A191" s="14" t="s">
        <v>361</v>
      </c>
      <c r="B191" s="88">
        <v>45076.0</v>
      </c>
      <c r="C191" s="61" t="str">
        <f t="array" ref="C191">INDEX(outplants!B$2:B$1000,MATCH(A191,outplants!C$2:C$1000,0))</f>
        <v>York Island</v>
      </c>
      <c r="D191" s="84">
        <f t="array" ref="D191">INDEX(outplants!A$2:A$1000,MATCH(A191,outplants!C$2:C$1000,0))</f>
        <v>44875</v>
      </c>
      <c r="E191" s="86">
        <f>VLOOKUP(A191,outplants!C$2:G$192,3,FALSE)</f>
        <v>13</v>
      </c>
      <c r="F191" s="60">
        <v>9.0</v>
      </c>
      <c r="G191" s="60">
        <v>5.0</v>
      </c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</row>
    <row r="192">
      <c r="A192" s="14" t="s">
        <v>363</v>
      </c>
      <c r="B192" s="88">
        <v>45076.0</v>
      </c>
      <c r="C192" s="61" t="str">
        <f t="array" ref="C192">INDEX(outplants!B$2:B$1000,MATCH(A192,outplants!C$2:C$1000,0))</f>
        <v>York Island</v>
      </c>
      <c r="D192" s="84">
        <f t="array" ref="D192">INDEX(outplants!A$2:A$1000,MATCH(A192,outplants!C$2:C$1000,0))</f>
        <v>44875</v>
      </c>
      <c r="E192" s="86">
        <f>VLOOKUP(A192,outplants!C$2:G$192,3,FALSE)</f>
        <v>8</v>
      </c>
      <c r="F192" s="60">
        <v>8.0</v>
      </c>
      <c r="G192" s="61"/>
      <c r="H192" s="60" t="s">
        <v>451</v>
      </c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</row>
    <row r="193">
      <c r="A193" s="14" t="s">
        <v>365</v>
      </c>
      <c r="B193" s="88">
        <v>45076.0</v>
      </c>
      <c r="C193" s="61" t="str">
        <f t="array" ref="C193">INDEX(outplants!B$2:B$1000,MATCH(A193,outplants!C$2:C$1000,0))</f>
        <v>York Island</v>
      </c>
      <c r="D193" s="84">
        <f t="array" ref="D193">INDEX(outplants!A$2:A$1000,MATCH(A193,outplants!C$2:C$1000,0))</f>
        <v>44875</v>
      </c>
      <c r="E193" s="86">
        <f>VLOOKUP(A193,outplants!C$2:G$192,3,FALSE)</f>
        <v>15</v>
      </c>
      <c r="F193" s="60">
        <v>9.0</v>
      </c>
      <c r="G193" s="60">
        <v>10.0</v>
      </c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</row>
    <row r="194">
      <c r="A194" s="14" t="s">
        <v>84</v>
      </c>
      <c r="B194" s="88">
        <v>45076.0</v>
      </c>
      <c r="C194" s="61" t="str">
        <f t="array" ref="C194">INDEX(outplants!B$2:B$1000,MATCH(A194,outplants!C$2:C$1000,0))</f>
        <v>York Island</v>
      </c>
      <c r="D194" s="84">
        <f t="array" ref="D194">INDEX(outplants!A$2:A$1000,MATCH(A194,outplants!C$2:C$1000,0))</f>
        <v>44745</v>
      </c>
      <c r="E194" s="86">
        <f>VLOOKUP(A194,outplants!C$2:G$192,3,FALSE)</f>
        <v>5</v>
      </c>
      <c r="F194" s="60">
        <v>4.0</v>
      </c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</row>
    <row r="195">
      <c r="A195" s="68" t="s">
        <v>86</v>
      </c>
      <c r="B195" s="89">
        <v>45076.0</v>
      </c>
      <c r="C195" s="70" t="str">
        <f t="array" ref="C195">INDEX(outplants!B$2:B$1000,MATCH(A195,outplants!C$2:C$1000,0))</f>
        <v>York Island</v>
      </c>
      <c r="D195" s="90">
        <f t="array" ref="D195">INDEX(outplants!A$2:A$1000,MATCH(A195,outplants!C$2:C$1000,0))</f>
        <v>44745</v>
      </c>
      <c r="E195" s="91">
        <f>VLOOKUP(A195,outplants!C$2:G$192,3,FALSE)</f>
        <v>16</v>
      </c>
      <c r="F195" s="59">
        <v>16.0</v>
      </c>
      <c r="G195" s="70"/>
      <c r="H195" s="59" t="s">
        <v>452</v>
      </c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>
      <c r="A196" s="14" t="s">
        <v>367</v>
      </c>
      <c r="B196" s="88">
        <v>45076.0</v>
      </c>
      <c r="C196" s="61" t="str">
        <f t="array" ref="C196">INDEX(outplants!B$2:B$1000,MATCH(A196,outplants!C$2:C$1000,0))</f>
        <v>York Island</v>
      </c>
      <c r="D196" s="84">
        <f t="array" ref="D196">INDEX(outplants!A$2:A$1000,MATCH(A196,outplants!C$2:C$1000,0))</f>
        <v>44745</v>
      </c>
      <c r="E196" s="86">
        <f>VLOOKUP(A196,outplants!C$2:G$192,3,FALSE)</f>
        <v>9</v>
      </c>
      <c r="F196" s="60">
        <v>6.0</v>
      </c>
      <c r="G196" s="61"/>
      <c r="H196" s="60" t="s">
        <v>442</v>
      </c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</row>
    <row r="197">
      <c r="A197" s="31" t="s">
        <v>368</v>
      </c>
      <c r="B197" s="88">
        <v>45076.0</v>
      </c>
      <c r="C197" s="61" t="str">
        <f t="array" ref="C197">INDEX(outplants!B$2:B$1000,MATCH(A197,outplants!C$2:C$1000,0))</f>
        <v>York Island</v>
      </c>
      <c r="D197" s="84">
        <f t="array" ref="D197">INDEX(outplants!A$2:A$1000,MATCH(A197,outplants!C$2:C$1000,0))</f>
        <v>44745</v>
      </c>
      <c r="E197" s="86">
        <f>VLOOKUP(A197,outplants!C$2:G$192,3,FALSE)</f>
        <v>2</v>
      </c>
      <c r="F197" s="60">
        <v>2.0</v>
      </c>
      <c r="G197" s="61"/>
      <c r="H197" s="60" t="s">
        <v>446</v>
      </c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</row>
    <row r="198">
      <c r="A198" s="14" t="s">
        <v>372</v>
      </c>
      <c r="B198" s="88">
        <v>45076.0</v>
      </c>
      <c r="C198" s="61" t="str">
        <f t="array" ref="C198">INDEX(outplants!B$2:B$1000,MATCH(A198,outplants!C$2:C$1000,0))</f>
        <v>York Island</v>
      </c>
      <c r="D198" s="84">
        <f t="array" ref="D198">INDEX(outplants!A$2:A$1000,MATCH(A198,outplants!C$2:C$1000,0))</f>
        <v>44875</v>
      </c>
      <c r="E198" s="86">
        <f>VLOOKUP(A198,outplants!C$2:G$192,3,FALSE)</f>
        <v>14</v>
      </c>
      <c r="F198" s="60">
        <v>9.0</v>
      </c>
      <c r="G198" s="60">
        <v>1.0</v>
      </c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</row>
    <row r="199">
      <c r="A199" s="31" t="s">
        <v>377</v>
      </c>
      <c r="B199" s="88">
        <v>45076.0</v>
      </c>
      <c r="C199" s="61" t="str">
        <f t="array" ref="C199">INDEX(outplants!B$2:B$1000,MATCH(A199,outplants!C$2:C$1000,0))</f>
        <v>York Island</v>
      </c>
      <c r="D199" s="84">
        <f t="array" ref="D199">INDEX(outplants!A$2:A$1000,MATCH(A199,outplants!C$2:C$1000,0))</f>
        <v>44972</v>
      </c>
      <c r="E199" s="86">
        <f>VLOOKUP(A199,outplants!C$2:G$192,3,FALSE)</f>
        <v>34</v>
      </c>
      <c r="F199" s="60">
        <v>30.0</v>
      </c>
      <c r="G199" s="61"/>
      <c r="H199" s="71" t="s">
        <v>445</v>
      </c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</row>
    <row r="200">
      <c r="A200" s="39" t="s">
        <v>388</v>
      </c>
      <c r="B200" s="88">
        <v>45076.0</v>
      </c>
      <c r="C200" s="61" t="str">
        <f t="array" ref="C200">INDEX(outplants!B$2:B$1000,MATCH(A200,outplants!C$2:C$1000,0))</f>
        <v>York Island</v>
      </c>
      <c r="D200" s="92">
        <f t="array" ref="D200">INDEX(outplants!A$2:A$1000,MATCH(A200,outplants!C$2:C$1000,0))</f>
        <v>45020</v>
      </c>
      <c r="E200" s="86">
        <f>VLOOKUP(A200,outplants!C$2:G$192,3,FALSE)</f>
        <v>3</v>
      </c>
      <c r="F200" s="60">
        <v>3.0</v>
      </c>
      <c r="G200" s="61"/>
      <c r="H200" s="61"/>
      <c r="I200" s="60">
        <v>70.0</v>
      </c>
      <c r="J200" s="60">
        <v>80.0</v>
      </c>
      <c r="K200" s="60">
        <v>10.0</v>
      </c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</row>
    <row r="201">
      <c r="A201" s="14" t="s">
        <v>390</v>
      </c>
      <c r="B201" s="88">
        <v>45076.0</v>
      </c>
      <c r="C201" s="61" t="str">
        <f t="array" ref="C201">INDEX(outplants!B$2:B$1000,MATCH(A201,outplants!C$2:C$1000,0))</f>
        <v>York Island</v>
      </c>
      <c r="D201" s="84">
        <f t="array" ref="D201">INDEX(outplants!A$2:A$1000,MATCH(A201,outplants!C$2:C$1000,0))</f>
        <v>44747</v>
      </c>
      <c r="E201" s="86">
        <f>VLOOKUP(A201,outplants!C$2:G$192,3,FALSE)</f>
        <v>28</v>
      </c>
      <c r="F201" s="60">
        <v>19.0</v>
      </c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</row>
    <row r="202">
      <c r="A202" s="14" t="s">
        <v>393</v>
      </c>
      <c r="B202" s="88">
        <v>45076.0</v>
      </c>
      <c r="C202" s="61" t="str">
        <f t="array" ref="C202">INDEX(outplants!B$2:B$1000,MATCH(A202,outplants!C$2:C$1000,0))</f>
        <v>York Island</v>
      </c>
      <c r="D202" s="84">
        <f t="array" ref="D202">INDEX(outplants!A$2:A$1000,MATCH(A202,outplants!C$2:C$1000,0))</f>
        <v>44960</v>
      </c>
      <c r="E202" s="86">
        <f>VLOOKUP(A202,outplants!C$2:G$192,3,FALSE)</f>
        <v>2</v>
      </c>
      <c r="F202" s="60">
        <v>2.0</v>
      </c>
      <c r="G202" s="61"/>
      <c r="H202" s="61"/>
      <c r="I202" s="60">
        <v>100.0</v>
      </c>
      <c r="J202" s="60">
        <v>100.0</v>
      </c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</row>
    <row r="203">
      <c r="A203" s="39" t="s">
        <v>395</v>
      </c>
      <c r="B203" s="88">
        <v>45076.0</v>
      </c>
      <c r="C203" s="61" t="str">
        <f t="array" ref="C203">INDEX(outplants!B$2:B$1000,MATCH(A203,outplants!C$2:C$1000,0))</f>
        <v>York Island</v>
      </c>
      <c r="D203" s="92">
        <f t="array" ref="D203">INDEX(outplants!A$2:A$1000,MATCH(A203,outplants!C$2:C$1000,0))</f>
        <v>45020</v>
      </c>
      <c r="E203" s="86">
        <f>VLOOKUP(A203,outplants!C$2:G$192,3,FALSE)</f>
        <v>5</v>
      </c>
      <c r="F203" s="60">
        <v>5.0</v>
      </c>
      <c r="G203" s="61"/>
      <c r="H203" s="61"/>
      <c r="I203" s="60">
        <v>100.0</v>
      </c>
      <c r="J203" s="60">
        <v>100.0</v>
      </c>
      <c r="K203" s="60">
        <v>100.0</v>
      </c>
      <c r="L203" s="60">
        <v>50.0</v>
      </c>
      <c r="M203" s="60">
        <v>50.0</v>
      </c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</row>
    <row r="204">
      <c r="A204" s="14" t="s">
        <v>397</v>
      </c>
      <c r="B204" s="88">
        <v>45076.0</v>
      </c>
      <c r="C204" s="61" t="str">
        <f t="array" ref="C204">INDEX(outplants!B$2:B$1000,MATCH(A204,outplants!C$2:C$1000,0))</f>
        <v>York Island</v>
      </c>
      <c r="D204" s="84">
        <f t="array" ref="D204">INDEX(outplants!A$2:A$1000,MATCH(A204,outplants!C$2:C$1000,0))</f>
        <v>44939</v>
      </c>
      <c r="E204" s="86">
        <f>VLOOKUP(A204,outplants!C$2:G$192,3,FALSE)</f>
        <v>6</v>
      </c>
      <c r="F204" s="60">
        <v>6.0</v>
      </c>
      <c r="G204" s="61"/>
      <c r="H204" s="61"/>
      <c r="I204" s="60">
        <v>100.0</v>
      </c>
      <c r="J204" s="60">
        <v>100.0</v>
      </c>
      <c r="K204" s="60">
        <v>100.0</v>
      </c>
      <c r="L204" s="60">
        <v>100.0</v>
      </c>
      <c r="M204" s="60">
        <v>100.0</v>
      </c>
      <c r="N204" s="60">
        <v>90.0</v>
      </c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</row>
    <row r="205">
      <c r="A205" s="14" t="s">
        <v>398</v>
      </c>
      <c r="B205" s="88">
        <v>45076.0</v>
      </c>
      <c r="C205" s="61" t="str">
        <f t="array" ref="C205">INDEX(outplants!B$2:B$1000,MATCH(A205,outplants!C$2:C$1000,0))</f>
        <v>York Island</v>
      </c>
      <c r="D205" s="84">
        <f t="array" ref="D205">INDEX(outplants!A$2:A$1000,MATCH(A205,outplants!C$2:C$1000,0))</f>
        <v>44960</v>
      </c>
      <c r="E205" s="86">
        <f>VLOOKUP(A205,outplants!C$2:G$192,3,FALSE)</f>
        <v>7</v>
      </c>
      <c r="F205" s="60">
        <v>7.0</v>
      </c>
      <c r="G205" s="61"/>
      <c r="H205" s="61"/>
      <c r="I205" s="60">
        <v>100.0</v>
      </c>
      <c r="J205" s="60">
        <v>100.0</v>
      </c>
      <c r="K205" s="60">
        <v>100.0</v>
      </c>
      <c r="L205" s="60">
        <v>100.0</v>
      </c>
      <c r="M205" s="60">
        <v>100.0</v>
      </c>
      <c r="N205" s="60">
        <v>100.0</v>
      </c>
      <c r="O205" s="60">
        <v>90.0</v>
      </c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</row>
    <row r="206">
      <c r="A206" s="14" t="s">
        <v>399</v>
      </c>
      <c r="B206" s="88">
        <v>45076.0</v>
      </c>
      <c r="C206" s="61" t="str">
        <f t="array" ref="C206">INDEX(outplants!B$2:B$1000,MATCH(A206,outplants!C$2:C$1000,0))</f>
        <v>York Island</v>
      </c>
      <c r="D206" s="84">
        <f t="array" ref="D206">INDEX(outplants!A$2:A$1000,MATCH(A206,outplants!C$2:C$1000,0))</f>
        <v>44745</v>
      </c>
      <c r="E206" s="86">
        <f>VLOOKUP(A206,outplants!C$2:G$192,3,FALSE)</f>
        <v>5</v>
      </c>
      <c r="F206" s="60">
        <v>4.0</v>
      </c>
      <c r="G206" s="61"/>
      <c r="H206" s="61"/>
      <c r="I206" s="60">
        <v>80.0</v>
      </c>
      <c r="J206" s="60">
        <v>50.0</v>
      </c>
      <c r="K206" s="60">
        <v>50.0</v>
      </c>
      <c r="L206" s="60">
        <v>60.0</v>
      </c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</row>
    <row r="207">
      <c r="A207" s="14" t="s">
        <v>400</v>
      </c>
      <c r="B207" s="88">
        <v>45076.0</v>
      </c>
      <c r="C207" s="61" t="str">
        <f t="array" ref="C207">INDEX(outplants!B$2:B$1000,MATCH(A207,outplants!C$2:C$1000,0))</f>
        <v>York Island</v>
      </c>
      <c r="D207" s="84">
        <f t="array" ref="D207">INDEX(outplants!A$2:A$1000,MATCH(A207,outplants!C$2:C$1000,0))</f>
        <v>44747</v>
      </c>
      <c r="E207" s="86">
        <f>VLOOKUP(A207,outplants!C$2:G$192,3,FALSE)</f>
        <v>3</v>
      </c>
      <c r="F207" s="60">
        <v>3.0</v>
      </c>
      <c r="G207" s="61"/>
      <c r="H207" s="60" t="s">
        <v>442</v>
      </c>
      <c r="I207" s="60">
        <v>100.0</v>
      </c>
      <c r="J207" s="60">
        <v>100.0</v>
      </c>
      <c r="K207" s="60">
        <v>60.0</v>
      </c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</row>
    <row r="208">
      <c r="A208" s="14" t="s">
        <v>401</v>
      </c>
      <c r="B208" s="88">
        <v>45076.0</v>
      </c>
      <c r="C208" s="61" t="str">
        <f t="array" ref="C208">INDEX(outplants!B$2:B$1000,MATCH(A208,outplants!C$2:C$1000,0))</f>
        <v>York Island</v>
      </c>
      <c r="D208" s="84">
        <f t="array" ref="D208">INDEX(outplants!A$2:A$1000,MATCH(A208,outplants!C$2:C$1000,0))</f>
        <v>44897</v>
      </c>
      <c r="E208" s="86">
        <f>VLOOKUP(A208,outplants!C$2:G$192,3,FALSE)</f>
        <v>7</v>
      </c>
      <c r="F208" s="60">
        <v>7.0</v>
      </c>
      <c r="G208" s="61"/>
      <c r="H208" s="60" t="s">
        <v>446</v>
      </c>
      <c r="I208" s="60">
        <v>90.0</v>
      </c>
      <c r="J208" s="60">
        <v>90.0</v>
      </c>
      <c r="K208" s="60">
        <v>100.0</v>
      </c>
      <c r="L208" s="60">
        <v>100.0</v>
      </c>
      <c r="M208" s="60">
        <v>100.0</v>
      </c>
      <c r="N208" s="60">
        <v>100.0</v>
      </c>
      <c r="O208" s="60">
        <v>60.0</v>
      </c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</row>
    <row r="209">
      <c r="A209" s="14" t="s">
        <v>403</v>
      </c>
      <c r="B209" s="88">
        <v>45076.0</v>
      </c>
      <c r="C209" s="61" t="str">
        <f t="array" ref="C209">INDEX(outplants!B$2:B$1000,MATCH(A209,outplants!C$2:C$1000,0))</f>
        <v>York Island</v>
      </c>
      <c r="D209" s="84">
        <f t="array" ref="D209">INDEX(outplants!A$2:A$1000,MATCH(A209,outplants!C$2:C$1000,0))</f>
        <v>44939</v>
      </c>
      <c r="E209" s="86">
        <f>VLOOKUP(A209,outplants!C$2:G$192,3,FALSE)</f>
        <v>8</v>
      </c>
      <c r="F209" s="60">
        <v>8.0</v>
      </c>
      <c r="G209" s="61"/>
      <c r="H209" s="61"/>
      <c r="I209" s="60">
        <v>100.0</v>
      </c>
      <c r="J209" s="60">
        <v>100.0</v>
      </c>
      <c r="K209" s="60">
        <v>100.0</v>
      </c>
      <c r="L209" s="60">
        <v>100.0</v>
      </c>
      <c r="M209" s="60">
        <v>100.0</v>
      </c>
      <c r="N209" s="60">
        <v>100.0</v>
      </c>
      <c r="O209" s="60">
        <v>80.0</v>
      </c>
      <c r="P209" s="60">
        <v>80.0</v>
      </c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</row>
    <row r="210">
      <c r="A210" s="39" t="s">
        <v>405</v>
      </c>
      <c r="B210" s="88">
        <v>45076.0</v>
      </c>
      <c r="C210" s="61" t="str">
        <f t="array" ref="C210">INDEX(outplants!B$2:B$1000,MATCH(A210,outplants!C$2:C$1000,0))</f>
        <v>York Island</v>
      </c>
      <c r="D210" s="92">
        <f t="array" ref="D210">INDEX(outplants!A$2:A$1000,MATCH(A210,outplants!C$2:C$1000,0))</f>
        <v>45020</v>
      </c>
      <c r="E210" s="86">
        <f>VLOOKUP(A210,outplants!C$2:G$192,3,FALSE)</f>
        <v>15</v>
      </c>
      <c r="F210" s="60">
        <v>14.0</v>
      </c>
      <c r="G210" s="61"/>
      <c r="H210" s="61"/>
      <c r="I210" s="60">
        <v>100.0</v>
      </c>
      <c r="J210" s="60">
        <v>100.0</v>
      </c>
      <c r="K210" s="60">
        <v>100.0</v>
      </c>
      <c r="L210" s="60">
        <v>100.0</v>
      </c>
      <c r="M210" s="60">
        <v>100.0</v>
      </c>
      <c r="N210" s="60">
        <v>100.0</v>
      </c>
      <c r="O210" s="60">
        <v>100.0</v>
      </c>
      <c r="P210" s="60">
        <v>90.0</v>
      </c>
      <c r="Q210" s="60">
        <v>90.0</v>
      </c>
      <c r="R210" s="60">
        <v>90.0</v>
      </c>
      <c r="S210" s="60">
        <v>90.0</v>
      </c>
      <c r="T210" s="60">
        <v>90.0</v>
      </c>
      <c r="U210" s="60">
        <v>90.0</v>
      </c>
      <c r="V210" s="60">
        <v>90.0</v>
      </c>
      <c r="W210" s="61"/>
      <c r="X210" s="61"/>
      <c r="Y210" s="61"/>
      <c r="Z210" s="61"/>
      <c r="AA210" s="61"/>
    </row>
    <row r="211">
      <c r="A211" s="14" t="s">
        <v>406</v>
      </c>
      <c r="B211" s="88">
        <v>45076.0</v>
      </c>
      <c r="C211" s="61" t="str">
        <f t="array" ref="C211">INDEX(outplants!B$2:B$1000,MATCH(A211,outplants!C$2:C$1000,0))</f>
        <v>York Island</v>
      </c>
      <c r="D211" s="84">
        <f t="array" ref="D211">INDEX(outplants!A$2:A$1000,MATCH(A211,outplants!C$2:C$1000,0))</f>
        <v>44960</v>
      </c>
      <c r="E211" s="86">
        <f>VLOOKUP(A211,outplants!C$2:G$192,3,FALSE)</f>
        <v>6</v>
      </c>
      <c r="F211" s="60">
        <v>6.0</v>
      </c>
      <c r="G211" s="61"/>
      <c r="H211" s="61"/>
      <c r="I211" s="60">
        <v>100.0</v>
      </c>
      <c r="J211" s="60">
        <v>100.0</v>
      </c>
      <c r="K211" s="60">
        <v>100.0</v>
      </c>
      <c r="L211" s="60">
        <v>90.0</v>
      </c>
      <c r="M211" s="60">
        <v>90.0</v>
      </c>
      <c r="N211" s="60">
        <v>90.0</v>
      </c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</row>
    <row r="212">
      <c r="A212" s="14" t="s">
        <v>408</v>
      </c>
      <c r="B212" s="88">
        <v>45076.0</v>
      </c>
      <c r="C212" s="61" t="str">
        <f t="array" ref="C212">INDEX(outplants!B$2:B$1000,MATCH(A212,outplants!C$2:C$1000,0))</f>
        <v>York Island</v>
      </c>
      <c r="D212" s="84">
        <f t="array" ref="D212">INDEX(outplants!A$2:A$1000,MATCH(A212,outplants!C$2:C$1000,0))</f>
        <v>44960</v>
      </c>
      <c r="E212" s="86">
        <f>VLOOKUP(A212,outplants!C$2:G$192,3,FALSE)</f>
        <v>4</v>
      </c>
      <c r="F212" s="60">
        <v>4.0</v>
      </c>
      <c r="G212" s="61"/>
      <c r="H212" s="61"/>
      <c r="I212" s="60">
        <v>100.0</v>
      </c>
      <c r="J212" s="60">
        <v>60.0</v>
      </c>
      <c r="K212" s="60">
        <v>60.0</v>
      </c>
      <c r="L212" s="60">
        <v>80.0</v>
      </c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</row>
    <row r="21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</row>
    <row r="214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</row>
    <row r="215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</row>
    <row r="216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</row>
    <row r="217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</row>
    <row r="218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</row>
    <row r="219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</row>
    <row r="220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</row>
    <row r="22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</row>
    <row r="222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</row>
    <row r="22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</row>
    <row r="224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</row>
    <row r="225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</row>
    <row r="226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</row>
    <row r="227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</row>
    <row r="228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</row>
    <row r="229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</row>
    <row r="230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</row>
    <row r="23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</row>
    <row r="232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</row>
    <row r="2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</row>
    <row r="234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</row>
    <row r="235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</row>
    <row r="236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</row>
    <row r="237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</row>
    <row r="238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</row>
    <row r="239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</row>
    <row r="240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</row>
    <row r="24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</row>
    <row r="242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</row>
    <row r="24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</row>
    <row r="244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</row>
    <row r="245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</row>
    <row r="246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</row>
    <row r="247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</row>
    <row r="248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</row>
    <row r="249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</row>
    <row r="250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</row>
    <row r="25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</row>
    <row r="252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</row>
    <row r="25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</row>
    <row r="254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</row>
    <row r="255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</row>
    <row r="256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</row>
    <row r="257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</row>
    <row r="258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</row>
    <row r="259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</row>
    <row r="260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</row>
    <row r="26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</row>
    <row r="262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</row>
    <row r="26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</row>
    <row r="264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</row>
    <row r="265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</row>
    <row r="266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</row>
    <row r="267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</row>
    <row r="268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</row>
    <row r="269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</row>
    <row r="270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</row>
    <row r="27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</row>
    <row r="272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</row>
    <row r="27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</row>
    <row r="274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</row>
    <row r="275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</row>
    <row r="276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</row>
    <row r="277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</row>
    <row r="278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</row>
    <row r="279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</row>
    <row r="280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</row>
    <row r="28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</row>
    <row r="282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</row>
    <row r="28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</row>
    <row r="284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</row>
    <row r="285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</row>
    <row r="286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</row>
    <row r="287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</row>
    <row r="288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</row>
    <row r="289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</row>
    <row r="290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</row>
    <row r="29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</row>
    <row r="292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</row>
    <row r="29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</row>
    <row r="294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</row>
    <row r="295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</row>
    <row r="296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</row>
    <row r="297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</row>
    <row r="298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</row>
    <row r="299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</row>
    <row r="300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</row>
    <row r="30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</row>
    <row r="302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</row>
    <row r="30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</row>
    <row r="304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</row>
    <row r="305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</row>
    <row r="306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</row>
    <row r="307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</row>
    <row r="308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</row>
    <row r="309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</row>
    <row r="310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</row>
    <row r="31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</row>
    <row r="312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</row>
    <row r="31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</row>
    <row r="314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</row>
    <row r="315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</row>
    <row r="316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</row>
    <row r="317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</row>
    <row r="318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</row>
    <row r="319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</row>
    <row r="320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</row>
    <row r="32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</row>
    <row r="322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</row>
    <row r="32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</row>
    <row r="324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</row>
    <row r="325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</row>
    <row r="326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</row>
    <row r="327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</row>
    <row r="328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</row>
    <row r="329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</row>
    <row r="330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</row>
    <row r="33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</row>
    <row r="332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</row>
    <row r="3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</row>
    <row r="334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</row>
    <row r="335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</row>
    <row r="336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</row>
    <row r="337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</row>
    <row r="338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</row>
    <row r="339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</row>
    <row r="340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</row>
    <row r="34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</row>
    <row r="342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</row>
    <row r="34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</row>
    <row r="344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</row>
    <row r="345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</row>
    <row r="346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</row>
    <row r="347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</row>
    <row r="348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</row>
    <row r="349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</row>
    <row r="350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</row>
    <row r="35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</row>
    <row r="352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</row>
    <row r="35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</row>
    <row r="354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</row>
    <row r="355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</row>
    <row r="356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</row>
    <row r="357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</row>
    <row r="358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</row>
    <row r="359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</row>
    <row r="360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</row>
    <row r="36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</row>
    <row r="362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</row>
    <row r="36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</row>
    <row r="364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</row>
    <row r="365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</row>
    <row r="366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</row>
    <row r="367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</row>
    <row r="368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</row>
    <row r="369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</row>
    <row r="370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</row>
    <row r="37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</row>
    <row r="372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</row>
    <row r="37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</row>
    <row r="374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</row>
    <row r="375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</row>
    <row r="376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</row>
    <row r="377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</row>
    <row r="378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</row>
    <row r="379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</row>
    <row r="380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</row>
    <row r="38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</row>
    <row r="382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</row>
    <row r="38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</row>
    <row r="384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</row>
    <row r="385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</row>
    <row r="386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</row>
    <row r="387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</row>
    <row r="388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</row>
    <row r="389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</row>
    <row r="390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</row>
    <row r="39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</row>
    <row r="392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</row>
    <row r="39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</row>
    <row r="394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</row>
    <row r="395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</row>
    <row r="396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</row>
    <row r="397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</row>
    <row r="398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</row>
    <row r="399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</row>
    <row r="400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</row>
    <row r="40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</row>
    <row r="402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</row>
    <row r="40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</row>
    <row r="404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</row>
    <row r="405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</row>
    <row r="406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</row>
    <row r="407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</row>
    <row r="408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</row>
    <row r="409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</row>
    <row r="410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</row>
    <row r="41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</row>
    <row r="412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</row>
    <row r="41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</row>
    <row r="414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</row>
    <row r="415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</row>
    <row r="416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</row>
    <row r="417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</row>
    <row r="418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</row>
    <row r="419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</row>
    <row r="420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</row>
    <row r="42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</row>
    <row r="422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</row>
    <row r="42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</row>
    <row r="424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</row>
    <row r="425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</row>
    <row r="426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</row>
    <row r="427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</row>
    <row r="428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</row>
    <row r="429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</row>
    <row r="430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</row>
    <row r="43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</row>
    <row r="432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</row>
    <row r="4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</row>
    <row r="434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</row>
    <row r="435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</row>
    <row r="436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</row>
    <row r="437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</row>
    <row r="438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</row>
    <row r="439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</row>
    <row r="440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</row>
    <row r="44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</row>
    <row r="442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</row>
    <row r="44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</row>
    <row r="444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</row>
    <row r="445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</row>
    <row r="446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</row>
    <row r="447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</row>
    <row r="448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</row>
    <row r="449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</row>
    <row r="450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</row>
    <row r="45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</row>
    <row r="452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</row>
    <row r="45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</row>
    <row r="454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</row>
    <row r="455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</row>
    <row r="456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</row>
    <row r="457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</row>
    <row r="458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</row>
    <row r="459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</row>
    <row r="460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</row>
    <row r="46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</row>
    <row r="462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</row>
    <row r="46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</row>
    <row r="464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</row>
    <row r="465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</row>
    <row r="466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</row>
    <row r="467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</row>
    <row r="468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</row>
    <row r="469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</row>
    <row r="470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</row>
    <row r="47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</row>
    <row r="472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</row>
    <row r="47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</row>
    <row r="474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</row>
    <row r="475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</row>
    <row r="476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</row>
    <row r="477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</row>
    <row r="478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</row>
    <row r="479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</row>
    <row r="480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</row>
    <row r="48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</row>
    <row r="482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</row>
    <row r="48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</row>
    <row r="484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</row>
    <row r="485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</row>
    <row r="486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</row>
    <row r="487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</row>
    <row r="488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</row>
    <row r="489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</row>
    <row r="490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</row>
    <row r="49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</row>
    <row r="492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</row>
    <row r="49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</row>
    <row r="494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</row>
    <row r="495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</row>
    <row r="496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</row>
    <row r="497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</row>
    <row r="498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</row>
    <row r="499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</row>
    <row r="500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</row>
    <row r="50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</row>
    <row r="502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</row>
    <row r="50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</row>
    <row r="504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</row>
    <row r="505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</row>
    <row r="506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</row>
    <row r="507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</row>
    <row r="508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</row>
    <row r="509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</row>
    <row r="510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</row>
    <row r="51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</row>
    <row r="512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</row>
    <row r="51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</row>
    <row r="514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</row>
    <row r="515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</row>
    <row r="516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</row>
    <row r="517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</row>
    <row r="518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</row>
    <row r="519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</row>
    <row r="520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</row>
    <row r="52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</row>
    <row r="522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</row>
    <row r="52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</row>
    <row r="524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</row>
    <row r="525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</row>
    <row r="526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</row>
    <row r="527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</row>
    <row r="528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</row>
    <row r="529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</row>
    <row r="530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</row>
    <row r="53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</row>
    <row r="532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</row>
    <row r="5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</row>
    <row r="534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</row>
    <row r="535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</row>
    <row r="536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</row>
    <row r="537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</row>
    <row r="538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</row>
    <row r="539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</row>
    <row r="540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</row>
    <row r="54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</row>
    <row r="542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</row>
    <row r="54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</row>
    <row r="544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</row>
    <row r="545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</row>
    <row r="546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</row>
    <row r="547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</row>
    <row r="548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</row>
    <row r="549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</row>
    <row r="550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</row>
    <row r="55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</row>
    <row r="552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</row>
    <row r="55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</row>
    <row r="554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</row>
    <row r="555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</row>
    <row r="556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</row>
    <row r="557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</row>
    <row r="558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</row>
    <row r="559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</row>
    <row r="560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</row>
    <row r="56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</row>
    <row r="562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</row>
    <row r="56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</row>
    <row r="564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</row>
    <row r="565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</row>
    <row r="566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</row>
    <row r="567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</row>
    <row r="568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</row>
    <row r="569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</row>
    <row r="570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</row>
    <row r="57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</row>
    <row r="572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</row>
    <row r="57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</row>
    <row r="574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</row>
    <row r="575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</row>
    <row r="576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</row>
    <row r="577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</row>
    <row r="578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</row>
    <row r="579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</row>
    <row r="580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</row>
    <row r="58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</row>
    <row r="582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</row>
    <row r="58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</row>
    <row r="584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</row>
    <row r="585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</row>
    <row r="586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</row>
    <row r="587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</row>
    <row r="588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</row>
    <row r="589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</row>
    <row r="590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</row>
    <row r="59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</row>
    <row r="592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</row>
    <row r="59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</row>
    <row r="594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</row>
    <row r="595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</row>
    <row r="596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</row>
    <row r="597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</row>
    <row r="598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</row>
    <row r="599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</row>
    <row r="600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</row>
    <row r="60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</row>
    <row r="602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</row>
    <row r="60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</row>
    <row r="604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</row>
    <row r="605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</row>
    <row r="606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</row>
    <row r="607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</row>
    <row r="608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</row>
    <row r="609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</row>
    <row r="610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</row>
    <row r="61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</row>
    <row r="612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</row>
    <row r="61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</row>
    <row r="614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</row>
    <row r="615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</row>
    <row r="616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</row>
    <row r="617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</row>
    <row r="618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</row>
    <row r="619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</row>
    <row r="620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</row>
    <row r="62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</row>
    <row r="622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</row>
    <row r="62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</row>
    <row r="624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</row>
    <row r="625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</row>
    <row r="626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</row>
    <row r="627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</row>
    <row r="628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</row>
    <row r="629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</row>
    <row r="630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</row>
    <row r="63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</row>
    <row r="632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</row>
    <row r="6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</row>
    <row r="634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</row>
    <row r="635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</row>
    <row r="636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</row>
    <row r="637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</row>
    <row r="638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</row>
    <row r="639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</row>
    <row r="640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</row>
    <row r="64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</row>
    <row r="642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</row>
    <row r="64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</row>
    <row r="644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</row>
    <row r="645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</row>
    <row r="646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</row>
    <row r="647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</row>
    <row r="648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</row>
    <row r="649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</row>
    <row r="650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</row>
    <row r="65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</row>
    <row r="652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</row>
    <row r="65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</row>
    <row r="654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</row>
    <row r="655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</row>
    <row r="656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</row>
    <row r="657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</row>
    <row r="658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</row>
    <row r="659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</row>
    <row r="660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</row>
    <row r="66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</row>
    <row r="662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</row>
    <row r="66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</row>
    <row r="664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</row>
    <row r="665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</row>
    <row r="666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</row>
    <row r="667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</row>
    <row r="668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</row>
    <row r="669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</row>
    <row r="670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</row>
    <row r="67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</row>
    <row r="672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</row>
    <row r="67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</row>
    <row r="674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</row>
    <row r="675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</row>
    <row r="676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</row>
    <row r="677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</row>
    <row r="678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</row>
    <row r="679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</row>
    <row r="680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</row>
    <row r="68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</row>
    <row r="682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</row>
    <row r="68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</row>
    <row r="684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</row>
    <row r="685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</row>
    <row r="686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</row>
    <row r="687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</row>
    <row r="688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</row>
    <row r="689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</row>
    <row r="690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</row>
    <row r="69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</row>
    <row r="692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</row>
    <row r="69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</row>
    <row r="694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</row>
    <row r="695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</row>
    <row r="696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</row>
    <row r="697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</row>
    <row r="698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</row>
    <row r="699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</row>
    <row r="700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</row>
    <row r="70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</row>
    <row r="702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</row>
    <row r="70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</row>
    <row r="704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</row>
    <row r="705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</row>
    <row r="706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</row>
    <row r="707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</row>
    <row r="708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</row>
    <row r="709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</row>
    <row r="710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</row>
    <row r="71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</row>
    <row r="712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</row>
    <row r="71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</row>
    <row r="714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</row>
    <row r="715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</row>
    <row r="716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</row>
    <row r="717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</row>
    <row r="718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</row>
    <row r="719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</row>
    <row r="720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</row>
    <row r="72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</row>
    <row r="722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</row>
    <row r="72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</row>
    <row r="724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</row>
    <row r="725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</row>
    <row r="726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</row>
    <row r="727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</row>
    <row r="728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</row>
    <row r="729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</row>
    <row r="730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</row>
    <row r="73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</row>
    <row r="732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</row>
    <row r="7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</row>
    <row r="734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</row>
    <row r="735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</row>
    <row r="736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</row>
    <row r="737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</row>
    <row r="738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</row>
    <row r="739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</row>
    <row r="740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</row>
    <row r="74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</row>
    <row r="742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</row>
    <row r="74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</row>
    <row r="744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</row>
    <row r="745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</row>
    <row r="746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</row>
    <row r="747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</row>
    <row r="748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</row>
    <row r="749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</row>
    <row r="750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</row>
    <row r="75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</row>
    <row r="752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</row>
    <row r="75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</row>
    <row r="754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</row>
    <row r="755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</row>
    <row r="756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</row>
    <row r="757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</row>
    <row r="758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</row>
    <row r="759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</row>
    <row r="760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</row>
    <row r="76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</row>
    <row r="762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</row>
    <row r="76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</row>
    <row r="764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</row>
    <row r="765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</row>
    <row r="766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</row>
    <row r="767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</row>
    <row r="768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</row>
    <row r="769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</row>
    <row r="770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</row>
    <row r="77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</row>
    <row r="772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</row>
    <row r="77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</row>
    <row r="774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</row>
    <row r="775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</row>
    <row r="776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</row>
    <row r="777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</row>
    <row r="778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</row>
    <row r="779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</row>
    <row r="780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</row>
    <row r="78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</row>
    <row r="782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</row>
    <row r="78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</row>
    <row r="784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</row>
    <row r="785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</row>
    <row r="786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</row>
    <row r="787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</row>
    <row r="788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</row>
    <row r="789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</row>
    <row r="790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</row>
    <row r="79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</row>
    <row r="792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</row>
    <row r="79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</row>
    <row r="794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</row>
    <row r="795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</row>
    <row r="796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</row>
    <row r="797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</row>
    <row r="798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</row>
    <row r="799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</row>
    <row r="800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</row>
    <row r="80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</row>
    <row r="802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</row>
    <row r="80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</row>
    <row r="804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</row>
    <row r="805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</row>
    <row r="806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</row>
    <row r="807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</row>
    <row r="808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</row>
    <row r="809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</row>
    <row r="810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</row>
    <row r="81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</row>
    <row r="812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</row>
    <row r="81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</row>
    <row r="814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</row>
    <row r="815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</row>
    <row r="816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</row>
    <row r="817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</row>
    <row r="818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</row>
    <row r="819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</row>
    <row r="820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</row>
    <row r="82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</row>
    <row r="822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</row>
    <row r="82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</row>
    <row r="824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</row>
    <row r="825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</row>
    <row r="826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</row>
    <row r="827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</row>
    <row r="828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</row>
    <row r="829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</row>
    <row r="830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</row>
    <row r="83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</row>
    <row r="832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</row>
    <row r="8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</row>
    <row r="834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</row>
    <row r="835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</row>
    <row r="836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</row>
    <row r="837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</row>
    <row r="838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</row>
    <row r="839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</row>
    <row r="840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</row>
    <row r="84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</row>
    <row r="842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</row>
    <row r="84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</row>
    <row r="844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</row>
    <row r="845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</row>
    <row r="846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</row>
    <row r="847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</row>
    <row r="848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</row>
    <row r="849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</row>
    <row r="850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</row>
    <row r="85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</row>
    <row r="852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</row>
    <row r="85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</row>
    <row r="854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</row>
    <row r="855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</row>
    <row r="856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</row>
    <row r="857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</row>
    <row r="858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</row>
    <row r="859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</row>
    <row r="860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</row>
    <row r="86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</row>
    <row r="862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</row>
    <row r="86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</row>
    <row r="864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</row>
    <row r="865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</row>
    <row r="866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</row>
    <row r="867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</row>
    <row r="868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</row>
    <row r="869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</row>
    <row r="870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</row>
    <row r="87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</row>
    <row r="872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</row>
    <row r="87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</row>
    <row r="874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</row>
    <row r="875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</row>
    <row r="876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</row>
    <row r="877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</row>
    <row r="878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</row>
    <row r="879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</row>
    <row r="880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</row>
    <row r="88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</row>
    <row r="882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</row>
    <row r="88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</row>
    <row r="884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</row>
    <row r="885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</row>
    <row r="886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</row>
    <row r="887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</row>
    <row r="888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</row>
    <row r="889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</row>
    <row r="890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</row>
    <row r="89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</row>
    <row r="892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</row>
    <row r="89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</row>
    <row r="894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</row>
    <row r="895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</row>
    <row r="896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</row>
    <row r="897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</row>
    <row r="898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</row>
    <row r="899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</row>
    <row r="900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</row>
    <row r="90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</row>
    <row r="902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</row>
    <row r="90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</row>
    <row r="904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</row>
    <row r="905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</row>
    <row r="906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</row>
    <row r="907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</row>
    <row r="908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</row>
    <row r="909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</row>
    <row r="910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</row>
    <row r="91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</row>
    <row r="912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</row>
    <row r="91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</row>
    <row r="914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</row>
    <row r="915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</row>
    <row r="916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</row>
    <row r="917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</row>
    <row r="918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</row>
    <row r="919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</row>
    <row r="920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</row>
    <row r="92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</row>
    <row r="922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</row>
    <row r="92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</row>
    <row r="924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</row>
    <row r="925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</row>
    <row r="926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</row>
    <row r="927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</row>
    <row r="928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</row>
    <row r="929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</row>
    <row r="930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</row>
    <row r="93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</row>
    <row r="932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</row>
    <row r="9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</row>
    <row r="934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</row>
    <row r="935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</row>
    <row r="936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</row>
    <row r="937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</row>
    <row r="938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</row>
    <row r="939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</row>
    <row r="940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</row>
    <row r="94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</row>
    <row r="942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</row>
    <row r="94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</row>
    <row r="944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</row>
    <row r="945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</row>
    <row r="946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</row>
    <row r="947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</row>
    <row r="948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</row>
    <row r="949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</row>
    <row r="950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</row>
    <row r="95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</row>
    <row r="952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</row>
    <row r="95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</row>
    <row r="954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</row>
    <row r="955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</row>
    <row r="956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</row>
    <row r="957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</row>
    <row r="958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</row>
    <row r="959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</row>
    <row r="960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</row>
    <row r="96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</row>
    <row r="962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</row>
    <row r="96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</row>
    <row r="964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</row>
    <row r="965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</row>
    <row r="966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</row>
    <row r="967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</row>
    <row r="968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</row>
    <row r="969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</row>
    <row r="970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</row>
    <row r="97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</row>
    <row r="972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</row>
    <row r="97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</row>
    <row r="974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</row>
    <row r="975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</row>
    <row r="976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</row>
    <row r="977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</row>
    <row r="978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</row>
    <row r="979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</row>
    <row r="980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</row>
    <row r="98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</row>
    <row r="982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</row>
    <row r="98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</row>
    <row r="984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</row>
    <row r="985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</row>
    <row r="986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</row>
    <row r="987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</row>
    <row r="988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</row>
    <row r="989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</row>
    <row r="990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</row>
    <row r="99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</row>
    <row r="992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</row>
    <row r="99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</row>
    <row r="994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</row>
    <row r="995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</row>
    <row r="996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</row>
    <row r="997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</row>
    <row r="998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</row>
    <row r="999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</row>
    <row r="1000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</row>
    <row r="1001">
      <c r="A1001" s="61"/>
      <c r="B1001" s="61"/>
      <c r="C1001" s="61"/>
      <c r="D1001" s="61"/>
      <c r="E1001" s="61"/>
      <c r="F1001" s="61"/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  <c r="Z1001" s="61"/>
      <c r="AA1001" s="61"/>
    </row>
    <row r="1002">
      <c r="A1002" s="61"/>
      <c r="B1002" s="61"/>
      <c r="C1002" s="61"/>
      <c r="D1002" s="61"/>
      <c r="E1002" s="61"/>
      <c r="F1002" s="61"/>
      <c r="G1002" s="61"/>
      <c r="H1002" s="61"/>
      <c r="I1002" s="61"/>
      <c r="J1002" s="61"/>
      <c r="K1002" s="61"/>
      <c r="L1002" s="61"/>
      <c r="M1002" s="61"/>
      <c r="N1002" s="61"/>
      <c r="O1002" s="61"/>
      <c r="P1002" s="61"/>
      <c r="Q1002" s="61"/>
      <c r="R1002" s="61"/>
      <c r="S1002" s="61"/>
      <c r="T1002" s="61"/>
      <c r="U1002" s="61"/>
      <c r="V1002" s="61"/>
      <c r="W1002" s="61"/>
      <c r="X1002" s="61"/>
      <c r="Y1002" s="61"/>
      <c r="Z1002" s="61"/>
      <c r="AA1002" s="61"/>
    </row>
    <row r="1003">
      <c r="A1003" s="61"/>
      <c r="B1003" s="61"/>
      <c r="C1003" s="61"/>
      <c r="D1003" s="61"/>
      <c r="E1003" s="61"/>
      <c r="F1003" s="61"/>
      <c r="G1003" s="61"/>
      <c r="H1003" s="61"/>
      <c r="I1003" s="61"/>
      <c r="J1003" s="61"/>
      <c r="K1003" s="61"/>
      <c r="L1003" s="61"/>
      <c r="M1003" s="61"/>
      <c r="N1003" s="61"/>
      <c r="O1003" s="61"/>
      <c r="P1003" s="61"/>
      <c r="Q1003" s="61"/>
      <c r="R1003" s="61"/>
      <c r="S1003" s="61"/>
      <c r="T1003" s="61"/>
      <c r="U1003" s="61"/>
      <c r="V1003" s="61"/>
      <c r="W1003" s="61"/>
      <c r="X1003" s="61"/>
      <c r="Y1003" s="61"/>
      <c r="Z1003" s="61"/>
      <c r="AA1003" s="61"/>
    </row>
    <row r="1004">
      <c r="A1004" s="61"/>
      <c r="B1004" s="61"/>
      <c r="C1004" s="61"/>
      <c r="D1004" s="61"/>
      <c r="E1004" s="61"/>
      <c r="F1004" s="61"/>
      <c r="G1004" s="61"/>
      <c r="H1004" s="61"/>
      <c r="I1004" s="61"/>
      <c r="J1004" s="61"/>
      <c r="K1004" s="61"/>
      <c r="L1004" s="61"/>
      <c r="M1004" s="61"/>
      <c r="N1004" s="61"/>
      <c r="O1004" s="61"/>
      <c r="P1004" s="61"/>
      <c r="Q1004" s="61"/>
      <c r="R1004" s="61"/>
      <c r="S1004" s="61"/>
      <c r="T1004" s="61"/>
      <c r="U1004" s="61"/>
      <c r="V1004" s="61"/>
      <c r="W1004" s="61"/>
      <c r="X1004" s="61"/>
      <c r="Y1004" s="61"/>
      <c r="Z1004" s="61"/>
      <c r="AA1004" s="61"/>
    </row>
    <row r="1005">
      <c r="A1005" s="61"/>
      <c r="B1005" s="61"/>
      <c r="C1005" s="61"/>
      <c r="D1005" s="61"/>
      <c r="E1005" s="61"/>
      <c r="F1005" s="61"/>
      <c r="G1005" s="61"/>
      <c r="H1005" s="61"/>
      <c r="I1005" s="61"/>
      <c r="J1005" s="61"/>
      <c r="K1005" s="61"/>
      <c r="L1005" s="61"/>
      <c r="M1005" s="61"/>
      <c r="N1005" s="61"/>
      <c r="O1005" s="61"/>
      <c r="P1005" s="61"/>
      <c r="Q1005" s="61"/>
      <c r="R1005" s="61"/>
      <c r="S1005" s="61"/>
      <c r="T1005" s="61"/>
      <c r="U1005" s="61"/>
      <c r="V1005" s="61"/>
      <c r="W1005" s="61"/>
      <c r="X1005" s="61"/>
      <c r="Y1005" s="61"/>
      <c r="Z1005" s="61"/>
      <c r="AA1005" s="61"/>
    </row>
    <row r="1006">
      <c r="A1006" s="61"/>
      <c r="B1006" s="61"/>
      <c r="C1006" s="61"/>
      <c r="D1006" s="61"/>
      <c r="E1006" s="61"/>
      <c r="F1006" s="61"/>
      <c r="G1006" s="61"/>
      <c r="H1006" s="61"/>
      <c r="I1006" s="61"/>
      <c r="J1006" s="61"/>
      <c r="K1006" s="61"/>
      <c r="L1006" s="61"/>
      <c r="M1006" s="61"/>
      <c r="N1006" s="61"/>
      <c r="O1006" s="61"/>
      <c r="P1006" s="61"/>
      <c r="Q1006" s="61"/>
      <c r="R1006" s="61"/>
      <c r="S1006" s="61"/>
      <c r="T1006" s="61"/>
      <c r="U1006" s="61"/>
      <c r="V1006" s="61"/>
      <c r="W1006" s="61"/>
      <c r="X1006" s="61"/>
      <c r="Y1006" s="61"/>
      <c r="Z1006" s="61"/>
      <c r="AA1006" s="61"/>
    </row>
    <row r="1007">
      <c r="A1007" s="61"/>
      <c r="B1007" s="61"/>
      <c r="C1007" s="61"/>
      <c r="D1007" s="61"/>
      <c r="E1007" s="61"/>
      <c r="F1007" s="61"/>
      <c r="G1007" s="61"/>
      <c r="H1007" s="61"/>
      <c r="I1007" s="61"/>
      <c r="J1007" s="61"/>
      <c r="K1007" s="61"/>
      <c r="L1007" s="61"/>
      <c r="M1007" s="61"/>
      <c r="N1007" s="61"/>
      <c r="O1007" s="61"/>
      <c r="P1007" s="61"/>
      <c r="Q1007" s="61"/>
      <c r="R1007" s="61"/>
      <c r="S1007" s="61"/>
      <c r="T1007" s="61"/>
      <c r="U1007" s="61"/>
      <c r="V1007" s="61"/>
      <c r="W1007" s="61"/>
      <c r="X1007" s="61"/>
      <c r="Y1007" s="61"/>
      <c r="Z1007" s="61"/>
      <c r="AA1007" s="61"/>
    </row>
  </sheetData>
  <mergeCells count="14">
    <mergeCell ref="H149:I149"/>
    <mergeCell ref="H153:I153"/>
    <mergeCell ref="H155:I155"/>
    <mergeCell ref="H156:I156"/>
    <mergeCell ref="H157:I157"/>
    <mergeCell ref="H158:I158"/>
    <mergeCell ref="H199:I199"/>
    <mergeCell ref="H75:I75"/>
    <mergeCell ref="H76:I76"/>
    <mergeCell ref="H78:I78"/>
    <mergeCell ref="H83:I83"/>
    <mergeCell ref="H119:I119"/>
    <mergeCell ref="H143:I143"/>
    <mergeCell ref="H144:I144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0.88"/>
    <col customWidth="1" min="8" max="8" width="73.0"/>
  </cols>
  <sheetData>
    <row r="1">
      <c r="A1" s="94" t="s">
        <v>159</v>
      </c>
      <c r="B1" s="94" t="s">
        <v>247</v>
      </c>
      <c r="C1" s="94" t="s">
        <v>246</v>
      </c>
      <c r="D1" s="94" t="s">
        <v>453</v>
      </c>
      <c r="E1" s="94" t="s">
        <v>1</v>
      </c>
      <c r="F1" s="94" t="s">
        <v>273</v>
      </c>
      <c r="G1" s="52" t="s">
        <v>454</v>
      </c>
      <c r="H1" s="52" t="s">
        <v>455</v>
      </c>
      <c r="I1" s="95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46"/>
    </row>
    <row r="2">
      <c r="A2" s="39" t="s">
        <v>456</v>
      </c>
      <c r="B2" s="39" t="s">
        <v>171</v>
      </c>
      <c r="C2" s="39" t="s">
        <v>210</v>
      </c>
      <c r="D2" s="39" t="s">
        <v>73</v>
      </c>
      <c r="E2" s="39" t="s">
        <v>24</v>
      </c>
      <c r="F2" s="49"/>
      <c r="G2" s="49"/>
      <c r="H2" s="39" t="s">
        <v>457</v>
      </c>
    </row>
    <row r="3">
      <c r="A3" s="39" t="s">
        <v>456</v>
      </c>
      <c r="B3" s="39" t="s">
        <v>171</v>
      </c>
      <c r="C3" s="39" t="s">
        <v>210</v>
      </c>
      <c r="D3" s="39" t="s">
        <v>212</v>
      </c>
      <c r="E3" s="39" t="s">
        <v>42</v>
      </c>
      <c r="F3" s="39" t="s">
        <v>458</v>
      </c>
      <c r="G3" s="39" t="s">
        <v>459</v>
      </c>
      <c r="H3" s="39" t="s">
        <v>460</v>
      </c>
    </row>
    <row r="4">
      <c r="A4" s="39" t="s">
        <v>456</v>
      </c>
      <c r="B4" s="39" t="s">
        <v>171</v>
      </c>
      <c r="C4" s="39" t="s">
        <v>210</v>
      </c>
      <c r="D4" s="39" t="s">
        <v>221</v>
      </c>
      <c r="E4" s="39" t="s">
        <v>20</v>
      </c>
      <c r="F4" s="39" t="s">
        <v>458</v>
      </c>
      <c r="G4" s="39" t="s">
        <v>459</v>
      </c>
      <c r="H4" s="39" t="s">
        <v>461</v>
      </c>
    </row>
    <row r="5">
      <c r="A5" s="39" t="s">
        <v>456</v>
      </c>
      <c r="B5" s="39" t="s">
        <v>171</v>
      </c>
      <c r="C5" s="39" t="s">
        <v>210</v>
      </c>
      <c r="D5" s="39" t="s">
        <v>135</v>
      </c>
      <c r="E5" s="39" t="s">
        <v>134</v>
      </c>
      <c r="F5" s="39" t="s">
        <v>458</v>
      </c>
      <c r="G5" s="39" t="s">
        <v>462</v>
      </c>
      <c r="H5" s="39" t="s">
        <v>463</v>
      </c>
    </row>
    <row r="6">
      <c r="A6" s="39" t="s">
        <v>456</v>
      </c>
      <c r="B6" s="39" t="s">
        <v>171</v>
      </c>
      <c r="C6" s="39" t="s">
        <v>210</v>
      </c>
      <c r="D6" s="39" t="s">
        <v>225</v>
      </c>
      <c r="E6" s="39" t="s">
        <v>39</v>
      </c>
      <c r="F6" s="39" t="s">
        <v>464</v>
      </c>
      <c r="G6" s="39" t="s">
        <v>459</v>
      </c>
      <c r="H6" s="39" t="s">
        <v>465</v>
      </c>
    </row>
    <row r="7">
      <c r="A7" s="39" t="s">
        <v>456</v>
      </c>
      <c r="B7" s="39" t="s">
        <v>171</v>
      </c>
      <c r="C7" s="39" t="s">
        <v>210</v>
      </c>
      <c r="D7" s="39" t="s">
        <v>18</v>
      </c>
      <c r="E7" s="39" t="s">
        <v>36</v>
      </c>
      <c r="F7" s="39" t="s">
        <v>466</v>
      </c>
      <c r="G7" s="39" t="s">
        <v>459</v>
      </c>
      <c r="H7" s="39" t="s">
        <v>467</v>
      </c>
    </row>
    <row r="8">
      <c r="A8" s="39" t="s">
        <v>456</v>
      </c>
      <c r="B8" s="39" t="s">
        <v>468</v>
      </c>
      <c r="C8" s="39" t="s">
        <v>210</v>
      </c>
      <c r="D8" s="39" t="s">
        <v>32</v>
      </c>
      <c r="E8" s="39" t="s">
        <v>469</v>
      </c>
      <c r="F8" s="39" t="s">
        <v>464</v>
      </c>
      <c r="G8" s="39" t="s">
        <v>459</v>
      </c>
      <c r="H8" s="39" t="s">
        <v>470</v>
      </c>
    </row>
    <row r="9">
      <c r="A9" s="39" t="s">
        <v>456</v>
      </c>
      <c r="B9" s="39" t="s">
        <v>468</v>
      </c>
      <c r="C9" s="39" t="s">
        <v>210</v>
      </c>
      <c r="D9" s="39" t="s">
        <v>32</v>
      </c>
      <c r="E9" s="39" t="s">
        <v>471</v>
      </c>
      <c r="F9" s="39" t="s">
        <v>464</v>
      </c>
      <c r="G9" s="39" t="s">
        <v>459</v>
      </c>
      <c r="H9" s="39"/>
    </row>
    <row r="10">
      <c r="A10" s="39" t="s">
        <v>456</v>
      </c>
      <c r="B10" s="39" t="s">
        <v>468</v>
      </c>
      <c r="C10" s="39" t="s">
        <v>210</v>
      </c>
      <c r="D10" s="39" t="s">
        <v>65</v>
      </c>
      <c r="E10" s="39" t="s">
        <v>219</v>
      </c>
      <c r="F10" s="39" t="s">
        <v>464</v>
      </c>
      <c r="G10" s="39" t="s">
        <v>459</v>
      </c>
      <c r="H10" s="39" t="s">
        <v>472</v>
      </c>
    </row>
    <row r="11">
      <c r="A11" s="39" t="s">
        <v>456</v>
      </c>
      <c r="B11" s="39" t="s">
        <v>473</v>
      </c>
      <c r="C11" s="39" t="s">
        <v>210</v>
      </c>
      <c r="D11" s="39" t="s">
        <v>116</v>
      </c>
      <c r="E11" s="39" t="s">
        <v>120</v>
      </c>
      <c r="F11" s="39" t="s">
        <v>458</v>
      </c>
      <c r="G11" s="39" t="s">
        <v>459</v>
      </c>
      <c r="H11" s="39" t="s">
        <v>474</v>
      </c>
    </row>
    <row r="12">
      <c r="A12" s="39" t="s">
        <v>456</v>
      </c>
      <c r="B12" s="39" t="s">
        <v>171</v>
      </c>
      <c r="C12" s="39" t="s">
        <v>475</v>
      </c>
      <c r="D12" s="39" t="s">
        <v>476</v>
      </c>
      <c r="E12" s="39" t="s">
        <v>155</v>
      </c>
      <c r="F12" s="39" t="s">
        <v>466</v>
      </c>
      <c r="G12" s="39" t="s">
        <v>459</v>
      </c>
      <c r="H12" s="39" t="s">
        <v>477</v>
      </c>
    </row>
    <row r="13">
      <c r="A13" s="39" t="s">
        <v>456</v>
      </c>
      <c r="B13" s="39" t="s">
        <v>171</v>
      </c>
      <c r="C13" s="39" t="s">
        <v>475</v>
      </c>
      <c r="D13" s="39" t="s">
        <v>478</v>
      </c>
      <c r="E13" s="39" t="s">
        <v>471</v>
      </c>
      <c r="F13" s="39" t="s">
        <v>466</v>
      </c>
      <c r="G13" s="39" t="s">
        <v>459</v>
      </c>
      <c r="H13" s="39" t="s">
        <v>479</v>
      </c>
    </row>
    <row r="14">
      <c r="A14" s="39" t="s">
        <v>480</v>
      </c>
      <c r="B14" s="39" t="s">
        <v>473</v>
      </c>
      <c r="C14" s="39" t="s">
        <v>210</v>
      </c>
      <c r="D14" s="39" t="s">
        <v>23</v>
      </c>
      <c r="E14" s="39" t="s">
        <v>201</v>
      </c>
      <c r="F14" s="39" t="s">
        <v>458</v>
      </c>
      <c r="G14" s="39" t="s">
        <v>459</v>
      </c>
      <c r="H14" s="39" t="s">
        <v>481</v>
      </c>
    </row>
    <row r="15">
      <c r="A15" s="39" t="s">
        <v>480</v>
      </c>
      <c r="B15" s="39" t="s">
        <v>468</v>
      </c>
      <c r="C15" s="39" t="s">
        <v>210</v>
      </c>
      <c r="D15" s="39" t="s">
        <v>482</v>
      </c>
      <c r="E15" s="39" t="s">
        <v>20</v>
      </c>
      <c r="F15" s="39" t="s">
        <v>464</v>
      </c>
      <c r="G15" s="39" t="s">
        <v>462</v>
      </c>
      <c r="H15" s="39" t="s">
        <v>483</v>
      </c>
    </row>
    <row r="16">
      <c r="A16" s="39" t="s">
        <v>269</v>
      </c>
      <c r="B16" s="39" t="s">
        <v>484</v>
      </c>
      <c r="C16" s="39" t="s">
        <v>210</v>
      </c>
      <c r="D16" s="39" t="s">
        <v>28</v>
      </c>
      <c r="E16" s="39" t="s">
        <v>27</v>
      </c>
      <c r="F16" s="39" t="s">
        <v>464</v>
      </c>
      <c r="G16" s="39" t="s">
        <v>459</v>
      </c>
      <c r="H16" s="39" t="s">
        <v>448</v>
      </c>
    </row>
    <row r="17">
      <c r="A17" s="39" t="s">
        <v>269</v>
      </c>
      <c r="B17" s="39" t="s">
        <v>171</v>
      </c>
      <c r="C17" s="39" t="s">
        <v>475</v>
      </c>
      <c r="D17" s="39" t="s">
        <v>258</v>
      </c>
      <c r="E17" s="39" t="s">
        <v>147</v>
      </c>
      <c r="F17" s="39" t="s">
        <v>466</v>
      </c>
      <c r="G17" s="39" t="s">
        <v>459</v>
      </c>
    </row>
    <row r="18">
      <c r="A18" s="39" t="s">
        <v>269</v>
      </c>
      <c r="B18" s="39" t="s">
        <v>468</v>
      </c>
      <c r="C18" s="39" t="s">
        <v>210</v>
      </c>
      <c r="D18" s="39" t="s">
        <v>32</v>
      </c>
      <c r="E18" s="39" t="s">
        <v>70</v>
      </c>
      <c r="F18" s="39" t="s">
        <v>464</v>
      </c>
      <c r="G18" s="39" t="s">
        <v>459</v>
      </c>
      <c r="H18" s="39" t="s">
        <v>474</v>
      </c>
    </row>
    <row r="19">
      <c r="A19" s="39" t="s">
        <v>269</v>
      </c>
      <c r="B19" s="39" t="s">
        <v>473</v>
      </c>
      <c r="C19" s="39" t="s">
        <v>210</v>
      </c>
      <c r="D19" s="39" t="s">
        <v>44</v>
      </c>
      <c r="E19" s="39" t="s">
        <v>56</v>
      </c>
      <c r="F19" s="39" t="s">
        <v>464</v>
      </c>
      <c r="G19" s="39" t="s">
        <v>459</v>
      </c>
      <c r="H19" s="39" t="s">
        <v>485</v>
      </c>
    </row>
    <row r="20">
      <c r="A20" s="39" t="s">
        <v>269</v>
      </c>
      <c r="B20" s="39" t="s">
        <v>486</v>
      </c>
      <c r="C20" s="39" t="s">
        <v>210</v>
      </c>
      <c r="D20" s="39" t="s">
        <v>211</v>
      </c>
      <c r="E20" s="39" t="s">
        <v>24</v>
      </c>
      <c r="F20" s="39" t="s">
        <v>458</v>
      </c>
      <c r="G20" s="39" t="s">
        <v>459</v>
      </c>
      <c r="H20" s="39" t="s">
        <v>487</v>
      </c>
    </row>
    <row r="21">
      <c r="A21" s="39" t="s">
        <v>269</v>
      </c>
      <c r="B21" s="39" t="s">
        <v>486</v>
      </c>
      <c r="C21" s="39" t="s">
        <v>210</v>
      </c>
      <c r="D21" s="39" t="s">
        <v>44</v>
      </c>
      <c r="E21" s="39" t="s">
        <v>56</v>
      </c>
      <c r="F21" s="39" t="s">
        <v>466</v>
      </c>
      <c r="G21" s="39" t="s">
        <v>459</v>
      </c>
      <c r="H21" s="39" t="s">
        <v>488</v>
      </c>
    </row>
    <row r="22">
      <c r="A22" s="39" t="s">
        <v>269</v>
      </c>
      <c r="B22" s="39" t="s">
        <v>486</v>
      </c>
      <c r="C22" s="39" t="s">
        <v>210</v>
      </c>
      <c r="D22" s="39" t="s">
        <v>135</v>
      </c>
      <c r="E22" s="39" t="s">
        <v>132</v>
      </c>
      <c r="F22" s="49"/>
      <c r="G22" s="49"/>
      <c r="H22" s="39" t="s">
        <v>489</v>
      </c>
    </row>
    <row r="23">
      <c r="A23" s="39" t="s">
        <v>269</v>
      </c>
      <c r="B23" s="39" t="s">
        <v>486</v>
      </c>
      <c r="C23" s="39" t="s">
        <v>210</v>
      </c>
      <c r="D23" s="39" t="s">
        <v>225</v>
      </c>
      <c r="E23" s="39" t="s">
        <v>134</v>
      </c>
      <c r="F23" s="39" t="s">
        <v>466</v>
      </c>
      <c r="G23" s="39" t="s">
        <v>459</v>
      </c>
      <c r="H23" s="39" t="s">
        <v>490</v>
      </c>
    </row>
    <row r="24">
      <c r="A24" s="39" t="s">
        <v>491</v>
      </c>
      <c r="B24" s="39" t="s">
        <v>486</v>
      </c>
      <c r="C24" s="39" t="s">
        <v>210</v>
      </c>
      <c r="D24" s="39" t="s">
        <v>32</v>
      </c>
      <c r="E24" s="39" t="s">
        <v>492</v>
      </c>
      <c r="F24" s="39" t="s">
        <v>464</v>
      </c>
      <c r="G24" s="39" t="s">
        <v>459</v>
      </c>
      <c r="H24" s="39" t="s">
        <v>493</v>
      </c>
    </row>
    <row r="25">
      <c r="A25" s="39" t="s">
        <v>491</v>
      </c>
      <c r="B25" s="39" t="s">
        <v>486</v>
      </c>
      <c r="C25" s="39" t="s">
        <v>210</v>
      </c>
      <c r="D25" s="39" t="s">
        <v>494</v>
      </c>
      <c r="F25" s="39" t="s">
        <v>464</v>
      </c>
      <c r="G25" s="39" t="s">
        <v>459</v>
      </c>
      <c r="H25" s="39" t="s">
        <v>495</v>
      </c>
    </row>
    <row r="26">
      <c r="A26" s="39" t="s">
        <v>491</v>
      </c>
      <c r="B26" s="39" t="s">
        <v>486</v>
      </c>
      <c r="C26" s="39" t="s">
        <v>210</v>
      </c>
      <c r="D26" s="39" t="s">
        <v>44</v>
      </c>
      <c r="E26" s="39" t="s">
        <v>56</v>
      </c>
      <c r="F26" s="39" t="s">
        <v>464</v>
      </c>
      <c r="G26" s="39" t="s">
        <v>459</v>
      </c>
      <c r="H26" s="39" t="s">
        <v>496</v>
      </c>
    </row>
    <row r="27">
      <c r="A27" s="39" t="s">
        <v>491</v>
      </c>
      <c r="B27" s="39" t="s">
        <v>486</v>
      </c>
      <c r="C27" s="39" t="s">
        <v>210</v>
      </c>
      <c r="D27" s="39" t="s">
        <v>23</v>
      </c>
      <c r="E27" s="39" t="s">
        <v>201</v>
      </c>
      <c r="F27" s="39" t="s">
        <v>464</v>
      </c>
      <c r="G27" s="39" t="s">
        <v>459</v>
      </c>
      <c r="H27" s="39" t="s">
        <v>493</v>
      </c>
    </row>
    <row r="28">
      <c r="A28" s="39" t="s">
        <v>491</v>
      </c>
      <c r="B28" s="39" t="s">
        <v>473</v>
      </c>
      <c r="C28" s="39" t="s">
        <v>210</v>
      </c>
      <c r="D28" s="39" t="s">
        <v>80</v>
      </c>
      <c r="E28" s="39" t="s">
        <v>79</v>
      </c>
      <c r="F28" s="39" t="s">
        <v>458</v>
      </c>
      <c r="G28" s="39" t="s">
        <v>459</v>
      </c>
      <c r="H28" s="39" t="s">
        <v>497</v>
      </c>
    </row>
    <row r="29">
      <c r="A29" s="39" t="s">
        <v>498</v>
      </c>
      <c r="B29" s="39" t="s">
        <v>171</v>
      </c>
      <c r="C29" s="39" t="s">
        <v>210</v>
      </c>
      <c r="D29" s="39" t="s">
        <v>82</v>
      </c>
      <c r="E29" s="39" t="s">
        <v>83</v>
      </c>
      <c r="F29" s="39" t="s">
        <v>464</v>
      </c>
      <c r="G29" s="39" t="s">
        <v>459</v>
      </c>
      <c r="H29" s="39" t="s">
        <v>499</v>
      </c>
    </row>
    <row r="30">
      <c r="A30" s="39" t="s">
        <v>498</v>
      </c>
      <c r="B30" s="39" t="s">
        <v>486</v>
      </c>
      <c r="C30" s="39" t="s">
        <v>210</v>
      </c>
      <c r="D30" s="39" t="s">
        <v>135</v>
      </c>
      <c r="E30" s="39" t="s">
        <v>132</v>
      </c>
      <c r="F30" s="39" t="s">
        <v>464</v>
      </c>
      <c r="G30" s="39" t="s">
        <v>459</v>
      </c>
      <c r="H30" s="39" t="s">
        <v>500</v>
      </c>
    </row>
    <row r="31">
      <c r="A31" s="39" t="s">
        <v>498</v>
      </c>
      <c r="B31" s="39" t="s">
        <v>486</v>
      </c>
      <c r="C31" s="39" t="s">
        <v>210</v>
      </c>
      <c r="D31" s="39" t="s">
        <v>127</v>
      </c>
      <c r="E31" s="39" t="s">
        <v>126</v>
      </c>
      <c r="F31" s="39" t="s">
        <v>458</v>
      </c>
      <c r="G31" s="39" t="s">
        <v>459</v>
      </c>
      <c r="H31" s="39" t="s">
        <v>501</v>
      </c>
    </row>
    <row r="32">
      <c r="A32" s="39" t="s">
        <v>498</v>
      </c>
      <c r="B32" s="39" t="s">
        <v>486</v>
      </c>
      <c r="C32" s="39" t="s">
        <v>210</v>
      </c>
      <c r="D32" s="39" t="s">
        <v>217</v>
      </c>
      <c r="E32" s="39" t="s">
        <v>128</v>
      </c>
      <c r="F32" s="39" t="s">
        <v>458</v>
      </c>
      <c r="G32" s="39" t="s">
        <v>459</v>
      </c>
    </row>
    <row r="33">
      <c r="A33" s="39" t="s">
        <v>498</v>
      </c>
      <c r="B33" s="39" t="s">
        <v>502</v>
      </c>
      <c r="C33" s="39" t="s">
        <v>210</v>
      </c>
      <c r="D33" s="39" t="s">
        <v>107</v>
      </c>
      <c r="E33" s="39" t="s">
        <v>106</v>
      </c>
      <c r="F33" s="39" t="s">
        <v>464</v>
      </c>
      <c r="G33" s="39" t="s">
        <v>459</v>
      </c>
      <c r="H33" s="39" t="s">
        <v>493</v>
      </c>
    </row>
    <row r="34">
      <c r="A34" s="39" t="s">
        <v>498</v>
      </c>
      <c r="B34" s="39" t="s">
        <v>502</v>
      </c>
      <c r="C34" s="39" t="s">
        <v>210</v>
      </c>
      <c r="D34" s="39" t="s">
        <v>119</v>
      </c>
      <c r="E34" s="39" t="s">
        <v>118</v>
      </c>
      <c r="F34" s="39" t="s">
        <v>458</v>
      </c>
      <c r="G34" s="39" t="s">
        <v>459</v>
      </c>
    </row>
    <row r="35">
      <c r="A35" s="39" t="s">
        <v>498</v>
      </c>
      <c r="B35" s="39" t="s">
        <v>502</v>
      </c>
      <c r="C35" s="39" t="s">
        <v>210</v>
      </c>
      <c r="D35" s="39" t="s">
        <v>69</v>
      </c>
      <c r="E35" s="39" t="s">
        <v>79</v>
      </c>
      <c r="F35" s="39" t="s">
        <v>464</v>
      </c>
      <c r="G35" s="39" t="s">
        <v>459</v>
      </c>
      <c r="H35" s="39" t="s">
        <v>493</v>
      </c>
    </row>
    <row r="36">
      <c r="A36" s="39" t="s">
        <v>498</v>
      </c>
      <c r="B36" s="39" t="s">
        <v>473</v>
      </c>
      <c r="C36" s="39" t="s">
        <v>210</v>
      </c>
      <c r="D36" s="96"/>
      <c r="E36" s="97" t="s">
        <v>57</v>
      </c>
      <c r="F36" s="39" t="s">
        <v>458</v>
      </c>
      <c r="G36" s="39" t="s">
        <v>459</v>
      </c>
      <c r="H36" s="39" t="s">
        <v>493</v>
      </c>
    </row>
    <row r="37">
      <c r="A37" s="39" t="s">
        <v>503</v>
      </c>
      <c r="B37" s="39" t="s">
        <v>168</v>
      </c>
      <c r="C37" s="39" t="s">
        <v>210</v>
      </c>
      <c r="D37" s="39" t="s">
        <v>212</v>
      </c>
      <c r="E37" s="39" t="s">
        <v>42</v>
      </c>
      <c r="F37" s="39" t="s">
        <v>464</v>
      </c>
      <c r="G37" s="39" t="s">
        <v>459</v>
      </c>
      <c r="H37" s="39" t="s">
        <v>493</v>
      </c>
    </row>
    <row r="38">
      <c r="A38" s="39" t="s">
        <v>503</v>
      </c>
      <c r="B38" s="39" t="s">
        <v>168</v>
      </c>
      <c r="C38" s="39" t="s">
        <v>210</v>
      </c>
      <c r="D38" s="39" t="s">
        <v>44</v>
      </c>
      <c r="E38" s="39" t="s">
        <v>56</v>
      </c>
      <c r="F38" s="39" t="s">
        <v>464</v>
      </c>
      <c r="G38" s="39" t="s">
        <v>459</v>
      </c>
      <c r="H38" s="39" t="s">
        <v>504</v>
      </c>
    </row>
    <row r="39">
      <c r="A39" s="39" t="s">
        <v>503</v>
      </c>
      <c r="B39" s="39" t="s">
        <v>168</v>
      </c>
      <c r="C39" s="39" t="s">
        <v>210</v>
      </c>
      <c r="D39" s="39" t="s">
        <v>31</v>
      </c>
      <c r="E39" s="39" t="s">
        <v>30</v>
      </c>
      <c r="F39" s="39" t="s">
        <v>464</v>
      </c>
      <c r="G39" s="39" t="s">
        <v>459</v>
      </c>
      <c r="H39" s="39" t="s">
        <v>493</v>
      </c>
    </row>
    <row r="40">
      <c r="A40" s="39" t="s">
        <v>503</v>
      </c>
      <c r="B40" s="39" t="s">
        <v>168</v>
      </c>
      <c r="C40" s="39" t="s">
        <v>210</v>
      </c>
      <c r="D40" s="39" t="s">
        <v>127</v>
      </c>
      <c r="E40" s="39" t="s">
        <v>126</v>
      </c>
      <c r="F40" s="39" t="s">
        <v>464</v>
      </c>
      <c r="G40" s="39" t="s">
        <v>459</v>
      </c>
      <c r="H40" s="39" t="s">
        <v>493</v>
      </c>
    </row>
    <row r="41">
      <c r="A41" s="39" t="s">
        <v>503</v>
      </c>
      <c r="B41" s="39" t="s">
        <v>473</v>
      </c>
      <c r="C41" s="39" t="s">
        <v>210</v>
      </c>
      <c r="D41" s="39" t="s">
        <v>80</v>
      </c>
      <c r="E41" s="39" t="s">
        <v>79</v>
      </c>
      <c r="F41" s="39" t="s">
        <v>464</v>
      </c>
      <c r="G41" s="39" t="s">
        <v>459</v>
      </c>
      <c r="H41" s="39" t="s">
        <v>505</v>
      </c>
    </row>
    <row r="42">
      <c r="A42" s="39" t="s">
        <v>503</v>
      </c>
      <c r="B42" s="39" t="s">
        <v>468</v>
      </c>
      <c r="C42" s="39" t="s">
        <v>210</v>
      </c>
      <c r="D42" s="39" t="s">
        <v>119</v>
      </c>
      <c r="E42" s="39" t="s">
        <v>118</v>
      </c>
      <c r="F42" s="39" t="s">
        <v>464</v>
      </c>
      <c r="G42" s="39" t="s">
        <v>459</v>
      </c>
      <c r="H42" s="39" t="s">
        <v>493</v>
      </c>
    </row>
    <row r="43">
      <c r="A43" s="39" t="s">
        <v>503</v>
      </c>
      <c r="B43" s="39" t="s">
        <v>484</v>
      </c>
      <c r="C43" s="39" t="s">
        <v>210</v>
      </c>
      <c r="D43" s="39" t="s">
        <v>28</v>
      </c>
      <c r="E43" s="39" t="s">
        <v>27</v>
      </c>
      <c r="F43" s="39" t="s">
        <v>464</v>
      </c>
      <c r="G43" s="97" t="s">
        <v>462</v>
      </c>
      <c r="H43" s="97" t="s">
        <v>506</v>
      </c>
    </row>
    <row r="44">
      <c r="A44" s="39" t="s">
        <v>503</v>
      </c>
      <c r="B44" s="39" t="s">
        <v>484</v>
      </c>
      <c r="C44" s="39" t="s">
        <v>210</v>
      </c>
      <c r="D44" s="39" t="s">
        <v>231</v>
      </c>
      <c r="E44" s="39" t="s">
        <v>122</v>
      </c>
      <c r="F44" s="39" t="s">
        <v>464</v>
      </c>
      <c r="G44" s="97" t="s">
        <v>462</v>
      </c>
      <c r="H44" s="97" t="s">
        <v>506</v>
      </c>
    </row>
    <row r="45">
      <c r="A45" s="39" t="s">
        <v>503</v>
      </c>
      <c r="B45" s="39" t="s">
        <v>484</v>
      </c>
      <c r="C45" s="39" t="s">
        <v>210</v>
      </c>
      <c r="D45" s="39" t="s">
        <v>18</v>
      </c>
      <c r="E45" s="39" t="s">
        <v>20</v>
      </c>
      <c r="F45" s="39" t="s">
        <v>464</v>
      </c>
      <c r="G45" s="39" t="s">
        <v>459</v>
      </c>
      <c r="H45" s="39" t="s">
        <v>507</v>
      </c>
    </row>
    <row r="46">
      <c r="A46" s="39" t="s">
        <v>503</v>
      </c>
      <c r="B46" s="39" t="s">
        <v>484</v>
      </c>
      <c r="C46" s="39" t="s">
        <v>210</v>
      </c>
      <c r="D46" s="39" t="s">
        <v>52</v>
      </c>
      <c r="E46" s="39" t="s">
        <v>50</v>
      </c>
      <c r="F46" s="39" t="s">
        <v>464</v>
      </c>
      <c r="G46" s="39" t="s">
        <v>459</v>
      </c>
      <c r="H46" s="39" t="s">
        <v>508</v>
      </c>
    </row>
    <row r="47">
      <c r="A47" s="39" t="s">
        <v>503</v>
      </c>
      <c r="B47" s="39" t="s">
        <v>484</v>
      </c>
      <c r="C47" s="39" t="s">
        <v>210</v>
      </c>
      <c r="D47" s="39" t="s">
        <v>230</v>
      </c>
      <c r="E47" s="39" t="s">
        <v>20</v>
      </c>
      <c r="F47" s="39" t="s">
        <v>464</v>
      </c>
      <c r="G47" s="39" t="s">
        <v>459</v>
      </c>
      <c r="H47" s="39" t="s">
        <v>509</v>
      </c>
    </row>
    <row r="48">
      <c r="A48" s="39" t="s">
        <v>503</v>
      </c>
      <c r="B48" s="39" t="s">
        <v>484</v>
      </c>
      <c r="C48" s="39" t="s">
        <v>210</v>
      </c>
      <c r="D48" s="39" t="s">
        <v>227</v>
      </c>
      <c r="E48" s="39" t="s">
        <v>66</v>
      </c>
      <c r="F48" s="39" t="s">
        <v>464</v>
      </c>
      <c r="G48" s="39" t="s">
        <v>459</v>
      </c>
      <c r="H48" s="97" t="s">
        <v>508</v>
      </c>
    </row>
    <row r="49">
      <c r="A49" s="39" t="s">
        <v>503</v>
      </c>
      <c r="B49" s="39" t="s">
        <v>484</v>
      </c>
      <c r="C49" s="39" t="s">
        <v>210</v>
      </c>
      <c r="D49" s="39" t="s">
        <v>225</v>
      </c>
      <c r="E49" s="39" t="s">
        <v>79</v>
      </c>
      <c r="F49" s="39" t="s">
        <v>464</v>
      </c>
      <c r="G49" s="39" t="s">
        <v>459</v>
      </c>
      <c r="H49" s="39" t="s">
        <v>508</v>
      </c>
    </row>
    <row r="50">
      <c r="A50" s="39" t="s">
        <v>503</v>
      </c>
      <c r="B50" s="39" t="s">
        <v>484</v>
      </c>
      <c r="C50" s="39" t="s">
        <v>256</v>
      </c>
      <c r="D50" s="39" t="s">
        <v>23</v>
      </c>
      <c r="E50" s="39" t="s">
        <v>20</v>
      </c>
      <c r="F50" s="39" t="s">
        <v>464</v>
      </c>
      <c r="G50" s="39" t="s">
        <v>459</v>
      </c>
      <c r="H50" s="39" t="s">
        <v>510</v>
      </c>
    </row>
    <row r="51">
      <c r="A51" s="39" t="s">
        <v>511</v>
      </c>
      <c r="B51" s="39" t="s">
        <v>171</v>
      </c>
      <c r="C51" s="39" t="s">
        <v>210</v>
      </c>
      <c r="D51" s="39" t="s">
        <v>231</v>
      </c>
      <c r="E51" s="39" t="s">
        <v>122</v>
      </c>
      <c r="F51" s="39" t="s">
        <v>464</v>
      </c>
      <c r="G51" s="39" t="s">
        <v>459</v>
      </c>
      <c r="H51" s="39" t="s">
        <v>512</v>
      </c>
    </row>
    <row r="52">
      <c r="A52" s="39" t="s">
        <v>511</v>
      </c>
      <c r="B52" s="39" t="s">
        <v>171</v>
      </c>
      <c r="C52" s="39" t="s">
        <v>210</v>
      </c>
      <c r="D52" s="39" t="s">
        <v>28</v>
      </c>
      <c r="E52" s="39" t="s">
        <v>27</v>
      </c>
      <c r="F52" s="39" t="s">
        <v>464</v>
      </c>
      <c r="G52" s="39" t="s">
        <v>462</v>
      </c>
      <c r="H52" s="39" t="s">
        <v>513</v>
      </c>
    </row>
    <row r="53">
      <c r="A53" s="39" t="s">
        <v>511</v>
      </c>
      <c r="B53" s="39" t="s">
        <v>171</v>
      </c>
      <c r="C53" s="39" t="s">
        <v>210</v>
      </c>
      <c r="D53" s="39" t="s">
        <v>18</v>
      </c>
      <c r="E53" s="39" t="s">
        <v>16</v>
      </c>
      <c r="F53" s="39" t="s">
        <v>464</v>
      </c>
      <c r="G53" s="39" t="s">
        <v>462</v>
      </c>
      <c r="H53" s="39" t="s">
        <v>514</v>
      </c>
    </row>
    <row r="54">
      <c r="A54" s="39" t="s">
        <v>511</v>
      </c>
      <c r="B54" s="39" t="s">
        <v>171</v>
      </c>
      <c r="C54" s="39" t="s">
        <v>210</v>
      </c>
      <c r="D54" s="39" t="s">
        <v>230</v>
      </c>
      <c r="E54" s="39" t="s">
        <v>20</v>
      </c>
      <c r="F54" s="39" t="s">
        <v>464</v>
      </c>
      <c r="G54" s="39" t="s">
        <v>459</v>
      </c>
      <c r="H54" s="39" t="s">
        <v>515</v>
      </c>
    </row>
    <row r="55">
      <c r="A55" s="39" t="s">
        <v>511</v>
      </c>
      <c r="B55" s="39" t="s">
        <v>171</v>
      </c>
      <c r="C55" s="39" t="s">
        <v>210</v>
      </c>
      <c r="D55" s="39" t="s">
        <v>44</v>
      </c>
      <c r="E55" s="39" t="s">
        <v>30</v>
      </c>
      <c r="F55" s="39" t="s">
        <v>464</v>
      </c>
      <c r="G55" s="39" t="s">
        <v>459</v>
      </c>
      <c r="H55" s="39" t="s">
        <v>516</v>
      </c>
    </row>
    <row r="56">
      <c r="A56" s="39" t="s">
        <v>511</v>
      </c>
      <c r="B56" s="39" t="s">
        <v>171</v>
      </c>
      <c r="C56" s="39" t="s">
        <v>210</v>
      </c>
      <c r="D56" s="39" t="s">
        <v>221</v>
      </c>
      <c r="E56" s="39" t="s">
        <v>20</v>
      </c>
      <c r="F56" s="39" t="s">
        <v>464</v>
      </c>
      <c r="G56" s="39" t="s">
        <v>459</v>
      </c>
      <c r="H56" s="39" t="s">
        <v>507</v>
      </c>
    </row>
    <row r="57">
      <c r="A57" s="39" t="s">
        <v>511</v>
      </c>
      <c r="B57" s="39" t="s">
        <v>517</v>
      </c>
      <c r="C57" s="39" t="s">
        <v>210</v>
      </c>
      <c r="D57" s="39" t="s">
        <v>78</v>
      </c>
      <c r="E57" s="39" t="s">
        <v>76</v>
      </c>
      <c r="F57" s="39" t="s">
        <v>464</v>
      </c>
      <c r="G57" s="39" t="s">
        <v>459</v>
      </c>
      <c r="H57" s="39" t="s">
        <v>518</v>
      </c>
    </row>
    <row r="58">
      <c r="A58" s="39" t="s">
        <v>511</v>
      </c>
      <c r="B58" s="39" t="s">
        <v>517</v>
      </c>
      <c r="C58" s="39" t="s">
        <v>210</v>
      </c>
      <c r="D58" s="39" t="s">
        <v>114</v>
      </c>
      <c r="E58" s="39" t="s">
        <v>112</v>
      </c>
      <c r="F58" s="39" t="s">
        <v>466</v>
      </c>
      <c r="G58" s="39" t="s">
        <v>459</v>
      </c>
      <c r="H58" s="39" t="s">
        <v>519</v>
      </c>
    </row>
    <row r="59">
      <c r="A59" s="39" t="s">
        <v>511</v>
      </c>
      <c r="B59" s="39" t="s">
        <v>468</v>
      </c>
      <c r="C59" s="39" t="s">
        <v>210</v>
      </c>
      <c r="D59" s="39" t="s">
        <v>73</v>
      </c>
      <c r="E59" s="39" t="s">
        <v>24</v>
      </c>
      <c r="F59" s="39" t="s">
        <v>464</v>
      </c>
      <c r="G59" s="39" t="s">
        <v>459</v>
      </c>
      <c r="H59" s="39" t="s">
        <v>520</v>
      </c>
    </row>
    <row r="60">
      <c r="A60" s="39" t="s">
        <v>511</v>
      </c>
      <c r="B60" s="39" t="s">
        <v>468</v>
      </c>
      <c r="C60" s="39" t="s">
        <v>210</v>
      </c>
      <c r="D60" s="39" t="s">
        <v>211</v>
      </c>
      <c r="E60" s="39" t="s">
        <v>24</v>
      </c>
      <c r="F60" s="39" t="s">
        <v>464</v>
      </c>
      <c r="G60" s="39" t="s">
        <v>459</v>
      </c>
      <c r="H60" s="39" t="s">
        <v>520</v>
      </c>
    </row>
    <row r="61">
      <c r="A61" s="39" t="s">
        <v>511</v>
      </c>
      <c r="B61" s="39" t="s">
        <v>468</v>
      </c>
      <c r="C61" s="39" t="s">
        <v>210</v>
      </c>
      <c r="D61" s="39" t="s">
        <v>214</v>
      </c>
      <c r="E61" s="39" t="s">
        <v>42</v>
      </c>
      <c r="F61" s="39" t="s">
        <v>464</v>
      </c>
      <c r="G61" s="39" t="s">
        <v>459</v>
      </c>
      <c r="H61" s="39" t="s">
        <v>520</v>
      </c>
    </row>
    <row r="62">
      <c r="A62" s="39" t="s">
        <v>511</v>
      </c>
      <c r="B62" s="39" t="s">
        <v>468</v>
      </c>
      <c r="C62" s="39" t="s">
        <v>210</v>
      </c>
      <c r="D62" s="39" t="s">
        <v>212</v>
      </c>
      <c r="E62" s="39" t="s">
        <v>42</v>
      </c>
      <c r="F62" s="39" t="s">
        <v>464</v>
      </c>
      <c r="G62" s="39" t="s">
        <v>459</v>
      </c>
      <c r="H62" s="39" t="s">
        <v>521</v>
      </c>
    </row>
    <row r="63">
      <c r="A63" s="39" t="s">
        <v>511</v>
      </c>
      <c r="B63" s="39" t="s">
        <v>468</v>
      </c>
      <c r="C63" s="39" t="s">
        <v>210</v>
      </c>
      <c r="D63" s="39" t="s">
        <v>216</v>
      </c>
      <c r="E63" s="39" t="s">
        <v>42</v>
      </c>
      <c r="F63" s="39" t="s">
        <v>464</v>
      </c>
      <c r="G63" s="39" t="s">
        <v>459</v>
      </c>
      <c r="H63" s="39" t="s">
        <v>520</v>
      </c>
    </row>
    <row r="64">
      <c r="A64" s="39" t="s">
        <v>511</v>
      </c>
      <c r="B64" s="39" t="s">
        <v>468</v>
      </c>
      <c r="C64" s="39" t="s">
        <v>210</v>
      </c>
      <c r="D64" s="39" t="s">
        <v>59</v>
      </c>
      <c r="E64" s="39" t="s">
        <v>522</v>
      </c>
      <c r="F64" s="39" t="s">
        <v>464</v>
      </c>
      <c r="G64" s="39" t="s">
        <v>462</v>
      </c>
      <c r="H64" s="39" t="s">
        <v>520</v>
      </c>
    </row>
    <row r="65">
      <c r="A65" s="39" t="s">
        <v>511</v>
      </c>
      <c r="B65" s="39" t="s">
        <v>473</v>
      </c>
      <c r="C65" s="39" t="s">
        <v>210</v>
      </c>
      <c r="D65" s="39" t="s">
        <v>69</v>
      </c>
      <c r="E65" s="39" t="s">
        <v>68</v>
      </c>
      <c r="F65" s="39" t="s">
        <v>464</v>
      </c>
      <c r="G65" s="39" t="s">
        <v>459</v>
      </c>
      <c r="H65" s="39" t="s">
        <v>523</v>
      </c>
    </row>
    <row r="66">
      <c r="A66" s="39" t="s">
        <v>524</v>
      </c>
      <c r="B66" s="39" t="s">
        <v>168</v>
      </c>
      <c r="C66" s="39" t="s">
        <v>210</v>
      </c>
      <c r="D66" s="39" t="s">
        <v>73</v>
      </c>
      <c r="E66" s="39" t="s">
        <v>24</v>
      </c>
      <c r="F66" s="39" t="s">
        <v>464</v>
      </c>
      <c r="G66" s="39" t="s">
        <v>459</v>
      </c>
      <c r="H66" s="39" t="s">
        <v>525</v>
      </c>
    </row>
    <row r="67">
      <c r="A67" s="39" t="s">
        <v>524</v>
      </c>
      <c r="B67" s="39" t="s">
        <v>168</v>
      </c>
      <c r="C67" s="39" t="s">
        <v>210</v>
      </c>
      <c r="D67" s="39" t="s">
        <v>211</v>
      </c>
      <c r="E67" s="39" t="s">
        <v>24</v>
      </c>
      <c r="F67" s="39" t="s">
        <v>464</v>
      </c>
      <c r="G67" s="39" t="s">
        <v>459</v>
      </c>
      <c r="H67" s="39" t="s">
        <v>525</v>
      </c>
    </row>
    <row r="68">
      <c r="A68" s="39" t="s">
        <v>524</v>
      </c>
      <c r="B68" s="39" t="s">
        <v>168</v>
      </c>
      <c r="C68" s="39" t="s">
        <v>210</v>
      </c>
      <c r="D68" s="39" t="s">
        <v>44</v>
      </c>
      <c r="E68" s="39" t="s">
        <v>56</v>
      </c>
      <c r="F68" s="39" t="s">
        <v>466</v>
      </c>
      <c r="G68" s="39" t="s">
        <v>459</v>
      </c>
      <c r="H68" s="39" t="s">
        <v>526</v>
      </c>
    </row>
    <row r="69">
      <c r="A69" s="39" t="s">
        <v>524</v>
      </c>
      <c r="B69" s="39" t="s">
        <v>168</v>
      </c>
      <c r="C69" s="39" t="s">
        <v>210</v>
      </c>
      <c r="D69" s="39" t="s">
        <v>214</v>
      </c>
      <c r="E69" s="39" t="s">
        <v>215</v>
      </c>
      <c r="F69" s="39" t="s">
        <v>464</v>
      </c>
      <c r="G69" s="39" t="s">
        <v>459</v>
      </c>
      <c r="H69" s="39" t="s">
        <v>525</v>
      </c>
    </row>
    <row r="70">
      <c r="A70" s="39" t="s">
        <v>524</v>
      </c>
      <c r="B70" s="39" t="s">
        <v>168</v>
      </c>
      <c r="C70" s="39" t="s">
        <v>210</v>
      </c>
      <c r="D70" s="39" t="s">
        <v>31</v>
      </c>
      <c r="E70" s="39" t="s">
        <v>30</v>
      </c>
      <c r="F70" s="39" t="s">
        <v>464</v>
      </c>
      <c r="G70" s="39" t="s">
        <v>459</v>
      </c>
      <c r="H70" s="39" t="s">
        <v>525</v>
      </c>
    </row>
    <row r="71">
      <c r="A71" s="39" t="s">
        <v>524</v>
      </c>
      <c r="B71" s="39" t="s">
        <v>168</v>
      </c>
      <c r="C71" s="39" t="s">
        <v>210</v>
      </c>
      <c r="D71" s="39" t="s">
        <v>127</v>
      </c>
      <c r="E71" s="39" t="s">
        <v>126</v>
      </c>
      <c r="F71" s="39" t="s">
        <v>464</v>
      </c>
      <c r="G71" s="39" t="s">
        <v>459</v>
      </c>
      <c r="H71" s="39" t="s">
        <v>525</v>
      </c>
    </row>
    <row r="72">
      <c r="A72" s="39" t="s">
        <v>524</v>
      </c>
      <c r="B72" s="39" t="s">
        <v>168</v>
      </c>
      <c r="C72" s="39" t="s">
        <v>210</v>
      </c>
      <c r="D72" s="39" t="s">
        <v>89</v>
      </c>
      <c r="E72" s="39" t="s">
        <v>88</v>
      </c>
      <c r="F72" s="39" t="s">
        <v>466</v>
      </c>
      <c r="G72" s="39" t="s">
        <v>462</v>
      </c>
      <c r="H72" s="39" t="s">
        <v>527</v>
      </c>
    </row>
    <row r="73">
      <c r="A73" s="39" t="s">
        <v>524</v>
      </c>
      <c r="B73" s="39" t="s">
        <v>168</v>
      </c>
      <c r="C73" s="39" t="s">
        <v>210</v>
      </c>
      <c r="D73" s="39" t="s">
        <v>221</v>
      </c>
      <c r="E73" s="39" t="s">
        <v>20</v>
      </c>
      <c r="F73" s="39" t="s">
        <v>464</v>
      </c>
      <c r="G73" s="39" t="s">
        <v>462</v>
      </c>
      <c r="H73" s="39" t="s">
        <v>528</v>
      </c>
    </row>
    <row r="74">
      <c r="A74" s="39" t="s">
        <v>524</v>
      </c>
      <c r="B74" s="39" t="s">
        <v>168</v>
      </c>
      <c r="C74" s="39" t="s">
        <v>210</v>
      </c>
      <c r="D74" s="39" t="s">
        <v>78</v>
      </c>
      <c r="E74" s="39" t="s">
        <v>76</v>
      </c>
      <c r="F74" s="39" t="s">
        <v>464</v>
      </c>
      <c r="G74" s="39" t="s">
        <v>459</v>
      </c>
      <c r="H74" s="39" t="s">
        <v>525</v>
      </c>
    </row>
    <row r="75">
      <c r="A75" s="39" t="s">
        <v>524</v>
      </c>
      <c r="B75" s="39" t="s">
        <v>168</v>
      </c>
      <c r="C75" s="39" t="s">
        <v>210</v>
      </c>
      <c r="D75" s="39" t="s">
        <v>135</v>
      </c>
      <c r="E75" s="39" t="s">
        <v>134</v>
      </c>
      <c r="F75" s="39" t="s">
        <v>464</v>
      </c>
      <c r="G75" s="39" t="s">
        <v>459</v>
      </c>
      <c r="H75" s="39" t="s">
        <v>525</v>
      </c>
    </row>
    <row r="76">
      <c r="A76" s="39" t="s">
        <v>524</v>
      </c>
      <c r="B76" s="39" t="s">
        <v>168</v>
      </c>
      <c r="C76" s="39" t="s">
        <v>210</v>
      </c>
      <c r="D76" s="39" t="s">
        <v>226</v>
      </c>
      <c r="E76" s="39" t="s">
        <v>132</v>
      </c>
      <c r="F76" s="39" t="s">
        <v>464</v>
      </c>
      <c r="G76" s="39" t="s">
        <v>459</v>
      </c>
      <c r="H76" s="39" t="s">
        <v>525</v>
      </c>
    </row>
    <row r="77">
      <c r="A77" s="39" t="s">
        <v>524</v>
      </c>
      <c r="B77" s="39" t="s">
        <v>168</v>
      </c>
      <c r="C77" s="39" t="s">
        <v>210</v>
      </c>
      <c r="D77" s="39" t="s">
        <v>230</v>
      </c>
      <c r="E77" s="39" t="s">
        <v>20</v>
      </c>
      <c r="F77" s="39" t="s">
        <v>464</v>
      </c>
      <c r="G77" s="39" t="s">
        <v>462</v>
      </c>
      <c r="H77" s="39" t="s">
        <v>528</v>
      </c>
    </row>
    <row r="78">
      <c r="A78" s="39" t="s">
        <v>524</v>
      </c>
      <c r="B78" s="39" t="s">
        <v>168</v>
      </c>
      <c r="C78" s="39" t="s">
        <v>210</v>
      </c>
      <c r="D78" s="39" t="s">
        <v>19</v>
      </c>
      <c r="E78" s="39" t="s">
        <v>39</v>
      </c>
      <c r="F78" s="39" t="s">
        <v>464</v>
      </c>
      <c r="G78" s="39" t="s">
        <v>462</v>
      </c>
      <c r="H78" s="39" t="s">
        <v>529</v>
      </c>
    </row>
    <row r="79">
      <c r="A79" s="39" t="s">
        <v>530</v>
      </c>
      <c r="B79" s="39" t="s">
        <v>517</v>
      </c>
      <c r="C79" s="39" t="s">
        <v>210</v>
      </c>
      <c r="D79" s="39" t="s">
        <v>211</v>
      </c>
      <c r="E79" s="39" t="s">
        <v>42</v>
      </c>
      <c r="F79" s="39" t="s">
        <v>464</v>
      </c>
      <c r="G79" s="39" t="s">
        <v>459</v>
      </c>
      <c r="H79" s="39" t="s">
        <v>531</v>
      </c>
    </row>
    <row r="80">
      <c r="A80" s="39" t="s">
        <v>530</v>
      </c>
      <c r="B80" s="39" t="s">
        <v>468</v>
      </c>
      <c r="C80" s="39" t="s">
        <v>210</v>
      </c>
      <c r="D80" s="39" t="s">
        <v>221</v>
      </c>
      <c r="E80" s="39" t="s">
        <v>20</v>
      </c>
      <c r="F80" s="39" t="s">
        <v>464</v>
      </c>
      <c r="G80" s="39" t="s">
        <v>459</v>
      </c>
      <c r="H80" s="39" t="s">
        <v>525</v>
      </c>
    </row>
    <row r="81">
      <c r="A81" s="39" t="s">
        <v>530</v>
      </c>
      <c r="B81" s="39" t="s">
        <v>468</v>
      </c>
      <c r="C81" s="39" t="s">
        <v>210</v>
      </c>
      <c r="D81" s="39" t="s">
        <v>29</v>
      </c>
      <c r="E81" s="39" t="s">
        <v>532</v>
      </c>
      <c r="F81" s="39" t="s">
        <v>464</v>
      </c>
      <c r="G81" s="39" t="s">
        <v>459</v>
      </c>
      <c r="H81" s="39" t="s">
        <v>533</v>
      </c>
    </row>
    <row r="82">
      <c r="A82" s="39" t="s">
        <v>530</v>
      </c>
      <c r="B82" s="39" t="s">
        <v>468</v>
      </c>
      <c r="C82" s="39" t="s">
        <v>210</v>
      </c>
      <c r="D82" s="39" t="s">
        <v>211</v>
      </c>
      <c r="E82" s="39" t="s">
        <v>24</v>
      </c>
      <c r="F82" s="39" t="s">
        <v>464</v>
      </c>
      <c r="G82" s="39" t="s">
        <v>462</v>
      </c>
    </row>
    <row r="83">
      <c r="A83" s="39" t="s">
        <v>530</v>
      </c>
      <c r="B83" s="39" t="s">
        <v>468</v>
      </c>
      <c r="C83" s="39" t="s">
        <v>210</v>
      </c>
      <c r="D83" s="39" t="s">
        <v>216</v>
      </c>
      <c r="E83" s="39" t="s">
        <v>42</v>
      </c>
      <c r="F83" s="39" t="s">
        <v>464</v>
      </c>
      <c r="G83" s="39" t="s">
        <v>459</v>
      </c>
    </row>
    <row r="84">
      <c r="A84" s="39" t="s">
        <v>530</v>
      </c>
      <c r="B84" s="39" t="s">
        <v>468</v>
      </c>
      <c r="C84" s="39" t="s">
        <v>210</v>
      </c>
      <c r="D84" s="39" t="s">
        <v>226</v>
      </c>
      <c r="E84" s="39" t="s">
        <v>132</v>
      </c>
      <c r="F84" s="39" t="s">
        <v>464</v>
      </c>
      <c r="G84" s="39" t="s">
        <v>459</v>
      </c>
    </row>
    <row r="85">
      <c r="A85" s="39" t="s">
        <v>530</v>
      </c>
      <c r="B85" s="39" t="s">
        <v>484</v>
      </c>
      <c r="C85" s="39" t="s">
        <v>210</v>
      </c>
      <c r="D85" s="39" t="s">
        <v>211</v>
      </c>
      <c r="E85" s="39" t="s">
        <v>24</v>
      </c>
      <c r="F85" s="39" t="s">
        <v>464</v>
      </c>
      <c r="G85" s="39" t="s">
        <v>459</v>
      </c>
      <c r="H85" s="39" t="s">
        <v>531</v>
      </c>
    </row>
    <row r="86">
      <c r="A86" s="39" t="s">
        <v>530</v>
      </c>
      <c r="B86" s="39" t="s">
        <v>484</v>
      </c>
      <c r="C86" s="39" t="s">
        <v>210</v>
      </c>
      <c r="D86" s="39" t="s">
        <v>212</v>
      </c>
      <c r="E86" s="39" t="s">
        <v>42</v>
      </c>
      <c r="F86" s="39" t="s">
        <v>464</v>
      </c>
      <c r="G86" s="39" t="s">
        <v>459</v>
      </c>
      <c r="H86" s="39" t="s">
        <v>534</v>
      </c>
    </row>
    <row r="87">
      <c r="A87" s="39" t="s">
        <v>530</v>
      </c>
      <c r="B87" s="39" t="s">
        <v>484</v>
      </c>
      <c r="C87" s="39" t="s">
        <v>210</v>
      </c>
      <c r="D87" s="39" t="s">
        <v>28</v>
      </c>
      <c r="E87" s="39" t="s">
        <v>27</v>
      </c>
      <c r="F87" s="39" t="s">
        <v>464</v>
      </c>
      <c r="G87" s="39" t="s">
        <v>459</v>
      </c>
      <c r="H87" s="39" t="s">
        <v>534</v>
      </c>
    </row>
    <row r="88">
      <c r="A88" s="39" t="s">
        <v>530</v>
      </c>
      <c r="B88" s="39" t="s">
        <v>484</v>
      </c>
      <c r="C88" s="39" t="s">
        <v>210</v>
      </c>
      <c r="D88" s="39" t="s">
        <v>38</v>
      </c>
      <c r="E88" s="39" t="s">
        <v>36</v>
      </c>
      <c r="F88" s="39" t="s">
        <v>464</v>
      </c>
      <c r="G88" s="39" t="s">
        <v>459</v>
      </c>
      <c r="H88" s="39" t="s">
        <v>534</v>
      </c>
    </row>
    <row r="89">
      <c r="A89" s="39" t="s">
        <v>530</v>
      </c>
      <c r="B89" s="39" t="s">
        <v>484</v>
      </c>
      <c r="C89" s="39" t="s">
        <v>210</v>
      </c>
      <c r="D89" s="39" t="s">
        <v>230</v>
      </c>
      <c r="E89" s="39" t="s">
        <v>20</v>
      </c>
      <c r="F89" s="39" t="s">
        <v>464</v>
      </c>
      <c r="G89" s="39" t="s">
        <v>462</v>
      </c>
      <c r="H89" s="39" t="s">
        <v>535</v>
      </c>
    </row>
    <row r="90">
      <c r="A90" s="39" t="s">
        <v>530</v>
      </c>
      <c r="B90" s="39" t="s">
        <v>484</v>
      </c>
      <c r="C90" s="39" t="s">
        <v>210</v>
      </c>
      <c r="D90" s="39" t="s">
        <v>131</v>
      </c>
      <c r="E90" s="39" t="s">
        <v>122</v>
      </c>
      <c r="F90" s="39" t="s">
        <v>464</v>
      </c>
      <c r="G90" s="39" t="s">
        <v>462</v>
      </c>
      <c r="H90" s="39" t="s">
        <v>536</v>
      </c>
    </row>
    <row r="91">
      <c r="A91" s="39" t="s">
        <v>530</v>
      </c>
      <c r="B91" s="39" t="s">
        <v>484</v>
      </c>
      <c r="C91" s="39" t="s">
        <v>210</v>
      </c>
      <c r="D91" s="39" t="s">
        <v>78</v>
      </c>
      <c r="E91" s="39" t="s">
        <v>76</v>
      </c>
      <c r="F91" s="39" t="s">
        <v>464</v>
      </c>
      <c r="G91" s="39" t="s">
        <v>459</v>
      </c>
      <c r="H91" s="39" t="s">
        <v>525</v>
      </c>
    </row>
    <row r="92">
      <c r="A92" s="39" t="s">
        <v>530</v>
      </c>
      <c r="B92" s="39" t="s">
        <v>484</v>
      </c>
      <c r="C92" s="39" t="s">
        <v>210</v>
      </c>
      <c r="D92" s="39" t="s">
        <v>532</v>
      </c>
      <c r="E92" s="39" t="s">
        <v>20</v>
      </c>
      <c r="F92" s="39" t="s">
        <v>464</v>
      </c>
      <c r="G92" s="39" t="s">
        <v>462</v>
      </c>
      <c r="H92" s="39" t="s">
        <v>537</v>
      </c>
    </row>
    <row r="93">
      <c r="A93" s="39" t="s">
        <v>530</v>
      </c>
      <c r="B93" s="39" t="s">
        <v>484</v>
      </c>
      <c r="C93" s="39" t="s">
        <v>210</v>
      </c>
      <c r="D93" s="39" t="s">
        <v>18</v>
      </c>
      <c r="E93" s="39" t="s">
        <v>16</v>
      </c>
      <c r="F93" s="39" t="s">
        <v>464</v>
      </c>
      <c r="G93" s="39" t="s">
        <v>462</v>
      </c>
      <c r="H93" s="39" t="s">
        <v>537</v>
      </c>
    </row>
    <row r="94">
      <c r="A94" s="39" t="s">
        <v>530</v>
      </c>
      <c r="B94" s="39" t="s">
        <v>484</v>
      </c>
      <c r="C94" s="39" t="s">
        <v>210</v>
      </c>
      <c r="D94" s="39" t="s">
        <v>31</v>
      </c>
      <c r="E94" s="39" t="s">
        <v>30</v>
      </c>
      <c r="F94" s="39" t="s">
        <v>464</v>
      </c>
      <c r="G94" s="39" t="s">
        <v>462</v>
      </c>
      <c r="H94" s="39" t="s">
        <v>537</v>
      </c>
    </row>
    <row r="95">
      <c r="A95" s="39" t="s">
        <v>530</v>
      </c>
      <c r="B95" s="39" t="s">
        <v>484</v>
      </c>
      <c r="C95" s="39" t="s">
        <v>210</v>
      </c>
      <c r="D95" s="39" t="s">
        <v>225</v>
      </c>
      <c r="E95" s="39" t="s">
        <v>39</v>
      </c>
      <c r="F95" s="39" t="s">
        <v>464</v>
      </c>
      <c r="G95" s="39" t="s">
        <v>462</v>
      </c>
      <c r="H95" s="39" t="s">
        <v>538</v>
      </c>
    </row>
    <row r="96">
      <c r="A96" s="39" t="s">
        <v>530</v>
      </c>
      <c r="B96" s="39" t="s">
        <v>484</v>
      </c>
      <c r="C96" s="39" t="s">
        <v>210</v>
      </c>
      <c r="D96" s="39" t="s">
        <v>28</v>
      </c>
      <c r="E96" s="39" t="s">
        <v>27</v>
      </c>
      <c r="F96" s="39" t="s">
        <v>464</v>
      </c>
      <c r="G96" s="39" t="s">
        <v>459</v>
      </c>
      <c r="H96" s="39" t="s">
        <v>539</v>
      </c>
    </row>
    <row r="97">
      <c r="A97" s="39" t="s">
        <v>530</v>
      </c>
      <c r="B97" s="39" t="s">
        <v>484</v>
      </c>
      <c r="C97" s="39" t="s">
        <v>210</v>
      </c>
      <c r="D97" s="39" t="s">
        <v>211</v>
      </c>
      <c r="E97" s="39" t="s">
        <v>24</v>
      </c>
      <c r="F97" s="39" t="s">
        <v>464</v>
      </c>
      <c r="G97" s="39" t="s">
        <v>462</v>
      </c>
      <c r="H97" s="39" t="s">
        <v>537</v>
      </c>
    </row>
    <row r="98">
      <c r="A98" s="39" t="s">
        <v>530</v>
      </c>
      <c r="B98" s="39" t="s">
        <v>484</v>
      </c>
      <c r="C98" s="39" t="s">
        <v>210</v>
      </c>
      <c r="D98" s="39" t="s">
        <v>35</v>
      </c>
      <c r="E98" s="39" t="s">
        <v>33</v>
      </c>
      <c r="F98" s="39" t="s">
        <v>464</v>
      </c>
      <c r="G98" s="39" t="s">
        <v>462</v>
      </c>
      <c r="H98" s="39" t="s">
        <v>535</v>
      </c>
    </row>
    <row r="99">
      <c r="A99" s="39" t="s">
        <v>540</v>
      </c>
      <c r="B99" s="39" t="s">
        <v>484</v>
      </c>
      <c r="C99" s="39" t="s">
        <v>210</v>
      </c>
      <c r="D99" s="39" t="s">
        <v>75</v>
      </c>
      <c r="E99" s="39" t="s">
        <v>74</v>
      </c>
      <c r="F99" s="39" t="s">
        <v>464</v>
      </c>
      <c r="G99" s="39" t="s">
        <v>459</v>
      </c>
    </row>
    <row r="100">
      <c r="A100" s="39" t="s">
        <v>540</v>
      </c>
      <c r="B100" s="39" t="s">
        <v>484</v>
      </c>
      <c r="C100" s="39" t="s">
        <v>210</v>
      </c>
      <c r="D100" s="39" t="s">
        <v>78</v>
      </c>
      <c r="E100" s="39" t="s">
        <v>76</v>
      </c>
      <c r="F100" s="39" t="s">
        <v>464</v>
      </c>
      <c r="G100" s="39" t="s">
        <v>459</v>
      </c>
    </row>
    <row r="101">
      <c r="A101" s="39" t="s">
        <v>540</v>
      </c>
      <c r="B101" s="39" t="s">
        <v>484</v>
      </c>
      <c r="C101" s="39" t="s">
        <v>210</v>
      </c>
      <c r="D101" s="39" t="s">
        <v>80</v>
      </c>
      <c r="E101" s="39" t="s">
        <v>79</v>
      </c>
      <c r="F101" s="39" t="s">
        <v>464</v>
      </c>
      <c r="G101" s="39" t="s">
        <v>459</v>
      </c>
    </row>
    <row r="102">
      <c r="A102" s="39" t="s">
        <v>541</v>
      </c>
      <c r="B102" s="39" t="s">
        <v>484</v>
      </c>
      <c r="C102" s="39" t="s">
        <v>210</v>
      </c>
      <c r="D102" s="39" t="s">
        <v>59</v>
      </c>
      <c r="E102" s="39" t="s">
        <v>223</v>
      </c>
      <c r="F102" s="39" t="s">
        <v>464</v>
      </c>
      <c r="G102" s="39" t="s">
        <v>459</v>
      </c>
      <c r="H102" s="39" t="s">
        <v>542</v>
      </c>
    </row>
    <row r="103">
      <c r="A103" s="39" t="s">
        <v>541</v>
      </c>
      <c r="B103" s="39" t="s">
        <v>484</v>
      </c>
      <c r="C103" s="39" t="s">
        <v>210</v>
      </c>
      <c r="D103" s="39" t="s">
        <v>89</v>
      </c>
      <c r="E103" s="39" t="s">
        <v>112</v>
      </c>
      <c r="F103" s="39" t="s">
        <v>464</v>
      </c>
      <c r="G103" s="39" t="s">
        <v>459</v>
      </c>
      <c r="H103" s="39" t="s">
        <v>543</v>
      </c>
    </row>
    <row r="104">
      <c r="A104" s="39" t="s">
        <v>541</v>
      </c>
      <c r="B104" s="39" t="s">
        <v>484</v>
      </c>
      <c r="C104" s="39" t="s">
        <v>210</v>
      </c>
      <c r="D104" s="39" t="s">
        <v>80</v>
      </c>
      <c r="E104" s="39" t="s">
        <v>79</v>
      </c>
      <c r="F104" s="39" t="s">
        <v>464</v>
      </c>
      <c r="G104" s="39" t="s">
        <v>459</v>
      </c>
      <c r="H104" s="39" t="s">
        <v>542</v>
      </c>
    </row>
    <row r="105">
      <c r="A105" s="39" t="s">
        <v>541</v>
      </c>
      <c r="B105" s="39" t="s">
        <v>484</v>
      </c>
      <c r="C105" s="39" t="s">
        <v>210</v>
      </c>
      <c r="D105" s="39" t="s">
        <v>78</v>
      </c>
      <c r="E105" s="39" t="s">
        <v>85</v>
      </c>
      <c r="F105" s="39" t="s">
        <v>464</v>
      </c>
      <c r="G105" s="39" t="s">
        <v>459</v>
      </c>
      <c r="H105" s="39" t="s">
        <v>531</v>
      </c>
    </row>
    <row r="106">
      <c r="A106" s="39" t="s">
        <v>541</v>
      </c>
      <c r="B106" s="39" t="s">
        <v>484</v>
      </c>
      <c r="C106" s="39" t="s">
        <v>210</v>
      </c>
      <c r="D106" s="39" t="s">
        <v>78</v>
      </c>
      <c r="E106" s="39" t="s">
        <v>76</v>
      </c>
      <c r="F106" s="39" t="s">
        <v>464</v>
      </c>
      <c r="G106" s="39" t="s">
        <v>459</v>
      </c>
      <c r="H106" s="39" t="s">
        <v>531</v>
      </c>
    </row>
    <row r="107">
      <c r="A107" s="39" t="s">
        <v>541</v>
      </c>
      <c r="B107" s="39" t="s">
        <v>484</v>
      </c>
      <c r="C107" s="39" t="s">
        <v>210</v>
      </c>
      <c r="D107" s="39" t="s">
        <v>75</v>
      </c>
      <c r="E107" s="39" t="s">
        <v>74</v>
      </c>
      <c r="F107" s="39" t="s">
        <v>464</v>
      </c>
      <c r="G107" s="39" t="s">
        <v>459</v>
      </c>
      <c r="H107" s="39" t="s">
        <v>531</v>
      </c>
    </row>
    <row r="108">
      <c r="A108" s="39" t="s">
        <v>541</v>
      </c>
      <c r="B108" s="39" t="s">
        <v>484</v>
      </c>
      <c r="C108" s="39" t="s">
        <v>210</v>
      </c>
      <c r="D108" s="39" t="s">
        <v>75</v>
      </c>
      <c r="E108" s="39" t="s">
        <v>74</v>
      </c>
      <c r="F108" s="39" t="s">
        <v>466</v>
      </c>
      <c r="G108" s="39" t="s">
        <v>459</v>
      </c>
      <c r="H108" s="39" t="s">
        <v>544</v>
      </c>
    </row>
    <row r="109">
      <c r="A109" s="39" t="s">
        <v>541</v>
      </c>
      <c r="B109" s="39" t="s">
        <v>484</v>
      </c>
      <c r="C109" s="39" t="s">
        <v>210</v>
      </c>
      <c r="D109" s="39" t="s">
        <v>38</v>
      </c>
      <c r="E109" s="39" t="s">
        <v>545</v>
      </c>
      <c r="F109" s="39" t="s">
        <v>464</v>
      </c>
      <c r="G109" s="39" t="s">
        <v>462</v>
      </c>
      <c r="H109" s="39" t="s">
        <v>546</v>
      </c>
    </row>
    <row r="110">
      <c r="A110" s="39" t="s">
        <v>541</v>
      </c>
      <c r="B110" s="39" t="s">
        <v>484</v>
      </c>
      <c r="C110" s="39" t="s">
        <v>210</v>
      </c>
      <c r="D110" s="39" t="s">
        <v>18</v>
      </c>
      <c r="E110" s="39" t="s">
        <v>547</v>
      </c>
      <c r="F110" s="39" t="s">
        <v>464</v>
      </c>
      <c r="G110" s="39" t="s">
        <v>462</v>
      </c>
      <c r="H110" s="39" t="s">
        <v>546</v>
      </c>
    </row>
    <row r="111">
      <c r="A111" s="39" t="s">
        <v>541</v>
      </c>
      <c r="B111" s="39" t="s">
        <v>484</v>
      </c>
      <c r="C111" s="39" t="s">
        <v>210</v>
      </c>
      <c r="D111" s="39" t="s">
        <v>231</v>
      </c>
      <c r="E111" s="39" t="s">
        <v>548</v>
      </c>
      <c r="F111" s="39" t="s">
        <v>464</v>
      </c>
      <c r="G111" s="39" t="s">
        <v>459</v>
      </c>
      <c r="H111" s="39" t="s">
        <v>531</v>
      </c>
    </row>
    <row r="112">
      <c r="A112" s="39" t="s">
        <v>541</v>
      </c>
      <c r="B112" s="39" t="s">
        <v>484</v>
      </c>
      <c r="C112" s="39" t="s">
        <v>210</v>
      </c>
      <c r="D112" s="39" t="s">
        <v>229</v>
      </c>
      <c r="E112" s="39" t="s">
        <v>549</v>
      </c>
      <c r="F112" s="39" t="s">
        <v>464</v>
      </c>
      <c r="G112" s="39" t="s">
        <v>459</v>
      </c>
      <c r="H112" s="39" t="s">
        <v>539</v>
      </c>
    </row>
    <row r="113">
      <c r="A113" s="39" t="s">
        <v>541</v>
      </c>
      <c r="B113" s="39" t="s">
        <v>484</v>
      </c>
      <c r="C113" s="39" t="s">
        <v>210</v>
      </c>
      <c r="D113" s="39" t="s">
        <v>550</v>
      </c>
      <c r="E113" s="39" t="s">
        <v>293</v>
      </c>
      <c r="F113" s="39" t="s">
        <v>464</v>
      </c>
      <c r="G113" s="39" t="s">
        <v>459</v>
      </c>
      <c r="H113" s="39" t="s">
        <v>551</v>
      </c>
    </row>
    <row r="114">
      <c r="A114" s="39" t="s">
        <v>541</v>
      </c>
      <c r="B114" s="39" t="s">
        <v>484</v>
      </c>
      <c r="C114" s="39" t="s">
        <v>210</v>
      </c>
      <c r="D114" s="39" t="s">
        <v>135</v>
      </c>
      <c r="E114" s="39" t="s">
        <v>552</v>
      </c>
      <c r="F114" s="39" t="s">
        <v>464</v>
      </c>
      <c r="G114" s="39" t="s">
        <v>459</v>
      </c>
      <c r="H114" s="39" t="s">
        <v>553</v>
      </c>
    </row>
    <row r="115">
      <c r="A115" s="39" t="s">
        <v>541</v>
      </c>
      <c r="B115" s="39" t="s">
        <v>484</v>
      </c>
      <c r="C115" s="39" t="s">
        <v>210</v>
      </c>
      <c r="D115" s="39" t="s">
        <v>225</v>
      </c>
      <c r="E115" s="39" t="s">
        <v>549</v>
      </c>
      <c r="F115" s="39" t="s">
        <v>464</v>
      </c>
      <c r="G115" s="39" t="s">
        <v>462</v>
      </c>
      <c r="H115" s="39" t="s">
        <v>554</v>
      </c>
    </row>
    <row r="116">
      <c r="A116" s="39" t="s">
        <v>541</v>
      </c>
      <c r="B116" s="39" t="s">
        <v>484</v>
      </c>
      <c r="C116" s="39" t="s">
        <v>210</v>
      </c>
      <c r="D116" s="39" t="s">
        <v>31</v>
      </c>
      <c r="E116" s="39" t="s">
        <v>555</v>
      </c>
      <c r="F116" s="39" t="s">
        <v>464</v>
      </c>
      <c r="G116" s="39" t="s">
        <v>459</v>
      </c>
      <c r="H116" s="39" t="s">
        <v>542</v>
      </c>
    </row>
    <row r="117">
      <c r="A117" s="39" t="s">
        <v>541</v>
      </c>
      <c r="B117" s="39" t="s">
        <v>484</v>
      </c>
      <c r="C117" s="39" t="s">
        <v>210</v>
      </c>
      <c r="D117" s="39" t="s">
        <v>214</v>
      </c>
      <c r="E117" s="39" t="s">
        <v>215</v>
      </c>
      <c r="F117" s="39" t="s">
        <v>464</v>
      </c>
      <c r="G117" s="39" t="s">
        <v>462</v>
      </c>
      <c r="H117" s="39" t="s">
        <v>546</v>
      </c>
    </row>
    <row r="118">
      <c r="A118" s="39" t="s">
        <v>541</v>
      </c>
      <c r="B118" s="39" t="s">
        <v>484</v>
      </c>
      <c r="C118" s="39" t="s">
        <v>210</v>
      </c>
      <c r="D118" s="39" t="s">
        <v>216</v>
      </c>
      <c r="E118" s="39" t="s">
        <v>215</v>
      </c>
      <c r="F118" s="39" t="s">
        <v>464</v>
      </c>
      <c r="G118" s="39" t="s">
        <v>459</v>
      </c>
      <c r="H118" s="39" t="s">
        <v>542</v>
      </c>
    </row>
    <row r="119">
      <c r="A119" s="39" t="s">
        <v>541</v>
      </c>
      <c r="B119" s="39" t="s">
        <v>484</v>
      </c>
      <c r="C119" s="39" t="s">
        <v>210</v>
      </c>
      <c r="D119" s="39" t="s">
        <v>111</v>
      </c>
      <c r="E119" s="39" t="s">
        <v>556</v>
      </c>
      <c r="F119" s="39" t="s">
        <v>464</v>
      </c>
      <c r="G119" s="39" t="s">
        <v>459</v>
      </c>
      <c r="H119" s="39" t="s">
        <v>557</v>
      </c>
    </row>
    <row r="120">
      <c r="A120" s="39" t="s">
        <v>541</v>
      </c>
      <c r="B120" s="39" t="s">
        <v>484</v>
      </c>
      <c r="C120" s="39" t="s">
        <v>210</v>
      </c>
      <c r="D120" s="39" t="s">
        <v>131</v>
      </c>
      <c r="E120" s="39" t="s">
        <v>548</v>
      </c>
      <c r="F120" s="39" t="s">
        <v>464</v>
      </c>
      <c r="G120" s="39" t="s">
        <v>462</v>
      </c>
      <c r="H120" s="39" t="s">
        <v>538</v>
      </c>
    </row>
    <row r="121">
      <c r="A121" s="39" t="s">
        <v>541</v>
      </c>
      <c r="B121" s="39" t="s">
        <v>484</v>
      </c>
      <c r="C121" s="39" t="s">
        <v>210</v>
      </c>
      <c r="D121" s="39" t="s">
        <v>89</v>
      </c>
      <c r="E121" s="39" t="s">
        <v>88</v>
      </c>
      <c r="F121" s="39" t="s">
        <v>464</v>
      </c>
      <c r="G121" s="39" t="s">
        <v>462</v>
      </c>
      <c r="H121" s="39" t="s">
        <v>535</v>
      </c>
    </row>
    <row r="122">
      <c r="A122" s="39" t="s">
        <v>541</v>
      </c>
      <c r="B122" s="39" t="s">
        <v>484</v>
      </c>
      <c r="C122" s="39" t="s">
        <v>210</v>
      </c>
      <c r="D122" s="39" t="s">
        <v>73</v>
      </c>
      <c r="E122" s="39" t="s">
        <v>558</v>
      </c>
      <c r="F122" s="39" t="s">
        <v>464</v>
      </c>
      <c r="G122" s="39" t="s">
        <v>459</v>
      </c>
      <c r="H122" s="39" t="s">
        <v>539</v>
      </c>
    </row>
    <row r="123">
      <c r="A123" s="39" t="s">
        <v>541</v>
      </c>
      <c r="B123" s="39" t="s">
        <v>484</v>
      </c>
      <c r="C123" s="39" t="s">
        <v>210</v>
      </c>
      <c r="D123" s="39" t="s">
        <v>211</v>
      </c>
      <c r="E123" s="39" t="s">
        <v>558</v>
      </c>
      <c r="F123" s="39" t="s">
        <v>464</v>
      </c>
      <c r="G123" s="39" t="s">
        <v>459</v>
      </c>
      <c r="H123" s="39" t="s">
        <v>542</v>
      </c>
    </row>
    <row r="124">
      <c r="A124" s="39" t="s">
        <v>541</v>
      </c>
      <c r="B124" s="39" t="s">
        <v>484</v>
      </c>
      <c r="C124" s="39" t="s">
        <v>256</v>
      </c>
      <c r="D124" s="39" t="s">
        <v>258</v>
      </c>
      <c r="E124" s="39" t="s">
        <v>559</v>
      </c>
      <c r="F124" s="39" t="s">
        <v>466</v>
      </c>
      <c r="G124" s="39" t="s">
        <v>462</v>
      </c>
      <c r="H124" s="39" t="s">
        <v>560</v>
      </c>
    </row>
    <row r="125">
      <c r="A125" s="39" t="s">
        <v>541</v>
      </c>
      <c r="B125" s="39" t="s">
        <v>484</v>
      </c>
      <c r="C125" s="39" t="s">
        <v>256</v>
      </c>
      <c r="D125" s="39" t="s">
        <v>258</v>
      </c>
      <c r="E125" s="39" t="s">
        <v>561</v>
      </c>
      <c r="F125" s="39" t="s">
        <v>466</v>
      </c>
      <c r="G125" s="39" t="s">
        <v>462</v>
      </c>
      <c r="H125" s="39" t="s">
        <v>560</v>
      </c>
    </row>
    <row r="126">
      <c r="A126" s="39" t="s">
        <v>541</v>
      </c>
      <c r="B126" s="39" t="s">
        <v>484</v>
      </c>
      <c r="C126" s="39" t="s">
        <v>256</v>
      </c>
      <c r="D126" s="39" t="s">
        <v>258</v>
      </c>
      <c r="E126" s="39" t="s">
        <v>562</v>
      </c>
      <c r="F126" s="39" t="s">
        <v>466</v>
      </c>
      <c r="G126" s="39" t="s">
        <v>462</v>
      </c>
      <c r="H126" s="39" t="s">
        <v>560</v>
      </c>
    </row>
    <row r="127">
      <c r="F127" s="49"/>
      <c r="G127" s="49"/>
    </row>
  </sheetData>
  <autoFilter ref="$A$1:$H$102"/>
  <dataValidations>
    <dataValidation type="list" allowBlank="1" showErrorMessage="1" sqref="G2:G127">
      <formula1>"high (&gt;50%),low (&lt;50%)"</formula1>
    </dataValidation>
    <dataValidation type="list" allowBlank="1" showErrorMessage="1" sqref="F2:F127">
      <formula1>"disease,bleaching,paling"</formula1>
    </dataValidation>
  </dataValidations>
  <drawing r:id="rId2"/>
  <legacyDrawing r:id="rId3"/>
</worksheet>
</file>