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lants" sheetId="1" r:id="rId4"/>
    <sheet state="visible" name="monitoring" sheetId="2" r:id="rId5"/>
  </sheets>
  <definedNames/>
  <calcPr/>
</workbook>
</file>

<file path=xl/sharedStrings.xml><?xml version="1.0" encoding="utf-8"?>
<sst xmlns="http://schemas.openxmlformats.org/spreadsheetml/2006/main" count="175" uniqueCount="53">
  <si>
    <t>date</t>
  </si>
  <si>
    <t>site</t>
  </si>
  <si>
    <t>lat</t>
  </si>
  <si>
    <t>long</t>
  </si>
  <si>
    <t>depth_m</t>
  </si>
  <si>
    <t>genotype</t>
  </si>
  <si>
    <t>outplant_id</t>
  </si>
  <si>
    <t>condition</t>
  </si>
  <si>
    <t>number</t>
  </si>
  <si>
    <t>method</t>
  </si>
  <si>
    <t>notes</t>
  </si>
  <si>
    <t>Ten Pound Bay</t>
  </si>
  <si>
    <t>ACER02</t>
  </si>
  <si>
    <t>ACER02.1</t>
  </si>
  <si>
    <t>healthy</t>
  </si>
  <si>
    <t>cement</t>
  </si>
  <si>
    <t>clusters</t>
  </si>
  <si>
    <t>York Island</t>
  </si>
  <si>
    <t>ACER04</t>
  </si>
  <si>
    <t>ACER04.1</t>
  </si>
  <si>
    <t>APAL02</t>
  </si>
  <si>
    <t>APAL07</t>
  </si>
  <si>
    <t>blems</t>
  </si>
  <si>
    <t>individuals</t>
  </si>
  <si>
    <t>APAL13</t>
  </si>
  <si>
    <t>APAL13.2</t>
  </si>
  <si>
    <t>APAL13.1</t>
  </si>
  <si>
    <t>cement &amp; epoxy</t>
  </si>
  <si>
    <t>individuals in thicket</t>
  </si>
  <si>
    <t>APAL14</t>
  </si>
  <si>
    <t>APAL14.1</t>
  </si>
  <si>
    <t>APAL14.2</t>
  </si>
  <si>
    <t>APAL19</t>
  </si>
  <si>
    <t>APAL21</t>
  </si>
  <si>
    <t>APAL22</t>
  </si>
  <si>
    <t>APAL22.1</t>
  </si>
  <si>
    <t>APAL23</t>
  </si>
  <si>
    <t>untagged - blems cut from otherwise healthy genotype</t>
  </si>
  <si>
    <t>APRO04</t>
  </si>
  <si>
    <t>APRO04.1</t>
  </si>
  <si>
    <t>APRO04.2</t>
  </si>
  <si>
    <t>APRO06</t>
  </si>
  <si>
    <t>APRO06.1</t>
  </si>
  <si>
    <t xml:space="preserve">York island </t>
  </si>
  <si>
    <t>APRO06.2</t>
  </si>
  <si>
    <t>id</t>
  </si>
  <si>
    <t>n_healthy</t>
  </si>
  <si>
    <t>n_stressed</t>
  </si>
  <si>
    <t>n_dead</t>
  </si>
  <si>
    <t>n_sum</t>
  </si>
  <si>
    <t>n_outplanted</t>
  </si>
  <si>
    <t>p_healthy</t>
  </si>
  <si>
    <t>p_survival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</si>
</sst>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44746.0</v>
      </c>
      <c r="B2" s="4" t="s">
        <v>11</v>
      </c>
      <c r="E2" s="4">
        <v>2.0</v>
      </c>
      <c r="F2" s="4" t="s">
        <v>12</v>
      </c>
      <c r="G2" s="4" t="s">
        <v>13</v>
      </c>
      <c r="H2" s="4" t="s">
        <v>14</v>
      </c>
      <c r="I2" s="4">
        <v>60.0</v>
      </c>
      <c r="J2" s="4" t="s">
        <v>15</v>
      </c>
      <c r="K2" s="4" t="s">
        <v>16</v>
      </c>
    </row>
    <row r="3">
      <c r="A3" s="3">
        <v>44745.0</v>
      </c>
      <c r="B3" s="4" t="s">
        <v>17</v>
      </c>
      <c r="E3" s="4">
        <v>1.5</v>
      </c>
      <c r="F3" s="4" t="s">
        <v>18</v>
      </c>
      <c r="G3" s="4" t="s">
        <v>19</v>
      </c>
      <c r="H3" s="4" t="s">
        <v>14</v>
      </c>
      <c r="I3" s="4">
        <v>30.0</v>
      </c>
      <c r="J3" s="4" t="s">
        <v>15</v>
      </c>
      <c r="K3" s="4" t="s">
        <v>16</v>
      </c>
    </row>
    <row r="4">
      <c r="A4" s="3">
        <v>44745.0</v>
      </c>
      <c r="B4" s="4" t="s">
        <v>17</v>
      </c>
      <c r="E4" s="4">
        <v>1.0</v>
      </c>
      <c r="F4" s="4" t="s">
        <v>20</v>
      </c>
      <c r="G4" s="4" t="s">
        <v>20</v>
      </c>
      <c r="H4" s="4" t="s">
        <v>14</v>
      </c>
      <c r="I4" s="4">
        <v>12.0</v>
      </c>
      <c r="J4" s="4" t="s">
        <v>15</v>
      </c>
      <c r="K4" s="4" t="s">
        <v>16</v>
      </c>
    </row>
    <row r="5">
      <c r="A5" s="3">
        <v>44745.0</v>
      </c>
      <c r="B5" s="4" t="s">
        <v>17</v>
      </c>
      <c r="E5" s="4">
        <v>1.0</v>
      </c>
      <c r="F5" s="4" t="s">
        <v>21</v>
      </c>
      <c r="G5" s="4" t="s">
        <v>21</v>
      </c>
      <c r="H5" s="4" t="s">
        <v>22</v>
      </c>
      <c r="I5" s="4">
        <v>11.0</v>
      </c>
      <c r="J5" s="4" t="s">
        <v>15</v>
      </c>
      <c r="K5" s="4" t="s">
        <v>23</v>
      </c>
    </row>
    <row r="6">
      <c r="A6" s="3">
        <v>44747.0</v>
      </c>
      <c r="B6" s="4" t="s">
        <v>17</v>
      </c>
      <c r="E6" s="4"/>
      <c r="F6" s="4" t="s">
        <v>24</v>
      </c>
      <c r="G6" s="4" t="s">
        <v>25</v>
      </c>
      <c r="H6" s="4" t="s">
        <v>14</v>
      </c>
      <c r="I6" s="4">
        <v>25.0</v>
      </c>
      <c r="J6" s="4" t="s">
        <v>15</v>
      </c>
      <c r="K6" s="4" t="s">
        <v>23</v>
      </c>
    </row>
    <row r="7">
      <c r="A7" s="3">
        <v>44746.0</v>
      </c>
      <c r="B7" s="4" t="s">
        <v>11</v>
      </c>
      <c r="E7" s="4">
        <v>1.0</v>
      </c>
      <c r="F7" s="4" t="s">
        <v>24</v>
      </c>
      <c r="G7" s="4" t="s">
        <v>26</v>
      </c>
      <c r="H7" s="4" t="s">
        <v>14</v>
      </c>
      <c r="I7" s="4">
        <v>25.0</v>
      </c>
      <c r="J7" s="4" t="s">
        <v>27</v>
      </c>
      <c r="K7" s="4" t="s">
        <v>28</v>
      </c>
    </row>
    <row r="8">
      <c r="A8" s="3">
        <v>44746.0</v>
      </c>
      <c r="B8" s="4" t="s">
        <v>11</v>
      </c>
      <c r="E8" s="4">
        <v>1.0</v>
      </c>
      <c r="F8" s="4" t="s">
        <v>29</v>
      </c>
      <c r="G8" s="4" t="s">
        <v>30</v>
      </c>
      <c r="H8" s="4" t="s">
        <v>14</v>
      </c>
      <c r="I8" s="4">
        <v>25.0</v>
      </c>
      <c r="J8" s="4" t="s">
        <v>15</v>
      </c>
      <c r="K8" s="4" t="s">
        <v>28</v>
      </c>
    </row>
    <row r="9">
      <c r="A9" s="3">
        <v>44747.0</v>
      </c>
      <c r="B9" s="4" t="s">
        <v>17</v>
      </c>
      <c r="E9" s="4">
        <v>1.0</v>
      </c>
      <c r="F9" s="4" t="s">
        <v>29</v>
      </c>
      <c r="G9" s="4" t="s">
        <v>31</v>
      </c>
      <c r="H9" s="4" t="s">
        <v>14</v>
      </c>
      <c r="I9" s="4">
        <v>25.0</v>
      </c>
      <c r="J9" s="4" t="s">
        <v>15</v>
      </c>
      <c r="K9" s="4" t="s">
        <v>23</v>
      </c>
    </row>
    <row r="10">
      <c r="A10" s="3">
        <v>44745.0</v>
      </c>
      <c r="B10" s="4" t="s">
        <v>17</v>
      </c>
      <c r="E10" s="4">
        <v>1.0</v>
      </c>
      <c r="F10" s="4" t="s">
        <v>32</v>
      </c>
      <c r="G10" s="4" t="s">
        <v>32</v>
      </c>
      <c r="H10" s="4" t="s">
        <v>22</v>
      </c>
      <c r="I10" s="4">
        <v>5.0</v>
      </c>
      <c r="J10" s="4" t="s">
        <v>15</v>
      </c>
      <c r="K10" s="4" t="s">
        <v>23</v>
      </c>
    </row>
    <row r="11">
      <c r="A11" s="3">
        <v>44745.0</v>
      </c>
      <c r="B11" s="4" t="s">
        <v>17</v>
      </c>
      <c r="E11" s="4">
        <v>1.0</v>
      </c>
      <c r="F11" s="4" t="s">
        <v>33</v>
      </c>
      <c r="G11" s="4" t="s">
        <v>33</v>
      </c>
      <c r="H11" s="4" t="s">
        <v>22</v>
      </c>
      <c r="I11" s="4">
        <v>16.0</v>
      </c>
      <c r="J11" s="4" t="s">
        <v>15</v>
      </c>
      <c r="K11" s="4" t="s">
        <v>23</v>
      </c>
    </row>
    <row r="12">
      <c r="A12" s="3">
        <v>44745.0</v>
      </c>
      <c r="B12" s="4" t="s">
        <v>17</v>
      </c>
      <c r="E12" s="4">
        <v>1.0</v>
      </c>
      <c r="F12" s="4" t="s">
        <v>34</v>
      </c>
      <c r="G12" s="4" t="s">
        <v>35</v>
      </c>
      <c r="H12" s="4" t="s">
        <v>22</v>
      </c>
      <c r="I12" s="4">
        <v>9.0</v>
      </c>
      <c r="J12" s="4" t="s">
        <v>15</v>
      </c>
      <c r="K12" s="4" t="s">
        <v>23</v>
      </c>
    </row>
    <row r="13">
      <c r="A13" s="3">
        <v>44745.0</v>
      </c>
      <c r="B13" s="4" t="s">
        <v>17</v>
      </c>
      <c r="E13" s="4">
        <v>1.0</v>
      </c>
      <c r="F13" s="4" t="s">
        <v>36</v>
      </c>
      <c r="G13" s="4" t="s">
        <v>36</v>
      </c>
      <c r="H13" s="4" t="s">
        <v>22</v>
      </c>
      <c r="I13" s="4">
        <v>2.0</v>
      </c>
      <c r="J13" s="4" t="s">
        <v>15</v>
      </c>
      <c r="K13" s="4" t="s">
        <v>37</v>
      </c>
    </row>
    <row r="14">
      <c r="A14" s="3">
        <v>44746.0</v>
      </c>
      <c r="B14" s="4" t="s">
        <v>11</v>
      </c>
      <c r="E14" s="4">
        <v>1.5</v>
      </c>
      <c r="F14" s="4" t="s">
        <v>38</v>
      </c>
      <c r="G14" s="4" t="s">
        <v>39</v>
      </c>
      <c r="H14" s="4" t="s">
        <v>14</v>
      </c>
      <c r="I14" s="4">
        <v>80.0</v>
      </c>
      <c r="J14" s="4" t="s">
        <v>15</v>
      </c>
      <c r="K14" s="4" t="s">
        <v>16</v>
      </c>
    </row>
    <row r="15">
      <c r="A15" s="3">
        <v>44747.0</v>
      </c>
      <c r="B15" s="4" t="s">
        <v>17</v>
      </c>
      <c r="E15" s="4">
        <v>1.0</v>
      </c>
      <c r="F15" s="4" t="s">
        <v>38</v>
      </c>
      <c r="G15" s="4" t="s">
        <v>40</v>
      </c>
      <c r="H15" s="4" t="s">
        <v>14</v>
      </c>
      <c r="I15" s="4">
        <v>28.0</v>
      </c>
      <c r="J15" s="4" t="s">
        <v>15</v>
      </c>
      <c r="K15" s="4" t="s">
        <v>23</v>
      </c>
    </row>
    <row r="16">
      <c r="A16" s="3">
        <v>44745.0</v>
      </c>
      <c r="B16" s="4" t="s">
        <v>17</v>
      </c>
      <c r="E16" s="4">
        <v>1.5</v>
      </c>
      <c r="F16" s="4" t="s">
        <v>41</v>
      </c>
      <c r="G16" s="4" t="s">
        <v>42</v>
      </c>
      <c r="H16" s="4" t="s">
        <v>14</v>
      </c>
      <c r="I16" s="4">
        <v>27.0</v>
      </c>
      <c r="J16" s="4" t="s">
        <v>15</v>
      </c>
      <c r="K16" s="4" t="s">
        <v>16</v>
      </c>
    </row>
    <row r="17">
      <c r="A17" s="3">
        <v>44747.0</v>
      </c>
      <c r="B17" s="4" t="s">
        <v>43</v>
      </c>
      <c r="E17" s="4">
        <v>1.5</v>
      </c>
      <c r="F17" s="4" t="s">
        <v>41</v>
      </c>
      <c r="G17" s="4" t="s">
        <v>44</v>
      </c>
      <c r="H17" s="4" t="s">
        <v>14</v>
      </c>
      <c r="I17" s="4">
        <v>28.0</v>
      </c>
      <c r="J17" s="4" t="s">
        <v>15</v>
      </c>
      <c r="K17" s="4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>
        <v>44753.0</v>
      </c>
      <c r="B2" s="4" t="s">
        <v>17</v>
      </c>
      <c r="C2" s="4" t="s">
        <v>19</v>
      </c>
      <c r="D2" s="4">
        <v>28.0</v>
      </c>
      <c r="E2" s="4">
        <v>2.0</v>
      </c>
      <c r="F2" s="4">
        <v>0.0</v>
      </c>
      <c r="G2" s="5">
        <f t="shared" ref="G2:G25" si="1">SUM(D2:F2)</f>
        <v>30</v>
      </c>
      <c r="H2" s="5">
        <f>VLOOKUP(C2,outplants!G$2:I$23,3,FALSE)</f>
        <v>30</v>
      </c>
      <c r="I2" s="5">
        <f t="shared" ref="I2:I30" si="2">D2/$H2*100</f>
        <v>93.33333333</v>
      </c>
      <c r="J2" s="5">
        <f t="shared" ref="J2:J30" si="3">sum(D2:E2)/H2</f>
        <v>1</v>
      </c>
    </row>
    <row r="3">
      <c r="A3" s="3">
        <v>44753.0</v>
      </c>
      <c r="B3" s="4" t="s">
        <v>17</v>
      </c>
      <c r="C3" s="4" t="s">
        <v>20</v>
      </c>
      <c r="D3" s="4">
        <v>0.0</v>
      </c>
      <c r="E3" s="4">
        <v>11.0</v>
      </c>
      <c r="F3" s="4">
        <v>1.0</v>
      </c>
      <c r="G3" s="5">
        <f t="shared" si="1"/>
        <v>12</v>
      </c>
      <c r="H3" s="5">
        <f>VLOOKUP(C3,outplants!G$2:I$23,3,FALSE)</f>
        <v>12</v>
      </c>
      <c r="I3" s="5">
        <f t="shared" si="2"/>
        <v>0</v>
      </c>
      <c r="J3" s="5">
        <f t="shared" si="3"/>
        <v>0.9166666667</v>
      </c>
    </row>
    <row r="4">
      <c r="A4" s="3">
        <v>44753.0</v>
      </c>
      <c r="B4" s="4" t="s">
        <v>17</v>
      </c>
      <c r="C4" s="4" t="s">
        <v>21</v>
      </c>
      <c r="D4" s="4">
        <v>0.0</v>
      </c>
      <c r="E4" s="4">
        <v>10.0</v>
      </c>
      <c r="F4" s="4">
        <v>1.0</v>
      </c>
      <c r="G4" s="5">
        <f t="shared" si="1"/>
        <v>11</v>
      </c>
      <c r="H4" s="5">
        <f>VLOOKUP(C4,outplants!G$2:I$23,3,FALSE)</f>
        <v>11</v>
      </c>
      <c r="I4" s="5">
        <f t="shared" si="2"/>
        <v>0</v>
      </c>
      <c r="J4" s="5">
        <f t="shared" si="3"/>
        <v>0.9090909091</v>
      </c>
    </row>
    <row r="5">
      <c r="A5" s="3">
        <v>44753.0</v>
      </c>
      <c r="B5" s="4" t="s">
        <v>11</v>
      </c>
      <c r="C5" s="4" t="s">
        <v>26</v>
      </c>
      <c r="D5" s="4">
        <v>0.0</v>
      </c>
      <c r="E5" s="4">
        <v>14.0</v>
      </c>
      <c r="F5" s="4">
        <v>13.0</v>
      </c>
      <c r="G5" s="5">
        <f t="shared" si="1"/>
        <v>27</v>
      </c>
      <c r="H5" s="5">
        <f>VLOOKUP(C5,outplants!G$2:I$23,3,FALSE)</f>
        <v>25</v>
      </c>
      <c r="I5" s="5">
        <f t="shared" si="2"/>
        <v>0</v>
      </c>
      <c r="J5" s="5">
        <f t="shared" si="3"/>
        <v>0.56</v>
      </c>
    </row>
    <row r="6">
      <c r="A6" s="3">
        <v>44753.0</v>
      </c>
      <c r="B6" s="4" t="s">
        <v>17</v>
      </c>
      <c r="C6" s="4" t="s">
        <v>25</v>
      </c>
      <c r="D6" s="4">
        <v>0.0</v>
      </c>
      <c r="E6" s="4">
        <v>11.0</v>
      </c>
      <c r="F6" s="4">
        <v>14.0</v>
      </c>
      <c r="G6" s="5">
        <f t="shared" si="1"/>
        <v>25</v>
      </c>
      <c r="H6" s="5">
        <f>VLOOKUP(C6,outplants!G$2:I$23,3,FALSE)</f>
        <v>25</v>
      </c>
      <c r="I6" s="5">
        <f t="shared" si="2"/>
        <v>0</v>
      </c>
      <c r="J6" s="5">
        <f t="shared" si="3"/>
        <v>0.44</v>
      </c>
    </row>
    <row r="7">
      <c r="A7" s="3">
        <v>44753.0</v>
      </c>
      <c r="B7" s="4" t="s">
        <v>11</v>
      </c>
      <c r="C7" s="4" t="s">
        <v>30</v>
      </c>
      <c r="D7" s="4">
        <v>5.0</v>
      </c>
      <c r="E7" s="4">
        <v>14.0</v>
      </c>
      <c r="F7" s="4">
        <v>7.0</v>
      </c>
      <c r="G7" s="5">
        <f t="shared" si="1"/>
        <v>26</v>
      </c>
      <c r="H7" s="5">
        <f>VLOOKUP(C7,outplants!G$2:I$23,3,FALSE)</f>
        <v>25</v>
      </c>
      <c r="I7" s="5">
        <f t="shared" si="2"/>
        <v>20</v>
      </c>
      <c r="J7" s="5">
        <f t="shared" si="3"/>
        <v>0.76</v>
      </c>
    </row>
    <row r="8">
      <c r="A8" s="3">
        <v>44753.0</v>
      </c>
      <c r="B8" s="4" t="s">
        <v>17</v>
      </c>
      <c r="C8" s="4" t="s">
        <v>31</v>
      </c>
      <c r="D8" s="4">
        <v>15.0</v>
      </c>
      <c r="E8" s="4">
        <v>8.0</v>
      </c>
      <c r="F8" s="4">
        <v>2.0</v>
      </c>
      <c r="G8" s="5">
        <f t="shared" si="1"/>
        <v>25</v>
      </c>
      <c r="H8" s="5">
        <f>VLOOKUP(C8,outplants!G$2:I$23,3,FALSE)</f>
        <v>25</v>
      </c>
      <c r="I8" s="5">
        <f t="shared" si="2"/>
        <v>60</v>
      </c>
      <c r="J8" s="5">
        <f t="shared" si="3"/>
        <v>0.92</v>
      </c>
    </row>
    <row r="9">
      <c r="A9" s="3">
        <v>44753.0</v>
      </c>
      <c r="B9" s="4" t="s">
        <v>17</v>
      </c>
      <c r="C9" s="4" t="s">
        <v>32</v>
      </c>
      <c r="D9" s="4">
        <v>1.0</v>
      </c>
      <c r="E9" s="4">
        <v>4.0</v>
      </c>
      <c r="F9" s="4">
        <v>0.0</v>
      </c>
      <c r="G9" s="5">
        <f t="shared" si="1"/>
        <v>5</v>
      </c>
      <c r="H9" s="5">
        <f>VLOOKUP(C9,outplants!G$2:I$23,3,FALSE)</f>
        <v>5</v>
      </c>
      <c r="I9" s="5">
        <f t="shared" si="2"/>
        <v>20</v>
      </c>
      <c r="J9" s="5">
        <f t="shared" si="3"/>
        <v>1</v>
      </c>
    </row>
    <row r="10">
      <c r="A10" s="3">
        <v>44753.0</v>
      </c>
      <c r="B10" s="4" t="s">
        <v>17</v>
      </c>
      <c r="C10" s="4" t="s">
        <v>33</v>
      </c>
      <c r="D10" s="4">
        <v>0.0</v>
      </c>
      <c r="E10" s="4">
        <v>16.0</v>
      </c>
      <c r="F10" s="4">
        <v>0.0</v>
      </c>
      <c r="G10" s="5">
        <f t="shared" si="1"/>
        <v>16</v>
      </c>
      <c r="H10" s="5">
        <f>VLOOKUP(C10,outplants!G$2:I$23,3,FALSE)</f>
        <v>16</v>
      </c>
      <c r="I10" s="5">
        <f t="shared" si="2"/>
        <v>0</v>
      </c>
      <c r="J10" s="5">
        <f t="shared" si="3"/>
        <v>1</v>
      </c>
    </row>
    <row r="11">
      <c r="A11" s="3">
        <v>44753.0</v>
      </c>
      <c r="B11" s="4" t="s">
        <v>17</v>
      </c>
      <c r="C11" s="4" t="s">
        <v>35</v>
      </c>
      <c r="D11" s="4">
        <v>0.0</v>
      </c>
      <c r="E11" s="4">
        <v>8.0</v>
      </c>
      <c r="F11" s="4">
        <v>1.0</v>
      </c>
      <c r="G11" s="5">
        <f t="shared" si="1"/>
        <v>9</v>
      </c>
      <c r="H11" s="5">
        <f>VLOOKUP(C11,outplants!G$2:I$23,3,FALSE)</f>
        <v>9</v>
      </c>
      <c r="I11" s="5">
        <f t="shared" si="2"/>
        <v>0</v>
      </c>
      <c r="J11" s="5">
        <f t="shared" si="3"/>
        <v>0.8888888889</v>
      </c>
    </row>
    <row r="12">
      <c r="A12" s="3">
        <v>44753.0</v>
      </c>
      <c r="B12" s="4" t="s">
        <v>17</v>
      </c>
      <c r="C12" s="4" t="s">
        <v>40</v>
      </c>
      <c r="D12" s="4">
        <v>10.0</v>
      </c>
      <c r="E12" s="4">
        <v>12.0</v>
      </c>
      <c r="F12" s="4">
        <v>6.0</v>
      </c>
      <c r="G12" s="5">
        <f t="shared" si="1"/>
        <v>28</v>
      </c>
      <c r="H12" s="5">
        <f>VLOOKUP(C12,outplants!G$2:I$23,3,FALSE)</f>
        <v>28</v>
      </c>
      <c r="I12" s="5">
        <f t="shared" si="2"/>
        <v>35.71428571</v>
      </c>
      <c r="J12" s="5">
        <f t="shared" si="3"/>
        <v>0.7857142857</v>
      </c>
    </row>
    <row r="13">
      <c r="A13" s="3">
        <v>44753.0</v>
      </c>
      <c r="B13" s="4" t="s">
        <v>17</v>
      </c>
      <c r="C13" s="4" t="s">
        <v>42</v>
      </c>
      <c r="D13" s="4">
        <v>5.0</v>
      </c>
      <c r="E13" s="4">
        <v>16.0</v>
      </c>
      <c r="F13" s="4">
        <v>6.0</v>
      </c>
      <c r="G13" s="5">
        <f t="shared" si="1"/>
        <v>27</v>
      </c>
      <c r="H13" s="5">
        <f>VLOOKUP(C13,outplants!G$2:I$23,3,FALSE)</f>
        <v>27</v>
      </c>
      <c r="I13" s="5">
        <f t="shared" si="2"/>
        <v>18.51851852</v>
      </c>
      <c r="J13" s="5">
        <f t="shared" si="3"/>
        <v>0.7777777778</v>
      </c>
    </row>
    <row r="14">
      <c r="A14" s="3">
        <v>44753.0</v>
      </c>
      <c r="B14" s="4" t="s">
        <v>17</v>
      </c>
      <c r="C14" s="4" t="s">
        <v>44</v>
      </c>
      <c r="D14" s="4">
        <v>9.0</v>
      </c>
      <c r="E14" s="4">
        <v>6.0</v>
      </c>
      <c r="F14" s="4">
        <v>13.0</v>
      </c>
      <c r="G14" s="5">
        <f t="shared" si="1"/>
        <v>28</v>
      </c>
      <c r="H14" s="5">
        <f>VLOOKUP(C14,outplants!G$2:I$23,3,FALSE)</f>
        <v>28</v>
      </c>
      <c r="I14" s="5">
        <f t="shared" si="2"/>
        <v>32.14285714</v>
      </c>
      <c r="J14" s="5">
        <f t="shared" si="3"/>
        <v>0.5357142857</v>
      </c>
    </row>
    <row r="15">
      <c r="A15" s="3">
        <v>44809.0</v>
      </c>
      <c r="B15" s="4" t="s">
        <v>11</v>
      </c>
      <c r="C15" s="4" t="s">
        <v>13</v>
      </c>
      <c r="D15" s="4">
        <v>34.0</v>
      </c>
      <c r="E15" s="4">
        <v>0.0</v>
      </c>
      <c r="F15" s="4">
        <v>26.0</v>
      </c>
      <c r="G15" s="5">
        <f t="shared" si="1"/>
        <v>60</v>
      </c>
      <c r="H15" s="5">
        <f>VLOOKUP(C15,outplants!G$2:I$23,3,FALSE)</f>
        <v>60</v>
      </c>
      <c r="I15" s="5">
        <f t="shared" si="2"/>
        <v>56.66666667</v>
      </c>
      <c r="J15" s="5">
        <f t="shared" si="3"/>
        <v>0.5666666667</v>
      </c>
    </row>
    <row r="16">
      <c r="A16" s="3">
        <v>44809.0</v>
      </c>
      <c r="B16" s="4" t="s">
        <v>17</v>
      </c>
      <c r="C16" s="4" t="s">
        <v>19</v>
      </c>
      <c r="D16" s="4">
        <v>30.0</v>
      </c>
      <c r="E16" s="4">
        <v>0.0</v>
      </c>
      <c r="F16" s="4">
        <v>0.0</v>
      </c>
      <c r="G16" s="5">
        <f t="shared" si="1"/>
        <v>30</v>
      </c>
      <c r="H16" s="5">
        <f>VLOOKUP(C16,outplants!G$2:I$23,3,FALSE)</f>
        <v>30</v>
      </c>
      <c r="I16" s="5">
        <f t="shared" si="2"/>
        <v>100</v>
      </c>
      <c r="J16" s="5">
        <f t="shared" si="3"/>
        <v>1</v>
      </c>
    </row>
    <row r="17">
      <c r="A17" s="3">
        <v>44809.0</v>
      </c>
      <c r="B17" s="4" t="s">
        <v>17</v>
      </c>
      <c r="C17" s="4" t="s">
        <v>20</v>
      </c>
      <c r="D17" s="4">
        <v>0.0</v>
      </c>
      <c r="E17" s="4">
        <v>12.0</v>
      </c>
      <c r="F17" s="4">
        <v>0.0</v>
      </c>
      <c r="G17" s="5">
        <f t="shared" si="1"/>
        <v>12</v>
      </c>
      <c r="H17" s="5">
        <f>VLOOKUP(C17,outplants!G$2:I$23,3,FALSE)</f>
        <v>12</v>
      </c>
      <c r="I17" s="5">
        <f t="shared" si="2"/>
        <v>0</v>
      </c>
      <c r="J17" s="5">
        <f t="shared" si="3"/>
        <v>1</v>
      </c>
    </row>
    <row r="18">
      <c r="A18" s="3">
        <v>44809.0</v>
      </c>
      <c r="B18" s="4" t="s">
        <v>17</v>
      </c>
      <c r="C18" s="4" t="s">
        <v>21</v>
      </c>
      <c r="D18" s="4">
        <v>1.0</v>
      </c>
      <c r="E18" s="4">
        <v>8.0</v>
      </c>
      <c r="F18" s="4">
        <v>2.0</v>
      </c>
      <c r="G18" s="5">
        <f t="shared" si="1"/>
        <v>11</v>
      </c>
      <c r="H18" s="5">
        <f>VLOOKUP(C18,outplants!G$2:I$23,3,FALSE)</f>
        <v>11</v>
      </c>
      <c r="I18" s="5">
        <f t="shared" si="2"/>
        <v>9.090909091</v>
      </c>
      <c r="J18" s="5">
        <f t="shared" si="3"/>
        <v>0.8181818182</v>
      </c>
    </row>
    <row r="19">
      <c r="A19" s="3">
        <v>44809.0</v>
      </c>
      <c r="B19" s="4" t="s">
        <v>11</v>
      </c>
      <c r="C19" s="4" t="s">
        <v>26</v>
      </c>
      <c r="D19" s="4">
        <v>6.0</v>
      </c>
      <c r="E19" s="4">
        <v>2.0</v>
      </c>
      <c r="F19" s="4">
        <v>17.0</v>
      </c>
      <c r="G19" s="5">
        <f t="shared" si="1"/>
        <v>25</v>
      </c>
      <c r="H19" s="5">
        <f>VLOOKUP(C19,outplants!G$2:I$23,3,FALSE)</f>
        <v>25</v>
      </c>
      <c r="I19" s="5">
        <f t="shared" si="2"/>
        <v>24</v>
      </c>
      <c r="J19" s="5">
        <f t="shared" si="3"/>
        <v>0.32</v>
      </c>
    </row>
    <row r="20">
      <c r="A20" s="3">
        <v>44809.0</v>
      </c>
      <c r="B20" s="4" t="s">
        <v>17</v>
      </c>
      <c r="C20" s="4" t="s">
        <v>25</v>
      </c>
      <c r="D20" s="4">
        <v>10.0</v>
      </c>
      <c r="E20" s="4">
        <v>1.0</v>
      </c>
      <c r="F20" s="4">
        <v>14.0</v>
      </c>
      <c r="G20" s="5">
        <f t="shared" si="1"/>
        <v>25</v>
      </c>
      <c r="H20" s="5">
        <f>VLOOKUP(C20,outplants!G$2:I$23,3,FALSE)</f>
        <v>25</v>
      </c>
      <c r="I20" s="5">
        <f t="shared" si="2"/>
        <v>40</v>
      </c>
      <c r="J20" s="5">
        <f t="shared" si="3"/>
        <v>0.44</v>
      </c>
    </row>
    <row r="21">
      <c r="A21" s="3">
        <v>44809.0</v>
      </c>
      <c r="B21" s="4" t="s">
        <v>11</v>
      </c>
      <c r="C21" s="4" t="s">
        <v>30</v>
      </c>
      <c r="D21" s="4">
        <v>20.0</v>
      </c>
      <c r="E21" s="4">
        <v>0.0</v>
      </c>
      <c r="F21" s="4">
        <v>5.0</v>
      </c>
      <c r="G21" s="5">
        <f t="shared" si="1"/>
        <v>25</v>
      </c>
      <c r="H21" s="5">
        <f>VLOOKUP(C21,outplants!G$2:I$23,3,FALSE)</f>
        <v>25</v>
      </c>
      <c r="I21" s="5">
        <f t="shared" si="2"/>
        <v>80</v>
      </c>
      <c r="J21" s="5">
        <f t="shared" si="3"/>
        <v>0.8</v>
      </c>
    </row>
    <row r="22">
      <c r="A22" s="3">
        <v>44809.0</v>
      </c>
      <c r="B22" s="4" t="s">
        <v>17</v>
      </c>
      <c r="C22" s="4" t="s">
        <v>31</v>
      </c>
      <c r="D22" s="4">
        <v>20.0</v>
      </c>
      <c r="E22" s="4">
        <v>0.0</v>
      </c>
      <c r="F22" s="4">
        <v>5.0</v>
      </c>
      <c r="G22" s="5">
        <f t="shared" si="1"/>
        <v>25</v>
      </c>
      <c r="H22" s="5">
        <f>VLOOKUP(C22,outplants!G$2:I$23,3,FALSE)</f>
        <v>25</v>
      </c>
      <c r="I22" s="5">
        <f t="shared" si="2"/>
        <v>80</v>
      </c>
      <c r="J22" s="5">
        <f t="shared" si="3"/>
        <v>0.8</v>
      </c>
    </row>
    <row r="23">
      <c r="A23" s="3">
        <v>44809.0</v>
      </c>
      <c r="B23" s="4" t="s">
        <v>17</v>
      </c>
      <c r="C23" s="4" t="s">
        <v>32</v>
      </c>
      <c r="D23" s="4">
        <v>3.0</v>
      </c>
      <c r="E23" s="4">
        <v>0.0</v>
      </c>
      <c r="F23" s="4">
        <v>2.0</v>
      </c>
      <c r="G23" s="5">
        <f t="shared" si="1"/>
        <v>5</v>
      </c>
      <c r="H23" s="5">
        <f>VLOOKUP(C23,outplants!G$2:I$23,3,FALSE)</f>
        <v>5</v>
      </c>
      <c r="I23" s="5">
        <f t="shared" si="2"/>
        <v>60</v>
      </c>
      <c r="J23" s="5">
        <f t="shared" si="3"/>
        <v>0.6</v>
      </c>
    </row>
    <row r="24">
      <c r="A24" s="3">
        <v>44809.0</v>
      </c>
      <c r="B24" s="4" t="s">
        <v>17</v>
      </c>
      <c r="C24" s="4" t="s">
        <v>33</v>
      </c>
      <c r="D24" s="4">
        <v>12.0</v>
      </c>
      <c r="E24" s="4">
        <v>1.0</v>
      </c>
      <c r="F24" s="4">
        <v>3.0</v>
      </c>
      <c r="G24" s="5">
        <f t="shared" si="1"/>
        <v>16</v>
      </c>
      <c r="H24" s="5">
        <f>VLOOKUP(C24,outplants!G$2:I$23,3,FALSE)</f>
        <v>16</v>
      </c>
      <c r="I24" s="5">
        <f t="shared" si="2"/>
        <v>75</v>
      </c>
      <c r="J24" s="5">
        <f t="shared" si="3"/>
        <v>0.8125</v>
      </c>
    </row>
    <row r="25">
      <c r="A25" s="3">
        <v>44809.0</v>
      </c>
      <c r="B25" s="4" t="s">
        <v>17</v>
      </c>
      <c r="C25" s="4" t="s">
        <v>35</v>
      </c>
      <c r="D25" s="4">
        <v>4.0</v>
      </c>
      <c r="E25" s="4">
        <v>3.0</v>
      </c>
      <c r="F25" s="4">
        <v>2.0</v>
      </c>
      <c r="G25" s="5">
        <f t="shared" si="1"/>
        <v>9</v>
      </c>
      <c r="H25" s="5">
        <f>VLOOKUP(C25,outplants!G$2:I$23,3,FALSE)</f>
        <v>9</v>
      </c>
      <c r="I25" s="5">
        <f t="shared" si="2"/>
        <v>44.44444444</v>
      </c>
      <c r="J25" s="5">
        <f t="shared" si="3"/>
        <v>0.7777777778</v>
      </c>
    </row>
    <row r="26">
      <c r="A26" s="3">
        <v>44809.0</v>
      </c>
      <c r="B26" s="4" t="s">
        <v>17</v>
      </c>
      <c r="C26" s="4" t="s">
        <v>36</v>
      </c>
      <c r="D26" s="4">
        <v>2.0</v>
      </c>
      <c r="E26" s="4">
        <v>0.0</v>
      </c>
      <c r="F26" s="4">
        <v>0.0</v>
      </c>
      <c r="G26" s="4">
        <v>2.0</v>
      </c>
      <c r="H26" s="5">
        <f>VLOOKUP(C26,outplants!G$2:I$23,3,FALSE)</f>
        <v>2</v>
      </c>
      <c r="I26" s="5">
        <f t="shared" si="2"/>
        <v>100</v>
      </c>
      <c r="J26" s="5">
        <f t="shared" si="3"/>
        <v>1</v>
      </c>
    </row>
    <row r="27">
      <c r="A27" s="3">
        <v>44809.0</v>
      </c>
      <c r="B27" s="4" t="s">
        <v>11</v>
      </c>
      <c r="C27" s="4" t="s">
        <v>39</v>
      </c>
      <c r="D27" s="4">
        <v>67.0</v>
      </c>
      <c r="E27" s="4">
        <v>0.0</v>
      </c>
      <c r="F27" s="4">
        <v>13.0</v>
      </c>
      <c r="G27" s="5">
        <f t="shared" ref="G27:G30" si="4">SUM(D27:F27)</f>
        <v>80</v>
      </c>
      <c r="H27" s="5">
        <f>VLOOKUP(C27,outplants!G$2:I$23,3,FALSE)</f>
        <v>80</v>
      </c>
      <c r="I27" s="5">
        <f t="shared" si="2"/>
        <v>83.75</v>
      </c>
      <c r="J27" s="5">
        <f t="shared" si="3"/>
        <v>0.8375</v>
      </c>
    </row>
    <row r="28">
      <c r="A28" s="3">
        <v>44809.0</v>
      </c>
      <c r="B28" s="4" t="s">
        <v>17</v>
      </c>
      <c r="C28" s="4" t="s">
        <v>40</v>
      </c>
      <c r="D28" s="4">
        <v>19.0</v>
      </c>
      <c r="E28" s="4">
        <v>0.0</v>
      </c>
      <c r="F28" s="4">
        <v>7.0</v>
      </c>
      <c r="G28" s="5">
        <f t="shared" si="4"/>
        <v>26</v>
      </c>
      <c r="H28" s="5">
        <f>VLOOKUP(C28,outplants!G$2:I$23,3,FALSE)</f>
        <v>28</v>
      </c>
      <c r="I28" s="5">
        <f t="shared" si="2"/>
        <v>67.85714286</v>
      </c>
      <c r="J28" s="5">
        <f t="shared" si="3"/>
        <v>0.6785714286</v>
      </c>
    </row>
    <row r="29">
      <c r="A29" s="3">
        <v>44809.0</v>
      </c>
      <c r="B29" s="4" t="s">
        <v>17</v>
      </c>
      <c r="C29" s="4" t="s">
        <v>42</v>
      </c>
      <c r="D29" s="4">
        <v>19.0</v>
      </c>
      <c r="E29" s="4">
        <v>0.0</v>
      </c>
      <c r="F29" s="4">
        <v>8.0</v>
      </c>
      <c r="G29" s="5">
        <f t="shared" si="4"/>
        <v>27</v>
      </c>
      <c r="H29" s="5">
        <f>VLOOKUP(C29,outplants!G$2:I$23,3,FALSE)</f>
        <v>27</v>
      </c>
      <c r="I29" s="5">
        <f t="shared" si="2"/>
        <v>70.37037037</v>
      </c>
      <c r="J29" s="5">
        <f t="shared" si="3"/>
        <v>0.7037037037</v>
      </c>
    </row>
    <row r="30">
      <c r="A30" s="3">
        <v>44809.0</v>
      </c>
      <c r="B30" s="4" t="s">
        <v>17</v>
      </c>
      <c r="C30" s="4" t="s">
        <v>44</v>
      </c>
      <c r="D30" s="4">
        <v>15.0</v>
      </c>
      <c r="E30" s="4">
        <v>0.0</v>
      </c>
      <c r="F30" s="4">
        <v>13.0</v>
      </c>
      <c r="G30" s="5">
        <f t="shared" si="4"/>
        <v>28</v>
      </c>
      <c r="H30" s="5">
        <f>VLOOKUP(C30,outplants!G$2:I$23,3,FALSE)</f>
        <v>28</v>
      </c>
      <c r="I30" s="5">
        <f t="shared" si="2"/>
        <v>53.57142857</v>
      </c>
      <c r="J30" s="5">
        <f t="shared" si="3"/>
        <v>0.5357142857</v>
      </c>
    </row>
  </sheetData>
  <drawing r:id="rId1"/>
</worksheet>
</file>