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DB02EE8C-4653-4342-84C0-F691AAED6E0D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  <c r="B180" i="1" a="1"/>
  <c r="B180" i="1" s="1"/>
  <c r="C180" i="1" a="1"/>
  <c r="C180" i="1" s="1"/>
  <c r="D180" i="1" a="1"/>
  <c r="D180" i="1" s="1"/>
  <c r="E180" i="1" a="1"/>
  <c r="E180" i="1" s="1"/>
  <c r="F180" i="1" a="1"/>
  <c r="F180" i="1" s="1"/>
  <c r="G180" i="1" a="1"/>
  <c r="G180" i="1" s="1"/>
  <c r="I180" i="1" a="1"/>
  <c r="I180" i="1" s="1"/>
  <c r="J180" i="1" a="1"/>
  <c r="J180" i="1" s="1"/>
  <c r="K180" i="1" a="1"/>
  <c r="K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<sst xmlns="http://schemas.openxmlformats.org/spreadsheetml/2006/main" count="369" uniqueCount="369">
  <si>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</si>
  <si>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</si>
  <si>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</si>
  <si>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</si>
  <si>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</si>
  <si>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</si>
  <si>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</si>
  <si>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</si>
  <si>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</si>
  <si>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</si>
  <si>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</si>
  <si>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</si>
  <si>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</si>
  <si>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</si>
  <si>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</si>
  <si>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</si>
  <si>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</si>
  <si>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</si>
  <si>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</si>
  <si>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</si>
  <si>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</si>
  <si>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</si>
  <si>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</si>
  <si>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</si>
  <si>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</si>
  <si>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</si>
  <si>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</si>
  <si>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</si>
  <si>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</si>
  <si>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</si>
  <si>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</si>
  <si>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</si>
  <si>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</si>
  <si>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</si>
  <si>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</si>
  <si>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</si>
  <si>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</si>
  <si>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</si>
  <si>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</si>
  <si>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</si>
  <si>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</si>
  <si>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</si>
  <si>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</si>
  <si>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</si>
  <si>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</si>
  <si>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</si>
  <si>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</si>
  <si>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</si>
  <si>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</si>
  <si>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</si>
  <si>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</si>
  <si>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</si>
  <si>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</si>
  <si>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</si>
  <si>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</si>
  <si>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</si>
  <si>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</si>
  <si>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</si>
  <si>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</si>
  <si>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</si>
  <si>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</si>
  <si>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</si>
  <si>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</si>
  <si>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</si>
  <si>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</si>
  <si>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</si>
  <si>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</si>
  <si>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</si>
  <si>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</si>
  <si>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</si>
  <si>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</si>
  <si>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</si>
  <si>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</si>
  <si>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</si>
  <si>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</si>
  <si>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</si>
  <si>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</si>
  <si>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</si>
  <si>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</si>
  <si>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</si>
  <si>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</si>
  <si>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</si>
  <si>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</si>
  <si>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</si>
  <si>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</si>
  <si>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</si>
  <si>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</si>
  <si>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</si>
  <si>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</si>
  <si>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</si>
  <si>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</si>
  <si>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</si>
  <si>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</si>
  <si>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</si>
  <si>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</si>
  <si>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</si>
  <si>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</si>
  <si>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</si>
  <si>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</si>
  <si>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</si>
  <si>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</si>
  <si>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</si>
  <si>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</si>
  <si>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</si>
  <si>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</si>
  <si>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</si>
  <si>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</si>
  <si>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</si>
  <si>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</si>
  <si>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</si>
  <si>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</si>
  <si>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</si>
  <si>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</si>
  <si>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</si>
  <si>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</si>
  <si>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</si>
  <si>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</si>
  <si>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</si>
  <si>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</si>
  <si>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</si>
  <si>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</si>
  <si>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</si>
  <si>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</si>
  <si>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</si>
  <si>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</si>
  <si>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</si>
  <si>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</si>
  <si>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</si>
  <si>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</si>
  <si>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</si>
  <si>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</si>
  <si>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</si>
  <si>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</si>
  <si>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</si>
  <si>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</si>
  <si>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</si>
  <si>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</si>
  <si>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</si>
  <si>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</si>
  <si>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</si>
  <si>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</si>
  <si>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</si>
  <si>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</si>
  <si>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</si>
  <si>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</si>
  <si>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</si>
  <si>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</si>
  <si>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</si>
  <si>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</si>
  <si>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</si>
  <si>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</si>
  <si>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</si>
  <si>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</si>
  <si>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</si>
  <si>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</si>
  <si>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</si>
  <si>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</si>
  <si>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</si>
  <si>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</si>
  <si>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</si>
  <si>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</si>
  <si>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</si>
  <si>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</si>
  <si>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</si>
  <si>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</si>
  <si>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</si>
  <si>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</si>
  <si>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</si>
  <si>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</si>
  <si>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</si>
  <si>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</si>
  <si>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</si>
  <si>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</si>
  <si>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</si>
  <si>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</si>
  <si>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</si>
  <si>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</si>
  <si>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</si>
  <si>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</si>
  <si>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</si>
  <si>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</si>
  <si>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</si>
  <si>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</si>
  <si>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</si>
  <si>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</si>
  <si>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</si>
  <si>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</si>
  <si>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</si>
  <si>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</si>
  <si>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</si>
  <si>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</si>
  <si>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</si>
  <si>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</si>
  <si>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</si>
  <si>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</si>
  <si>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</si>
  <si>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</si>
  <si>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</si>
  <si>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</si>
  <si>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</si>
  <si>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</si>
  <si>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</si>
  <si>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</si>
  <si>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</si>
  <si>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</si>
  <si>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</si>
  <si>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</si>
  <si>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</si>
  <si>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AALR3</t>
  </si>
  <si>
    <t>Alliar ON NM</t>
  </si>
  <si>
    <t>ABCB4</t>
  </si>
  <si>
    <t>Abc Brasil PN N2</t>
  </si>
  <si>
    <t>ABEV3</t>
  </si>
  <si>
    <t>Ambev S/A ON</t>
  </si>
  <si>
    <t>AGRO3</t>
  </si>
  <si>
    <t>Brasilagro ON NM</t>
  </si>
  <si>
    <t>ALSO3</t>
  </si>
  <si>
    <t>Alianscsonae ON NM</t>
  </si>
  <si>
    <t>AMAR3</t>
  </si>
  <si>
    <t>Lojas Marisa ON NM</t>
  </si>
  <si>
    <t>ANIM3</t>
  </si>
  <si>
    <t>Anima ON NM</t>
  </si>
  <si>
    <t>BBRK3</t>
  </si>
  <si>
    <t>Br Brokers ON NM</t>
  </si>
  <si>
    <t>BEEF3</t>
  </si>
  <si>
    <t>Minerva ON NM</t>
  </si>
  <si>
    <t>BKBR3</t>
  </si>
  <si>
    <t>Bk Brasil ON NM</t>
  </si>
  <si>
    <t>BOVA11</t>
  </si>
  <si>
    <t>Ishares Bova CI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</si>
  <si>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</si>
  <si>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</si>
  <si>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</si>
  <si>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</si>
  <si>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</si>
  <si>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</si>
  <si>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</si>
  <si>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</si>
  <si>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</si>
  <si>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</si>
  <si>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CAML3</t>
  </si>
  <si>
    <t>Camil ON NM</t>
  </si>
  <si>
    <t>CEAB3</t>
  </si>
  <si>
    <t>Cea Modas ON NM</t>
  </si>
  <si>
    <t>CESP6</t>
  </si>
  <si>
    <t>Cesp PNB N1</t>
  </si>
  <si>
    <t>CIEL3</t>
  </si>
  <si>
    <t>Cielo ON ED NM</t>
  </si>
  <si>
    <t>COGN3</t>
  </si>
  <si>
    <t>Cogna On ON NM</t>
  </si>
  <si>
    <t>CPFE3</t>
  </si>
  <si>
    <t>Cpfl Energia ON NM</t>
  </si>
  <si>
    <t>CPLE6</t>
  </si>
  <si>
    <t>Copel PNB N1</t>
  </si>
  <si>
    <t>DMVF3</t>
  </si>
  <si>
    <t>D1000vfarma ON NM</t>
  </si>
  <si>
    <t>EGIE3</t>
  </si>
  <si>
    <t>Engie Brasil ON NM</t>
  </si>
  <si>
    <t>EMBR3</t>
  </si>
  <si>
    <t>Embraer ON NM</t>
  </si>
  <si>
    <t>ENAT3</t>
  </si>
  <si>
    <t>Enauta Part ON NM</t>
  </si>
  <si>
    <t>ENBR3</t>
  </si>
  <si>
    <t>Energias Br ON NM</t>
  </si>
  <si>
    <t>ENGI11</t>
  </si>
  <si>
    <t>Energisa UNT N2</t>
  </si>
  <si>
    <t>EVEN3</t>
  </si>
  <si>
    <t>Even ON NM</t>
  </si>
  <si>
    <t>FESA4</t>
  </si>
  <si>
    <t>Ferbasa PN N1</t>
  </si>
  <si>
    <t>GFSA3</t>
  </si>
  <si>
    <t>Gafisa ON NM</t>
  </si>
  <si>
    <t>GGBR4</t>
  </si>
  <si>
    <t>Gerdau PN N1</t>
  </si>
  <si>
    <t>GRND3</t>
  </si>
  <si>
    <t>Grendene ON NM</t>
  </si>
  <si>
    <t>GUAR3</t>
  </si>
  <si>
    <t>Guararapes ON</t>
  </si>
  <si>
    <t>HBOR3</t>
  </si>
  <si>
    <t>Helbor ON NM</t>
  </si>
  <si>
    <t>HGTX3</t>
  </si>
  <si>
    <t>Cia Hering ON NM</t>
  </si>
  <si>
    <t>HYPE3</t>
  </si>
  <si>
    <t>Hypera ON NM</t>
  </si>
  <si>
    <t>IGTA3</t>
  </si>
  <si>
    <t>Iguatemi ON NM</t>
  </si>
  <si>
    <t>IRBR3</t>
  </si>
  <si>
    <t>Irbbrasil Re ON NM</t>
  </si>
  <si>
    <t>JPSA3</t>
  </si>
  <si>
    <t>Jereissati ON</t>
  </si>
  <si>
    <t>LAVV3</t>
  </si>
  <si>
    <t>Lavvi ON NM</t>
  </si>
  <si>
    <t>LEVE3</t>
  </si>
  <si>
    <t>Metal Leve ON NM</t>
  </si>
  <si>
    <t>LINX3</t>
  </si>
  <si>
    <t>Linx ON NM</t>
  </si>
  <si>
    <t>LOGG3</t>
  </si>
  <si>
    <t>Log Com Prop ON NM</t>
  </si>
  <si>
    <t>MDIA3</t>
  </si>
  <si>
    <t>M.Diasbranco ON NM</t>
  </si>
  <si>
    <t>MDNE3</t>
  </si>
  <si>
    <t>Moura Dubeux ON NM</t>
  </si>
  <si>
    <t>MELK3</t>
  </si>
  <si>
    <t>Melnick ON NM</t>
  </si>
  <si>
    <t>MILS3</t>
  </si>
  <si>
    <t>Mills ON NM</t>
  </si>
  <si>
    <t>MTRE3</t>
  </si>
  <si>
    <t>Mitre Realty ON NM</t>
  </si>
  <si>
    <t>MYPK3</t>
  </si>
  <si>
    <t>Iochp-Maxion ON NM</t>
  </si>
  <si>
    <t>ODPV3</t>
  </si>
  <si>
    <t>Odontoprev ON NM</t>
  </si>
  <si>
    <t>OMGE3</t>
  </si>
  <si>
    <t>Omega Ger ON NM</t>
  </si>
  <si>
    <t>PARD3</t>
  </si>
  <si>
    <t>Ihpardini ON NM</t>
  </si>
  <si>
    <t>PCAR3</t>
  </si>
  <si>
    <t>P.Acucar-Cbd ON NM</t>
  </si>
  <si>
    <t>PFRM3</t>
  </si>
  <si>
    <t>Profarma ON NM</t>
  </si>
  <si>
    <t>PLPL3</t>
  </si>
  <si>
    <t>Planoeplano ON NM</t>
  </si>
  <si>
    <t>PNVL3</t>
  </si>
  <si>
    <t>Dimed ON N2</t>
  </si>
  <si>
    <t>POMO4</t>
  </si>
  <si>
    <t>Marcopolo PN N2</t>
  </si>
  <si>
    <t>PRNR3</t>
  </si>
  <si>
    <t>Priner ON NM</t>
  </si>
  <si>
    <t>PSSA3</t>
  </si>
  <si>
    <t>Porto Seguro ON NM</t>
  </si>
  <si>
    <t>RRRP3</t>
  </si>
  <si>
    <t>3r Petroleum ON NM</t>
  </si>
  <si>
    <t>SBSP3</t>
  </si>
  <si>
    <t>Sabesp ON NM</t>
  </si>
  <si>
    <t>SMLS3</t>
  </si>
  <si>
    <t>Smiles ON NM</t>
  </si>
  <si>
    <t>SMTO3</t>
  </si>
  <si>
    <t>Sao Martinho ON NM</t>
  </si>
  <si>
    <t>SOMA3</t>
  </si>
  <si>
    <t>Grupo Soma ON NM</t>
  </si>
  <si>
    <t>STBP3</t>
  </si>
  <si>
    <t>Santos Brp ON NM</t>
  </si>
  <si>
    <t>TAEE11</t>
  </si>
  <si>
    <t>Taesa UNT N2</t>
  </si>
  <si>
    <t>TEND3</t>
  </si>
  <si>
    <t>Tenda ON NM</t>
  </si>
  <si>
    <t>TFCO4</t>
  </si>
  <si>
    <t>Track Field PN N2</t>
  </si>
  <si>
    <t>TIET11</t>
  </si>
  <si>
    <t>Aes Tiete E UNT N2</t>
  </si>
  <si>
    <t>TIMS3</t>
  </si>
  <si>
    <t>Tim ON NM</t>
  </si>
  <si>
    <t>TRPL4</t>
  </si>
  <si>
    <t>Tran Paulist PN N1</t>
  </si>
  <si>
    <t>TUPY3</t>
  </si>
  <si>
    <t>Tupy ON NM</t>
  </si>
  <si>
    <t>UGPA3</t>
  </si>
  <si>
    <t>Ultrapar ON NM</t>
  </si>
  <si>
    <t>VIVT3</t>
  </si>
  <si>
    <t>Telef Brasil ON</t>
  </si>
  <si>
    <t>VLID3</t>
  </si>
  <si>
    <t>Valid ON NM</t>
  </si>
  <si>
    <t>VULC3</t>
  </si>
  <si>
    <t>Vulcabras ON NM</t>
  </si>
  <si>
    <t>WIZS3</t>
  </si>
  <si>
    <t>Wiz S.A. ON NM</t>
  </si>
  <si>
    <t>Eletrobras ON ED N1</t>
  </si>
  <si>
    <t>INTB3</t>
  </si>
  <si>
    <t>Intelbras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</si>
</sst>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10.59</val>
          </value>
        </values>
      </ddeItem>
      <ddeItem name="AALR3.DAT" advise="1">
        <values>
          <value t="str">
            <val>11/02/2021</val>
          </value>
        </values>
      </ddeItem>
      <ddeItem name="AALR3.MAX" advise="1">
        <values>
          <value>
            <val>10.75</val>
          </value>
        </values>
      </ddeItem>
      <ddeItem name="AALR3.MIN" advise="1">
        <values>
          <value>
            <val>10.44</val>
          </value>
        </values>
      </ddeItem>
      <ddeItem name="AALR3.NEG" advise="1">
        <values>
          <value>
            <val>1542</val>
          </value>
        </values>
      </ddeItem>
      <ddeItem name="AALR3.QTT" advise="1">
        <values>
          <value>
            <val>341900</val>
          </value>
        </values>
      </ddeItem>
      <ddeItem name="AALR3.ULT" advise="1">
        <values>
          <value>
            <val>10.5</val>
          </value>
        </values>
      </ddeItem>
      <ddeItem name="AALR3.VAR" advise="1">
        <values>
          <value>
            <val>0</val>
          </value>
        </values>
      </ddeItem>
      <ddeItem name="AALR3.VOL" advise="1">
        <values>
          <value>
            <val>3618021</val>
          </value>
        </values>
      </ddeItem>
      <ddeItem name="ABCB4.ABE" advise="1">
        <values>
          <value>
            <val>15.26</val>
          </value>
        </values>
      </ddeItem>
      <ddeItem name="ABCB4.DAT" advise="1">
        <values>
          <value t="str">
            <val>11/02/2021</val>
          </value>
        </values>
      </ddeItem>
      <ddeItem name="ABCB4.MAX" advise="1">
        <values>
          <value>
            <val>15.69</val>
          </value>
        </values>
      </ddeItem>
      <ddeItem name="ABCB4.MIN" advise="1">
        <values>
          <value>
            <val>15.26</val>
          </value>
        </values>
      </ddeItem>
      <ddeItem name="ABCB4.NEG" advise="1">
        <values>
          <value>
            <val>2676</val>
          </value>
        </values>
      </ddeItem>
      <ddeItem name="ABCB4.QTT" advise="1">
        <values>
          <value>
            <val>450300</val>
          </value>
        </values>
      </ddeItem>
      <ddeItem name="ABCB4.ULT" advise="1">
        <values>
          <value>
            <val>15.33</val>
          </value>
        </values>
      </ddeItem>
      <ddeItem name="ABCB4.VAR" advise="1">
        <values>
          <value>
            <val>0.45871559633027709</val>
          </value>
        </values>
      </ddeItem>
      <ddeItem name="ABCB4.VOL" advise="1">
        <values>
          <value>
            <val>6957629</val>
          </value>
        </values>
      </ddeItem>
      <ddeItem name="ABEV3.ABE" advise="1">
        <values>
          <value>
            <val>15.12</val>
          </value>
        </values>
      </ddeItem>
      <ddeItem name="ABEV3.DAT" advise="1">
        <values>
          <value t="str">
            <val>11/02/2021</val>
          </value>
        </values>
      </ddeItem>
      <ddeItem name="ABEV3.MAX" advise="1">
        <values>
          <value>
            <val>15.22</val>
          </value>
        </values>
      </ddeItem>
      <ddeItem name="ABEV3.MIN" advise="1">
        <values>
          <value>
            <val>14.83</val>
          </value>
        </values>
      </ddeItem>
      <ddeItem name="ABEV3.NEG" advise="1">
        <values>
          <value>
            <val>28658</val>
          </value>
        </values>
      </ddeItem>
      <ddeItem name="ABEV3.QTT" advise="1">
        <values>
          <value>
            <val>17224700</val>
          </value>
        </values>
      </ddeItem>
      <ddeItem name="ABEV3.ULT" advise="1">
        <values>
          <value>
            <val>14.95</val>
          </value>
        </values>
      </ddeItem>
      <ddeItem name="ABEV3.VAR" advise="1">
        <values>
          <value>
            <val>-0.39973351099267485</val>
          </value>
        </values>
      </ddeItem>
      <ddeItem name="ABEV3.VOL" advise="1">
        <values>
          <value>
            <val>257799561</val>
          </value>
        </values>
      </ddeItem>
      <ddeItem name="AERI3.ABE" advise="1">
        <values>
          <value>
            <val>10.96</val>
          </value>
        </values>
      </ddeItem>
      <ddeItem name="AERI3.DAT" advise="1">
        <values>
          <value t="str">
            <val>11/02/2021</val>
          </value>
        </values>
      </ddeItem>
      <ddeItem name="AERI3.MAX" advise="1">
        <values>
          <value>
            <val>10.96</val>
          </value>
        </values>
      </ddeItem>
      <ddeItem name="AERI3.MIN" advise="1">
        <values>
          <value>
            <val>10.33</val>
          </value>
        </values>
      </ddeItem>
      <ddeItem name="AERI3.NEG" advise="1">
        <values>
          <value>
            <val>10714</val>
          </value>
        </values>
      </ddeItem>
      <ddeItem name="AERI3.QTT" advise="1">
        <values>
          <value>
            <val>6367600</val>
          </value>
        </values>
      </ddeItem>
      <ddeItem name="AERI3.ULT" advise="1">
        <values>
          <value>
            <val>10.41</val>
          </value>
        </values>
      </ddeItem>
      <ddeItem name="AERI3.VAR" advise="1">
        <values>
          <value>
            <val>-5.3636363636363624</val>
          </value>
        </values>
      </ddeItem>
      <ddeItem name="AERI3.VOL" advise="1">
        <values>
          <value>
            <val>67381543</val>
          </value>
        </values>
      </ddeItem>
      <ddeItem name="AGRO3.ABE" advise="1">
        <values>
          <value>
            <val>23.35</val>
          </value>
        </values>
      </ddeItem>
      <ddeItem name="AGRO3.DAT" advise="1">
        <values>
          <value t="str">
            <val>11/02/2021</val>
          </value>
        </values>
      </ddeItem>
      <ddeItem name="AGRO3.MAX" advise="1">
        <values>
          <value>
            <val>23.38</val>
          </value>
        </values>
      </ddeItem>
      <ddeItem name="AGRO3.MIN" advise="1">
        <values>
          <value>
            <val>23.03</val>
          </value>
        </values>
      </ddeItem>
      <ddeItem name="AGRO3.NEG" advise="1">
        <values>
          <value>
            <val>1983</val>
          </value>
        </values>
      </ddeItem>
      <ddeItem name="AGRO3.QTT" advise="1">
        <values>
          <value>
            <val>492300</val>
          </value>
        </values>
      </ddeItem>
      <ddeItem name="AGRO3.ULT" advise="1">
        <values>
          <value>
            <val>23.13</val>
          </value>
        </values>
      </ddeItem>
      <ddeItem name="AGRO3.VAR" advise="1">
        <values>
          <value>
            <val>0.12987012987011942</val>
          </value>
        </values>
      </ddeItem>
      <ddeItem name="AGRO3.VOL" advise="1">
        <values>
          <value>
            <val>11396245</val>
          </value>
        </values>
      </ddeItem>
      <ddeItem name="ALPA4.ABE" advise="1">
        <values>
          <value>
            <val>39.200000000000003</val>
          </value>
        </values>
      </ddeItem>
      <ddeItem name="ALPA4.DAT" advise="1">
        <values>
          <value t="str">
            <val>11/02/2021</val>
          </value>
        </values>
      </ddeItem>
      <ddeItem name="ALPA4.MAX" advise="1">
        <values>
          <value>
            <val>39.799999999999997</val>
          </value>
        </values>
      </ddeItem>
      <ddeItem name="ALPA4.MIN" advise="1">
        <values>
          <value>
            <val>38.96</val>
          </value>
        </values>
      </ddeItem>
      <ddeItem name="ALPA4.NEG" advise="1">
        <values>
          <value>
            <val>6746</val>
          </value>
        </values>
      </ddeItem>
      <ddeItem name="ALPA4.QTT" advise="1">
        <values>
          <value>
            <val>990600</val>
          </value>
        </values>
      </ddeItem>
      <ddeItem name="ALPA4.ULT" advise="1">
        <values>
          <value>
            <val>39.4</val>
          </value>
        </values>
      </ddeItem>
      <ddeItem name="ALPA4.VAR" advise="1">
        <values>
          <value>
            <val>0.48457026268808395</val>
          </value>
        </values>
      </ddeItem>
      <ddeItem name="ALPA4.VOL" advise="1">
        <values>
          <value>
            <val>38951893</val>
          </value>
        </values>
      </ddeItem>
      <ddeItem name="ALSO3.ABE" advise="1">
        <values>
          <value>
            <val>27.48</val>
          </value>
        </values>
      </ddeItem>
      <ddeItem name="ALSO3.DAT" advise="1">
        <values>
          <value t="str">
            <val>11/02/2021</val>
          </value>
        </values>
      </ddeItem>
      <ddeItem name="ALSO3.MAX" advise="1">
        <values>
          <value>
            <val>28.03</val>
          </value>
        </values>
      </ddeItem>
      <ddeItem name="ALSO3.MIN" advise="1">
        <values>
          <value>
            <val>27.06</val>
          </value>
        </values>
      </ddeItem>
      <ddeItem name="ALSO3.NEG" advise="1">
        <values>
          <value>
            <val>4615</val>
          </value>
        </values>
      </ddeItem>
      <ddeItem name="ALSO3.QTT" advise="1">
        <values>
          <value>
            <val>759700</val>
          </value>
        </values>
      </ddeItem>
      <ddeItem name="ALSO3.ULT" advise="1">
        <values>
          <value>
            <val>27.38</val>
          </value>
        </values>
      </ddeItem>
      <ddeItem name="ALSO3.VAR" advise="1">
        <values>
          <value>
            <val>-0.29133284777859375</val>
          </value>
        </values>
      </ddeItem>
      <ddeItem name="ALSO3.VOL" advise="1">
        <values>
          <value>
            <val>20856812</val>
          </value>
        </values>
      </ddeItem>
      <ddeItem name="AMAR3.ABE" advise="1">
        <values>
          <value>
            <val>5.91</val>
          </value>
        </values>
      </ddeItem>
      <ddeItem name="AMAR3.DAT" advise="1">
        <values>
          <value t="str">
            <val>11/02/2021</val>
          </value>
        </values>
      </ddeItem>
      <ddeItem name="AMAR3.MAX" advise="1">
        <values>
          <value>
            <val>5.98</val>
          </value>
        </values>
      </ddeItem>
      <ddeItem name="AMAR3.MIN" advise="1">
        <values>
          <value>
            <val>5.75</val>
          </value>
        </values>
      </ddeItem>
      <ddeItem name="AMAR3.NEG" advise="1">
        <values>
          <value>
            <val>6532</val>
          </value>
        </values>
      </ddeItem>
      <ddeItem name="AMAR3.QTT" advise="1">
        <values>
          <value>
            <val>4384600</val>
          </value>
        </values>
      </ddeItem>
      <ddeItem name="AMAR3.ULT" advise="1">
        <values>
          <value>
            <val>5.81</val>
          </value>
        </values>
      </ddeItem>
      <ddeItem name="AMAR3.VAR" advise="1">
        <values>
          <value>
            <val>-1.1904761904761954</val>
          </value>
        </values>
      </ddeItem>
      <ddeItem name="AMAR3.VOL" advise="1">
        <values>
          <value>
            <val>25628744</val>
          </value>
        </values>
      </ddeItem>
      <ddeItem name="AMBP3.ABE" advise="1">
        <values>
          <value>
            <val>25.31</val>
          </value>
        </values>
      </ddeItem>
      <ddeItem name="AMBP3.DAT" advise="1">
        <values>
          <value t="str">
            <val>11/02/2021</val>
          </value>
        </values>
      </ddeItem>
      <ddeItem name="AMBP3.MAX" advise="1">
        <values>
          <value>
            <val>25.47</val>
          </value>
        </values>
      </ddeItem>
      <ddeItem name="AMBP3.MIN" advise="1">
        <values>
          <value>
            <val>25.15</val>
          </value>
        </values>
      </ddeItem>
      <ddeItem name="AMBP3.NEG" advise="1">
        <values>
          <value>
            <val>829</val>
          </value>
        </values>
      </ddeItem>
      <ddeItem name="AMBP3.QTT" advise="1">
        <values>
          <value>
            <val>140600</val>
          </value>
        </values>
      </ddeItem>
      <ddeItem name="AMBP3.ULT" advise="1">
        <values>
          <value>
            <val>25.3</val>
          </value>
        </values>
      </ddeItem>
      <ddeItem name="AMBP3.VAR" advise="1">
        <values>
          <value>
            <val>7.9113924050631224E-2</val>
          </value>
        </values>
      </ddeItem>
      <ddeItem name="AMBP3.VOL" advise="1">
        <values>
          <value>
            <val>3556084</val>
          </value>
        </values>
      </ddeItem>
      <ddeItem name="ANIM3.ABE" advise="1">
        <values>
          <value>
            <val>32.1</val>
          </value>
        </values>
      </ddeItem>
      <ddeItem name="ANIM3.DAT" advise="1">
        <values>
          <value t="str">
            <val>11/02/2021</val>
          </value>
        </values>
      </ddeItem>
      <ddeItem name="ANIM3.MAX" advise="1">
        <values>
          <value>
            <val>32.65</val>
          </value>
        </values>
      </ddeItem>
      <ddeItem name="ANIM3.MIN" advise="1">
        <values>
          <value>
            <val>31.72</val>
          </value>
        </values>
      </ddeItem>
      <ddeItem name="ANIM3.NEG" advise="1">
        <values>
          <value>
            <val>2424</val>
          </value>
        </values>
      </ddeItem>
      <ddeItem name="ANIM3.QTT" advise="1">
        <values>
          <value>
            <val>477600</val>
          </value>
        </values>
      </ddeItem>
      <ddeItem name="ANIM3.ULT" advise="1">
        <values>
          <value>
            <val>32.590000000000003</val>
          </value>
        </values>
      </ddeItem>
      <ddeItem name="ANIM3.VAR" advise="1">
        <values>
          <value>
            <val>0.89783281733748077</val>
          </value>
        </values>
      </ddeItem>
      <ddeItem name="ANIM3.VOL" advise="1">
        <values>
          <value>
            <val>15424132</val>
          </value>
        </values>
      </ddeItem>
      <ddeItem name="ARZZ3.ABE" advise="1">
        <values>
          <value>
            <val>74.61</val>
          </value>
        </values>
      </ddeItem>
      <ddeItem name="ARZZ3.DAT" advise="1">
        <values>
          <value t="str">
            <val>11/02/2021</val>
          </value>
        </values>
      </ddeItem>
      <ddeItem name="ARZZ3.MAX" advise="1">
        <values>
          <value>
            <val>75.849999999999994</val>
          </value>
        </values>
      </ddeItem>
      <ddeItem name="ARZZ3.MIN" advise="1">
        <values>
          <value>
            <val>73.88</val>
          </value>
        </values>
      </ddeItem>
      <ddeItem name="ARZZ3.NEG" advise="1">
        <values>
          <value>
            <val>2779</val>
          </value>
        </values>
      </ddeItem>
      <ddeItem name="ARZZ3.QTT" advise="1">
        <values>
          <value>
            <val>338400</val>
          </value>
        </values>
      </ddeItem>
      <ddeItem name="ARZZ3.ULT" advise="1">
        <values>
          <value>
            <val>74.53</val>
          </value>
        </values>
      </ddeItem>
      <ddeItem name="ARZZ3.VAR" advise="1">
        <values>
          <value>
            <val>0.71621621621621778</val>
          </value>
        </values>
      </ddeItem>
      <ddeItem name="ARZZ3.VOL" advise="1">
        <values>
          <value>
            <val>25332296</val>
          </value>
        </values>
      </ddeItem>
      <ddeItem name="AZUL4.ABE" advise="1">
        <values>
          <value>
            <val>42.91</val>
          </value>
        </values>
      </ddeItem>
      <ddeItem name="AZUL4.DAT" advise="1">
        <values>
          <value t="str">
            <val>11/02/2021</val>
          </value>
        </values>
      </ddeItem>
      <ddeItem name="AZUL4.MAX" advise="1">
        <values>
          <value>
            <val>44.34</val>
          </value>
        </values>
      </ddeItem>
      <ddeItem name="AZUL4.MIN" advise="1">
        <values>
          <value>
            <val>42.64</val>
          </value>
        </values>
      </ddeItem>
      <ddeItem name="AZUL4.NEG" advise="1">
        <values>
          <value>
            <val>12725</val>
          </value>
        </values>
      </ddeItem>
      <ddeItem name="AZUL4.QTT" advise="1">
        <values>
          <value>
            <val>5504700</val>
          </value>
        </values>
      </ddeItem>
      <ddeItem name="AZUL4.ULT" advise="1">
        <values>
          <value>
            <val>43.04</val>
          </value>
        </values>
      </ddeItem>
      <ddeItem name="AZUL4.VAR" advise="1">
        <values>
          <value>
            <val>0.67836257309941317</val>
          </value>
        </values>
      </ddeItem>
      <ddeItem name="AZUL4.VOL" advise="1">
        <values>
          <value>
            <val>239282595</val>
          </value>
        </values>
      </ddeItem>
      <ddeItem name="B3SA3.ABE" advise="1">
        <values>
          <value>
            <val>60.53</val>
          </value>
        </values>
      </ddeItem>
      <ddeItem name="B3SA3.DAT" advise="1">
        <values>
          <value t="str">
            <val>11/02/2021</val>
          </value>
        </values>
      </ddeItem>
      <ddeItem name="B3SA3.MAX" advise="1">
        <values>
          <value>
            <val>60.95</val>
          </value>
        </values>
      </ddeItem>
      <ddeItem name="B3SA3.MIN" advise="1">
        <values>
          <value>
            <val>59.29</val>
          </value>
        </values>
      </ddeItem>
      <ddeItem name="B3SA3.NEG" advise="1">
        <values>
          <value>
            <val>44891</val>
          </value>
        </values>
      </ddeItem>
      <ddeItem name="B3SA3.QTT" advise="1">
        <values>
          <value>
            <val>16945100</val>
          </value>
        </values>
      </ddeItem>
      <ddeItem name="B3SA3.ULT" advise="1">
        <values>
          <value>
            <val>60.32</val>
          </value>
        </values>
      </ddeItem>
      <ddeItem name="B3SA3.VAR" advise="1">
        <values>
          <value>
            <val>0.4496253122398054</val>
          </value>
        </values>
      </ddeItem>
      <ddeItem name="B3SA3.VOL" advise="1">
        <values>
          <value>
            <val>1018299714</val>
          </value>
        </values>
      </ddeItem>
      <ddeItem name="BBAS3.ABE" advise="1">
        <values>
          <value>
            <val>34</val>
          </value>
        </values>
      </ddeItem>
      <ddeItem name="BBAS3.DAT" advise="1">
        <values>
          <value t="str">
            <val>11/02/2021</val>
          </value>
        </values>
      </ddeItem>
      <ddeItem name="BBAS3.MAX" advise="1">
        <values>
          <value>
            <val>34.36</val>
          </value>
        </values>
      </ddeItem>
      <ddeItem name="BBAS3.MIN" advise="1">
        <values>
          <value>
            <val>33.76</val>
          </value>
        </values>
      </ddeItem>
      <ddeItem name="BBAS3.NEG" advise="1">
        <values>
          <value>
            <val>23401</val>
          </value>
        </values>
      </ddeItem>
      <ddeItem name="BBAS3.QTT" advise="1">
        <values>
          <value>
            <val>9944000</val>
          </value>
        </values>
      </ddeItem>
      <ddeItem name="BBAS3.ULT" advise="1">
        <values>
          <value>
            <val>33.94</val>
          </value>
        </values>
      </ddeItem>
      <ddeItem name="BBAS3.VAR" advise="1">
        <values>
          <value>
            <val>0.3845016267376381</val>
          </value>
        </values>
      </ddeItem>
      <ddeItem name="BBAS3.VOL" advise="1">
        <values>
          <value>
            <val>338481534</val>
          </value>
        </values>
      </ddeItem>
      <ddeItem name="BBDC4.ABE" advise="1">
        <values>
          <value>
            <val>25.37</val>
          </value>
        </values>
      </ddeItem>
      <ddeItem name="BBDC4.DAT" advise="1">
        <values>
          <value t="str">
            <val>11/02/2021</val>
          </value>
        </values>
      </ddeItem>
      <ddeItem name="BBDC4.MAX" advise="1">
        <values>
          <value>
            <val>25.58</val>
          </value>
        </values>
      </ddeItem>
      <ddeItem name="BBDC4.MIN" advise="1">
        <values>
          <value>
            <val>25.04</val>
          </value>
        </values>
      </ddeItem>
      <ddeItem name="BBDC4.NEG" advise="1">
        <values>
          <value>
            <val>48382</val>
          </value>
        </values>
      </ddeItem>
      <ddeItem name="BBDC4.QTT" advise="1">
        <values>
          <value>
            <val>24040500</val>
          </value>
        </values>
      </ddeItem>
      <ddeItem name="BBDC4.ULT" advise="1">
        <values>
          <value>
            <val>25.2</val>
          </value>
        </values>
      </ddeItem>
      <ddeItem name="BBDC4.VAR" advise="1">
        <values>
          <value>
            <val>0.11918951132299398</val>
          </value>
        </values>
      </ddeItem>
      <ddeItem name="BBDC4.VOL" advise="1">
        <values>
          <value>
            <val>608195832</val>
          </value>
        </values>
      </ddeItem>
      <ddeItem name="BBRK3.ABE" advise="1">
        <values>
          <value>
            <val>2.0699999999999998</val>
          </value>
        </values>
      </ddeItem>
      <ddeItem name="BBRK3.DAT" advise="1">
        <values>
          <value t="str">
            <val>11/02/2021</val>
          </value>
        </values>
      </ddeItem>
      <ddeItem name="BBRK3.MAX" advise="1">
        <values>
          <value>
            <val>2.11</val>
          </value>
        </values>
      </ddeItem>
      <ddeItem name="BBRK3.MIN" advise="1">
        <values>
          <value>
            <val>2.06</val>
          </value>
        </values>
      </ddeItem>
      <ddeItem name="BBRK3.NEG" advise="1">
        <values>
          <value>
            <val>379</val>
          </value>
        </values>
      </ddeItem>
      <ddeItem name="BBRK3.QTT" advise="1">
        <values>
          <value>
            <val>381200</val>
          </value>
        </values>
      </ddeItem>
      <ddeItem name="BBRK3.ULT" advise="1">
        <values>
          <value>
            <val>2.08</val>
          </value>
        </values>
      </ddeItem>
      <ddeItem name="BBRK3.VAR" advise="1">
        <values>
          <value>
            <val>0.48309178743962472</val>
          </value>
        </values>
      </ddeItem>
      <ddeItem name="BBRK3.VOL" advise="1">
        <values>
          <value>
            <val>795391</val>
          </value>
        </values>
      </ddeItem>
      <ddeItem name="BBSE3.ABE" advise="1">
        <values>
          <value>
            <val>28.81</val>
          </value>
        </values>
      </ddeItem>
      <ddeItem name="BBSE3.DAT" advise="1">
        <values>
          <value t="str">
            <val>11/02/2021</val>
          </value>
        </values>
      </ddeItem>
      <ddeItem name="BBSE3.MAX" advise="1">
        <values>
          <value>
            <val>28.94</val>
          </value>
        </values>
      </ddeItem>
      <ddeItem name="BBSE3.MIN" advise="1">
        <values>
          <value>
            <val>28.51</val>
          </value>
        </values>
      </ddeItem>
      <ddeItem name="BBSE3.NEG" advise="1">
        <values>
          <value>
            <val>13802</val>
          </value>
        </values>
      </ddeItem>
      <ddeItem name="BBSE3.QTT" advise="1">
        <values>
          <value>
            <val>3325100</val>
          </value>
        </values>
      </ddeItem>
      <ddeItem name="BBSE3.ULT" advise="1">
        <values>
          <value>
            <val>28.64</val>
          </value>
        </values>
      </ddeItem>
      <ddeItem name="BBSE3.VAR" advise="1">
        <values>
          <value>
            <val>-0.27855153203342026</val>
          </value>
        </values>
      </ddeItem>
      <ddeItem name="BBSE3.VOL" advise="1">
        <values>
          <value>
            <val>95392996</val>
          </value>
        </values>
      </ddeItem>
      <ddeItem name="BEEF3.ABE" advise="1">
        <values>
          <value>
            <val>9.36</val>
          </value>
        </values>
      </ddeItem>
      <ddeItem name="BEEF3.DAT" advise="1">
        <values>
          <value t="str">
            <val>11/02/2021</val>
          </value>
        </values>
      </ddeItem>
      <ddeItem name="BEEF3.MAX" advise="1">
        <values>
          <value>
            <val>9.5299999999999994</val>
          </value>
        </values>
      </ddeItem>
      <ddeItem name="BEEF3.MIN" advise="1">
        <values>
          <value>
            <val>9.34</val>
          </value>
        </values>
      </ddeItem>
      <ddeItem name="BEEF3.NEG" advise="1">
        <values>
          <value>
            <val>13283</val>
          </value>
        </values>
      </ddeItem>
      <ddeItem name="BEEF3.QTT" advise="1">
        <values>
          <value>
            <val>5157700</val>
          </value>
        </values>
      </ddeItem>
      <ddeItem name="BEEF3.ULT" advise="1">
        <values>
          <value>
            <val>9.51</val>
          </value>
        </values>
      </ddeItem>
      <ddeItem name="BEEF3.VAR" advise="1">
        <values>
          <value>
            <val>2.2580645161290223</val>
          </value>
        </values>
      </ddeItem>
      <ddeItem name="BEEF3.VOL" advise="1">
        <values>
          <value>
            <val>48821048</val>
          </value>
        </values>
      </ddeItem>
      <ddeItem name="BIDI11.ABE" advise="1">
        <values>
          <value>
            <val>148.32</val>
          </value>
        </values>
      </ddeItem>
      <ddeItem name="BIDI11.DAT" advise="1">
        <values>
          <value t="str">
            <val>11/02/2021</val>
          </value>
        </values>
      </ddeItem>
      <ddeItem name="BIDI11.MAX" advise="1">
        <values>
          <value>
            <val>150.97999999999999</val>
          </value>
        </values>
      </ddeItem>
      <ddeItem name="BIDI11.MIN" advise="1">
        <values>
          <value>
            <val>145.66999999999999</val>
          </value>
        </values>
      </ddeItem>
      <ddeItem name="BIDI11.NEG" advise="1">
        <values>
          <value>
            <val>7437</val>
          </value>
        </values>
      </ddeItem>
      <ddeItem name="BIDI11.QTT" advise="1">
        <values>
          <value>
            <val>1487500</val>
          </value>
        </values>
      </ddeItem>
      <ddeItem name="BIDI11.ULT" advise="1">
        <values>
          <value>
            <val>147</val>
          </value>
        </values>
      </ddeItem>
      <ddeItem name="BIDI11.VAR" advise="1">
        <values>
          <value>
            <val>1.0795571752733226</val>
          </value>
        </values>
      </ddeItem>
      <ddeItem name="BIDI11.VOL" advise="1">
        <values>
          <value>
            <val>219942255</val>
          </value>
        </values>
      </ddeItem>
      <ddeItem name="BKBR3.ABE" advise="1">
        <values>
          <value>
            <val>9.9499999999999993</val>
          </value>
        </values>
      </ddeItem>
      <ddeItem name="BKBR3.DAT" advise="1">
        <values>
          <value t="str">
            <val>11/02/2021</val>
          </value>
        </values>
      </ddeItem>
      <ddeItem name="BKBR3.MAX" advise="1">
        <values>
          <value>
            <val>10.48</val>
          </value>
        </values>
      </ddeItem>
      <ddeItem name="BKBR3.MIN" advise="1">
        <values>
          <value>
            <val>9.86</val>
          </value>
        </values>
      </ddeItem>
      <ddeItem name="BKBR3.NEG" advise="1">
        <values>
          <value>
            <val>9483</val>
          </value>
        </values>
      </ddeItem>
      <ddeItem name="BKBR3.QTT" advise="1">
        <values>
          <value>
            <val>4872200</val>
          </value>
        </values>
      </ddeItem>
      <ddeItem name="BKBR3.ULT" advise="1">
        <values>
          <value>
            <val>10.38</val>
          </value>
        </values>
      </ddeItem>
      <ddeItem name="BKBR3.VAR" advise="1">
        <values>
          <value>
            <val>6.4615384615384697</val>
          </value>
        </values>
      </ddeItem>
      <ddeItem name="BKBR3.VOL" advise="1">
        <values>
          <value>
            <val>49976171</val>
          </value>
        </values>
      </ddeItem>
      <ddeItem name="BMGB4.ABE" advise="1">
        <values>
          <value>
            <val>5.44</val>
          </value>
        </values>
      </ddeItem>
      <ddeItem name="BMGB4.DAT" advise="1">
        <values>
          <value t="str">
            <val>11/02/2021</val>
          </value>
        </values>
      </ddeItem>
      <ddeItem name="BMGB4.MAX" advise="1">
        <values>
          <value>
            <val>5.49</val>
          </value>
        </values>
      </ddeItem>
      <ddeItem name="BMGB4.MIN" advise="1">
        <values>
          <value>
            <val>5.32</val>
          </value>
        </values>
      </ddeItem>
      <ddeItem name="BMGB4.NEG" advise="1">
        <values>
          <value>
            <val>3647</val>
          </value>
        </values>
      </ddeItem>
      <ddeItem name="BMGB4.QTT" advise="1">
        <values>
          <value>
            <val>1531500</val>
          </value>
        </values>
      </ddeItem>
      <ddeItem name="BMGB4.ULT" advise="1">
        <values>
          <value>
            <val>5.35</val>
          </value>
        </values>
      </ddeItem>
      <ddeItem name="BMGB4.VAR" advise="1">
        <values>
          <value>
            <val>-1.1090573012939093</val>
          </value>
        </values>
      </ddeItem>
      <ddeItem name="BMGB4.VOL" advise="1">
        <values>
          <value>
            <val>8255918</val>
          </value>
        </values>
      </ddeItem>
      <ddeItem name="BOAS3.ABE" advise="1">
        <values>
          <value>
            <val>10.02</val>
          </value>
        </values>
      </ddeItem>
      <ddeItem name="BOAS3.DAT" advise="1">
        <values>
          <value t="str">
            <val>11/02/2021</val>
          </value>
        </values>
      </ddeItem>
      <ddeItem name="BOAS3.MAX" advise="1">
        <values>
          <value>
            <val>10.46</val>
          </value>
        </values>
      </ddeItem>
      <ddeItem name="BOAS3.MIN" advise="1">
        <values>
          <value>
            <val>9.86</val>
          </value>
        </values>
      </ddeItem>
      <ddeItem name="BOAS3.NEG" advise="1">
        <values>
          <value>
            <val>1575</val>
          </value>
        </values>
      </ddeItem>
      <ddeItem name="BOAS3.QTT" advise="1">
        <values>
          <value>
            <val>768600</val>
          </value>
        </values>
      </ddeItem>
      <ddeItem name="BOAS3.ULT" advise="1">
        <values>
          <value>
            <val>10.41</val>
          </value>
        </values>
      </ddeItem>
      <ddeItem name="BOAS3.VAR" advise="1">
        <values>
          <value>
            <val>2.9673590504451113</val>
          </value>
        </values>
      </ddeItem>
      <ddeItem name="BOAS3.VOL" advise="1">
        <values>
          <value>
            <val>7808301</val>
          </value>
        </values>
      </ddeItem>
      <ddeItem name="BOVA11.ABE" advise="1">
        <values>
          <value>
            <val>114.73</val>
          </value>
        </values>
      </ddeItem>
      <ddeItem name="BOVA11.DAT" advise="1">
        <values>
          <value t="str">
            <val>11/02/2021</val>
          </value>
        </values>
      </ddeItem>
      <ddeItem name="BOVA11.MAX" advise="1">
        <values>
          <value>
            <val>115.8</val>
          </value>
        </values>
      </ddeItem>
      <ddeItem name="BOVA11.MIN" advise="1">
        <values>
          <value>
            <val>114.05</val>
          </value>
        </values>
      </ddeItem>
      <ddeItem name="BOVA11.NEG" advise="1">
        <values>
          <value>
            <val>150612</val>
          </value>
        </values>
      </ddeItem>
      <ddeItem name="BOVA11.QTT" advise="1">
        <values>
          <value>
            <val>8336548</val>
          </value>
        </values>
      </ddeItem>
      <ddeItem name="BOVA11.ULT" advise="1">
        <values>
          <value>
            <val>114.9</val>
          </value>
        </values>
      </ddeItem>
      <ddeItem name="BOVA11.VAR" advise="1">
        <values>
          <value>
            <val>0.86025280898876755</val>
          </value>
        </values>
      </ddeItem>
      <ddeItem name="BOVA11.VOL" advise="1">
        <values>
          <value>
            <val>958922657.5</val>
          </value>
        </values>
      </ddeItem>
      <ddeItem name="BPAC11.ABE" advise="1">
        <values>
          <value>
            <val>109.95</val>
          </value>
        </values>
      </ddeItem>
      <ddeItem name="BPAC11.DAT" advise="1">
        <values>
          <value t="str">
            <val>11/02/2021</val>
          </value>
        </values>
      </ddeItem>
      <ddeItem name="BPAC11.MAX" advise="1">
        <values>
          <value>
            <val>112.4</val>
          </value>
        </values>
      </ddeItem>
      <ddeItem name="BPAC11.MIN" advise="1">
        <values>
          <value>
            <val>109.51</val>
          </value>
        </values>
      </ddeItem>
      <ddeItem name="BPAC11.NEG" advise="1">
        <values>
          <value>
            <val>18426</val>
          </value>
        </values>
      </ddeItem>
      <ddeItem name="BPAC11.QTT" advise="1">
        <values>
          <value>
            <val>3536000</val>
          </value>
        </values>
      </ddeItem>
      <ddeItem name="BPAC11.ULT" advise="1">
        <values>
          <value>
            <val>111.6</val>
          </value>
        </values>
      </ddeItem>
      <ddeItem name="BPAC11.VAR" advise="1">
        <values>
          <value>
            <val>2.6206896551724084</val>
          </value>
        </values>
      </ddeItem>
      <ddeItem name="BPAC11.VOL" advise="1">
        <values>
          <value>
            <val>392535680</val>
          </value>
        </values>
      </ddeItem>
      <ddeItem name="BPAN4.ABE" advise="1">
        <values>
          <value>
            <val>12.92</val>
          </value>
        </values>
      </ddeItem>
      <ddeItem name="BPAN4.DAT" advise="1">
        <values>
          <value t="str">
            <val>11/02/2021</val>
          </value>
        </values>
      </ddeItem>
      <ddeItem name="BPAN4.MAX" advise="1">
        <values>
          <value>
            <val>13.05</val>
          </value>
        </values>
      </ddeItem>
      <ddeItem name="BPAN4.MIN" advise="1">
        <values>
          <value>
            <val>12.63</val>
          </value>
        </values>
      </ddeItem>
      <ddeItem name="BPAN4.NEG" advise="1">
        <values>
          <value>
            <val>6352</val>
          </value>
        </values>
      </ddeItem>
      <ddeItem name="BPAN4.QTT" advise="1">
        <values>
          <value>
            <val>3253200</val>
          </value>
        </values>
      </ddeItem>
      <ddeItem name="BPAN4.ULT" advise="1">
        <values>
          <value>
            <val>12.8</val>
          </value>
        </values>
      </ddeItem>
      <ddeItem name="BPAN4.VAR" advise="1">
        <values>
          <value>
            <val>0.39215686274510364</val>
          </value>
        </values>
      </ddeItem>
      <ddeItem name="BPAN4.VOL" advise="1">
        <values>
          <value>
            <val>41607910</val>
          </value>
        </values>
      </ddeItem>
      <ddeItem name="BRAP4.ABE" advise="1">
        <values>
          <value>
            <val>63.75</val>
          </value>
        </values>
      </ddeItem>
      <ddeItem name="BRAP4.DAT" advise="1">
        <values>
          <value t="str">
            <val>11/02/2021</val>
          </value>
        </values>
      </ddeItem>
      <ddeItem name="BRAP4.MAX" advise="1">
        <values>
          <value>
            <val>63.77</val>
          </value>
        </values>
      </ddeItem>
      <ddeItem name="BRAP4.MIN" advise="1">
        <values>
          <value>
            <val>62.4</val>
          </value>
        </values>
      </ddeItem>
      <ddeItem name="BRAP4.NEG" advise="1">
        <values>
          <value>
            <val>8124</val>
          </value>
        </values>
      </ddeItem>
      <ddeItem name="BRAP4.QTT" advise="1">
        <values>
          <value>
            <val>1772500</val>
          </value>
        </values>
      </ddeItem>
      <ddeItem name="BRAP4.ULT" advise="1">
        <values>
          <value>
            <val>62.8</val>
          </value>
        </values>
      </ddeItem>
      <ddeItem name="BRAP4.VAR" advise="1">
        <values>
          <value>
            <val>-0.41230574056454983</val>
          </value>
        </values>
      </ddeItem>
      <ddeItem name="BRAP4.VOL" advise="1">
        <values>
          <value>
            <val>111635900</val>
          </value>
        </values>
      </ddeItem>
      <ddeItem name="BRDT3.ABE" advise="1">
        <values>
          <value>
            <val>22.4</val>
          </value>
        </values>
      </ddeItem>
      <ddeItem name="BRDT3.DAT" advise="1">
        <values>
          <value t="str">
            <val>11/02/2021</val>
          </value>
        </values>
      </ddeItem>
      <ddeItem name="BRDT3.MAX" advise="1">
        <values>
          <value>
            <val>22.97</val>
          </value>
        </values>
      </ddeItem>
      <ddeItem name="BRDT3.MIN" advise="1">
        <values>
          <value>
            <val>22.24</val>
          </value>
        </values>
      </ddeItem>
      <ddeItem name="BRDT3.NEG" advise="1">
        <values>
          <value>
            <val>23765</val>
          </value>
        </values>
      </ddeItem>
      <ddeItem name="BRDT3.QTT" advise="1">
        <values>
          <value>
            <val>7874100</val>
          </value>
        </values>
      </ddeItem>
      <ddeItem name="BRDT3.ULT" advise="1">
        <values>
          <value>
            <val>22.65</val>
          </value>
        </values>
      </ddeItem>
      <ddeItem name="BRDT3.VAR" advise="1">
        <values>
          <value>
            <val>1.4330497089117793</val>
          </value>
        </values>
      </ddeItem>
      <ddeItem name="BRDT3.VOL" advise="1">
        <values>
          <value>
            <val>178746571</val>
          </value>
        </values>
      </ddeItem>
      <ddeItem name="BRFS3.ABE" advise="1">
        <values>
          <value>
            <val>23.13</val>
          </value>
        </values>
      </ddeItem>
      <ddeItem name="BRFS3.DAT" advise="1">
        <values>
          <value t="str">
            <val>11/02/2021</val>
          </value>
        </values>
      </ddeItem>
      <ddeItem name="BRFS3.MAX" advise="1">
        <values>
          <value>
            <val>23.46</val>
          </value>
        </values>
      </ddeItem>
      <ddeItem name="BRFS3.MIN" advise="1">
        <values>
          <value>
            <val>22.72</val>
          </value>
        </values>
      </ddeItem>
      <ddeItem name="BRFS3.NEG" advise="1">
        <values>
          <value>
            <val>16489</val>
          </value>
        </values>
      </ddeItem>
      <ddeItem name="BRFS3.QTT" advise="1">
        <values>
          <value>
            <val>5609400</val>
          </value>
        </values>
      </ddeItem>
      <ddeItem name="BRFS3.ULT" advise="1">
        <values>
          <value>
            <val>22.98</val>
          </value>
        </values>
      </ddeItem>
      <ddeItem name="BRFS3.VAR" advise="1">
        <values>
          <value>
            <val>-0.39011703511053253</val>
          </value>
        </values>
      </ddeItem>
      <ddeItem name="BRFS3.VOL" advise="1">
        <values>
          <value>
            <val>129151349</val>
          </value>
        </values>
      </ddeItem>
      <ddeItem name="BRKM5.ABE" advise="1">
        <values>
          <value>
            <val>29.02</val>
          </value>
        </values>
      </ddeItem>
      <ddeItem name="BRKM5.DAT" advise="1">
        <values>
          <value t="str">
            <val>11/02/2021</val>
          </value>
        </values>
      </ddeItem>
      <ddeItem name="BRKM5.MAX" advise="1">
        <values>
          <value>
            <val>29.5</val>
          </value>
        </values>
      </ddeItem>
      <ddeItem name="BRKM5.MIN" advise="1">
        <values>
          <value>
            <val>28.53</val>
          </value>
        </values>
      </ddeItem>
      <ddeItem name="BRKM5.NEG" advise="1">
        <values>
          <value>
            <val>15673</val>
          </value>
        </values>
      </ddeItem>
      <ddeItem name="BRKM5.QTT" advise="1">
        <values>
          <value>
            <val>3092000</val>
          </value>
        </values>
      </ddeItem>
      <ddeItem name="BRKM5.ULT" advise="1">
        <values>
          <value>
            <val>29.33</val>
          </value>
        </values>
      </ddeItem>
      <ddeItem name="BRKM5.VAR" advise="1">
        <values>
          <value>
            <val>1.8049288441513349</val>
          </value>
        </values>
      </ddeItem>
      <ddeItem name="BRKM5.VOL" advise="1">
        <values>
          <value>
            <val>89435500</val>
          </value>
        </values>
      </ddeItem>
      <ddeItem name="BRML3.ABE" advise="1">
        <values>
          <value>
            <val>9.52</val>
          </value>
        </values>
      </ddeItem>
      <ddeItem name="BRML3.DAT" advise="1">
        <values>
          <value t="str">
            <val>11/02/2021</val>
          </value>
        </values>
      </ddeItem>
      <ddeItem name="BRML3.MAX" advise="1">
        <values>
          <value>
            <val>9.64</val>
          </value>
        </values>
      </ddeItem>
      <ddeItem name="BRML3.MIN" advise="1">
        <values>
          <value>
            <val>9.36</val>
          </value>
        </values>
      </ddeItem>
      <ddeItem name="BRML3.NEG" advise="1">
        <values>
          <value>
            <val>21069</val>
          </value>
        </values>
      </ddeItem>
      <ddeItem name="BRML3.QTT" advise="1">
        <values>
          <value>
            <val>14652400</val>
          </value>
        </values>
      </ddeItem>
      <ddeItem name="BRML3.ULT" advise="1">
        <values>
          <value>
            <val>9.4499999999999993</val>
          </value>
        </values>
      </ddeItem>
      <ddeItem name="BRML3.VAR" advise="1">
        <values>
          <value>
            <val>-0.21119324181627613</val>
          </value>
        </values>
      </ddeItem>
      <ddeItem name="BRML3.VOL" advise="1">
        <values>
          <value>
            <val>138900271</val>
          </value>
        </values>
      </ddeItem>
      <ddeItem name="BRPR3.ABE" advise="1">
        <values>
          <value>
            <val>8.92</val>
          </value>
        </values>
      </ddeItem>
      <ddeItem name="BRPR3.DAT" advise="1">
        <values>
          <value t="str">
            <val>11/02/2021</val>
          </value>
        </values>
      </ddeItem>
      <ddeItem name="BRPR3.MAX" advise="1">
        <values>
          <value>
            <val>9.01</val>
          </value>
        </values>
      </ddeItem>
      <ddeItem name="BRPR3.MIN" advise="1">
        <values>
          <value>
            <val>8.81</val>
          </value>
        </values>
      </ddeItem>
      <ddeItem name="BRPR3.NEG" advise="1">
        <values>
          <value>
            <val>6072</val>
          </value>
        </values>
      </ddeItem>
      <ddeItem name="BRPR3.QTT" advise="1">
        <values>
          <value>
            <val>4410000</val>
          </value>
        </values>
      </ddeItem>
      <ddeItem name="BRPR3.ULT" advise="1">
        <values>
          <value>
            <val>8.86</val>
          </value>
        </values>
      </ddeItem>
      <ddeItem name="BRPR3.VAR" advise="1">
        <values>
          <value>
            <val>-0.11273957158962555</val>
          </value>
        </values>
      </ddeItem>
      <ddeItem name="BRPR3.VOL" advise="1">
        <values>
          <value>
            <val>39117849</val>
          </value>
        </values>
      </ddeItem>
      <ddeItem name="BRSR6.ABE" advise="1">
        <values>
          <value>
            <val>13.61</val>
          </value>
        </values>
      </ddeItem>
      <ddeItem name="BRSR6.DAT" advise="1">
        <values>
          <value t="str">
            <val>11/02/2021</val>
          </value>
        </values>
      </ddeItem>
      <ddeItem name="BRSR6.MAX" advise="1">
        <values>
          <value>
            <val>13.97</val>
          </value>
        </values>
      </ddeItem>
      <ddeItem name="BRSR6.MIN" advise="1">
        <values>
          <value>
            <val>13.37</val>
          </value>
        </values>
      </ddeItem>
      <ddeItem name="BRSR6.NEG" advise="1">
        <values>
          <value>
            <val>4445</val>
          </value>
        </values>
      </ddeItem>
      <ddeItem name="BRSR6.QTT" advise="1">
        <values>
          <value>
            <val>1873500</val>
          </value>
        </values>
      </ddeItem>
      <ddeItem name="BRSR6.ULT" advise="1">
        <values>
          <value>
            <val>13.4</val>
          </value>
        </values>
      </ddeItem>
      <ddeItem name="BRSR6.VAR" advise="1">
        <values>
          <value>
            <val>-0.14903129657227701</val>
          </value>
        </values>
      </ddeItem>
      <ddeItem name="BRSR6.VOL" advise="1">
        <values>
          <value>
            <val>25518296</val>
          </value>
        </values>
      </ddeItem>
      <ddeItem name="BTOW3.ABE" advise="1">
        <values>
          <value>
            <val>83.13</val>
          </value>
        </values>
      </ddeItem>
      <ddeItem name="BTOW3.DAT" advise="1">
        <values>
          <value t="str">
            <val>11/02/2021</val>
          </value>
        </values>
      </ddeItem>
      <ddeItem name="BTOW3.MAX" advise="1">
        <values>
          <value>
            <val>87.98</val>
          </value>
        </values>
      </ddeItem>
      <ddeItem name="BTOW3.MIN" advise="1">
        <values>
          <value>
            <val>82.08</val>
          </value>
        </values>
      </ddeItem>
      <ddeItem name="BTOW3.NEG" advise="1">
        <values>
          <value>
            <val>17292</val>
          </value>
        </values>
      </ddeItem>
      <ddeItem name="BTOW3.QTT" advise="1">
        <values>
          <value>
            <val>4268600</val>
          </value>
        </values>
      </ddeItem>
      <ddeItem name="BTOW3.ULT" advise="1">
        <values>
          <value>
            <val>85.6</val>
          </value>
        </values>
      </ddeItem>
      <ddeItem name="BTOW3.VAR" advise="1">
        <values>
          <value>
            <val>3.7072934334867798</val>
          </value>
        </values>
      </ddeItem>
      <ddeItem name="BTOW3.VOL" advise="1">
        <values>
          <value>
            <val>366021175</val>
          </value>
        </values>
      </ddeItem>
      <ddeItem name="CAML3.ABE" advise="1">
        <values>
          <value>
            <val>11.18</val>
          </value>
        </values>
      </ddeItem>
      <ddeItem name="CAML3.DAT" advise="1">
        <values>
          <value t="str">
            <val>11/02/2021</val>
          </value>
        </values>
      </ddeItem>
      <ddeItem name="CAML3.MAX" advise="1">
        <values>
          <value>
            <val>11.43</val>
          </value>
        </values>
      </ddeItem>
      <ddeItem name="CAML3.MIN" advise="1">
        <values>
          <value>
            <val>11.18</val>
          </value>
        </values>
      </ddeItem>
      <ddeItem name="CAML3.NEG" advise="1">
        <values>
          <value>
            <val>3911</val>
          </value>
        </values>
      </ddeItem>
      <ddeItem name="CAML3.QTT" advise="1">
        <values>
          <value>
            <val>985100</val>
          </value>
        </values>
      </ddeItem>
      <ddeItem name="CAML3.ULT" advise="1">
        <values>
          <value>
            <val>11.35</val>
          </value>
        </values>
      </ddeItem>
      <ddeItem name="CAML3.VAR" advise="1">
        <values>
          <value>
            <val>1.793721973094164</val>
          </value>
        </values>
      </ddeItem>
      <ddeItem name="CAML3.VOL" advise="1">
        <values>
          <value>
            <val>11182927</val>
          </value>
        </values>
      </ddeItem>
      <ddeItem name="CARD3.ABE" advise="1">
        <values>
          <value>
            <val>15.51</val>
          </value>
        </values>
      </ddeItem>
      <ddeItem name="CARD3.DAT" advise="1">
        <values>
          <value t="str">
            <val>11/02/2021</val>
          </value>
        </values>
      </ddeItem>
      <ddeItem name="CARD3.MAX" advise="1">
        <values>
          <value>
            <val>16.18</val>
          </value>
        </values>
      </ddeItem>
      <ddeItem name="CARD3.MIN" advise="1">
        <values>
          <value>
            <val>15.5</val>
          </value>
        </values>
      </ddeItem>
      <ddeItem name="CARD3.NEG" advise="1">
        <values>
          <value>
            <val>351</val>
          </value>
        </values>
      </ddeItem>
      <ddeItem name="CARD3.QTT" advise="1">
        <values>
          <value>
            <val>96200</val>
          </value>
        </values>
      </ddeItem>
      <ddeItem name="CARD3.ULT" advise="1">
        <values>
          <value>
            <val>16.04</val>
          </value>
        </values>
      </ddeItem>
      <ddeItem name="CARD3.VAR" advise="1">
        <values>
          <value>
            <val>3.4838709677419302</val>
          </value>
        </values>
      </ddeItem>
      <ddeItem name="CARD3.VOL" advise="1">
        <values>
          <value>
            <val>1536884</val>
          </value>
        </values>
      </ddeItem>
      <ddeItem name="CASH3.ABE" advise="1">
        <values>
          <value>
            <val>30.48</val>
          </value>
        </values>
      </ddeItem>
      <ddeItem name="CASH3.DAT" advise="1">
        <values>
          <value t="str">
            <val>11/02/2021</val>
          </value>
        </values>
      </ddeItem>
      <ddeItem name="CASH3.MAX" advise="1">
        <values>
          <value>
            <val>30.77</val>
          </value>
        </values>
      </ddeItem>
      <ddeItem name="CASH3.MIN" advise="1">
        <values>
          <value>
            <val>28.58</val>
          </value>
        </values>
      </ddeItem>
      <ddeItem name="CASH3.NEG" advise="1">
        <values>
          <value>
            <val>8717</val>
          </value>
        </values>
      </ddeItem>
      <ddeItem name="CASH3.QTT" advise="1">
        <values>
          <value>
            <val>2634600</val>
          </value>
        </values>
      </ddeItem>
      <ddeItem name="CASH3.ULT" advise="1">
        <values>
          <value>
            <val>28.58</val>
          </value>
        </values>
      </ddeItem>
      <ddeItem name="CASH3.VAR" advise="1">
        <values>
          <value>
            <val>-3.803433187478972</val>
          </value>
        </values>
      </ddeItem>
      <ddeItem name="CASH3.VOL" advise="1">
        <values>
          <value>
            <val>77291496</val>
          </value>
        </values>
      </ddeItem>
      <ddeItem name="CCRO3.ABE" advise="1">
        <values>
          <value>
            <val>12.15</val>
          </value>
        </values>
      </ddeItem>
      <ddeItem name="CCRO3.DAT" advise="1">
        <values>
          <value t="str">
            <val>11/02/2021</val>
          </value>
        </values>
      </ddeItem>
      <ddeItem name="CCRO3.MAX" advise="1">
        <values>
          <value>
            <val>12.43</val>
          </value>
        </values>
      </ddeItem>
      <ddeItem name="CCRO3.MIN" advise="1">
        <values>
          <value>
            <val>12.09</val>
          </value>
        </values>
      </ddeItem>
      <ddeItem name="CCRO3.NEG" advise="1">
        <values>
          <value>
            <val>21881</val>
          </value>
        </values>
      </ddeItem>
      <ddeItem name="CCRO3.QTT" advise="1">
        <values>
          <value>
            <val>10942500</val>
          </value>
        </values>
      </ddeItem>
      <ddeItem name="CCRO3.ULT" advise="1">
        <values>
          <value>
            <val>12.32</val>
          </value>
        </values>
      </ddeItem>
      <ddeItem name="CCRO3.VAR" advise="1">
        <values>
          <value>
            <val>2.2406639004149342</val>
          </value>
        </values>
      </ddeItem>
      <ddeItem name="CCRO3.VOL" advise="1">
        <values>
          <value>
            <val>134404374</val>
          </value>
        </values>
      </ddeItem>
      <ddeItem name="CEAB3.ABE" advise="1">
        <values>
          <value>
            <val>11.8</val>
          </value>
        </values>
      </ddeItem>
      <ddeItem name="CEAB3.DAT" advise="1">
        <values>
          <value t="str">
            <val>11/02/2021</val>
          </value>
        </values>
      </ddeItem>
      <ddeItem name="CEAB3.MAX" advise="1">
        <values>
          <value>
            <val>11.99</val>
          </value>
        </values>
      </ddeItem>
      <ddeItem name="CEAB3.MIN" advise="1">
        <values>
          <value>
            <val>11.68</val>
          </value>
        </values>
      </ddeItem>
      <ddeItem name="CEAB3.NEG" advise="1">
        <values>
          <value>
            <val>4757</val>
          </value>
        </values>
      </ddeItem>
      <ddeItem name="CEAB3.QTT" advise="1">
        <values>
          <value>
            <val>1654400</val>
          </value>
        </values>
      </ddeItem>
      <ddeItem name="CEAB3.ULT" advise="1">
        <values>
          <value>
            <val>11.75</val>
          </value>
        </values>
      </ddeItem>
      <ddeItem name="CEAB3.VAR" advise="1">
        <values>
          <value>
            <val>-0.42372881355932801</val>
          </value>
        </values>
      </ddeItem>
      <ddeItem name="CEAB3.VOL" advise="1">
        <values>
          <value>
            <val>19591063</val>
          </value>
        </values>
      </ddeItem>
      <ddeItem name="CESP6.ABE" advise="1">
        <values>
          <value>
            <val>31.07</val>
          </value>
        </values>
      </ddeItem>
      <ddeItem name="CESP6.DAT" advise="1">
        <values>
          <value t="str">
            <val>11/02/2021</val>
          </value>
        </values>
      </ddeItem>
      <ddeItem name="CESP6.MAX" advise="1">
        <values>
          <value>
            <val>31.07</val>
          </value>
        </values>
      </ddeItem>
      <ddeItem name="CESP6.MIN" advise="1">
        <values>
          <value>
            <val>29.67</val>
          </value>
        </values>
      </ddeItem>
      <ddeItem name="CESP6.NEG" advise="1">
        <values>
          <value>
            <val>18148</val>
          </value>
        </values>
      </ddeItem>
      <ddeItem name="CESP6.QTT" advise="1">
        <values>
          <value>
            <val>4459900</val>
          </value>
        </values>
      </ddeItem>
      <ddeItem name="CESP6.ULT" advise="1">
        <values>
          <value>
            <val>30.4</val>
          </value>
        </values>
      </ddeItem>
      <ddeItem name="CESP6.VAR" advise="1">
        <values>
          <value>
            <val>-1.6181229773462784</val>
          </value>
        </values>
      </ddeItem>
      <ddeItem name="CESP6.VOL" advise="1">
        <values>
          <value>
            <val>134714047</val>
          </value>
        </values>
      </ddeItem>
      <ddeItem name="CIEL3.ABE" advise="1">
        <values>
          <value>
            <val>3.93</val>
          </value>
        </values>
      </ddeItem>
      <ddeItem name="CIEL3.DAT" advise="1">
        <values>
          <value t="str">
            <val>11/02/2021</val>
          </value>
        </values>
      </ddeItem>
      <ddeItem name="CIEL3.MAX" advise="1">
        <values>
          <value>
            <val>3.99</val>
          </value>
        </values>
      </ddeItem>
      <ddeItem name="CIEL3.MIN" advise="1">
        <values>
          <value>
            <val>3.9</val>
          </value>
        </values>
      </ddeItem>
      <ddeItem name="CIEL3.NEG" advise="1">
        <values>
          <value>
            <val>19890</val>
          </value>
        </values>
      </ddeItem>
      <ddeItem name="CIEL3.QTT" advise="1">
        <values>
          <value>
            <val>25892100</val>
          </value>
        </values>
      </ddeItem>
      <ddeItem name="CIEL3.ULT" advise="1">
        <values>
          <value>
            <val>3.92</val>
          </value>
        </values>
      </ddeItem>
      <ddeItem name="CIEL3.VAR" advise="1">
        <values>
          <value>
            <val>0.25575447570331933</val>
          </value>
        </values>
      </ddeItem>
      <ddeItem name="CIEL3.VOL" advise="1">
        <values>
          <value>
            <val>101977554</val>
          </value>
        </values>
      </ddeItem>
      <ddeItem name="CMIG4.ABE" advise="1">
        <values>
          <value>
            <val>13.85</val>
          </value>
        </values>
      </ddeItem>
      <ddeItem name="CMIG4.DAT" advise="1">
        <values>
          <value t="str">
            <val>11/02/2021</val>
          </value>
        </values>
      </ddeItem>
      <ddeItem name="CMIG4.MAX" advise="1">
        <values>
          <value>
            <val>14.02</val>
          </value>
        </values>
      </ddeItem>
      <ddeItem name="CMIG4.MIN" advise="1">
        <values>
          <value>
            <val>13.66</val>
          </value>
        </values>
      </ddeItem>
      <ddeItem name="CMIG4.NEG" advise="1">
        <values>
          <value>
            <val>13867</val>
          </value>
        </values>
      </ddeItem>
      <ddeItem name="CMIG4.QTT" advise="1">
        <values>
          <value>
            <val>6627400</val>
          </value>
        </values>
      </ddeItem>
      <ddeItem name="CMIG4.ULT" advise="1">
        <values>
          <value>
            <val>13.74</val>
          </value>
        </values>
      </ddeItem>
      <ddeItem name="CMIG4.VAR" advise="1">
        <values>
          <value>
            <val>7.2833211944645204E-2</val>
          </value>
        </values>
      </ddeItem>
      <ddeItem name="CMIG4.VOL" advise="1">
        <values>
          <value>
            <val>91542576</val>
          </value>
        </values>
      </ddeItem>
      <ddeItem name="CNTO3.ABE" advise="1">
        <values>
          <value>
            <val>23.26</val>
          </value>
        </values>
      </ddeItem>
      <ddeItem name="CNTO3.DAT" advise="1">
        <values>
          <value t="str">
            <val>11/02/2021</val>
          </value>
        </values>
      </ddeItem>
      <ddeItem name="CNTO3.MAX" advise="1">
        <values>
          <value>
            <val>23.54</val>
          </value>
        </values>
      </ddeItem>
      <ddeItem name="CNTO3.MIN" advise="1">
        <values>
          <value>
            <val>23.01</val>
          </value>
        </values>
      </ddeItem>
      <ddeItem name="CNTO3.NEG" advise="1">
        <values>
          <value>
            <val>5211</val>
          </value>
        </values>
      </ddeItem>
      <ddeItem name="CNTO3.QTT" advise="1">
        <values>
          <value>
            <val>1364100</val>
          </value>
        </values>
      </ddeItem>
      <ddeItem name="CNTO3.ULT" advise="1">
        <values>
          <value>
            <val>23.11</val>
          </value>
        </values>
      </ddeItem>
      <ddeItem name="CNTO3.VAR" advise="1">
        <values>
          <value>
            <val>-0.60215053763441106</val>
          </value>
        </values>
      </ddeItem>
      <ddeItem name="CNTO3.VOL" advise="1">
        <values>
          <value>
            <val>31615081</val>
          </value>
        </values>
      </ddeItem>
      <ddeItem name="COGN3.ABE" advise="1">
        <values>
          <value>
            <val>4.28</val>
          </value>
        </values>
      </ddeItem>
      <ddeItem name="COGN3.DAT" advise="1">
        <values>
          <value t="str">
            <val>11/02/2021</val>
          </value>
        </values>
      </ddeItem>
      <ddeItem name="COGN3.MAX" advise="1">
        <values>
          <value>
            <val>4.3099999999999996</val>
          </value>
        </values>
      </ddeItem>
      <ddeItem name="COGN3.MIN" advise="1">
        <values>
          <value>
            <val>4.2</val>
          </value>
        </values>
      </ddeItem>
      <ddeItem name="COGN3.NEG" advise="1">
        <values>
          <value>
            <val>22928</val>
          </value>
        </values>
      </ddeItem>
      <ddeItem name="COGN3.QTT" advise="1">
        <values>
          <value>
            <val>39933900</val>
          </value>
        </values>
      </ddeItem>
      <ddeItem name="COGN3.ULT" advise="1">
        <values>
          <value>
            <val>4.2300000000000004</val>
          </value>
        </values>
      </ddeItem>
      <ddeItem name="COGN3.VAR" advise="1">
        <values>
          <value>
            <val>-0.23584905660376854</val>
          </value>
        </values>
      </ddeItem>
      <ddeItem name="COGN3.VOL" advise="1">
        <values>
          <value>
            <val>169318261</val>
          </value>
        </values>
      </ddeItem>
      <ddeItem name="CPFE3.ABE" advise="1">
        <values>
          <value>
            <val>33.67</val>
          </value>
        </values>
      </ddeItem>
      <ddeItem name="CPFE3.DAT" advise="1">
        <values>
          <value t="str">
            <val>11/02/2021</val>
          </value>
        </values>
      </ddeItem>
      <ddeItem name="CPFE3.MAX" advise="1">
        <values>
          <value>
            <val>33.950000000000003</val>
          </value>
        </values>
      </ddeItem>
      <ddeItem name="CPFE3.MIN" advise="1">
        <values>
          <value>
            <val>33.47</val>
          </value>
        </values>
      </ddeItem>
      <ddeItem name="CPFE3.NEG" advise="1">
        <values>
          <value>
            <val>8970</val>
          </value>
        </values>
      </ddeItem>
      <ddeItem name="CPFE3.QTT" advise="1">
        <values>
          <value>
            <val>1572200</val>
          </value>
        </values>
      </ddeItem>
      <ddeItem name="CPFE3.ULT" advise="1">
        <values>
          <value>
            <val>33.75</val>
          </value>
        </values>
      </ddeItem>
      <ddeItem name="CPFE3.VAR" advise="1">
        <values>
          <value>
            <val>0.44642857142856718</val>
          </value>
        </values>
      </ddeItem>
      <ddeItem name="CPFE3.VOL" advise="1">
        <values>
          <value>
            <val>52979386</val>
          </value>
        </values>
      </ddeItem>
      <ddeItem name="CPLE6.ABE" advise="1">
        <values>
          <value>
            <val>66.5</val>
          </value>
        </values>
      </ddeItem>
      <ddeItem name="CPLE6.DAT" advise="1">
        <values>
          <value t="str">
            <val>11/02/2021</val>
          </value>
        </values>
      </ddeItem>
      <ddeItem name="CPLE6.MAX" advise="1">
        <values>
          <value>
            <val>68.180000000000007</val>
          </value>
        </values>
      </ddeItem>
      <ddeItem name="CPLE6.MIN" advise="1">
        <values>
          <value>
            <val>66.5</val>
          </value>
        </values>
      </ddeItem>
      <ddeItem name="CPLE6.NEG" advise="1">
        <values>
          <value>
            <val>3898</val>
          </value>
        </values>
      </ddeItem>
      <ddeItem name="CPLE6.QTT" advise="1">
        <values>
          <value>
            <val>622800</val>
          </value>
        </values>
      </ddeItem>
      <ddeItem name="CPLE6.ULT" advise="1">
        <values>
          <value>
            <val>67.17</val>
          </value>
        </values>
      </ddeItem>
      <ddeItem name="CPLE6.VAR" advise="1">
        <values>
          <value>
            <val>1.3122171945701426</val>
          </value>
        </values>
      </ddeItem>
      <ddeItem name="CPLE6.VOL" advise="1">
        <values>
          <value>
            <val>42095441</val>
          </value>
        </values>
      </ddeItem>
      <ddeItem name="CSAN3.ABE" advise="1">
        <values>
          <value>
            <val>85.2</val>
          </value>
        </values>
      </ddeItem>
      <ddeItem name="CSAN3.DAT" advise="1">
        <values>
          <value t="str">
            <val>11/02/2021</val>
          </value>
        </values>
      </ddeItem>
      <ddeItem name="CSAN3.MAX" advise="1">
        <values>
          <value>
            <val>88.39</val>
          </value>
        </values>
      </ddeItem>
      <ddeItem name="CSAN3.MIN" advise="1">
        <values>
          <value>
            <val>85</val>
          </value>
        </values>
      </ddeItem>
      <ddeItem name="CSAN3.NEG" advise="1">
        <values>
          <value>
            <val>17207</val>
          </value>
        </values>
      </ddeItem>
      <ddeItem name="CSAN3.QTT" advise="1">
        <values>
          <value>
            <val>3306000</val>
          </value>
        </values>
      </ddeItem>
      <ddeItem name="CSAN3.ULT" advise="1">
        <values>
          <value>
            <val>86.4</val>
          </value>
        </values>
      </ddeItem>
      <ddeItem name="CSAN3.VAR" advise="1">
        <values>
          <value>
            <val>2.9184038117927371</val>
          </value>
        </values>
      </ddeItem>
      <ddeItem name="CSAN3.VOL" advise="1">
        <values>
          <value>
            <val>285591721</val>
          </value>
        </values>
      </ddeItem>
      <ddeItem name="CSMG3.ABE" advise="1">
        <values>
          <value>
            <val>15.83</val>
          </value>
        </values>
      </ddeItem>
      <ddeItem name="CSMG3.DAT" advise="1">
        <values>
          <value t="str">
            <val>11/02/2021</val>
          </value>
        </values>
      </ddeItem>
      <ddeItem name="CSMG3.MAX" advise="1">
        <values>
          <value>
            <val>16.14</val>
          </value>
        </values>
      </ddeItem>
      <ddeItem name="CSMG3.MIN" advise="1">
        <values>
          <value>
            <val>15.78</val>
          </value>
        </values>
      </ddeItem>
      <ddeItem name="CSMG3.NEG" advise="1">
        <values>
          <value>
            <val>4504</val>
          </value>
        </values>
      </ddeItem>
      <ddeItem name="CSMG3.QTT" advise="1">
        <values>
          <value>
            <val>3633200</val>
          </value>
        </values>
      </ddeItem>
      <ddeItem name="CSMG3.ULT" advise="1">
        <values>
          <value>
            <val>16.079999999999998</val>
          </value>
        </values>
      </ddeItem>
      <ddeItem name="CSMG3.VAR" advise="1">
        <values>
          <value>
            <val>2.1601016518424276</val>
          </value>
        </values>
      </ddeItem>
      <ddeItem name="CSMG3.VOL" advise="1">
        <values>
          <value>
            <val>58208858</val>
          </value>
        </values>
      </ddeItem>
      <ddeItem name="CSNA3.ABE" advise="1">
        <values>
          <value>
            <val>34.83</val>
          </value>
        </values>
      </ddeItem>
      <ddeItem name="CSNA3.DAT" advise="1">
        <values>
          <value t="str">
            <val>11/02/2021</val>
          </value>
        </values>
      </ddeItem>
      <ddeItem name="CSNA3.MAX" advise="1">
        <values>
          <value>
            <val>34.9</val>
          </value>
        </values>
      </ddeItem>
      <ddeItem name="CSNA3.MIN" advise="1">
        <values>
          <value>
            <val>32.909999999999997</val>
          </value>
        </values>
      </ddeItem>
      <ddeItem name="CSNA3.NEG" advise="1">
        <values>
          <value>
            <val>31446</val>
          </value>
        </values>
      </ddeItem>
      <ddeItem name="CSNA3.QTT" advise="1">
        <values>
          <value>
            <val>17174200</val>
          </value>
        </values>
      </ddeItem>
      <ddeItem name="CSNA3.ULT" advise="1">
        <values>
          <value>
            <val>33.020000000000003</val>
          </value>
        </values>
      </ddeItem>
      <ddeItem name="CSNA3.VAR" advise="1">
        <values>
          <value>
            <val>-3.9837161965687624</val>
          </value>
        </values>
      </ddeItem>
      <ddeItem name="CSNA3.VOL" advise="1">
        <values>
          <value>
            <val>578845936</val>
          </value>
        </values>
      </ddeItem>
      <ddeItem name="CURY3.ABE" advise="1">
        <values>
          <value>
            <val>10.79</val>
          </value>
        </values>
      </ddeItem>
      <ddeItem name="CURY3.DAT" advise="1">
        <values>
          <value t="str">
            <val>11/02/2021</val>
          </value>
        </values>
      </ddeItem>
      <ddeItem name="CURY3.MAX" advise="1">
        <values>
          <value>
            <val>10.88</val>
          </value>
        </values>
      </ddeItem>
      <ddeItem name="CURY3.MIN" advise="1">
        <values>
          <value>
            <val>10.53</val>
          </value>
        </values>
      </ddeItem>
      <ddeItem name="CURY3.NEG" advise="1">
        <values>
          <value>
            <val>3479</val>
          </value>
        </values>
      </ddeItem>
      <ddeItem name="CURY3.QTT" advise="1">
        <values>
          <value>
            <val>620500</val>
          </value>
        </values>
      </ddeItem>
      <ddeItem name="CURY3.ULT" advise="1">
        <values>
          <value>
            <val>10.8</val>
          </value>
        </values>
      </ddeItem>
      <ddeItem name="CURY3.VAR" advise="1">
        <values>
          <value>
            <val>0.27855153203343674</val>
          </value>
        </values>
      </ddeItem>
      <ddeItem name="CURY3.VOL" advise="1">
        <values>
          <value>
            <val>6629263</val>
          </value>
        </values>
      </ddeItem>
      <ddeItem name="CVCB3.ABE" advise="1">
        <values>
          <value>
            <val>19.41</val>
          </value>
        </values>
      </ddeItem>
      <ddeItem name="CVCB3.DAT" advise="1">
        <values>
          <value t="str">
            <val>11/02/2021</val>
          </value>
        </values>
      </ddeItem>
      <ddeItem name="CVCB3.MAX" advise="1">
        <values>
          <value>
            <val>19.57</val>
          </value>
        </values>
      </ddeItem>
      <ddeItem name="CVCB3.MIN" advise="1">
        <values>
          <value>
            <val>18.829999999999998</val>
          </value>
        </values>
      </ddeItem>
      <ddeItem name="CVCB3.NEG" advise="1">
        <values>
          <value>
            <val>14381</val>
          </value>
        </values>
      </ddeItem>
      <ddeItem name="CVCB3.QTT" advise="1">
        <values>
          <value>
            <val>6057700</val>
          </value>
        </values>
      </ddeItem>
      <ddeItem name="CVCB3.ULT" advise="1">
        <values>
          <value>
            <val>18.850000000000001</val>
          </value>
        </values>
      </ddeItem>
      <ddeItem name="CVCB3.VAR" advise="1">
        <values>
          <value>
            <val>-1.9760790431617212</val>
          </value>
        </values>
      </ddeItem>
      <ddeItem name="CVCB3.VOL" advise="1">
        <values>
          <value>
            <val>116081704</val>
          </value>
        </values>
      </ddeItem>
      <ddeItem name="CYRE3.ABE" advise="1">
        <values>
          <value>
            <val>27.86</val>
          </value>
        </values>
      </ddeItem>
      <ddeItem name="CYRE3.DAT" advise="1">
        <values>
          <value t="str">
            <val>11/02/2021</val>
          </value>
        </values>
      </ddeItem>
      <ddeItem name="CYRE3.MAX" advise="1">
        <values>
          <value>
            <val>28.31</val>
          </value>
        </values>
      </ddeItem>
      <ddeItem name="CYRE3.MIN" advise="1">
        <values>
          <value>
            <val>27.65</val>
          </value>
        </values>
      </ddeItem>
      <ddeItem name="CYRE3.NEG" advise="1">
        <values>
          <value>
            <val>13499</val>
          </value>
        </values>
      </ddeItem>
      <ddeItem name="CYRE3.QTT" advise="1">
        <values>
          <value>
            <val>2679000</val>
          </value>
        </values>
      </ddeItem>
      <ddeItem name="CYRE3.ULT" advise="1">
        <values>
          <value>
            <val>28.03</val>
          </value>
        </values>
      </ddeItem>
      <ddeItem name="CYRE3.VAR" advise="1">
        <values>
          <value>
            <val>1.3743218806510038</val>
          </value>
        </values>
      </ddeItem>
      <ddeItem name="CYRE3.VOL" advise="1">
        <values>
          <value>
            <val>74967766</val>
          </value>
        </values>
      </ddeItem>
      <ddeItem name="DMVF3.ABE" advise="1">
        <values>
          <value>
            <val>11.56</val>
          </value>
        </values>
      </ddeItem>
      <ddeItem name="DMVF3.DAT" advise="1">
        <values>
          <value t="str">
            <val>11/02/2021</val>
          </value>
        </values>
      </ddeItem>
      <ddeItem name="DMVF3.MAX" advise="1">
        <values>
          <value>
            <val>11.7</val>
          </value>
        </values>
      </ddeItem>
      <ddeItem name="DMVF3.MIN" advise="1">
        <values>
          <value>
            <val>11.17</val>
          </value>
        </values>
      </ddeItem>
      <ddeItem name="DMVF3.NEG" advise="1">
        <values>
          <value>
            <val>793</val>
          </value>
        </values>
      </ddeItem>
      <ddeItem name="DMVF3.QTT" advise="1">
        <values>
          <value>
            <val>196200</val>
          </value>
        </values>
      </ddeItem>
      <ddeItem name="DMVF3.ULT" advise="1">
        <values>
          <value>
            <val>11.2</val>
          </value>
        </values>
      </ddeItem>
      <ddeItem name="DMVF3.VAR" advise="1">
        <values>
          <value>
            <val>-2.6086956521739193</val>
          </value>
        </values>
      </ddeItem>
      <ddeItem name="DMVF3.VOL" advise="1">
        <values>
          <value>
            <val>2224591</val>
          </value>
        </values>
      </ddeItem>
      <ddeItem name="DTEX3.ABE" advise="1">
        <values>
          <value>
            <val>19.47</val>
          </value>
        </values>
      </ddeItem>
      <ddeItem name="DTEX3.DAT" advise="1">
        <values>
          <value t="str">
            <val>11/02/2021</val>
          </value>
        </values>
      </ddeItem>
      <ddeItem name="DTEX3.MAX" advise="1">
        <values>
          <value>
            <val>19.66</val>
          </value>
        </values>
      </ddeItem>
      <ddeItem name="DTEX3.MIN" advise="1">
        <values>
          <value>
            <val>18.79</val>
          </value>
        </values>
      </ddeItem>
      <ddeItem name="DTEX3.NEG" advise="1">
        <values>
          <value>
            <val>15970</val>
          </value>
        </values>
      </ddeItem>
      <ddeItem name="DTEX3.QTT" advise="1">
        <values>
          <value>
            <val>6044100</val>
          </value>
        </values>
      </ddeItem>
      <ddeItem name="DTEX3.ULT" advise="1">
        <values>
          <value>
            <val>18.96</val>
          </value>
        </values>
      </ddeItem>
      <ddeItem name="DTEX3.VAR" advise="1">
        <values>
          <value>
            <val>-1.3014055179593962</val>
          </value>
        </values>
      </ddeItem>
      <ddeItem name="DTEX3.VOL" advise="1">
        <values>
          <value>
            <val>114906283</val>
          </value>
        </values>
      </ddeItem>
      <ddeItem name="ECOR3.ABE" advise="1">
        <values>
          <value>
            <val>12.3</val>
          </value>
        </values>
      </ddeItem>
      <ddeItem name="ECOR3.DAT" advise="1">
        <values>
          <value t="str">
            <val>11/02/2021</val>
          </value>
        </values>
      </ddeItem>
      <ddeItem name="ECOR3.MAX" advise="1">
        <values>
          <value>
            <val>12.44</val>
          </value>
        </values>
      </ddeItem>
      <ddeItem name="ECOR3.MIN" advise="1">
        <values>
          <value>
            <val>12.23</val>
          </value>
        </values>
      </ddeItem>
      <ddeItem name="ECOR3.NEG" advise="1">
        <values>
          <value>
            <val>7776</val>
          </value>
        </values>
      </ddeItem>
      <ddeItem name="ECOR3.QTT" advise="1">
        <values>
          <value>
            <val>1699900</val>
          </value>
        </values>
      </ddeItem>
      <ddeItem name="ECOR3.ULT" advise="1">
        <values>
          <value>
            <val>12.37</val>
          </value>
        </values>
      </ddeItem>
      <ddeItem name="ECOR3.VAR" advise="1">
        <values>
          <value>
            <val>1.2274959083469605</val>
          </value>
        </values>
      </ddeItem>
      <ddeItem name="ECOR3.VOL" advise="1">
        <values>
          <value>
            <val>20967534</val>
          </value>
        </values>
      </ddeItem>
      <ddeItem name="EGIE3.ABE" advise="1">
        <values>
          <value>
            <val>45.1</val>
          </value>
        </values>
      </ddeItem>
      <ddeItem name="EGIE3.DAT" advise="1">
        <values>
          <value t="str">
            <val>11/02/2021</val>
          </value>
        </values>
      </ddeItem>
      <ddeItem name="EGIE3.MAX" advise="1">
        <values>
          <value>
            <val>46.6</val>
          </value>
        </values>
      </ddeItem>
      <ddeItem name="EGIE3.MIN" advise="1">
        <values>
          <value>
            <val>44.95</val>
          </value>
        </values>
      </ddeItem>
      <ddeItem name="EGIE3.NEG" advise="1">
        <values>
          <value>
            <val>8908</val>
          </value>
        </values>
      </ddeItem>
      <ddeItem name="EGIE3.QTT" advise="1">
        <values>
          <value>
            <val>1554000</val>
          </value>
        </values>
      </ddeItem>
      <ddeItem name="EGIE3.ULT" advise="1">
        <values>
          <value>
            <val>45.82</val>
          </value>
        </values>
      </ddeItem>
      <ddeItem name="EGIE3.VAR" advise="1">
        <values>
          <value>
            <val>1.5964523281596428</val>
          </value>
        </values>
      </ddeItem>
      <ddeItem name="EGIE3.VOL" advise="1">
        <values>
          <value>
            <val>71482956</val>
          </value>
        </values>
      </ddeItem>
      <ddeItem name="ELET3.ABE" advise="1">
        <values>
          <value>
            <val>29.58</val>
          </value>
        </values>
      </ddeItem>
      <ddeItem name="ELET3.DAT" advise="1">
        <values>
          <value t="str">
            <val>11/02/2021</val>
          </value>
        </values>
      </ddeItem>
      <ddeItem name="ELET3.MAX" advise="1">
        <values>
          <value>
            <val>29.95</val>
          </value>
        </values>
      </ddeItem>
      <ddeItem name="ELET3.MIN" advise="1">
        <values>
          <value>
            <val>29.36</val>
          </value>
        </values>
      </ddeItem>
      <ddeItem name="ELET3.NEG" advise="1">
        <values>
          <value>
            <val>12301</val>
          </value>
        </values>
      </ddeItem>
      <ddeItem name="ELET3.QTT" advise="1">
        <values>
          <value>
            <val>4719300</val>
          </value>
        </values>
      </ddeItem>
      <ddeItem name="ELET3.ULT" advise="1">
        <values>
          <value>
            <val>29.68</val>
          </value>
        </values>
      </ddeItem>
      <ddeItem name="ELET3.VAR" advise="1">
        <values>
          <value>
            <val>1.4007516228220025</val>
          </value>
        </values>
      </ddeItem>
      <ddeItem name="ELET3.VOL" advise="1">
        <values>
          <value>
            <val>140017068</val>
          </value>
        </values>
      </ddeItem>
      <ddeItem name="EMBR3.ABE" advise="1">
        <values>
          <value>
            <val>9.6999999999999993</val>
          </value>
        </values>
      </ddeItem>
      <ddeItem name="EMBR3.DAT" advise="1">
        <values>
          <value t="str">
            <val>11/02/2021</val>
          </value>
        </values>
      </ddeItem>
      <ddeItem name="EMBR3.MAX" advise="1">
        <values>
          <value>
            <val>10.46</val>
          </value>
        </values>
      </ddeItem>
      <ddeItem name="EMBR3.MIN" advise="1">
        <values>
          <value>
            <val>9.68</val>
          </value>
        </values>
      </ddeItem>
      <ddeItem name="EMBR3.NEG" advise="1">
        <values>
          <value>
            <val>28639</val>
          </value>
        </values>
      </ddeItem>
      <ddeItem name="EMBR3.QTT" advise="1">
        <values>
          <value>
            <val>25031500</val>
          </value>
        </values>
      </ddeItem>
      <ddeItem name="EMBR3.ULT" advise="1">
        <values>
          <value>
            <val>10.02</val>
          </value>
        </values>
      </ddeItem>
      <ddeItem name="EMBR3.VAR" advise="1">
        <values>
          <value>
            <val>3.6194415718717647</val>
          </value>
        </values>
      </ddeItem>
      <ddeItem name="EMBR3.VOL" advise="1">
        <values>
          <value>
            <val>252620190</val>
          </value>
        </values>
      </ddeItem>
      <ddeItem name="ENAT3.ABE" advise="1">
        <values>
          <value>
            <val>12.31</val>
          </value>
        </values>
      </ddeItem>
      <ddeItem name="ENAT3.DAT" advise="1">
        <values>
          <value t="str">
            <val>11/02/2021</val>
          </value>
        </values>
      </ddeItem>
      <ddeItem name="ENAT3.MAX" advise="1">
        <values>
          <value>
            <val>12.91</val>
          </value>
        </values>
      </ddeItem>
      <ddeItem name="ENAT3.MIN" advise="1">
        <values>
          <value>
            <val>12.26</val>
          </value>
        </values>
      </ddeItem>
      <ddeItem name="ENAT3.NEG" advise="1">
        <values>
          <value>
            <val>7993</val>
          </value>
        </values>
      </ddeItem>
      <ddeItem name="ENAT3.QTT" advise="1">
        <values>
          <value>
            <val>2122000</val>
          </value>
        </values>
      </ddeItem>
      <ddeItem name="ENAT3.ULT" advise="1">
        <values>
          <value>
            <val>12.87</val>
          </value>
        </values>
      </ddeItem>
      <ddeItem name="ENAT3.VAR" advise="1">
        <values>
          <value>
            <val>5.1470588235294032</val>
          </value>
        </values>
      </ddeItem>
      <ddeItem name="ENAT3.VOL" advise="1">
        <values>
          <value>
            <val>27037445</val>
          </value>
        </values>
      </ddeItem>
      <ddeItem name="ENBR3.ABE" advise="1">
        <values>
          <value>
            <val>19.12</val>
          </value>
        </values>
      </ddeItem>
      <ddeItem name="ENBR3.DAT" advise="1">
        <values>
          <value t="str">
            <val>11/02/2021</val>
          </value>
        </values>
      </ddeItem>
      <ddeItem name="ENBR3.MAX" advise="1">
        <values>
          <value>
            <val>19.309999999999999</val>
          </value>
        </values>
      </ddeItem>
      <ddeItem name="ENBR3.MIN" advise="1">
        <values>
          <value>
            <val>19.02</val>
          </value>
        </values>
      </ddeItem>
      <ddeItem name="ENBR3.NEG" advise="1">
        <values>
          <value>
            <val>9479</val>
          </value>
        </values>
      </ddeItem>
      <ddeItem name="ENBR3.QTT" advise="1">
        <values>
          <value>
            <val>2196300</val>
          </value>
        </values>
      </ddeItem>
      <ddeItem name="ENBR3.ULT" advise="1">
        <values>
          <value>
            <val>19.02</val>
          </value>
        </values>
      </ddeItem>
      <ddeItem name="ENBR3.VAR" advise="1">
        <values>
          <value>
            <val>5.2603892688048444E-2</val>
          </value>
        </values>
      </ddeItem>
      <ddeItem name="ENBR3.VOL" advise="1">
        <values>
          <value>
            <val>41988050</val>
          </value>
        </values>
      </ddeItem>
      <ddeItem name="ENEV3.ABE" advise="1">
        <values>
          <value>
            <val>73.040000000000006</val>
          </value>
        </values>
      </ddeItem>
      <ddeItem name="ENEV3.DAT" advise="1">
        <values>
          <value t="str">
            <val>11/02/2021</val>
          </value>
        </values>
      </ddeItem>
      <ddeItem name="ENEV3.MAX" advise="1">
        <values>
          <value>
            <val>73.63</val>
          </value>
        </values>
      </ddeItem>
      <ddeItem name="ENEV3.MIN" advise="1">
        <values>
          <value>
            <val>71.41</val>
          </value>
        </values>
      </ddeItem>
      <ddeItem name="ENEV3.NEG" advise="1">
        <values>
          <value>
            <val>7231</val>
          </value>
        </values>
      </ddeItem>
      <ddeItem name="ENEV3.QTT" advise="1">
        <values>
          <value>
            <val>1098800</val>
          </value>
        </values>
      </ddeItem>
      <ddeItem name="ENEV3.ULT" advise="1">
        <values>
          <value>
            <val>72.75</val>
          </value>
        </values>
      </ddeItem>
      <ddeItem name="ENEV3.VAR" advise="1">
        <values>
          <value>
            <val>-0.10984484415762502</val>
          </value>
        </values>
      </ddeItem>
      <ddeItem name="ENEV3.VOL" advise="1">
        <values>
          <value>
            <val>79629691</val>
          </value>
        </values>
      </ddeItem>
      <ddeItem name="ENGI11.ABE" advise="1">
        <values>
          <value>
            <val>50.69</val>
          </value>
        </values>
      </ddeItem>
      <ddeItem name="ENGI11.DAT" advise="1">
        <values>
          <value t="str">
            <val>11/02/2021</val>
          </value>
        </values>
      </ddeItem>
      <ddeItem name="ENGI11.MAX" advise="1">
        <values>
          <value>
            <val>51.25</val>
          </value>
        </values>
      </ddeItem>
      <ddeItem name="ENGI11.MIN" advise="1">
        <values>
          <value>
            <val>50.47</val>
          </value>
        </values>
      </ddeItem>
      <ddeItem name="ENGI11.NEG" advise="1">
        <values>
          <value>
            <val>5337</val>
          </value>
        </values>
      </ddeItem>
      <ddeItem name="ENGI11.QTT" advise="1">
        <values>
          <value>
            <val>1153800</val>
          </value>
        </values>
      </ddeItem>
      <ddeItem name="ENGI11.ULT" advise="1">
        <values>
          <value>
            <val>51.11</val>
          </value>
        </values>
      </ddeItem>
      <ddeItem name="ENGI11.VAR" advise="1">
        <values>
          <value>
            <val>0.96799683919399848</val>
          </value>
        </values>
      </ddeItem>
      <ddeItem name="ENGI11.VOL" advise="1">
        <values>
          <value>
            <val>58863445</val>
          </value>
        </values>
      </ddeItem>
      <ddeItem name="ENJU3.ABE" advise="1">
        <values>
          <value>
            <val>18.21</val>
          </value>
        </values>
      </ddeItem>
      <ddeItem name="ENJU3.DAT" advise="1">
        <values>
          <value t="str">
            <val>11/02/2021</val>
          </value>
        </values>
      </ddeItem>
      <ddeItem name="ENJU3.MAX" advise="1">
        <values>
          <value>
            <val>18.46</val>
          </value>
        </values>
      </ddeItem>
      <ddeItem name="ENJU3.MIN" advise="1">
        <values>
          <value>
            <val>17</val>
          </value>
        </values>
      </ddeItem>
      <ddeItem name="ENJU3.NEG" advise="1">
        <values>
          <value>
            <val>6592</val>
          </value>
        </values>
      </ddeItem>
      <ddeItem name="ENJU3.QTT" advise="1">
        <values>
          <value>
            <val>2149100</val>
          </value>
        </values>
      </ddeItem>
      <ddeItem name="ENJU3.ULT" advise="1">
        <values>
          <value>
            <val>17.89</val>
          </value>
        </values>
      </ddeItem>
      <ddeItem name="ENJU3.VAR" advise="1">
        <values>
          <value>
            <val>0.78873239436620035</val>
          </value>
        </values>
      </ddeItem>
      <ddeItem name="ENJU3.VOL" advise="1">
        <values>
          <value>
            <val>38196471</val>
          </value>
        </values>
      </ddeItem>
      <ddeItem name="EQTL3.ABE" advise="1">
        <values>
          <value>
            <val>23.44</val>
          </value>
        </values>
      </ddeItem>
      <ddeItem name="EQTL3.DAT" advise="1">
        <values>
          <value t="str">
            <val>11/02/2021</val>
          </value>
        </values>
      </ddeItem>
      <ddeItem name="EQTL3.MAX" advise="1">
        <values>
          <value>
            <val>23.69</val>
          </value>
        </values>
      </ddeItem>
      <ddeItem name="EQTL3.MIN" advise="1">
        <values>
          <value>
            <val>23.17</val>
          </value>
        </values>
      </ddeItem>
      <ddeItem name="EQTL3.NEG" advise="1">
        <values>
          <value>
            <val>16469</val>
          </value>
        </values>
      </ddeItem>
      <ddeItem name="EQTL3.QTT" advise="1">
        <values>
          <value>
            <val>7420300</val>
          </value>
        </values>
      </ddeItem>
      <ddeItem name="EQTL3.ULT" advise="1">
        <values>
          <value>
            <val>23.39</val>
          </value>
        </values>
      </ddeItem>
      <ddeItem name="EQTL3.VAR" advise="1">
        <values>
          <value>
            <val>0.34320034320035114</val>
          </value>
        </values>
      </ddeItem>
      <ddeItem name="EQTL3.VOL" advise="1">
        <values>
          <value>
            <val>173946755</val>
          </value>
        </values>
      </ddeItem>
      <ddeItem name="ESPA3.ABE" advise="1">
        <values>
          <value>
            <val>19.2</val>
          </value>
        </values>
      </ddeItem>
      <ddeItem name="ESPA3.DAT" advise="1">
        <values>
          <value t="str">
            <val>11/02/2021</val>
          </value>
        </values>
      </ddeItem>
      <ddeItem name="ESPA3.MAX" advise="1">
        <values>
          <value>
            <val>19.45</val>
          </value>
        </values>
      </ddeItem>
      <ddeItem name="ESPA3.MIN" advise="1">
        <values>
          <value>
            <val>18.7</val>
          </value>
        </values>
      </ddeItem>
      <ddeItem name="ESPA3.NEG" advise="1">
        <values>
          <value>
            <val>3662</val>
          </value>
        </values>
      </ddeItem>
      <ddeItem name="ESPA3.QTT" advise="1">
        <values>
          <value>
            <val>960500</val>
          </value>
        </values>
      </ddeItem>
      <ddeItem name="ESPA3.ULT" advise="1">
        <values>
          <value>
            <val>18.75</val>
          </value>
        </values>
      </ddeItem>
      <ddeItem name="ESPA3.VAR" advise="1">
        <values>
          <value>
            <val>-2.9000517866390405</val>
          </value>
        </values>
      </ddeItem>
      <ddeItem name="ESPA3.VOL" advise="1">
        <values>
          <value>
            <val>18134686</val>
          </value>
        </values>
      </ddeItem>
      <ddeItem name="ETER3.ABE" advise="1">
        <values>
          <value>
            <val>12.98</val>
          </value>
        </values>
      </ddeItem>
      <ddeItem name="ETER3.DAT" advise="1">
        <values>
          <value t="str">
            <val>11/02/2021</val>
          </value>
        </values>
      </ddeItem>
      <ddeItem name="ETER3.MAX" advise="1">
        <values>
          <value>
            <val>13.1</val>
          </value>
        </values>
      </ddeItem>
      <ddeItem name="ETER3.MIN" advise="1">
        <values>
          <value>
            <val>12.51</val>
          </value>
        </values>
      </ddeItem>
      <ddeItem name="ETER3.NEG" advise="1">
        <values>
          <value>
            <val>1609</val>
          </value>
        </values>
      </ddeItem>
      <ddeItem name="ETER3.QTT" advise="1">
        <values>
          <value>
            <val>900200</val>
          </value>
        </values>
      </ddeItem>
      <ddeItem name="ETER3.ULT" advise="1">
        <values>
          <value>
            <val>12.69</val>
          </value>
        </values>
      </ddeItem>
      <ddeItem name="ETER3.VAR" advise="1">
        <values>
          <value>
            <val>-1.3219284603421457</val>
          </value>
        </values>
      </ddeItem>
      <ddeItem name="ETER3.VOL" advise="1">
        <values>
          <value>
            <val>11541317</val>
          </value>
        </values>
      </ddeItem>
      <ddeItem name="EVEN3.ABE" advise="1">
        <values>
          <value>
            <val>11.7</val>
          </value>
        </values>
      </ddeItem>
      <ddeItem name="EVEN3.DAT" advise="1">
        <values>
          <value t="str">
            <val>11/02/2021</val>
          </value>
        </values>
      </ddeItem>
      <ddeItem name="EVEN3.MAX" advise="1">
        <values>
          <value>
            <val>11.83</val>
          </value>
        </values>
      </ddeItem>
      <ddeItem name="EVEN3.MIN" advise="1">
        <values>
          <value>
            <val>11.48</val>
          </value>
        </values>
      </ddeItem>
      <ddeItem name="EVEN3.NEG" advise="1">
        <values>
          <value>
            <val>5604</val>
          </value>
        </values>
      </ddeItem>
      <ddeItem name="EVEN3.QTT" advise="1">
        <values>
          <value>
            <val>1037400</val>
          </value>
        </values>
      </ddeItem>
      <ddeItem name="EVEN3.ULT" advise="1">
        <values>
          <value>
            <val>11.63</val>
          </value>
        </values>
      </ddeItem>
      <ddeItem name="EVEN3.VAR" advise="1">
        <values>
          <value>
            <val>0.60553633217993319</val>
          </value>
        </values>
      </ddeItem>
      <ddeItem name="EVEN3.VOL" advise="1">
        <values>
          <value>
            <val>12099069</val>
          </value>
        </values>
      </ddeItem>
      <ddeItem name="EZTC3.ABE" advise="1">
        <values>
          <value>
            <val>35.700000000000003</val>
          </value>
        </values>
      </ddeItem>
      <ddeItem name="EZTC3.DAT" advise="1">
        <values>
          <value t="str">
            <val>11/02/2021</val>
          </value>
        </values>
      </ddeItem>
      <ddeItem name="EZTC3.MAX" advise="1">
        <values>
          <value>
            <val>36.229999999999997</val>
          </value>
        </values>
      </ddeItem>
      <ddeItem name="EZTC3.MIN" advise="1">
        <values>
          <value>
            <val>35.4</val>
          </value>
        </values>
      </ddeItem>
      <ddeItem name="EZTC3.NEG" advise="1">
        <values>
          <value>
            <val>12610</val>
          </value>
        </values>
      </ddeItem>
      <ddeItem name="EZTC3.QTT" advise="1">
        <values>
          <value>
            <val>2702400</val>
          </value>
        </values>
      </ddeItem>
      <ddeItem name="EZTC3.ULT" advise="1">
        <values>
          <value>
            <val>35.71</val>
          </value>
        </values>
      </ddeItem>
      <ddeItem name="EZTC3.VAR" advise="1">
        <values>
          <value>
            <val>0.87570621468927201</val>
          </value>
        </values>
      </ddeItem>
      <ddeItem name="EZTC3.VOL" advise="1">
        <values>
          <value>
            <val>96668793</val>
          </value>
        </values>
      </ddeItem>
      <ddeItem name="FESA4.ABE" advise="1">
        <values>
          <value>
            <val>22.37</val>
          </value>
        </values>
      </ddeItem>
      <ddeItem name="FESA4.DAT" advise="1">
        <values>
          <value t="str">
            <val>11/02/2021</val>
          </value>
        </values>
      </ddeItem>
      <ddeItem name="FESA4.MAX" advise="1">
        <values>
          <value>
            <val>23.3</val>
          </value>
        </values>
      </ddeItem>
      <ddeItem name="FESA4.MIN" advise="1">
        <values>
          <value>
            <val>22.37</val>
          </value>
        </values>
      </ddeItem>
      <ddeItem name="FESA4.NEG" advise="1">
        <values>
          <value>
            <val>515</val>
          </value>
        </values>
      </ddeItem>
      <ddeItem name="FESA4.QTT" advise="1">
        <values>
          <value>
            <val>176300</val>
          </value>
        </values>
      </ddeItem>
      <ddeItem name="FESA4.ULT" advise="1">
        <values>
          <value>
            <val>22.92</val>
          </value>
        </values>
      </ddeItem>
      <ddeItem name="FESA4.VAR" advise="1">
        <values>
          <value>
            <val>3.7104072398190056</val>
          </value>
        </values>
      </ddeItem>
      <ddeItem name="FESA4.VOL" advise="1">
        <values>
          <value>
            <val>4022550</val>
          </value>
        </values>
      </ddeItem>
      <ddeItem name="FLRY3.ABE" advise="1">
        <values>
          <value>
            <val>27.69</val>
          </value>
        </values>
      </ddeItem>
      <ddeItem name="FLRY3.DAT" advise="1">
        <values>
          <value t="str">
            <val>11/02/2021</val>
          </value>
        </values>
      </ddeItem>
      <ddeItem name="FLRY3.MAX" advise="1">
        <values>
          <value>
            <val>28.63</val>
          </value>
        </values>
      </ddeItem>
      <ddeItem name="FLRY3.MIN" advise="1">
        <values>
          <value>
            <val>27.62</val>
          </value>
        </values>
      </ddeItem>
      <ddeItem name="FLRY3.NEG" advise="1">
        <values>
          <value>
            <val>9926</val>
          </value>
        </values>
      </ddeItem>
      <ddeItem name="FLRY3.QTT" advise="1">
        <values>
          <value>
            <val>1702000</val>
          </value>
        </values>
      </ddeItem>
      <ddeItem name="FLRY3.ULT" advise="1">
        <values>
          <value>
            <val>28.09</val>
          </value>
        </values>
      </ddeItem>
      <ddeItem name="FLRY3.VAR" advise="1">
        <values>
          <value>
            <val>2.1454545454545451</val>
          </value>
        </values>
      </ddeItem>
      <ddeItem name="FLRY3.VOL" advise="1">
        <values>
          <value>
            <val>48041643</val>
          </value>
        </values>
      </ddeItem>
      <ddeItem name="GFSA3.ABE" advise="1">
        <values>
          <value>
            <val>5.75</val>
          </value>
        </values>
      </ddeItem>
      <ddeItem name="GFSA3.DAT" advise="1">
        <values>
          <value t="str">
            <val>11/02/2021</val>
          </value>
        </values>
      </ddeItem>
      <ddeItem name="GFSA3.MAX" advise="1">
        <values>
          <value>
            <val>5.83</val>
          </value>
        </values>
      </ddeItem>
      <ddeItem name="GFSA3.MIN" advise="1">
        <values>
          <value>
            <val>5.56</val>
          </value>
        </values>
      </ddeItem>
      <ddeItem name="GFSA3.NEG" advise="1">
        <values>
          <value>
            <val>5422</val>
          </value>
        </values>
      </ddeItem>
      <ddeItem name="GFSA3.QTT" advise="1">
        <values>
          <value>
            <val>9344200</val>
          </value>
        </values>
      </ddeItem>
      <ddeItem name="GFSA3.ULT" advise="1">
        <values>
          <value>
            <val>5.62</val>
          </value>
        </values>
      </ddeItem>
      <ddeItem name="GFSA3.VAR" advise="1">
        <values>
          <value>
            <val>-1.2302284710017624</val>
          </value>
        </values>
      </ddeItem>
      <ddeItem name="GFSA3.VOL" advise="1">
        <values>
          <value>
            <val>53176791</val>
          </value>
        </values>
      </ddeItem>
      <ddeItem name="GGBR4.ABE" advise="1">
        <values>
          <value>
            <val>23.76</val>
          </value>
        </values>
      </ddeItem>
      <ddeItem name="GGBR4.DAT" advise="1">
        <values>
          <value t="str">
            <val>11/02/2021</val>
          </value>
        </values>
      </ddeItem>
      <ddeItem name="GGBR4.MAX" advise="1">
        <values>
          <value>
            <val>24.47</val>
          </value>
        </values>
      </ddeItem>
      <ddeItem name="GGBR4.MIN" advise="1">
        <values>
          <value>
            <val>23.68</val>
          </value>
        </values>
      </ddeItem>
      <ddeItem name="GGBR4.NEG" advise="1">
        <values>
          <value>
            <val>17961</val>
          </value>
        </values>
      </ddeItem>
      <ddeItem name="GGBR4.QTT" advise="1">
        <values>
          <value>
            <val>10187200</val>
          </value>
        </values>
      </ddeItem>
      <ddeItem name="GGBR4.ULT" advise="1">
        <values>
          <value>
            <val>24.11</val>
          </value>
        </values>
      </ddeItem>
      <ddeItem name="GGBR4.VAR" advise="1">
        <values>
          <value>
            <val>2.2910479422995298</val>
          </value>
        </values>
      </ddeItem>
      <ddeItem name="GGBR4.VOL" advise="1">
        <values>
          <value>
            <val>246403176</val>
          </value>
        </values>
      </ddeItem>
      <ddeItem name="GMAT3.ABE" advise="1">
        <values>
          <value>
            <val>8.26</val>
          </value>
        </values>
      </ddeItem>
      <ddeItem name="GMAT3.DAT" advise="1">
        <values>
          <value t="str">
            <val>11/02/2021</val>
          </value>
        </values>
      </ddeItem>
      <ddeItem name="GMAT3.MAX" advise="1">
        <values>
          <value>
            <val>8.5500000000000007</val>
          </value>
        </values>
      </ddeItem>
      <ddeItem name="GMAT3.MIN" advise="1">
        <values>
          <value>
            <val>8.26</val>
          </value>
        </values>
      </ddeItem>
      <ddeItem name="GMAT3.NEG" advise="1">
        <values>
          <value>
            <val>7564</val>
          </value>
        </values>
      </ddeItem>
      <ddeItem name="GMAT3.QTT" advise="1">
        <values>
          <value>
            <val>2255600</val>
          </value>
        </values>
      </ddeItem>
      <ddeItem name="GMAT3.ULT" advise="1">
        <values>
          <value>
            <val>8.49</val>
          </value>
        </values>
      </ddeItem>
      <ddeItem name="GMAT3.VAR" advise="1">
        <values>
          <value>
            <val>2.9090909090909118</val>
          </value>
        </values>
      </ddeItem>
      <ddeItem name="GMAT3.VOL" advise="1">
        <values>
          <value>
            <val>19001027</val>
          </value>
        </values>
      </ddeItem>
      <ddeItem name="GNDI3.ABE" advise="1">
        <values>
          <value>
            <val>94.01</val>
          </value>
        </values>
      </ddeItem>
      <ddeItem name="GNDI3.DAT" advise="1">
        <values>
          <value t="str">
            <val>11/02/2021</val>
          </value>
        </values>
      </ddeItem>
      <ddeItem name="GNDI3.MAX" advise="1">
        <values>
          <value>
            <val>100.89</val>
          </value>
        </values>
      </ddeItem>
      <ddeItem name="GNDI3.MIN" advise="1">
        <values>
          <value>
            <val>93.72</val>
          </value>
        </values>
      </ddeItem>
      <ddeItem name="GNDI3.NEG" advise="1">
        <values>
          <value>
            <val>18205</val>
          </value>
        </values>
      </ddeItem>
      <ddeItem name="GNDI3.QTT" advise="1">
        <values>
          <value>
            <val>5265900</val>
          </value>
        </values>
      </ddeItem>
      <ddeItem name="GNDI3.ULT" advise="1">
        <values>
          <value>
            <val>96.48</val>
          </value>
        </values>
      </ddeItem>
      <ddeItem name="GNDI3.VAR" advise="1">
        <values>
          <value>
            <val>3.319768687085038</val>
          </value>
        </values>
      </ddeItem>
      <ddeItem name="GNDI3.VOL" advise="1">
        <values>
          <value>
            <val>507866263</val>
          </value>
        </values>
      </ddeItem>
      <ddeItem name="GOAU4.ABE" advise="1">
        <values>
          <value>
            <val>10.85</val>
          </value>
        </values>
      </ddeItem>
      <ddeItem name="GOAU4.DAT" advise="1">
        <values>
          <value t="str">
            <val>11/02/2021</val>
          </value>
        </values>
      </ddeItem>
      <ddeItem name="GOAU4.MAX" advise="1">
        <values>
          <value>
            <val>11.11</val>
          </value>
        </values>
      </ddeItem>
      <ddeItem name="GOAU4.MIN" advise="1">
        <values>
          <value>
            <val>10.82</val>
          </value>
        </values>
      </ddeItem>
      <ddeItem name="GOAU4.NEG" advise="1">
        <values>
          <value>
            <val>10250</val>
          </value>
        </values>
      </ddeItem>
      <ddeItem name="GOAU4.QTT" advise="1">
        <values>
          <value>
            <val>8980400</val>
          </value>
        </values>
      </ddeItem>
      <ddeItem name="GOAU4.ULT" advise="1">
        <values>
          <value>
            <val>10.97</val>
          </value>
        </values>
      </ddeItem>
      <ddeItem name="GOAU4.VAR" advise="1">
        <values>
          <value>
            <val>1.8570102135561846</val>
          </value>
        </values>
      </ddeItem>
      <ddeItem name="GOAU4.VOL" advise="1">
        <values>
          <value>
            <val>98526776</val>
          </value>
        </values>
      </ddeItem>
      <ddeItem name="GOLL4.ABE" advise="1">
        <values>
          <value>
            <val>24.43</val>
          </value>
        </values>
      </ddeItem>
      <ddeItem name="GOLL4.DAT" advise="1">
        <values>
          <value t="str">
            <val>11/02/2021</val>
          </value>
        </values>
      </ddeItem>
      <ddeItem name="GOLL4.MAX" advise="1">
        <values>
          <value>
            <val>24.92</val>
          </value>
        </values>
      </ddeItem>
      <ddeItem name="GOLL4.MIN" advise="1">
        <values>
          <value>
            <val>23.93</val>
          </value>
        </values>
      </ddeItem>
      <ddeItem name="GOLL4.NEG" advise="1">
        <values>
          <value>
            <val>14442</val>
          </value>
        </values>
      </ddeItem>
      <ddeItem name="GOLL4.QTT" advise="1">
        <values>
          <value>
            <val>6585300</val>
          </value>
        </values>
      </ddeItem>
      <ddeItem name="GOLL4.ULT" advise="1">
        <values>
          <value>
            <val>24.11</val>
          </value>
        </values>
      </ddeItem>
      <ddeItem name="GOLL4.VAR" advise="1">
        <values>
          <value>
            <val>-0.61830173124485621</val>
          </value>
        </values>
      </ddeItem>
      <ddeItem name="GOLL4.VOL" advise="1">
        <values>
          <value>
            <val>160396614</val>
          </value>
        </values>
      </ddeItem>
      <ddeItem name="GRND3.ABE" advise="1">
        <values>
          <value>
            <val>7.51</val>
          </value>
        </values>
      </ddeItem>
      <ddeItem name="GRND3.DAT" advise="1">
        <values>
          <value t="str">
            <val>11/02/2021</val>
          </value>
        </values>
      </ddeItem>
      <ddeItem name="GRND3.MAX" advise="1">
        <values>
          <value>
            <val>7.86</val>
          </value>
        </values>
      </ddeItem>
      <ddeItem name="GRND3.MIN" advise="1">
        <values>
          <value>
            <val>7.47</val>
          </value>
        </values>
      </ddeItem>
      <ddeItem name="GRND3.NEG" advise="1">
        <values>
          <value>
            <val>6376</val>
          </value>
        </values>
      </ddeItem>
      <ddeItem name="GRND3.QTT" advise="1">
        <values>
          <value>
            <val>2346400</val>
          </value>
        </values>
      </ddeItem>
      <ddeItem name="GRND3.ULT" advise="1">
        <values>
          <value>
            <val>7.81</val>
          </value>
        </values>
      </ddeItem>
      <ddeItem name="GRND3.VAR" advise="1">
        <values>
          <value>
            <val>4.9731182795698814</val>
          </value>
        </values>
      </ddeItem>
      <ddeItem name="GRND3.VOL" advise="1">
        <values>
          <value>
            <val>18192382</val>
          </value>
        </values>
      </ddeItem>
      <ddeItem name="GUAR3.ABE" advise="1">
        <values>
          <value>
            <val>14.47</val>
          </value>
        </values>
      </ddeItem>
      <ddeItem name="GUAR3.DAT" advise="1">
        <values>
          <value t="str">
            <val>11/02/2021</val>
          </value>
        </values>
      </ddeItem>
      <ddeItem name="GUAR3.MAX" advise="1">
        <values>
          <value>
            <val>14.69</val>
          </value>
        </values>
      </ddeItem>
      <ddeItem name="GUAR3.MIN" advise="1">
        <values>
          <value>
            <val>14.3</val>
          </value>
        </values>
      </ddeItem>
      <ddeItem name="GUAR3.NEG" advise="1">
        <values>
          <value>
            <val>1446</val>
          </value>
        </values>
      </ddeItem>
      <ddeItem name="GUAR3.QTT" advise="1">
        <values>
          <value>
            <val>380100</val>
          </value>
        </values>
      </ddeItem>
      <ddeItem name="GUAR3.ULT" advise="1">
        <values>
          <value>
            <val>14.57</val>
          </value>
        </values>
      </ddeItem>
      <ddeItem name="GUAR3.VAR" advise="1">
        <values>
          <value>
            <val>1.603905160390519</val>
          </value>
        </values>
      </ddeItem>
      <ddeItem name="GUAR3.VOL" advise="1">
        <values>
          <value>
            <val>5523925</val>
          </value>
        </values>
      </ddeItem>
      <ddeItem name="HAPV3.ABE" advise="1">
        <values>
          <value>
            <val>17.399999999999999</val>
          </value>
        </values>
      </ddeItem>
      <ddeItem name="HAPV3.DAT" advise="1">
        <values>
          <value t="str">
            <val>11/02/2021</val>
          </value>
        </values>
      </ddeItem>
      <ddeItem name="HAPV3.MAX" advise="1">
        <values>
          <value>
            <val>17.73</val>
          </value>
        </values>
      </ddeItem>
      <ddeItem name="HAPV3.MIN" advise="1">
        <values>
          <value>
            <val>17.16</val>
          </value>
        </values>
      </ddeItem>
      <ddeItem name="HAPV3.NEG" advise="1">
        <values>
          <value>
            <val>25078</val>
          </value>
        </values>
      </ddeItem>
      <ddeItem name="HAPV3.QTT" advise="1">
        <values>
          <value>
            <val>13037700</val>
          </value>
        </values>
      </ddeItem>
      <ddeItem name="HAPV3.ULT" advise="1">
        <values>
          <value>
            <val>17.62</val>
          </value>
        </values>
      </ddeItem>
      <ddeItem name="HAPV3.VAR" advise="1">
        <values>
          <value>
            <val>2.2041763341067435</val>
          </value>
        </values>
      </ddeItem>
      <ddeItem name="HAPV3.VOL" advise="1">
        <values>
          <value>
            <val>226707848</val>
          </value>
        </values>
      </ddeItem>
      <ddeItem name="HBOR3.ABE" advise="1">
        <values>
          <value>
            <val>10.16</val>
          </value>
        </values>
      </ddeItem>
      <ddeItem name="HBOR3.DAT" advise="1">
        <values>
          <value t="str">
            <val>11/02/2021</val>
          </value>
        </values>
      </ddeItem>
      <ddeItem name="HBOR3.MAX" advise="1">
        <values>
          <value>
            <val>10.37</val>
          </value>
        </values>
      </ddeItem>
      <ddeItem name="HBOR3.MIN" advise="1">
        <values>
          <value>
            <val>9.98</val>
          </value>
        </values>
      </ddeItem>
      <ddeItem name="HBOR3.NEG" advise="1">
        <values>
          <value>
            <val>4245</val>
          </value>
        </values>
      </ddeItem>
      <ddeItem name="HBOR3.QTT" advise="1">
        <values>
          <value>
            <val>1539100</val>
          </value>
        </values>
      </ddeItem>
      <ddeItem name="HBOR3.ULT" advise="1">
        <values>
          <value>
            <val>10.07</val>
          </value>
        </values>
      </ddeItem>
      <ddeItem name="HBOR3.VAR" advise="1">
        <values>
          <value>
            <val>-0.59230009871668798</val>
          </value>
        </values>
      </ddeItem>
      <ddeItem name="HBOR3.VOL" advise="1">
        <values>
          <value>
            <val>15669282</val>
          </value>
        </values>
      </ddeItem>
      <ddeItem name="HBSA3.ABE" advise="1">
        <values>
          <value>
            <val>6.35</val>
          </value>
        </values>
      </ddeItem>
      <ddeItem name="HBSA3.DAT" advise="1">
        <values>
          <value t="str">
            <val>11/02/2021</val>
          </value>
        </values>
      </ddeItem>
      <ddeItem name="HBSA3.MAX" advise="1">
        <values>
          <value>
            <val>6.44</val>
          </value>
        </values>
      </ddeItem>
      <ddeItem name="HBSA3.MIN" advise="1">
        <values>
          <value>
            <val>6.24</val>
          </value>
        </values>
      </ddeItem>
      <ddeItem name="HBSA3.NEG" advise="1">
        <values>
          <value>
            <val>7695</val>
          </value>
        </values>
      </ddeItem>
      <ddeItem name="HBSA3.QTT" advise="1">
        <values>
          <value>
            <val>3005800</val>
          </value>
        </values>
      </ddeItem>
      <ddeItem name="HBSA3.ULT" advise="1">
        <values>
          <value>
            <val>6.44</val>
          </value>
        </values>
      </ddeItem>
      <ddeItem name="HBSA3.VAR" advise="1">
        <values>
          <value>
            <val>1.8987341772151916</val>
          </value>
        </values>
      </ddeItem>
      <ddeItem name="HBSA3.VOL" advise="1">
        <values>
          <value>
            <val>19080072</val>
          </value>
        </values>
      </ddeItem>
      <ddeItem name="HGTX3.ABE" advise="1">
        <values>
          <value>
            <val>16.96</val>
          </value>
        </values>
      </ddeItem>
      <ddeItem name="HGTX3.DAT" advise="1">
        <values>
          <value t="str">
            <val>11/02/2021</val>
          </value>
        </values>
      </ddeItem>
      <ddeItem name="HGTX3.MAX" advise="1">
        <values>
          <value>
            <val>17.52</val>
          </value>
        </values>
      </ddeItem>
      <ddeItem name="HGTX3.MIN" advise="1">
        <values>
          <value>
            <val>16.96</val>
          </value>
        </values>
      </ddeItem>
      <ddeItem name="HGTX3.NEG" advise="1">
        <values>
          <value>
            <val>6577</val>
          </value>
        </values>
      </ddeItem>
      <ddeItem name="HGTX3.QTT" advise="1">
        <values>
          <value>
            <val>1594600</val>
          </value>
        </values>
      </ddeItem>
      <ddeItem name="HGTX3.ULT" advise="1">
        <values>
          <value>
            <val>17.09</val>
          </value>
        </values>
      </ddeItem>
      <ddeItem name="HGTX3.VAR" advise="1">
        <values>
          <value>
            <val>1.2440758293838914</val>
          </value>
        </values>
      </ddeItem>
      <ddeItem name="HGTX3.VOL" advise="1">
        <values>
          <value>
            <val>27532636</val>
          </value>
        </values>
      </ddeItem>
      <ddeItem name="HYPE3.ABE" advise="1">
        <values>
          <value>
            <val>33.049999999999997</val>
          </value>
        </values>
      </ddeItem>
      <ddeItem name="HYPE3.DAT" advise="1">
        <values>
          <value t="str">
            <val>11/02/2021</val>
          </value>
        </values>
      </ddeItem>
      <ddeItem name="HYPE3.MAX" advise="1">
        <values>
          <value>
            <val>34.1</val>
          </value>
        </values>
      </ddeItem>
      <ddeItem name="HYPE3.MIN" advise="1">
        <values>
          <value>
            <val>32.97</val>
          </value>
        </values>
      </ddeItem>
      <ddeItem name="HYPE3.NEG" advise="1">
        <values>
          <value>
            <val>16220</val>
          </value>
        </values>
      </ddeItem>
      <ddeItem name="HYPE3.QTT" advise="1">
        <values>
          <value>
            <val>3799500</val>
          </value>
        </values>
      </ddeItem>
      <ddeItem name="HYPE3.ULT" advise="1">
        <values>
          <value>
            <val>33.83</val>
          </value>
        </values>
      </ddeItem>
      <ddeItem name="HYPE3.VAR" advise="1">
        <values>
          <value>
            <val>3.2661782661782675</val>
          </value>
        </values>
      </ddeItem>
      <ddeItem name="HYPE3.VOL" advise="1">
        <values>
          <value>
            <val>128074431</val>
          </value>
        </values>
      </ddeItem>
      <ddeItem name="IBOV.ABE" advise="1">
        <values>
          <value>
            <val>118439.75</val>
          </value>
        </values>
      </ddeItem>
      <ddeItem name="IBOV.DAT" advise="1">
        <values>
          <value t="str">
            <val>11/02/2021</val>
          </value>
        </values>
      </ddeItem>
      <ddeItem name="IBOV.MAX" advise="1">
        <values>
          <value>
            <val>120282.76</val>
          </value>
        </values>
      </ddeItem>
      <ddeItem name="IBOV.MIN" advise="1">
        <values>
          <value>
            <val>118439.75</val>
          </value>
        </values>
      </ddeItem>
      <ddeItem name="IBOV.NEG" advise="1">
        <values>
          <value>
            <val>1605816</val>
          </value>
        </values>
      </ddeItem>
      <ddeItem name="IBOV.QTT" advise="1">
        <values>
          <value>
            <val>756620100</val>
          </value>
        </values>
      </ddeItem>
      <ddeItem name="IBOV.ULT" advise="1">
        <values>
          <value>
            <val>119299.83</val>
          </value>
        </values>
      </ddeItem>
      <ddeItem name="IBOV.VAR" advise="1">
        <values>
          <value>
            <val>0.72993421810873493</val>
          </value>
        </values>
      </ddeItem>
      <ddeItem name="IBOV.VOL" advise="1">
        <values>
          <value>
            <val>20797944588</val>
          </value>
        </values>
      </ddeItem>
      <ddeItem name="IGTA3.ABE" advise="1">
        <values>
          <value>
            <val>34.64</val>
          </value>
        </values>
      </ddeItem>
      <ddeItem name="IGTA3.DAT" advise="1">
        <values>
          <value t="str">
            <val>11/02/2021</val>
          </value>
        </values>
      </ddeItem>
      <ddeItem name="IGTA3.MAX" advise="1">
        <values>
          <value>
            <val>35.26</val>
          </value>
        </values>
      </ddeItem>
      <ddeItem name="IGTA3.MIN" advise="1">
        <values>
          <value>
            <val>34.25</val>
          </value>
        </values>
      </ddeItem>
      <ddeItem name="IGTA3.NEG" advise="1">
        <values>
          <value>
            <val>8417</val>
          </value>
        </values>
      </ddeItem>
      <ddeItem name="IGTA3.QTT" advise="1">
        <values>
          <value>
            <val>1513400</val>
          </value>
        </values>
      </ddeItem>
      <ddeItem name="IGTA3.ULT" advise="1">
        <values>
          <value>
            <val>34.479999999999997</val>
          </value>
        </values>
      </ddeItem>
      <ddeItem name="IGTA3.VAR" advise="1">
        <values>
          <value>
            <val>0.1452221899506162</val>
          </value>
        </values>
      </ddeItem>
      <ddeItem name="IGTA3.VOL" advise="1">
        <values>
          <value>
            <val>52447120</val>
          </value>
        </values>
      </ddeItem>
      <ddeItem name="INTB3.ABE" advise="1">
        <values>
          <value>
            <val>19.28</val>
          </value>
        </values>
      </ddeItem>
      <ddeItem name="INTB3.DAT" advise="1">
        <values>
          <value t="str">
            <val>11/02/2021</val>
          </value>
        </values>
      </ddeItem>
      <ddeItem name="INTB3.MAX" advise="1">
        <values>
          <value>
            <val>19.47</val>
          </value>
        </values>
      </ddeItem>
      <ddeItem name="INTB3.MIN" advise="1">
        <values>
          <value>
            <val>18.82</val>
          </value>
        </values>
      </ddeItem>
      <ddeItem name="INTB3.NEG" advise="1">
        <values>
          <value>
            <val>8207</val>
          </value>
        </values>
      </ddeItem>
      <ddeItem name="INTB3.QTT" advise="1">
        <values>
          <value>
            <val>3171100</val>
          </value>
        </values>
      </ddeItem>
      <ddeItem name="INTB3.ULT" advise="1">
        <values>
          <value>
            <val>19.43</val>
          </value>
        </values>
      </ddeItem>
      <ddeItem name="INTB3.VAR" advise="1">
        <values>
          <value>
            <val>-0.35897435897436042</val>
          </value>
        </values>
      </ddeItem>
      <ddeItem name="INTB3.VOL" advise="1">
        <values>
          <value>
            <val>60784195</val>
          </value>
        </values>
      </ddeItem>
      <ddeItem name="IRBR3.ABE" advise="1">
        <values>
          <value>
            <val>6.6</val>
          </value>
        </values>
      </ddeItem>
      <ddeItem name="IRBR3.DAT" advise="1">
        <values>
          <value t="str">
            <val>11/02/2021</val>
          </value>
        </values>
      </ddeItem>
      <ddeItem name="IRBR3.MAX" advise="1">
        <values>
          <value>
            <val>6.69</val>
          </value>
        </values>
      </ddeItem>
      <ddeItem name="IRBR3.MIN" advise="1">
        <values>
          <value>
            <val>6.52</val>
          </value>
        </values>
      </ddeItem>
      <ddeItem name="IRBR3.NEG" advise="1">
        <values>
          <value>
            <val>14745</val>
          </value>
        </values>
      </ddeItem>
      <ddeItem name="IRBR3.QTT" advise="1">
        <values>
          <value>
            <val>16368500</val>
          </value>
        </values>
      </ddeItem>
      <ddeItem name="IRBR3.ULT" advise="1">
        <values>
          <value>
            <val>6.55</val>
          </value>
        </values>
      </ddeItem>
      <ddeItem name="IRBR3.VAR" advise="1">
        <values>
          <value>
            <val>-0.45592705167173631</val>
          </value>
        </values>
      </ddeItem>
      <ddeItem name="IRBR3.VOL" advise="1">
        <values>
          <value>
            <val>107882689</val>
          </value>
        </values>
      </ddeItem>
      <ddeItem name="ITSA4.ABE" advise="1">
        <values>
          <value>
            <val>10.69</val>
          </value>
        </values>
      </ddeItem>
      <ddeItem name="ITSA4.DAT" advise="1">
        <values>
          <value t="str">
            <val>11/02/2021</val>
          </value>
        </values>
      </ddeItem>
      <ddeItem name="ITSA4.MAX" advise="1">
        <values>
          <value>
            <val>10.77</val>
          </value>
        </values>
      </ddeItem>
      <ddeItem name="ITSA4.MIN" advise="1">
        <values>
          <value>
            <val>10.59</val>
          </value>
        </values>
      </ddeItem>
      <ddeItem name="ITSA4.NEG" advise="1">
        <values>
          <value>
            <val>19103</val>
          </value>
        </values>
      </ddeItem>
      <ddeItem name="ITSA4.QTT" advise="1">
        <values>
          <value>
            <val>14802200</val>
          </value>
        </values>
      </ddeItem>
      <ddeItem name="ITSA4.ULT" advise="1">
        <values>
          <value>
            <val>10.64</val>
          </value>
        </values>
      </ddeItem>
      <ddeItem name="ITSA4.VAR" advise="1">
        <values>
          <value>
            <val>0.18832391713748919</val>
          </value>
        </values>
      </ddeItem>
      <ddeItem name="ITSA4.VOL" advise="1">
        <values>
          <value>
            <val>158064571</val>
          </value>
        </values>
      </ddeItem>
      <ddeItem name="ITUB4.ABE" advise="1">
        <values>
          <value>
            <val>27.99</val>
          </value>
        </values>
      </ddeItem>
      <ddeItem name="ITUB4.DAT" advise="1">
        <values>
          <value t="str">
            <val>11/02/2021</val>
          </value>
        </values>
      </ddeItem>
      <ddeItem name="ITUB4.MAX" advise="1">
        <values>
          <value>
            <val>28.13</val>
          </value>
        </values>
      </ddeItem>
      <ddeItem name="ITUB4.MIN" advise="1">
        <values>
          <value>
            <val>27.5</val>
          </value>
        </values>
      </ddeItem>
      <ddeItem name="ITUB4.NEG" advise="1">
        <values>
          <value>
            <val>42948</val>
          </value>
        </values>
      </ddeItem>
      <ddeItem name="ITUB4.QTT" advise="1">
        <values>
          <value>
            <val>22401600</val>
          </value>
        </values>
      </ddeItem>
      <ddeItem name="ITUB4.ULT" advise="1">
        <values>
          <value>
            <val>27.69</val>
          </value>
        </values>
      </ddeItem>
      <ddeItem name="ITUB4.VAR" advise="1">
        <values>
          <value>
            <val>0</val>
          </value>
        </values>
      </ddeItem>
      <ddeItem name="ITUB4.VOL" advise="1">
        <values>
          <value>
            <val>622376157</val>
          </value>
        </values>
      </ddeItem>
      <ddeItem name="JBSS3.ABE" advise="1">
        <values>
          <value>
            <val>25.65</val>
          </value>
        </values>
      </ddeItem>
      <ddeItem name="JBSS3.DAT" advise="1">
        <values>
          <value t="str">
            <val>11/02/2021</val>
          </value>
        </values>
      </ddeItem>
      <ddeItem name="JBSS3.MAX" advise="1">
        <values>
          <value>
            <val>26.48</val>
          </value>
        </values>
      </ddeItem>
      <ddeItem name="JBSS3.MIN" advise="1">
        <values>
          <value>
            <val>25.61</val>
          </value>
        </values>
      </ddeItem>
      <ddeItem name="JBSS3.NEG" advise="1">
        <values>
          <value>
            <val>46943</val>
          </value>
        </values>
      </ddeItem>
      <ddeItem name="JBSS3.QTT" advise="1">
        <values>
          <value>
            <val>20939900</val>
          </value>
        </values>
      </ddeItem>
      <ddeItem name="JBSS3.ULT" advise="1">
        <values>
          <value>
            <val>26.48</val>
          </value>
        </values>
      </ddeItem>
      <ddeItem name="JBSS3.VAR" advise="1">
        <values>
          <value>
            <val>4.0471512770137572</val>
          </value>
        </values>
      </ddeItem>
      <ddeItem name="JBSS3.VOL" advise="1">
        <values>
          <value>
            <val>547015206</val>
          </value>
        </values>
      </ddeItem>
      <ddeItem name="JHSF3.ABE" advise="1">
        <values>
          <value>
            <val>7.12</val>
          </value>
        </values>
      </ddeItem>
      <ddeItem name="JHSF3.DAT" advise="1">
        <values>
          <value t="str">
            <val>11/02/2021</val>
          </value>
        </values>
      </ddeItem>
      <ddeItem name="JHSF3.MAX" advise="1">
        <values>
          <value>
            <val>7.27</val>
          </value>
        </values>
      </ddeItem>
      <ddeItem name="JHSF3.MIN" advise="1">
        <values>
          <value>
            <val>7.06</val>
          </value>
        </values>
      </ddeItem>
      <ddeItem name="JHSF3.NEG" advise="1">
        <values>
          <value>
            <val>7766</val>
          </value>
        </values>
      </ddeItem>
      <ddeItem name="JHSF3.QTT" advise="1">
        <values>
          <value>
            <val>6073000</val>
          </value>
        </values>
      </ddeItem>
      <ddeItem name="JHSF3.ULT" advise="1">
        <values>
          <value>
            <val>7.23</val>
          </value>
        </values>
      </ddeItem>
      <ddeItem name="JHSF3.VAR" advise="1">
        <values>
          <value>
            <val>2.1186440677966152</val>
          </value>
        </values>
      </ddeItem>
      <ddeItem name="JHSF3.VOL" advise="1">
        <values>
          <value>
            <val>43597886</val>
          </value>
        </values>
      </ddeItem>
      <ddeItem name="JPSA3.ABE" advise="1">
        <values>
          <value>
            <val>24.72</val>
          </value>
        </values>
      </ddeItem>
      <ddeItem name="JPSA3.DAT" advise="1">
        <values>
          <value t="str">
            <val>11/02/2021</val>
          </value>
        </values>
      </ddeItem>
      <ddeItem name="JPSA3.MAX" advise="1">
        <values>
          <value>
            <val>25.36</val>
          </value>
        </values>
      </ddeItem>
      <ddeItem name="JPSA3.MIN" advise="1">
        <values>
          <value>
            <val>24.46</val>
          </value>
        </values>
      </ddeItem>
      <ddeItem name="JPSA3.NEG" advise="1">
        <values>
          <value>
            <val>1474</val>
          </value>
        </values>
      </ddeItem>
      <ddeItem name="JPSA3.QTT" advise="1">
        <values>
          <value>
            <val>206600</val>
          </value>
        </values>
      </ddeItem>
      <ddeItem name="JPSA3.ULT" advise="1">
        <values>
          <value>
            <val>24.61</val>
          </value>
        </values>
      </ddeItem>
      <ddeItem name="JPSA3.VAR" advise="1">
        <values>
          <value>
            <val>0.65439672801636051</val>
          </value>
        </values>
      </ddeItem>
      <ddeItem name="JPSA3.VOL" advise="1">
        <values>
          <value>
            <val>5116521</val>
          </value>
        </values>
      </ddeItem>
      <ddeItem name="KLBN11.ABE" advise="1">
        <values>
          <value>
            <val>28.41</val>
          </value>
        </values>
      </ddeItem>
      <ddeItem name="KLBN11.DAT" advise="1">
        <values>
          <value t="str">
            <val>11/02/2021</val>
          </value>
        </values>
      </ddeItem>
      <ddeItem name="KLBN11.MAX" advise="1">
        <values>
          <value>
            <val>28.66</val>
          </value>
        </values>
      </ddeItem>
      <ddeItem name="KLBN11.MIN" advise="1">
        <values>
          <value>
            <val>27.94</val>
          </value>
        </values>
      </ddeItem>
      <ddeItem name="KLBN11.NEG" advise="1">
        <values>
          <value>
            <val>23485</val>
          </value>
        </values>
      </ddeItem>
      <ddeItem name="KLBN11.QTT" advise="1">
        <values>
          <value>
            <val>5933200</val>
          </value>
        </values>
      </ddeItem>
      <ddeItem name="KLBN11.ULT" advise="1">
        <values>
          <value>
            <val>28.26</val>
          </value>
        </values>
      </ddeItem>
      <ddeItem name="KLBN11.VAR" advise="1">
        <values>
          <value>
            <val>0.64102564102565274</val>
          </value>
        </values>
      </ddeItem>
      <ddeItem name="KLBN11.VOL" advise="1">
        <values>
          <value>
            <val>167158771</val>
          </value>
        </values>
      </ddeItem>
      <ddeItem name="LAME4.ABE" advise="1">
        <values>
          <value>
            <val>23.97</val>
          </value>
        </values>
      </ddeItem>
      <ddeItem name="LAME4.DAT" advise="1">
        <values>
          <value t="str">
            <val>11/02/2021</val>
          </value>
        </values>
      </ddeItem>
      <ddeItem name="LAME4.MAX" advise="1">
        <values>
          <value>
            <val>24.59</val>
          </value>
        </values>
      </ddeItem>
      <ddeItem name="LAME4.MIN" advise="1">
        <values>
          <value>
            <val>23.82</val>
          </value>
        </values>
      </ddeItem>
      <ddeItem name="LAME4.NEG" advise="1">
        <values>
          <value>
            <val>17382</val>
          </value>
        </values>
      </ddeItem>
      <ddeItem name="LAME4.QTT" advise="1">
        <values>
          <value>
            <val>7800700</val>
          </value>
        </values>
      </ddeItem>
      <ddeItem name="LAME4.ULT" advise="1">
        <values>
          <value>
            <val>24.3</val>
          </value>
        </values>
      </ddeItem>
      <ddeItem name="LAME4.VAR" advise="1">
        <values>
          <value>
            <val>2.0151133501259464</val>
          </value>
        </values>
      </ddeItem>
      <ddeItem name="LAME4.VOL" advise="1">
        <values>
          <value>
            <val>189348793</val>
          </value>
        </values>
      </ddeItem>
      <ddeItem name="LAVV3.ABE" advise="1">
        <values>
          <value>
            <val>8.33</val>
          </value>
        </values>
      </ddeItem>
      <ddeItem name="LAVV3.DAT" advise="1">
        <values>
          <value t="str">
            <val>11/02/2021</val>
          </value>
        </values>
      </ddeItem>
      <ddeItem name="LAVV3.MAX" advise="1">
        <values>
          <value>
            <val>8.4700000000000006</val>
          </value>
        </values>
      </ddeItem>
      <ddeItem name="LAVV3.MIN" advise="1">
        <values>
          <value>
            <val>8.15</val>
          </value>
        </values>
      </ddeItem>
      <ddeItem name="LAVV3.NEG" advise="1">
        <values>
          <value>
            <val>3251</val>
          </value>
        </values>
      </ddeItem>
      <ddeItem name="LAVV3.QTT" advise="1">
        <values>
          <value>
            <val>909100</val>
          </value>
        </values>
      </ddeItem>
      <ddeItem name="LAVV3.ULT" advise="1">
        <values>
          <value>
            <val>8.1999999999999993</val>
          </value>
        </values>
      </ddeItem>
      <ddeItem name="LAVV3.VAR" advise="1">
        <values>
          <value>
            <val>-1.0856453558504207</val>
          </value>
        </values>
      </ddeItem>
      <ddeItem name="LAVV3.VOL" advise="1">
        <values>
          <value>
            <val>7507063</val>
          </value>
        </values>
      </ddeItem>
      <ddeItem name="LCAM3.ABE" advise="1">
        <values>
          <value>
            <val>26.88</val>
          </value>
        </values>
      </ddeItem>
      <ddeItem name="LCAM3.DAT" advise="1">
        <values>
          <value t="str">
            <val>11/02/2021</val>
          </value>
        </values>
      </ddeItem>
      <ddeItem name="LCAM3.MAX" advise="1">
        <values>
          <value>
            <val>27.03</val>
          </value>
        </values>
      </ddeItem>
      <ddeItem name="LCAM3.MIN" advise="1">
        <values>
          <value>
            <val>26.09</val>
          </value>
        </values>
      </ddeItem>
      <ddeItem name="LCAM3.NEG" advise="1">
        <values>
          <value>
            <val>9466</val>
          </value>
        </values>
      </ddeItem>
      <ddeItem name="LCAM3.QTT" advise="1">
        <values>
          <value>
            <val>2373600</val>
          </value>
        </values>
      </ddeItem>
      <ddeItem name="LCAM3.ULT" advise="1">
        <values>
          <value>
            <val>26.65</val>
          </value>
        </values>
      </ddeItem>
      <ddeItem name="LCAM3.VAR" advise="1">
        <values>
          <value>
            <val>-0.59679224170085843</val>
          </value>
        </values>
      </ddeItem>
      <ddeItem name="LCAM3.VOL" advise="1">
        <values>
          <value>
            <val>63019962</val>
          </value>
        </values>
      </ddeItem>
      <ddeItem name="LEVE3.ABE" advise="1">
        <values>
          <value>
            <val>18.79</val>
          </value>
        </values>
      </ddeItem>
      <ddeItem name="LEVE3.DAT" advise="1">
        <values>
          <value t="str">
            <val>11/02/2021</val>
          </value>
        </values>
      </ddeItem>
      <ddeItem name="LEVE3.MAX" advise="1">
        <values>
          <value>
            <val>19.010000000000002</val>
          </value>
        </values>
      </ddeItem>
      <ddeItem name="LEVE3.MIN" advise="1">
        <values>
          <value>
            <val>18.7</val>
          </value>
        </values>
      </ddeItem>
      <ddeItem name="LEVE3.NEG" advise="1">
        <values>
          <value>
            <val>1171</val>
          </value>
        </values>
      </ddeItem>
      <ddeItem name="LEVE3.QTT" advise="1">
        <values>
          <value>
            <val>179500</val>
          </value>
        </values>
      </ddeItem>
      <ddeItem name="LEVE3.ULT" advise="1">
        <values>
          <value>
            <val>18.89</val>
          </value>
        </values>
      </ddeItem>
      <ddeItem name="LEVE3.VAR" advise="1">
        <values>
          <value>
            <val>0.58572949946751551</val>
          </value>
        </values>
      </ddeItem>
      <ddeItem name="LEVE3.VOL" advise="1">
        <values>
          <value>
            <val>3379176</val>
          </value>
        </values>
      </ddeItem>
      <ddeItem name="LIGT3.ABE" advise="1">
        <values>
          <value>
            <val>20.59</val>
          </value>
        </values>
      </ddeItem>
      <ddeItem name="LIGT3.DAT" advise="1">
        <values>
          <value t="str">
            <val>11/02/2021</val>
          </value>
        </values>
      </ddeItem>
      <ddeItem name="LIGT3.MAX" advise="1">
        <values>
          <value>
            <val>20.86</val>
          </value>
        </values>
      </ddeItem>
      <ddeItem name="LIGT3.MIN" advise="1">
        <values>
          <value>
            <val>20.48</val>
          </value>
        </values>
      </ddeItem>
      <ddeItem name="LIGT3.NEG" advise="1">
        <values>
          <value>
            <val>7221</val>
          </value>
        </values>
      </ddeItem>
      <ddeItem name="LIGT3.QTT" advise="1">
        <values>
          <value>
            <val>2391800</val>
          </value>
        </values>
      </ddeItem>
      <ddeItem name="LIGT3.ULT" advise="1">
        <values>
          <value>
            <val>20.61</val>
          </value>
        </values>
      </ddeItem>
      <ddeItem name="LIGT3.VAR" advise="1">
        <values>
          <value>
            <val>0.48756704046805394</val>
          </value>
        </values>
      </ddeItem>
      <ddeItem name="LIGT3.VOL" advise="1">
        <values>
          <value>
            <val>49386915</val>
          </value>
        </values>
      </ddeItem>
      <ddeItem name="LINX3.ABE" advise="1">
        <values>
          <value>
            <val>38.51</val>
          </value>
        </values>
      </ddeItem>
      <ddeItem name="LINX3.DAT" advise="1">
        <values>
          <value t="str">
            <val>11/02/2021</val>
          </value>
        </values>
      </ddeItem>
      <ddeItem name="LINX3.MAX" advise="1">
        <values>
          <value>
            <val>38.700000000000003</val>
          </value>
        </values>
      </ddeItem>
      <ddeItem name="LINX3.MIN" advise="1">
        <values>
          <value>
            <val>38.42</val>
          </value>
        </values>
      </ddeItem>
      <ddeItem name="LINX3.NEG" advise="1">
        <values>
          <value>
            <val>2059</val>
          </value>
        </values>
      </ddeItem>
      <ddeItem name="LINX3.QTT" advise="1">
        <values>
          <value>
            <val>490700</val>
          </value>
        </values>
      </ddeItem>
      <ddeItem name="LINX3.ULT" advise="1">
        <values>
          <value>
            <val>38.6</val>
          </value>
        </values>
      </ddeItem>
      <ddeItem name="LINX3.VAR" advise="1">
        <values>
          <value>
            <val>0.67814293166405315</val>
          </value>
        </values>
      </ddeItem>
      <ddeItem name="LINX3.VOL" advise="1">
        <values>
          <value>
            <val>18937987</val>
          </value>
        </values>
      </ddeItem>
      <ddeItem name="LJQQ3.ABE" advise="1">
        <values>
          <value>
            <val>19.27</val>
          </value>
        </values>
      </ddeItem>
      <ddeItem name="LJQQ3.DAT" advise="1">
        <values>
          <value t="str">
            <val>11/02/2021</val>
          </value>
        </values>
      </ddeItem>
      <ddeItem name="LJQQ3.MAX" advise="1">
        <values>
          <value>
            <val>19.899999999999999</val>
          </value>
        </values>
      </ddeItem>
      <ddeItem name="LJQQ3.MIN" advise="1">
        <values>
          <value>
            <val>18.7</val>
          </value>
        </values>
      </ddeItem>
      <ddeItem name="LJQQ3.NEG" advise="1">
        <values>
          <value>
            <val>5974</val>
          </value>
        </values>
      </ddeItem>
      <ddeItem name="LJQQ3.QTT" advise="1">
        <values>
          <value>
            <val>1463400</val>
          </value>
        </values>
      </ddeItem>
      <ddeItem name="LJQQ3.ULT" advise="1">
        <values>
          <value>
            <val>19</val>
          </value>
        </values>
      </ddeItem>
      <ddeItem name="LJQQ3.VAR" advise="1">
        <values>
          <value>
            <val>-1.4011416709911759</val>
          </value>
        </values>
      </ddeItem>
      <ddeItem name="LJQQ3.VOL" advise="1">
        <values>
          <value>
            <val>28088509</val>
          </value>
        </values>
      </ddeItem>
      <ddeItem name="LOGG3.ABE" advise="1">
        <values>
          <value>
            <val>33.49</val>
          </value>
        </values>
      </ddeItem>
      <ddeItem name="LOGG3.DAT" advise="1">
        <values>
          <value t="str">
            <val>11/02/2021</val>
          </value>
        </values>
      </ddeItem>
      <ddeItem name="LOGG3.MAX" advise="1">
        <values>
          <value>
            <val>33.49</val>
          </value>
        </values>
      </ddeItem>
      <ddeItem name="LOGG3.MIN" advise="1">
        <values>
          <value>
            <val>32.04</val>
          </value>
        </values>
      </ddeItem>
      <ddeItem name="LOGG3.NEG" advise="1">
        <values>
          <value>
            <val>2483</val>
          </value>
        </values>
      </ddeItem>
      <ddeItem name="LOGG3.QTT" advise="1">
        <values>
          <value>
            <val>438800</val>
          </value>
        </values>
      </ddeItem>
      <ddeItem name="LOGG3.ULT" advise="1">
        <values>
          <value>
            <val>32.08</val>
          </value>
        </values>
      </ddeItem>
      <ddeItem name="LOGG3.VAR" advise="1">
        <values>
          <value>
            <val>-3.11084264572637</val>
          </value>
        </values>
      </ddeItem>
      <ddeItem name="LOGG3.VOL" advise="1">
        <values>
          <value>
            <val>14312415</val>
          </value>
        </values>
      </ddeItem>
      <ddeItem name="LOGN3.ABE" advise="1">
        <values>
          <value>
            <val>15.15</val>
          </value>
        </values>
      </ddeItem>
      <ddeItem name="LOGN3.DAT" advise="1">
        <values>
          <value t="str">
            <val>11/02/2021</val>
          </value>
        </values>
      </ddeItem>
      <ddeItem name="LOGN3.MAX" advise="1">
        <values>
          <value>
            <val>15.44</val>
          </value>
        </values>
      </ddeItem>
      <ddeItem name="LOGN3.MIN" advise="1">
        <values>
          <value>
            <val>14.98</val>
          </value>
        </values>
      </ddeItem>
      <ddeItem name="LOGN3.NEG" advise="1">
        <values>
          <value>
            <val>3587</val>
          </value>
        </values>
      </ddeItem>
      <ddeItem name="LOGN3.QTT" advise="1">
        <values>
          <value>
            <val>818300</val>
          </value>
        </values>
      </ddeItem>
      <ddeItem name="LOGN3.ULT" advise="1">
        <values>
          <value>
            <val>15.07</val>
          </value>
        </values>
      </ddeItem>
      <ddeItem name="LOGN3.VAR" advise="1">
        <values>
          <value>
            <val>0.33288948069241486</val>
          </value>
        </values>
      </ddeItem>
      <ddeItem name="LOGN3.VOL" advise="1">
        <values>
          <value>
            <val>12419817</val>
          </value>
        </values>
      </ddeItem>
      <ddeItem name="LREN3.ABE" advise="1">
        <values>
          <value>
            <val>40</val>
          </value>
        </values>
      </ddeItem>
      <ddeItem name="LREN3.DAT" advise="1">
        <values>
          <value t="str">
            <val>11/02/2021</val>
          </value>
        </values>
      </ddeItem>
      <ddeItem name="LREN3.MAX" advise="1">
        <values>
          <value>
            <val>40.6</val>
          </value>
        </values>
      </ddeItem>
      <ddeItem name="LREN3.MIN" advise="1">
        <values>
          <value>
            <val>39.36</val>
          </value>
        </values>
      </ddeItem>
      <ddeItem name="LREN3.NEG" advise="1">
        <values>
          <value>
            <val>21885</val>
          </value>
        </values>
      </ddeItem>
      <ddeItem name="LREN3.QTT" advise="1">
        <values>
          <value>
            <val>7571300</val>
          </value>
        </values>
      </ddeItem>
      <ddeItem name="LREN3.ULT" advise="1">
        <values>
          <value>
            <val>39.39</val>
          </value>
        </values>
      </ddeItem>
      <ddeItem name="LREN3.VAR" advise="1">
        <values>
          <value>
            <val>-0.93058350100602982</val>
          </value>
        </values>
      </ddeItem>
      <ddeItem name="LREN3.VOL" advise="1">
        <values>
          <value>
            <val>301979100</val>
          </value>
        </values>
      </ddeItem>
      <ddeItem name="LWSA3.ABE" advise="1">
        <values>
          <value>
            <val>28.06</val>
          </value>
        </values>
      </ddeItem>
      <ddeItem name="LWSA3.DAT" advise="1">
        <values>
          <value t="str">
            <val>11/02/2021</val>
          </value>
        </values>
      </ddeItem>
      <ddeItem name="LWSA3.MAX" advise="1">
        <values>
          <value>
            <val>29.93</val>
          </value>
        </values>
      </ddeItem>
      <ddeItem name="LWSA3.MIN" advise="1">
        <values>
          <value>
            <val>26.47</val>
          </value>
        </values>
      </ddeItem>
      <ddeItem name="LWSA3.NEG" advise="1">
        <values>
          <value>
            <val>51921</val>
          </value>
        </values>
      </ddeItem>
      <ddeItem name="LWSA3.QTT" advise="1">
        <values>
          <value>
            <val>14976600</val>
          </value>
        </values>
      </ddeItem>
      <ddeItem name="LWSA3.ULT" advise="1">
        <values>
          <value>
            <val>29.29</val>
          </value>
        </values>
      </ddeItem>
      <ddeItem name="LWSA3.VAR" advise="1">
        <values>
          <value>
            <val>6.0079623597538916</val>
          </value>
        </values>
      </ddeItem>
      <ddeItem name="LWSA3.VOL" advise="1">
        <values>
          <value>
            <val>428133746</val>
          </value>
        </values>
      </ddeItem>
      <ddeItem name="MDIA3.ABE" advise="1">
        <values>
          <value>
            <val>30.97</val>
          </value>
        </values>
      </ddeItem>
      <ddeItem name="MDIA3.DAT" advise="1">
        <values>
          <value t="str">
            <val>11/02/2021</val>
          </value>
        </values>
      </ddeItem>
      <ddeItem name="MDIA3.MAX" advise="1">
        <values>
          <value>
            <val>31.5</val>
          </value>
        </values>
      </ddeItem>
      <ddeItem name="MDIA3.MIN" advise="1">
        <values>
          <value>
            <val>30.93</val>
          </value>
        </values>
      </ddeItem>
      <ddeItem name="MDIA3.NEG" advise="1">
        <values>
          <value>
            <val>3695</val>
          </value>
        </values>
      </ddeItem>
      <ddeItem name="MDIA3.QTT" advise="1">
        <values>
          <value>
            <val>712200</val>
          </value>
        </values>
      </ddeItem>
      <ddeItem name="MDIA3.ULT" advise="1">
        <values>
          <value>
            <val>31.28</val>
          </value>
        </values>
      </ddeItem>
      <ddeItem name="MDIA3.VAR" advise="1">
        <values>
          <value>
            <val>1.0009686793671368</val>
          </value>
        </values>
      </ddeItem>
      <ddeItem name="MDIA3.VOL" advise="1">
        <values>
          <value>
            <val>22220478</val>
          </value>
        </values>
      </ddeItem>
      <ddeItem name="MDNE3.ABE" advise="1">
        <values>
          <value>
            <val>10.19</val>
          </value>
        </values>
      </ddeItem>
      <ddeItem name="MDNE3.DAT" advise="1">
        <values>
          <value t="str">
            <val>11/02/2021</val>
          </value>
        </values>
      </ddeItem>
      <ddeItem name="MDNE3.MAX" advise="1">
        <values>
          <value>
            <val>10.36</val>
          </value>
        </values>
      </ddeItem>
      <ddeItem name="MDNE3.MIN" advise="1">
        <values>
          <value>
            <val>9.9499999999999993</val>
          </value>
        </values>
      </ddeItem>
      <ddeItem name="MDNE3.NEG" advise="1">
        <values>
          <value>
            <val>1900</val>
          </value>
        </values>
      </ddeItem>
      <ddeItem name="MDNE3.QTT" advise="1">
        <values>
          <value>
            <val>857300</val>
          </value>
        </values>
      </ddeItem>
      <ddeItem name="MDNE3.ULT" advise="1">
        <values>
          <value>
            <val>10.36</val>
          </value>
        </values>
      </ddeItem>
      <ddeItem name="MDNE3.VAR" advise="1">
        <values>
          <value>
            <val>2.2704837117472718</val>
          </value>
        </values>
      </ddeItem>
      <ddeItem name="MDNE3.VOL" advise="1">
        <values>
          <value>
            <val>8653662</val>
          </value>
        </values>
      </ddeItem>
      <ddeItem name="MELK3.ABE" advise="1">
        <values>
          <value>
            <val>6.72</val>
          </value>
        </values>
      </ddeItem>
      <ddeItem name="MELK3.DAT" advise="1">
        <values>
          <value t="str">
            <val>11/02/2021</val>
          </value>
        </values>
      </ddeItem>
      <ddeItem name="MELK3.MAX" advise="1">
        <values>
          <value>
            <val>6.79</val>
          </value>
        </values>
      </ddeItem>
      <ddeItem name="MELK3.MIN" advise="1">
        <values>
          <value>
            <val>6.63</val>
          </value>
        </values>
      </ddeItem>
      <ddeItem name="MELK3.NEG" advise="1">
        <values>
          <value>
            <val>2571</val>
          </value>
        </values>
      </ddeItem>
      <ddeItem name="MELK3.QTT" advise="1">
        <values>
          <value>
            <val>463100</val>
          </value>
        </values>
      </ddeItem>
      <ddeItem name="MELK3.ULT" advise="1">
        <values>
          <value>
            <val>6.77</val>
          </value>
        </values>
      </ddeItem>
      <ddeItem name="MELK3.VAR" advise="1">
        <values>
          <value>
            <val>0.7440476190476164</val>
          </value>
        </values>
      </ddeItem>
      <ddeItem name="MELK3.VOL" advise="1">
        <values>
          <value>
            <val>3118560</val>
          </value>
        </values>
      </ddeItem>
      <ddeItem name="MGLU3.ABE" advise="1">
        <values>
          <value>
            <val>25.5</val>
          </value>
        </values>
      </ddeItem>
      <ddeItem name="MGLU3.DAT" advise="1">
        <values>
          <value t="str">
            <val>11/02/2021</val>
          </value>
        </values>
      </ddeItem>
      <ddeItem name="MGLU3.MAX" advise="1">
        <values>
          <value>
            <val>25.95</val>
          </value>
        </values>
      </ddeItem>
      <ddeItem name="MGLU3.MIN" advise="1">
        <values>
          <value>
            <val>25.41</val>
          </value>
        </values>
      </ddeItem>
      <ddeItem name="MGLU3.NEG" advise="1">
        <values>
          <value>
            <val>38460</val>
          </value>
        </values>
      </ddeItem>
      <ddeItem name="MGLU3.QTT" advise="1">
        <values>
          <value>
            <val>20569900</val>
          </value>
        </values>
      </ddeItem>
      <ddeItem name="MGLU3.ULT" advise="1">
        <values>
          <value>
            <val>25.65</val>
          </value>
        </values>
      </ddeItem>
      <ddeItem name="MGLU3.VAR" advise="1">
        <values>
          <value>
            <val>1.3833992094861576</val>
          </value>
        </values>
      </ddeItem>
      <ddeItem name="MGLU3.VOL" advise="1">
        <values>
          <value>
            <val>528977498</val>
          </value>
        </values>
      </ddeItem>
      <ddeItem name="MILS3.ABE" advise="1">
        <values>
          <value>
            <val>5.95</val>
          </value>
        </values>
      </ddeItem>
      <ddeItem name="MILS3.DAT" advise="1">
        <values>
          <value t="str">
            <val>11/02/2021</val>
          </value>
        </values>
      </ddeItem>
      <ddeItem name="MILS3.MAX" advise="1">
        <values>
          <value>
            <val>6.12</val>
          </value>
        </values>
      </ddeItem>
      <ddeItem name="MILS3.MIN" advise="1">
        <values>
          <value>
            <val>5.91</val>
          </value>
        </values>
      </ddeItem>
      <ddeItem name="MILS3.NEG" advise="1">
        <values>
          <value>
            <val>1746</val>
          </value>
        </values>
      </ddeItem>
      <ddeItem name="MILS3.QTT" advise="1">
        <values>
          <value>
            <val>501800</val>
          </value>
        </values>
      </ddeItem>
      <ddeItem name="MILS3.ULT" advise="1">
        <values>
          <value>
            <val>5.95</val>
          </value>
        </values>
      </ddeItem>
      <ddeItem name="MILS3.VAR" advise="1">
        <values>
          <value>
            <val>0.16835016835016475</val>
          </value>
        </values>
      </ddeItem>
      <ddeItem name="MILS3.VOL" advise="1">
        <values>
          <value>
            <val>3003501</val>
          </value>
        </values>
      </ddeItem>
      <ddeItem name="MOVI3.ABE" advise="1">
        <values>
          <value>
            <val>19.09</val>
          </value>
        </values>
      </ddeItem>
      <ddeItem name="MOVI3.DAT" advise="1">
        <values>
          <value t="str">
            <val>11/02/2021</val>
          </value>
        </values>
      </ddeItem>
      <ddeItem name="MOVI3.MAX" advise="1">
        <values>
          <value>
            <val>19.2</val>
          </value>
        </values>
      </ddeItem>
      <ddeItem name="MOVI3.MIN" advise="1">
        <values>
          <value>
            <val>18.809999999999999</val>
          </value>
        </values>
      </ddeItem>
      <ddeItem name="MOVI3.NEG" advise="1">
        <values>
          <value>
            <val>4489</val>
          </value>
        </values>
      </ddeItem>
      <ddeItem name="MOVI3.QTT" advise="1">
        <values>
          <value>
            <val>1546900</val>
          </value>
        </values>
      </ddeItem>
      <ddeItem name="MOVI3.ULT" advise="1">
        <values>
          <value>
            <val>18.87</val>
          </value>
        </values>
      </ddeItem>
      <ddeItem name="MOVI3.VAR" advise="1">
        <values>
          <value>
            <val>-0.5795574288724944</val>
          </value>
        </values>
      </ddeItem>
      <ddeItem name="MOVI3.VOL" advise="1">
        <values>
          <value>
            <val>29313361</val>
          </value>
        </values>
      </ddeItem>
      <ddeItem name="MRFG3.ABE" advise="1">
        <values>
          <value>
            <val>14.48</val>
          </value>
        </values>
      </ddeItem>
      <ddeItem name="MRFG3.DAT" advise="1">
        <values>
          <value t="str">
            <val>11/02/2021</val>
          </value>
        </values>
      </ddeItem>
      <ddeItem name="MRFG3.MAX" advise="1">
        <values>
          <value>
            <val>14.72</val>
          </value>
        </values>
      </ddeItem>
      <ddeItem name="MRFG3.MIN" advise="1">
        <values>
          <value>
            <val>14.41</val>
          </value>
        </values>
      </ddeItem>
      <ddeItem name="MRFG3.NEG" advise="1">
        <values>
          <value>
            <val>18810</val>
          </value>
        </values>
      </ddeItem>
      <ddeItem name="MRFG3.QTT" advise="1">
        <values>
          <value>
            <val>12310600</val>
          </value>
        </values>
      </ddeItem>
      <ddeItem name="MRFG3.ULT" advise="1">
        <values>
          <value>
            <val>14.67</val>
          </value>
        </values>
      </ddeItem>
      <ddeItem name="MRFG3.VAR" advise="1">
        <values>
          <value>
            <val>2.0876826722338255</val>
          </value>
        </values>
      </ddeItem>
      <ddeItem name="MRFG3.VOL" advise="1">
        <values>
          <value>
            <val>179244666</val>
          </value>
        </values>
      </ddeItem>
      <ddeItem name="MRVE3.ABE" advise="1">
        <values>
          <value>
            <val>19.190000000000001</val>
          </value>
        </values>
      </ddeItem>
      <ddeItem name="MRVE3.DAT" advise="1">
        <values>
          <value t="str">
            <val>11/02/2021</val>
          </value>
        </values>
      </ddeItem>
      <ddeItem name="MRVE3.MAX" advise="1">
        <values>
          <value>
            <val>19.62</val>
          </value>
        </values>
      </ddeItem>
      <ddeItem name="MRVE3.MIN" advise="1">
        <values>
          <value>
            <val>18.96</val>
          </value>
        </values>
      </ddeItem>
      <ddeItem name="MRVE3.NEG" advise="1">
        <values>
          <value>
            <val>13096</val>
          </value>
        </values>
      </ddeItem>
      <ddeItem name="MRVE3.QTT" advise="1">
        <values>
          <value>
            <val>4858200</val>
          </value>
        </values>
      </ddeItem>
      <ddeItem name="MRVE3.ULT" advise="1">
        <values>
          <value>
            <val>19.510000000000002</val>
          </value>
        </values>
      </ddeItem>
      <ddeItem name="MRVE3.VAR" advise="1">
        <values>
          <value>
            <val>2.3072889355007931</val>
          </value>
        </values>
      </ddeItem>
      <ddeItem name="MRVE3.VOL" advise="1">
        <values>
          <value>
            <val>94042845</val>
          </value>
        </values>
      </ddeItem>
      <ddeItem name="MTRE3.ABE" advise="1">
        <values>
          <value>
            <val>14.67</val>
          </value>
        </values>
      </ddeItem>
      <ddeItem name="MTRE3.DAT" advise="1">
        <values>
          <value t="str">
            <val>11/02/2021</val>
          </value>
        </values>
      </ddeItem>
      <ddeItem name="MTRE3.MAX" advise="1">
        <values>
          <value>
            <val>14.95</val>
          </value>
        </values>
      </ddeItem>
      <ddeItem name="MTRE3.MIN" advise="1">
        <values>
          <value>
            <val>14.5</val>
          </value>
        </values>
      </ddeItem>
      <ddeItem name="MTRE3.NEG" advise="1">
        <values>
          <value>
            <val>1340</val>
          </value>
        </values>
      </ddeItem>
      <ddeItem name="MTRE3.QTT" advise="1">
        <values>
          <value>
            <val>242400</val>
          </value>
        </values>
      </ddeItem>
      <ddeItem name="MTRE3.ULT" advise="1">
        <values>
          <value>
            <val>14.64</val>
          </value>
        </values>
      </ddeItem>
      <ddeItem name="MTRE3.VAR" advise="1">
        <values>
          <value>
            <val>-6.8259385665527555E-2</val>
          </value>
        </values>
      </ddeItem>
      <ddeItem name="MTRE3.VOL" advise="1">
        <values>
          <value>
            <val>3572440</val>
          </value>
        </values>
      </ddeItem>
      <ddeItem name="MULT3.ABE" advise="1">
        <values>
          <value>
            <val>21.36</val>
          </value>
        </values>
      </ddeItem>
      <ddeItem name="MULT3.DAT" advise="1">
        <values>
          <value t="str">
            <val>11/02/2021</val>
          </value>
        </values>
      </ddeItem>
      <ddeItem name="MULT3.MAX" advise="1">
        <values>
          <value>
            <val>21.72</val>
          </value>
        </values>
      </ddeItem>
      <ddeItem name="MULT3.MIN" advise="1">
        <values>
          <value>
            <val>21.16</val>
          </value>
        </values>
      </ddeItem>
      <ddeItem name="MULT3.NEG" advise="1">
        <values>
          <value>
            <val>25116</val>
          </value>
        </values>
      </ddeItem>
      <ddeItem name="MULT3.QTT" advise="1">
        <values>
          <value>
            <val>6531200</val>
          </value>
        </values>
      </ddeItem>
      <ddeItem name="MULT3.ULT" advise="1">
        <values>
          <value>
            <val>21.35</val>
          </value>
        </values>
      </ddeItem>
      <ddeItem name="MULT3.VAR" advise="1">
        <values>
          <value>
            <val>0.47058823529412436</val>
          </value>
        </values>
      </ddeItem>
      <ddeItem name="MULT3.VOL" advise="1">
        <values>
          <value>
            <val>139799161</val>
          </value>
        </values>
      </ddeItem>
      <ddeItem name="MYPK3.ABE" advise="1">
        <values>
          <value>
            <val>14.09</val>
          </value>
        </values>
      </ddeItem>
      <ddeItem name="MYPK3.DAT" advise="1">
        <values>
          <value t="str">
            <val>11/02/2021</val>
          </value>
        </values>
      </ddeItem>
      <ddeItem name="MYPK3.MAX" advise="1">
        <values>
          <value>
            <val>14.32</val>
          </value>
        </values>
      </ddeItem>
      <ddeItem name="MYPK3.MIN" advise="1">
        <values>
          <value>
            <val>13.91</val>
          </value>
        </values>
      </ddeItem>
      <ddeItem name="MYPK3.NEG" advise="1">
        <values>
          <value>
            <val>6134</val>
          </value>
        </values>
      </ddeItem>
      <ddeItem name="MYPK3.QTT" advise="1">
        <values>
          <value>
            <val>1123200</val>
          </value>
        </values>
      </ddeItem>
      <ddeItem name="MYPK3.ULT" advise="1">
        <values>
          <value>
            <val>13.98</val>
          </value>
        </values>
      </ddeItem>
      <ddeItem name="MYPK3.VAR" advise="1">
        <values>
          <value>
            <val>0.14326647564469608</val>
          </value>
        </values>
      </ddeItem>
      <ddeItem name="MYPK3.VOL" advise="1">
        <values>
          <value>
            <val>15823690</val>
          </value>
        </values>
      </ddeItem>
      <ddeItem name="NEOE3.ABE" advise="1">
        <values>
          <value>
            <val>19.32</val>
          </value>
        </values>
      </ddeItem>
      <ddeItem name="NEOE3.DAT" advise="1">
        <values>
          <value t="str">
            <val>11/02/2021</val>
          </value>
        </values>
      </ddeItem>
      <ddeItem name="NEOE3.MAX" advise="1">
        <values>
          <value>
            <val>19.38</val>
          </value>
        </values>
      </ddeItem>
      <ddeItem name="NEOE3.MIN" advise="1">
        <values>
          <value>
            <val>18.600000000000001</val>
          </value>
        </values>
      </ddeItem>
      <ddeItem name="NEOE3.NEG" advise="1">
        <values>
          <value>
            <val>7506</val>
          </value>
        </values>
      </ddeItem>
      <ddeItem name="NEOE3.QTT" advise="1">
        <values>
          <value>
            <val>3429600</val>
          </value>
        </values>
      </ddeItem>
      <ddeItem name="NEOE3.ULT" advise="1">
        <values>
          <value>
            <val>18.850000000000001</val>
          </value>
        </values>
      </ddeItem>
      <ddeItem name="NEOE3.VAR" advise="1">
        <values>
          <value>
            <val>-1.7205422314911278</val>
          </value>
        </values>
      </ddeItem>
      <ddeItem name="NEOE3.VOL" advise="1">
        <values>
          <value>
            <val>64647604</val>
          </value>
        </values>
      </ddeItem>
      <ddeItem name="NGRD3.ABE" advise="1">
        <values>
          <value>
            <val>8.8000000000000007</val>
          </value>
        </values>
      </ddeItem>
      <ddeItem name="NGRD3.DAT" advise="1">
        <values>
          <value t="str">
            <val>11/02/2021</val>
          </value>
        </values>
      </ddeItem>
      <ddeItem name="NGRD3.MAX" advise="1">
        <values>
          <value>
            <val>8.9</val>
          </value>
        </values>
      </ddeItem>
      <ddeItem name="NGRD3.MIN" advise="1">
        <values>
          <value>
            <val>8.2799999999999994</val>
          </value>
        </values>
      </ddeItem>
      <ddeItem name="NGRD3.NEG" advise="1">
        <values>
          <value>
            <val>16029</val>
          </value>
        </values>
      </ddeItem>
      <ddeItem name="NGRD3.QTT" advise="1">
        <values>
          <value>
            <val>9947100</val>
          </value>
        </values>
      </ddeItem>
      <ddeItem name="NGRD3.ULT" advise="1">
        <values>
          <value>
            <val>8.4600000000000009</val>
          </value>
        </values>
      </ddeItem>
      <ddeItem name="NGRD3.VAR" advise="1">
        <values>
          <value>
            <val>-2.1965317919075087</val>
          </value>
        </values>
      </ddeItem>
      <ddeItem name="NGRD3.VOL" advise="1">
        <values>
          <value>
            <val>84807178</val>
          </value>
        </values>
      </ddeItem>
      <ddeItem name="NTCO3.ABE" advise="1">
        <values>
          <value>
            <val>50.94</val>
          </value>
        </values>
      </ddeItem>
      <ddeItem name="NTCO3.DAT" advise="1">
        <values>
          <value t="str">
            <val>11/02/2021</val>
          </value>
        </values>
      </ddeItem>
      <ddeItem name="NTCO3.MAX" advise="1">
        <values>
          <value>
            <val>54.14</val>
          </value>
        </values>
      </ddeItem>
      <ddeItem name="NTCO3.MIN" advise="1">
        <values>
          <value>
            <val>50.82</val>
          </value>
        </values>
      </ddeItem>
      <ddeItem name="NTCO3.NEG" advise="1">
        <values>
          <value>
            <val>38565</val>
          </value>
        </values>
      </ddeItem>
      <ddeItem name="NTCO3.QTT" advise="1">
        <values>
          <value>
            <val>14071600</val>
          </value>
        </values>
      </ddeItem>
      <ddeItem name="NTCO3.ULT" advise="1">
        <values>
          <value>
            <val>53.76</val>
          </value>
        </values>
      </ddeItem>
      <ddeItem name="NTCO3.VAR" advise="1">
        <values>
          <value>
            <val>5.993690851735014</val>
          </value>
        </values>
      </ddeItem>
      <ddeItem name="NTCO3.VOL" advise="1">
        <values>
          <value>
            <val>745152429</val>
          </value>
        </values>
      </ddeItem>
      <ddeItem name="ODPV3.ABE" advise="1">
        <values>
          <value>
            <val>13.6</val>
          </value>
        </values>
      </ddeItem>
      <ddeItem name="ODPV3.DAT" advise="1">
        <values>
          <value t="str">
            <val>11/02/2021</val>
          </value>
        </values>
      </ddeItem>
      <ddeItem name="ODPV3.MAX" advise="1">
        <values>
          <value>
            <val>13.67</val>
          </value>
        </values>
      </ddeItem>
      <ddeItem name="ODPV3.MIN" advise="1">
        <values>
          <value>
            <val>13.36</val>
          </value>
        </values>
      </ddeItem>
      <ddeItem name="ODPV3.NEG" advise="1">
        <values>
          <value>
            <val>6747</val>
          </value>
        </values>
      </ddeItem>
      <ddeItem name="ODPV3.QTT" advise="1">
        <values>
          <value>
            <val>1199500</val>
          </value>
        </values>
      </ddeItem>
      <ddeItem name="ODPV3.ULT" advise="1">
        <values>
          <value>
            <val>13.37</val>
          </value>
        </values>
      </ddeItem>
      <ddeItem name="ODPV3.VAR" advise="1">
        <values>
          <value>
            <val>-1.618837380426789</val>
          </value>
        </values>
      </ddeItem>
      <ddeItem name="ODPV3.VOL" advise="1">
        <values>
          <value>
            <val>16155005</val>
          </value>
        </values>
      </ddeItem>
      <ddeItem name="OIBR3.ABE" advise="1">
        <values>
          <value>
            <val>2.0499999999999998</val>
          </value>
        </values>
      </ddeItem>
      <ddeItem name="OIBR3.DAT" advise="1">
        <values>
          <value t="str">
            <val>11/02/2021</val>
          </value>
        </values>
      </ddeItem>
      <ddeItem name="OIBR3.MAX" advise="1">
        <values>
          <value>
            <val>2.1</val>
          </value>
        </values>
      </ddeItem>
      <ddeItem name="OIBR3.MIN" advise="1">
        <values>
          <value>
            <val>2.02</val>
          </value>
        </values>
      </ddeItem>
      <ddeItem name="OIBR3.NEG" advise="1">
        <values>
          <value>
            <val>24376</val>
          </value>
        </values>
      </ddeItem>
      <ddeItem name="OIBR3.QTT" advise="1">
        <values>
          <value>
            <val>159967700</val>
          </value>
        </values>
      </ddeItem>
      <ddeItem name="OIBR3.ULT" advise="1">
        <values>
          <value>
            <val>2.0299999999999998</val>
          </value>
        </values>
      </ddeItem>
      <ddeItem name="OIBR3.VAR" advise="1">
        <values>
          <value>
            <val>-0.49019607843138385</val>
          </value>
        </values>
      </ddeItem>
      <ddeItem name="OIBR3.VOL" advise="1">
        <values>
          <value>
            <val>328847365</val>
          </value>
        </values>
      </ddeItem>
      <ddeItem name="OMGE3.ABE" advise="1">
        <values>
          <value>
            <val>42.26</val>
          </value>
        </values>
      </ddeItem>
      <ddeItem name="OMGE3.DAT" advise="1">
        <values>
          <value t="str">
            <val>11/02/2021</val>
          </value>
        </values>
      </ddeItem>
      <ddeItem name="OMGE3.MAX" advise="1">
        <values>
          <value>
            <val>42.96</val>
          </value>
        </values>
      </ddeItem>
      <ddeItem name="OMGE3.MIN" advise="1">
        <values>
          <value>
            <val>41.81</val>
          </value>
        </values>
      </ddeItem>
      <ddeItem name="OMGE3.NEG" advise="1">
        <values>
          <value>
            <val>2647</val>
          </value>
        </values>
      </ddeItem>
      <ddeItem name="OMGE3.QTT" advise="1">
        <values>
          <value>
            <val>1501600</val>
          </value>
        </values>
      </ddeItem>
      <ddeItem name="OMGE3.ULT" advise="1">
        <values>
          <value>
            <val>42.85</val>
          </value>
        </values>
      </ddeItem>
      <ddeItem name="OMGE3.VAR" advise="1">
        <values>
          <value>
            <val>1.8782691393247719</val>
          </value>
        </values>
      </ddeItem>
      <ddeItem name="OMGE3.VOL" advise="1">
        <values>
          <value>
            <val>63420208</val>
          </value>
        </values>
      </ddeItem>
      <ddeItem name="PARD3.ABE" advise="1">
        <values>
          <value>
            <val>21.11</val>
          </value>
        </values>
      </ddeItem>
      <ddeItem name="PARD3.DAT" advise="1">
        <values>
          <value t="str">
            <val>11/02/2021</val>
          </value>
        </values>
      </ddeItem>
      <ddeItem name="PARD3.MAX" advise="1">
        <values>
          <value>
            <val>21.6</val>
          </value>
        </values>
      </ddeItem>
      <ddeItem name="PARD3.MIN" advise="1">
        <values>
          <value>
            <val>21.09</val>
          </value>
        </values>
      </ddeItem>
      <ddeItem name="PARD3.NEG" advise="1">
        <values>
          <value>
            <val>1090</val>
          </value>
        </values>
      </ddeItem>
      <ddeItem name="PARD3.QTT" advise="1">
        <values>
          <value>
            <val>168200</val>
          </value>
        </values>
      </ddeItem>
      <ddeItem name="PARD3.ULT" advise="1">
        <values>
          <value>
            <val>21.3</val>
          </value>
        </values>
      </ddeItem>
      <ddeItem name="PARD3.VAR" advise="1">
        <values>
          <value>
            <val>0.80454330336015956</val>
          </value>
        </values>
      </ddeItem>
      <ddeItem name="PARD3.VOL" advise="1">
        <values>
          <value>
            <val>3587817</val>
          </value>
        </values>
      </ddeItem>
      <ddeItem name="PCAR3.ABE" advise="1">
        <values>
          <value>
            <val>87.27</val>
          </value>
        </values>
      </ddeItem>
      <ddeItem name="PCAR3.DAT" advise="1">
        <values>
          <value t="str">
            <val>11/02/2021</val>
          </value>
        </values>
      </ddeItem>
      <ddeItem name="PCAR3.MAX" advise="1">
        <values>
          <value>
            <val>88.56</val>
          </value>
        </values>
      </ddeItem>
      <ddeItem name="PCAR3.MIN" advise="1">
        <values>
          <value>
            <val>86.87</val>
          </value>
        </values>
      </ddeItem>
      <ddeItem name="PCAR3.NEG" advise="1">
        <values>
          <value>
            <val>6526</val>
          </value>
        </values>
      </ddeItem>
      <ddeItem name="PCAR3.QTT" advise="1">
        <values>
          <value>
            <val>949200</val>
          </value>
        </values>
      </ddeItem>
      <ddeItem name="PCAR3.ULT" advise="1">
        <values>
          <value>
            <val>87.53</val>
          </value>
        </values>
      </ddeItem>
      <ddeItem name="PCAR3.VAR" advise="1">
        <values>
          <value>
            <val>0.33241632278771927</val>
          </value>
        </values>
      </ddeItem>
      <ddeItem name="PCAR3.VOL" advise="1">
        <values>
          <value>
            <val>83118558</val>
          </value>
        </values>
      </ddeItem>
      <ddeItem name="PETR4.ABE" advise="1">
        <values>
          <value>
            <val>28.14</val>
          </value>
        </values>
      </ddeItem>
      <ddeItem name="PETR4.DAT" advise="1">
        <values>
          <value t="str">
            <val>11/02/2021</val>
          </value>
        </values>
      </ddeItem>
      <ddeItem name="PETR4.MAX" advise="1">
        <values>
          <value>
            <val>28.5</val>
          </value>
        </values>
      </ddeItem>
      <ddeItem name="PETR4.MIN" advise="1">
        <values>
          <value>
            <val>27.87</val>
          </value>
        </values>
      </ddeItem>
      <ddeItem name="PETR4.NEG" advise="1">
        <values>
          <value>
            <val>66026</val>
          </value>
        </values>
      </ddeItem>
      <ddeItem name="PETR4.QTT" advise="1">
        <values>
          <value>
            <val>61158600</val>
          </value>
        </values>
      </ddeItem>
      <ddeItem name="PETR4.ULT" advise="1">
        <values>
          <value>
            <val>28.08</val>
          </value>
        </values>
      </ddeItem>
      <ddeItem name="PETR4.VAR" advise="1">
        <values>
          <value>
            <val>1.0071942446043078</val>
          </value>
        </values>
      </ddeItem>
      <ddeItem name="PETR4.VOL" advise="1">
        <values>
          <value>
            <val>1726755916</val>
          </value>
        </values>
      </ddeItem>
      <ddeItem name="PETZ3.ABE" advise="1">
        <values>
          <value>
            <val>22.45</val>
          </value>
        </values>
      </ddeItem>
      <ddeItem name="PETZ3.DAT" advise="1">
        <values>
          <value t="str">
            <val>11/02/2021</val>
          </value>
        </values>
      </ddeItem>
      <ddeItem name="PETZ3.MAX" advise="1">
        <values>
          <value>
            <val>22.6</val>
          </value>
        </values>
      </ddeItem>
      <ddeItem name="PETZ3.MIN" advise="1">
        <values>
          <value>
            <val>22.08</val>
          </value>
        </values>
      </ddeItem>
      <ddeItem name="PETZ3.NEG" advise="1">
        <values>
          <value>
            <val>8253</val>
          </value>
        </values>
      </ddeItem>
      <ddeItem name="PETZ3.QTT" advise="1">
        <values>
          <value>
            <val>1593500</val>
          </value>
        </values>
      </ddeItem>
      <ddeItem name="PETZ3.ULT" advise="1">
        <values>
          <value>
            <val>22.24</val>
          </value>
        </values>
      </ddeItem>
      <ddeItem name="PETZ3.VAR" advise="1">
        <values>
          <value>
            <val>-0.53667262969589002</val>
          </value>
        </values>
      </ddeItem>
      <ddeItem name="PETZ3.VOL" advise="1">
        <values>
          <value>
            <val>35480267</val>
          </value>
        </values>
      </ddeItem>
      <ddeItem name="PFRM3.ABE" advise="1">
        <values>
          <value>
            <val>6</val>
          </value>
        </values>
      </ddeItem>
      <ddeItem name="PFRM3.DAT" advise="1">
        <values>
          <value t="str">
            <val>11/02/2021</val>
          </value>
        </values>
      </ddeItem>
      <ddeItem name="PFRM3.MAX" advise="1">
        <values>
          <value>
            <val>6.25</val>
          </value>
        </values>
      </ddeItem>
      <ddeItem name="PFRM3.MIN" advise="1">
        <values>
          <value>
            <val>5.91</val>
          </value>
        </values>
      </ddeItem>
      <ddeItem name="PFRM3.NEG" advise="1">
        <values>
          <value>
            <val>1137</val>
          </value>
        </values>
      </ddeItem>
      <ddeItem name="PFRM3.QTT" advise="1">
        <values>
          <value>
            <val>809800</val>
          </value>
        </values>
      </ddeItem>
      <ddeItem name="PFRM3.ULT" advise="1">
        <values>
          <value>
            <val>6.18</val>
          </value>
        </values>
      </ddeItem>
      <ddeItem name="PFRM3.VAR" advise="1">
        <values>
          <value>
            <val>3.1719532554257013</val>
          </value>
        </values>
      </ddeItem>
      <ddeItem name="PFRM3.VOL" advise="1">
        <values>
          <value>
            <val>4916216</val>
          </value>
        </values>
      </ddeItem>
      <ddeItem name="PGMN3.ABE" advise="1">
        <values>
          <value>
            <val>9.99</val>
          </value>
        </values>
      </ddeItem>
      <ddeItem name="PGMN3.DAT" advise="1">
        <values>
          <value t="str">
            <val>11/02/2021</val>
          </value>
        </values>
      </ddeItem>
      <ddeItem name="PGMN3.MAX" advise="1">
        <values>
          <value>
            <val>10.48</val>
          </value>
        </values>
      </ddeItem>
      <ddeItem name="PGMN3.MIN" advise="1">
        <values>
          <value>
            <val>9.99</val>
          </value>
        </values>
      </ddeItem>
      <ddeItem name="PGMN3.NEG" advise="1">
        <values>
          <value>
            <val>3763</val>
          </value>
        </values>
      </ddeItem>
      <ddeItem name="PGMN3.QTT" advise="1">
        <values>
          <value>
            <val>943400</val>
          </value>
        </values>
      </ddeItem>
      <ddeItem name="PGMN3.ULT" advise="1">
        <values>
          <value>
            <val>10.3</val>
          </value>
        </values>
      </ddeItem>
      <ddeItem name="PGMN3.VAR" advise="1">
        <values>
          <value>
            <val>2.7944111776447222</val>
          </value>
        </values>
      </ddeItem>
      <ddeItem name="PGMN3.VOL" advise="1">
        <values>
          <value>
            <val>9640551</val>
          </value>
        </values>
      </ddeItem>
      <ddeItem name="PLPL3.ABE" advise="1">
        <values>
          <value>
            <val>6.38</val>
          </value>
        </values>
      </ddeItem>
      <ddeItem name="PLPL3.DAT" advise="1">
        <values>
          <value t="str">
            <val>11/02/2021</val>
          </value>
        </values>
      </ddeItem>
      <ddeItem name="PLPL3.MAX" advise="1">
        <values>
          <value>
            <val>6.45</val>
          </value>
        </values>
      </ddeItem>
      <ddeItem name="PLPL3.MIN" advise="1">
        <values>
          <value>
            <val>6.36</val>
          </value>
        </values>
      </ddeItem>
      <ddeItem name="PLPL3.NEG" advise="1">
        <values>
          <value>
            <val>324</val>
          </value>
        </values>
      </ddeItem>
      <ddeItem name="PLPL3.QTT" advise="1">
        <values>
          <value>
            <val>132000</val>
          </value>
        </values>
      </ddeItem>
      <ddeItem name="PLPL3.ULT" advise="1">
        <values>
          <value>
            <val>6.36</val>
          </value>
        </values>
      </ddeItem>
      <ddeItem name="PLPL3.VAR" advise="1">
        <values>
          <value>
            <val>-0.31347962382444472</val>
          </value>
        </values>
      </ddeItem>
      <ddeItem name="PLPL3.VOL" advise="1">
        <values>
          <value>
            <val>843593</val>
          </value>
        </values>
      </ddeItem>
      <ddeItem name="PNVL3.ABE" advise="1">
        <values>
          <value>
            <val>20.8</val>
          </value>
        </values>
      </ddeItem>
      <ddeItem name="PNVL3.DAT" advise="1">
        <values>
          <value t="str">
            <val>11/02/2021</val>
          </value>
        </values>
      </ddeItem>
      <ddeItem name="PNVL3.MAX" advise="1">
        <values>
          <value>
            <val>20.94</val>
          </value>
        </values>
      </ddeItem>
      <ddeItem name="PNVL3.MIN" advise="1">
        <values>
          <value>
            <val>20.55</val>
          </value>
        </values>
      </ddeItem>
      <ddeItem name="PNVL3.NEG" advise="1">
        <values>
          <value>
            <val>4015</val>
          </value>
        </values>
      </ddeItem>
      <ddeItem name="PNVL3.QTT" advise="1">
        <values>
          <value>
            <val>744700</val>
          </value>
        </values>
      </ddeItem>
      <ddeItem name="PNVL3.ULT" advise="1">
        <values>
          <value>
            <val>20.74</val>
          </value>
        </values>
      </ddeItem>
      <ddeItem name="PNVL3.VAR" advise="1">
        <values>
          <value>
            <val>0.72850898494414074</val>
          </value>
        </values>
      </ddeItem>
      <ddeItem name="PNVL3.VOL" advise="1">
        <values>
          <value>
            <val>15466066</val>
          </value>
        </values>
      </ddeItem>
      <ddeItem name="POMO4.ABE" advise="1">
        <values>
          <value>
            <val>2.78</val>
          </value>
        </values>
      </ddeItem>
      <ddeItem name="POMO4.DAT" advise="1">
        <values>
          <value t="str">
            <val>11/02/2021</val>
          </value>
        </values>
      </ddeItem>
      <ddeItem name="POMO4.MAX" advise="1">
        <values>
          <value>
            <val>2.81</val>
          </value>
        </values>
      </ddeItem>
      <ddeItem name="POMO4.MIN" advise="1">
        <values>
          <value>
            <val>2.72</val>
          </value>
        </values>
      </ddeItem>
      <ddeItem name="POMO4.NEG" advise="1">
        <values>
          <value>
            <val>6207</val>
          </value>
        </values>
      </ddeItem>
      <ddeItem name="POMO4.QTT" advise="1">
        <values>
          <value>
            <val>6805100</val>
          </value>
        </values>
      </ddeItem>
      <ddeItem name="POMO4.ULT" advise="1">
        <values>
          <value>
            <val>2.74</val>
          </value>
        </values>
      </ddeItem>
      <ddeItem name="POMO4.VAR" advise="1">
        <values>
          <value>
            <val>-0.72463768115940486</val>
          </value>
        </values>
      </ddeItem>
      <ddeItem name="POMO4.VOL" advise="1">
        <values>
          <value>
            <val>18810560</val>
          </value>
        </values>
      </ddeItem>
      <ddeItem name="POSI3.ABE" advise="1">
        <values>
          <value>
            <val>4.8</val>
          </value>
        </values>
      </ddeItem>
      <ddeItem name="POSI3.DAT" advise="1">
        <values>
          <value t="str">
            <val>11/02/2021</val>
          </value>
        </values>
      </ddeItem>
      <ddeItem name="POSI3.MAX" advise="1">
        <values>
          <value>
            <val>4.9400000000000004</val>
          </value>
        </values>
      </ddeItem>
      <ddeItem name="POSI3.MIN" advise="1">
        <values>
          <value>
            <val>4.7300000000000004</val>
          </value>
        </values>
      </ddeItem>
      <ddeItem name="POSI3.NEG" advise="1">
        <values>
          <value>
            <val>2276</val>
          </value>
        </values>
      </ddeItem>
      <ddeItem name="POSI3.QTT" advise="1">
        <values>
          <value>
            <val>768700</val>
          </value>
        </values>
      </ddeItem>
      <ddeItem name="POSI3.ULT" advise="1">
        <values>
          <value>
            <val>4.76</val>
          </value>
        </values>
      </ddeItem>
      <ddeItem name="POSI3.VAR" advise="1">
        <values>
          <value>
            <val>0</val>
          </value>
        </values>
      </ddeItem>
      <ddeItem name="POSI3.VOL" advise="1">
        <values>
          <value>
            <val>3701234</val>
          </value>
        </values>
      </ddeItem>
      <ddeItem name="PRIO3.ABE" advise="1">
        <values>
          <value>
            <val>79.91</val>
          </value>
        </values>
      </ddeItem>
      <ddeItem name="PRIO3.DAT" advise="1">
        <values>
          <value t="str">
            <val>11/02/2021</val>
          </value>
        </values>
      </ddeItem>
      <ddeItem name="PRIO3.MAX" advise="1">
        <values>
          <value>
            <val>80.099999999999994</val>
          </value>
        </values>
      </ddeItem>
      <ddeItem name="PRIO3.MIN" advise="1">
        <values>
          <value>
            <val>76.5</val>
          </value>
        </values>
      </ddeItem>
      <ddeItem name="PRIO3.NEG" advise="1">
        <values>
          <value>
            <val>19381</val>
          </value>
        </values>
      </ddeItem>
      <ddeItem name="PRIO3.QTT" advise="1">
        <values>
          <value>
            <val>4453400</val>
          </value>
        </values>
      </ddeItem>
      <ddeItem name="PRIO3.ULT" advise="1">
        <values>
          <value>
            <val>77.33</val>
          </value>
        </values>
      </ddeItem>
      <ddeItem name="PRIO3.VAR" advise="1">
        <values>
          <value>
            <val>-2.6438373410550273</val>
          </value>
        </values>
      </ddeItem>
      <ddeItem name="PRIO3.VOL" advise="1">
        <values>
          <value>
            <val>346264795</val>
          </value>
        </values>
      </ddeItem>
      <ddeItem name="PRNR3.ABE" advise="1">
        <values>
          <value>
            <val>8.23</val>
          </value>
        </values>
      </ddeItem>
      <ddeItem name="PRNR3.DAT" advise="1">
        <values>
          <value t="str">
            <val>11/02/2021</val>
          </value>
        </values>
      </ddeItem>
      <ddeItem name="PRNR3.MAX" advise="1">
        <values>
          <value>
            <val>8.23</val>
          </value>
        </values>
      </ddeItem>
      <ddeItem name="PRNR3.MIN" advise="1">
        <values>
          <value>
            <val>8</val>
          </value>
        </values>
      </ddeItem>
      <ddeItem name="PRNR3.NEG" advise="1">
        <values>
          <value>
            <val>510</val>
          </value>
        </values>
      </ddeItem>
      <ddeItem name="PRNR3.QTT" advise="1">
        <values>
          <value>
            <val>95800</val>
          </value>
        </values>
      </ddeItem>
      <ddeItem name="PRNR3.ULT" advise="1">
        <values>
          <value>
            <val>8</val>
          </value>
        </values>
      </ddeItem>
      <ddeItem name="PRNR3.VAR" advise="1">
        <values>
          <value>
            <val>-0.62111801242236897</val>
          </value>
        </values>
      </ddeItem>
      <ddeItem name="PRNR3.VOL" advise="1">
        <values>
          <value>
            <val>772286</val>
          </value>
        </values>
      </ddeItem>
      <ddeItem name="PSSA3.ABE" advise="1">
        <values>
          <value>
            <val>49.2</val>
          </value>
        </values>
      </ddeItem>
      <ddeItem name="PSSA3.DAT" advise="1">
        <values>
          <value t="str">
            <val>11/02/2021</val>
          </value>
        </values>
      </ddeItem>
      <ddeItem name="PSSA3.MAX" advise="1">
        <values>
          <value>
            <val>49.7</val>
          </value>
        </values>
      </ddeItem>
      <ddeItem name="PSSA3.MIN" advise="1">
        <values>
          <value>
            <val>47.94</val>
          </value>
        </values>
      </ddeItem>
      <ddeItem name="PSSA3.NEG" advise="1">
        <values>
          <value>
            <val>5610</val>
          </value>
        </values>
      </ddeItem>
      <ddeItem name="PSSA3.QTT" advise="1">
        <values>
          <value>
            <val>1729100</val>
          </value>
        </values>
      </ddeItem>
      <ddeItem name="PSSA3.ULT" advise="1">
        <values>
          <value>
            <val>48.64</val>
          </value>
        </values>
      </ddeItem>
      <ddeItem name="PSSA3.VAR" advise="1">
        <values>
          <value>
            <val>-1.0376398779247162</val>
          </value>
        </values>
      </ddeItem>
      <ddeItem name="PSSA3.VOL" advise="1">
        <values>
          <value>
            <val>83627961</val>
          </value>
        </values>
      </ddeItem>
      <ddeItem name="PTBL3.ABE" advise="1">
        <values>
          <value>
            <val>9.4700000000000006</val>
          </value>
        </values>
      </ddeItem>
      <ddeItem name="PTBL3.DAT" advise="1">
        <values>
          <value t="str">
            <val>11/02/2021</val>
          </value>
        </values>
      </ddeItem>
      <ddeItem name="PTBL3.MAX" advise="1">
        <values>
          <value>
            <val>9.7200000000000006</val>
          </value>
        </values>
      </ddeItem>
      <ddeItem name="PTBL3.MIN" advise="1">
        <values>
          <value>
            <val>9.09</val>
          </value>
        </values>
      </ddeItem>
      <ddeItem name="PTBL3.NEG" advise="1">
        <values>
          <value>
            <val>6571</val>
          </value>
        </values>
      </ddeItem>
      <ddeItem name="PTBL3.QTT" advise="1">
        <values>
          <value>
            <val>5107700</val>
          </value>
        </values>
      </ddeItem>
      <ddeItem name="PTBL3.ULT" advise="1">
        <values>
          <value>
            <val>9.24</val>
          </value>
        </values>
      </ddeItem>
      <ddeItem name="PTBL3.VAR" advise="1">
        <values>
          <value>
            <val>-2.4287222808870159</val>
          </value>
        </values>
      </ddeItem>
      <ddeItem name="PTBL3.VOL" advise="1">
        <values>
          <value>
            <val>47664711</val>
          </value>
        </values>
      </ddeItem>
      <ddeItem name="QUAL3.ABE" advise="1">
        <values>
          <value>
            <val>32.130000000000003</val>
          </value>
        </values>
      </ddeItem>
      <ddeItem name="QUAL3.DAT" advise="1">
        <values>
          <value t="str">
            <val>11/02/2021</val>
          </value>
        </values>
      </ddeItem>
      <ddeItem name="QUAL3.MAX" advise="1">
        <values>
          <value>
            <val>32.61</val>
          </value>
        </values>
      </ddeItem>
      <ddeItem name="QUAL3.MIN" advise="1">
        <values>
          <value>
            <val>31.95</val>
          </value>
        </values>
      </ddeItem>
      <ddeItem name="QUAL3.NEG" advise="1">
        <values>
          <value>
            <val>8839</val>
          </value>
        </values>
      </ddeItem>
      <ddeItem name="QUAL3.QTT" advise="1">
        <values>
          <value>
            <val>1820600</val>
          </value>
        </values>
      </ddeItem>
      <ddeItem name="QUAL3.ULT" advise="1">
        <values>
          <value>
            <val>32.369999999999997</val>
          </value>
        </values>
      </ddeItem>
      <ddeItem name="QUAL3.VAR" advise="1">
        <values>
          <value>
            <val>0.74696545284778981</val>
          </value>
        </values>
      </ddeItem>
      <ddeItem name="QUAL3.VOL" advise="1">
        <values>
          <value>
            <val>58740244</val>
          </value>
        </values>
      </ddeItem>
      <ddeItem name="RADL3.ABE" advise="1">
        <values>
          <value>
            <val>25.6</val>
          </value>
        </values>
      </ddeItem>
      <ddeItem name="RADL3.DAT" advise="1">
        <values>
          <value t="str">
            <val>11/02/2021</val>
          </value>
        </values>
      </ddeItem>
      <ddeItem name="RADL3.MAX" advise="1">
        <values>
          <value>
            <val>25.99</val>
          </value>
        </values>
      </ddeItem>
      <ddeItem name="RADL3.MIN" advise="1">
        <values>
          <value>
            <val>25.52</val>
          </value>
        </values>
      </ddeItem>
      <ddeItem name="RADL3.NEG" advise="1">
        <values>
          <value>
            <val>15007</val>
          </value>
        </values>
      </ddeItem>
      <ddeItem name="RADL3.QTT" advise="1">
        <values>
          <value>
            <val>3528900</val>
          </value>
        </values>
      </ddeItem>
      <ddeItem name="RADL3.ULT" advise="1">
        <values>
          <value>
            <val>25.98</val>
          </value>
        </values>
      </ddeItem>
      <ddeItem name="RADL3.VAR" advise="1">
        <values>
          <value>
            <val>2.0825147347740711</val>
          </value>
        </values>
      </ddeItem>
      <ddeItem name="RADL3.VOL" advise="1">
        <values>
          <value>
            <val>91202991</val>
          </value>
        </values>
      </ddeItem>
      <ddeItem name="RAIL3.ABE" advise="1">
        <values>
          <value>
            <val>20.22</val>
          </value>
        </values>
      </ddeItem>
      <ddeItem name="RAIL3.DAT" advise="1">
        <values>
          <value t="str">
            <val>11/02/2021</val>
          </value>
        </values>
      </ddeItem>
      <ddeItem name="RAIL3.MAX" advise="1">
        <values>
          <value>
            <val>20.47</val>
          </value>
        </values>
      </ddeItem>
      <ddeItem name="RAIL3.MIN" advise="1">
        <values>
          <value>
            <val>19.48</val>
          </value>
        </values>
      </ddeItem>
      <ddeItem name="RAIL3.NEG" advise="1">
        <values>
          <value>
            <val>34334</val>
          </value>
        </values>
      </ddeItem>
      <ddeItem name="RAIL3.QTT" advise="1">
        <values>
          <value>
            <val>14210800</val>
          </value>
        </values>
      </ddeItem>
      <ddeItem name="RAIL3.ULT" advise="1">
        <values>
          <value>
            <val>19.809999999999999</val>
          </value>
        </values>
      </ddeItem>
      <ddeItem name="RAIL3.VAR" advise="1">
        <values>
          <value>
            <val>-1.5896671634376567</val>
          </value>
        </values>
      </ddeItem>
      <ddeItem name="RAIL3.VOL" advise="1">
        <values>
          <value>
            <val>281331493</val>
          </value>
        </values>
      </ddeItem>
      <ddeItem name="RAPT4.ABE" advise="1">
        <values>
          <value>
            <val>14.18</val>
          </value>
        </values>
      </ddeItem>
      <ddeItem name="RAPT4.DAT" advise="1">
        <values>
          <value t="str">
            <val>11/02/2021</val>
          </value>
        </values>
      </ddeItem>
      <ddeItem name="RAPT4.MAX" advise="1">
        <values>
          <value>
            <val>14.65</val>
          </value>
        </values>
      </ddeItem>
      <ddeItem name="RAPT4.MIN" advise="1">
        <values>
          <value>
            <val>14.16</val>
          </value>
        </values>
      </ddeItem>
      <ddeItem name="RAPT4.NEG" advise="1">
        <values>
          <value>
            <val>6485</val>
          </value>
        </values>
      </ddeItem>
      <ddeItem name="RAPT4.QTT" advise="1">
        <values>
          <value>
            <val>1675700</val>
          </value>
        </values>
      </ddeItem>
      <ddeItem name="RAPT4.ULT" advise="1">
        <values>
          <value>
            <val>14.32</val>
          </value>
        </values>
      </ddeItem>
      <ddeItem name="RAPT4.VAR" advise="1">
        <values>
          <value>
            <val>1.5602836879432669</val>
          </value>
        </values>
      </ddeItem>
      <ddeItem name="RAPT4.VOL" advise="1">
        <values>
          <value>
            <val>24133525</val>
          </value>
        </values>
      </ddeItem>
      <ddeItem name="RDOR3.ABE" advise="1">
        <values>
          <value>
            <val>72.599999999999994</val>
          </value>
        </values>
      </ddeItem>
      <ddeItem name="RDOR3.DAT" advise="1">
        <values>
          <value t="str">
            <val>11/02/2021</val>
          </value>
        </values>
      </ddeItem>
      <ddeItem name="RDOR3.MAX" advise="1">
        <values>
          <value>
            <val>73.680000000000007</val>
          </value>
        </values>
      </ddeItem>
      <ddeItem name="RDOR3.MIN" advise="1">
        <values>
          <value>
            <val>71.06</val>
          </value>
        </values>
      </ddeItem>
      <ddeItem name="RDOR3.NEG" advise="1">
        <values>
          <value>
            <val>4028</val>
          </value>
        </values>
      </ddeItem>
      <ddeItem name="RDOR3.QTT" advise="1">
        <values>
          <value>
            <val>7585400</val>
          </value>
        </values>
      </ddeItem>
      <ddeItem name="RDOR3.ULT" advise="1">
        <values>
          <value>
            <val>72.36</val>
          </value>
        </values>
      </ddeItem>
      <ddeItem name="RDOR3.VAR" advise="1">
        <values>
          <value>
            <val>-0.33057851239668717</val>
          </value>
        </values>
      </ddeItem>
      <ddeItem name="RDOR3.VOL" advise="1">
        <values>
          <value>
            <val>544304351</val>
          </value>
        </values>
      </ddeItem>
      <ddeItem name="RENT3.ABE" advise="1">
        <values>
          <value>
            <val>68.44</val>
          </value>
        </values>
      </ddeItem>
      <ddeItem name="RENT3.DAT" advise="1">
        <values>
          <value t="str">
            <val>11/02/2021</val>
          </value>
        </values>
      </ddeItem>
      <ddeItem name="RENT3.MAX" advise="1">
        <values>
          <value>
            <val>68.44</val>
          </value>
        </values>
      </ddeItem>
      <ddeItem name="RENT3.MIN" advise="1">
        <values>
          <value>
            <val>66.010000000000005</val>
          </value>
        </values>
      </ddeItem>
      <ddeItem name="RENT3.NEG" advise="1">
        <values>
          <value>
            <val>17174</val>
          </value>
        </values>
      </ddeItem>
      <ddeItem name="RENT3.QTT" advise="1">
        <values>
          <value>
            <val>2762500</val>
          </value>
        </values>
      </ddeItem>
      <ddeItem name="RENT3.ULT" advise="1">
        <values>
          <value>
            <val>66.959999999999994</val>
          </value>
        </values>
      </ddeItem>
      <ddeItem name="RENT3.VAR" advise="1">
        <values>
          <value>
            <val>-0.57906458797327487</val>
          </value>
        </values>
      </ddeItem>
      <ddeItem name="RENT3.VOL" advise="1">
        <values>
          <value>
            <val>185044292</val>
          </value>
        </values>
      </ddeItem>
      <ddeItem name="RLOG3.ABE" advise="1">
        <values>
          <value>
            <val>20.79</val>
          </value>
        </values>
      </ddeItem>
      <ddeItem name="RLOG3.DAT" advise="1">
        <values>
          <value t="str">
            <val>11/02/2021</val>
          </value>
        </values>
      </ddeItem>
      <ddeItem name="RLOG3.MAX" advise="1">
        <values>
          <value>
            <val>21.59</val>
          </value>
        </values>
      </ddeItem>
      <ddeItem name="RLOG3.MIN" advise="1">
        <values>
          <value>
            <val>20.79</val>
          </value>
        </values>
      </ddeItem>
      <ddeItem name="RLOG3.NEG" advise="1">
        <values>
          <value>
            <val>6853</val>
          </value>
        </values>
      </ddeItem>
      <ddeItem name="RLOG3.QTT" advise="1">
        <values>
          <value>
            <val>2660400</val>
          </value>
        </values>
      </ddeItem>
      <ddeItem name="RLOG3.ULT" advise="1">
        <values>
          <value>
            <val>21.15</val>
          </value>
        </values>
      </ddeItem>
      <ddeItem name="RLOG3.VAR" advise="1">
        <values>
          <value>
            <val>2.5206010664081417</val>
          </value>
        </values>
      </ddeItem>
      <ddeItem name="RLOG3.VOL" advise="1">
        <values>
          <value>
            <val>56244209</val>
          </value>
        </values>
      </ddeItem>
      <ddeItem name="ROMI3.ABE" advise="1">
        <values>
          <value>
            <val>21.19</val>
          </value>
        </values>
      </ddeItem>
      <ddeItem name="ROMI3.DAT" advise="1">
        <values>
          <value t="str">
            <val>11/02/2021</val>
          </value>
        </values>
      </ddeItem>
      <ddeItem name="ROMI3.MAX" advise="1">
        <values>
          <value>
            <val>21.95</val>
          </value>
        </values>
      </ddeItem>
      <ddeItem name="ROMI3.MIN" advise="1">
        <values>
          <value>
            <val>20.309999999999999</val>
          </value>
        </values>
      </ddeItem>
      <ddeItem name="ROMI3.NEG" advise="1">
        <values>
          <value>
            <val>7756</val>
          </value>
        </values>
      </ddeItem>
      <ddeItem name="ROMI3.QTT" advise="1">
        <values>
          <value>
            <val>1887100</val>
          </value>
        </values>
      </ddeItem>
      <ddeItem name="ROMI3.ULT" advise="1">
        <values>
          <value>
            <val>21.42</val>
          </value>
        </values>
      </ddeItem>
      <ddeItem name="ROMI3.VAR" advise="1">
        <values>
          <value>
            <val>1.0854176498348298</val>
          </value>
        </values>
      </ddeItem>
      <ddeItem name="ROMI3.VOL" advise="1">
        <values>
          <value>
            <val>40227951</val>
          </value>
        </values>
      </ddeItem>
      <ddeItem name="RRRP3.ABE" advise="1">
        <values>
          <value>
            <val>36.24</val>
          </value>
        </values>
      </ddeItem>
      <ddeItem name="RRRP3.DAT" advise="1">
        <values>
          <value t="str">
            <val>11/02/2021</val>
          </value>
        </values>
      </ddeItem>
      <ddeItem name="RRRP3.MAX" advise="1">
        <values>
          <value>
            <val>36.729999999999997</val>
          </value>
        </values>
      </ddeItem>
      <ddeItem name="RRRP3.MIN" advise="1">
        <values>
          <value>
            <val>35.15</val>
          </value>
        </values>
      </ddeItem>
      <ddeItem name="RRRP3.NEG" advise="1">
        <values>
          <value>
            <val>706</val>
          </value>
        </values>
      </ddeItem>
      <ddeItem name="RRRP3.QTT" advise="1">
        <values>
          <value>
            <val>125500</val>
          </value>
        </values>
      </ddeItem>
      <ddeItem name="RRRP3.ULT" advise="1">
        <values>
          <value>
            <val>35.18</val>
          </value>
        </values>
      </ddeItem>
      <ddeItem name="RRRP3.VAR" advise="1">
        <values>
          <value>
            <val>-2.9249448123620372</val>
          </value>
        </values>
      </ddeItem>
      <ddeItem name="RRRP3.VOL" advise="1">
        <values>
          <value>
            <val>4493103</val>
          </value>
        </values>
      </ddeItem>
      <ddeItem name="SANB11.ABE" advise="1">
        <values>
          <value>
            <val>40.770000000000003</val>
          </value>
        </values>
      </ddeItem>
      <ddeItem name="SANB11.DAT" advise="1">
        <values>
          <value t="str">
            <val>11/02/2021</val>
          </value>
        </values>
      </ddeItem>
      <ddeItem name="SANB11.MAX" advise="1">
        <values>
          <value>
            <val>41.14</val>
          </value>
        </values>
      </ddeItem>
      <ddeItem name="SANB11.MIN" advise="1">
        <values>
          <value>
            <val>40.340000000000003</val>
          </value>
        </values>
      </ddeItem>
      <ddeItem name="SANB11.NEG" advise="1">
        <values>
          <value>
            <val>8699</val>
          </value>
        </values>
      </ddeItem>
      <ddeItem name="SANB11.QTT" advise="1">
        <values>
          <value>
            <val>1873000</val>
          </value>
        </values>
      </ddeItem>
      <ddeItem name="SANB11.ULT" advise="1">
        <values>
          <value>
            <val>40.6</val>
          </value>
        </values>
      </ddeItem>
      <ddeItem name="SANB11.VAR" advise="1">
        <values>
          <value>
            <val>1.0201542672306636</val>
          </value>
        </values>
      </ddeItem>
      <ddeItem name="SANB11.VOL" advise="1">
        <values>
          <value>
            <val>76185120</val>
          </value>
        </values>
      </ddeItem>
      <ddeItem name="SAPR11.ABE" advise="1">
        <values>
          <value>
            <val>22.1</val>
          </value>
        </values>
      </ddeItem>
      <ddeItem name="SAPR11.DAT" advise="1">
        <values>
          <value t="str">
            <val>11/02/2021</val>
          </value>
        </values>
      </ddeItem>
      <ddeItem name="SAPR11.MAX" advise="1">
        <values>
          <value>
            <val>22.41</val>
          </value>
        </values>
      </ddeItem>
      <ddeItem name="SAPR11.MIN" advise="1">
        <values>
          <value>
            <val>22</val>
          </value>
        </values>
      </ddeItem>
      <ddeItem name="SAPR11.NEG" advise="1">
        <values>
          <value>
            <val>4426</val>
          </value>
        </values>
      </ddeItem>
      <ddeItem name="SAPR11.QTT" advise="1">
        <values>
          <value>
            <val>1037000</val>
          </value>
        </values>
      </ddeItem>
      <ddeItem name="SAPR11.ULT" advise="1">
        <values>
          <value>
            <val>22.28</val>
          </value>
        </values>
      </ddeItem>
      <ddeItem name="SAPR11.VAR" advise="1">
        <values>
          <value>
            <val>1.1348161597821151</val>
          </value>
        </values>
      </ddeItem>
      <ddeItem name="SAPR11.VOL" advise="1">
        <values>
          <value>
            <val>23038146</val>
          </value>
        </values>
      </ddeItem>
      <ddeItem name="SBSP3.ABE" advise="1">
        <values>
          <value>
            <val>41.38</val>
          </value>
        </values>
      </ddeItem>
      <ddeItem name="SBSP3.DAT" advise="1">
        <values>
          <value t="str">
            <val>11/02/2021</val>
          </value>
        </values>
      </ddeItem>
      <ddeItem name="SBSP3.MAX" advise="1">
        <values>
          <value>
            <val>42.19</val>
          </value>
        </values>
      </ddeItem>
      <ddeItem name="SBSP3.MIN" advise="1">
        <values>
          <value>
            <val>41.18</val>
          </value>
        </values>
      </ddeItem>
      <ddeItem name="SBSP3.NEG" advise="1">
        <values>
          <value>
            <val>19828</val>
          </value>
        </values>
      </ddeItem>
      <ddeItem name="SBSP3.QTT" advise="1">
        <values>
          <value>
            <val>3925800</val>
          </value>
        </values>
      </ddeItem>
      <ddeItem name="SBSP3.ULT" advise="1">
        <values>
          <value>
            <val>42.14</val>
          </value>
        </values>
      </ddeItem>
      <ddeItem name="SBSP3.VAR" advise="1">
        <values>
          <value>
            <val>2.2815533980582465</val>
          </value>
        </values>
      </ddeItem>
      <ddeItem name="SBSP3.VOL" advise="1">
        <values>
          <value>
            <val>164167921</val>
          </value>
        </values>
      </ddeItem>
      <ddeItem name="SEER3.ABE" advise="1">
        <values>
          <value>
            <val>14.62</val>
          </value>
        </values>
      </ddeItem>
      <ddeItem name="SEER3.DAT" advise="1">
        <values>
          <value t="str">
            <val>11/02/2021</val>
          </value>
        </values>
      </ddeItem>
      <ddeItem name="SEER3.MAX" advise="1">
        <values>
          <value>
            <val>14.62</val>
          </value>
        </values>
      </ddeItem>
      <ddeItem name="SEER3.MIN" advise="1">
        <values>
          <value>
            <val>14.27</val>
          </value>
        </values>
      </ddeItem>
      <ddeItem name="SEER3.NEG" advise="1">
        <values>
          <value>
            <val>2383</val>
          </value>
        </values>
      </ddeItem>
      <ddeItem name="SEER3.QTT" advise="1">
        <values>
          <value>
            <val>465600</val>
          </value>
        </values>
      </ddeItem>
      <ddeItem name="SEER3.ULT" advise="1">
        <values>
          <value>
            <val>14.31</val>
          </value>
        </values>
      </ddeItem>
      <ddeItem name="SEER3.VAR" advise="1">
        <values>
          <value>
            <val>-1.0373443983402513</val>
          </value>
        </values>
      </ddeItem>
      <ddeItem name="SEER3.VOL" advise="1">
        <values>
          <value>
            <val>6702576</val>
          </value>
        </values>
      </ddeItem>
      <ddeItem name="SEQL3.ABE" advise="1">
        <values>
          <value>
            <val>29.65</val>
          </value>
        </values>
      </ddeItem>
      <ddeItem name="SEQL3.DAT" advise="1">
        <values>
          <value t="str">
            <val>11/02/2021</val>
          </value>
        </values>
      </ddeItem>
      <ddeItem name="SEQL3.MAX" advise="1">
        <values>
          <value>
            <val>29.65</val>
          </value>
        </values>
      </ddeItem>
      <ddeItem name="SEQL3.MIN" advise="1">
        <values>
          <value>
            <val>28.69</val>
          </value>
        </values>
      </ddeItem>
      <ddeItem name="SEQL3.NEG" advise="1">
        <values>
          <value>
            <val>2337</val>
          </value>
        </values>
      </ddeItem>
      <ddeItem name="SEQL3.QTT" advise="1">
        <values>
          <value>
            <val>420100</val>
          </value>
        </values>
      </ddeItem>
      <ddeItem name="SEQL3.ULT" advise="1">
        <values>
          <value>
            <val>28.87</val>
          </value>
        </values>
      </ddeItem>
      <ddeItem name="SEQL3.VAR" advise="1">
        <values>
          <value>
            <val>-1.3665869490946314</val>
          </value>
        </values>
      </ddeItem>
      <ddeItem name="SEQL3.VOL" advise="1">
        <values>
          <value>
            <val>12174663</val>
          </value>
        </values>
      </ddeItem>
      <ddeItem name="SIMH3.ABE" advise="1">
        <values>
          <value>
            <val>42.56</val>
          </value>
        </values>
      </ddeItem>
      <ddeItem name="SIMH3.DAT" advise="1">
        <values>
          <value t="str">
            <val>11/02/2021</val>
          </value>
        </values>
      </ddeItem>
      <ddeItem name="SIMH3.MAX" advise="1">
        <values>
          <value>
            <val>43.05</val>
          </value>
        </values>
      </ddeItem>
      <ddeItem name="SIMH3.MIN" advise="1">
        <values>
          <value>
            <val>41.45</val>
          </value>
        </values>
      </ddeItem>
      <ddeItem name="SIMH3.NEG" advise="1">
        <values>
          <value>
            <val>2911</val>
          </value>
        </values>
      </ddeItem>
      <ddeItem name="SIMH3.QTT" advise="1">
        <values>
          <value>
            <val>456200</val>
          </value>
        </values>
      </ddeItem>
      <ddeItem name="SIMH3.ULT" advise="1">
        <values>
          <value>
            <val>41.9</val>
          </value>
        </values>
      </ddeItem>
      <ddeItem name="SIMH3.VAR" advise="1">
        <values>
          <value>
            <val>0.40738078121256105</val>
          </value>
        </values>
      </ddeItem>
      <ddeItem name="SIMH3.VOL" advise="1">
        <values>
          <value>
            <val>19174075</val>
          </value>
        </values>
      </ddeItem>
      <ddeItem name="SLCE3.ABE" advise="1">
        <values>
          <value>
            <val>39.86</val>
          </value>
        </values>
      </ddeItem>
      <ddeItem name="SLCE3.DAT" advise="1">
        <values>
          <value t="str">
            <val>11/02/2021</val>
          </value>
        </values>
      </ddeItem>
      <ddeItem name="SLCE3.MAX" advise="1">
        <values>
          <value>
            <val>41.83</val>
          </value>
        </values>
      </ddeItem>
      <ddeItem name="SLCE3.MIN" advise="1">
        <values>
          <value>
            <val>39.799999999999997</val>
          </value>
        </values>
      </ddeItem>
      <ddeItem name="SLCE3.NEG" advise="1">
        <values>
          <value>
            <val>8584</val>
          </value>
        </values>
      </ddeItem>
      <ddeItem name="SLCE3.QTT" advise="1">
        <values>
          <value>
            <val>1758100</val>
          </value>
        </values>
      </ddeItem>
      <ddeItem name="SLCE3.ULT" advise="1">
        <values>
          <value>
            <val>41.59</val>
          </value>
        </values>
      </ddeItem>
      <ddeItem name="SLCE3.VAR" advise="1">
        <values>
          <value>
            <val>4.3140205668422524</val>
          </value>
        </values>
      </ddeItem>
      <ddeItem name="SLCE3.VOL" advise="1">
        <values>
          <value>
            <val>72337357</val>
          </value>
        </values>
      </ddeItem>
      <ddeItem name="SMLS3.ABE" advise="1">
        <values>
          <value>
            <val>21.87</val>
          </value>
        </values>
      </ddeItem>
      <ddeItem name="SMLS3.DAT" advise="1">
        <values>
          <value t="str">
            <val>11/02/2021</val>
          </value>
        </values>
      </ddeItem>
      <ddeItem name="SMLS3.MAX" advise="1">
        <values>
          <value>
            <val>22.46</val>
          </value>
        </values>
      </ddeItem>
      <ddeItem name="SMLS3.MIN" advise="1">
        <values>
          <value>
            <val>21.81</val>
          </value>
        </values>
      </ddeItem>
      <ddeItem name="SMLS3.NEG" advise="1">
        <values>
          <value>
            <val>2643</val>
          </value>
        </values>
      </ddeItem>
      <ddeItem name="SMLS3.QTT" advise="1">
        <values>
          <value>
            <val>459300</val>
          </value>
        </values>
      </ddeItem>
      <ddeItem name="SMLS3.ULT" advise="1">
        <values>
          <value>
            <val>22.27</val>
          </value>
        </values>
      </ddeItem>
      <ddeItem name="SMLS3.VAR" advise="1">
        <values>
          <value>
            <val>1.5041020966271572</val>
          </value>
        </values>
      </ddeItem>
      <ddeItem name="SMLS3.VOL" advise="1">
        <values>
          <value>
            <val>10226768</val>
          </value>
        </values>
      </ddeItem>
      <ddeItem name="SMTO3.ABE" advise="1">
        <values>
          <value>
            <val>33.85</val>
          </value>
        </values>
      </ddeItem>
      <ddeItem name="SMTO3.DAT" advise="1">
        <values>
          <value t="str">
            <val>11/02/2021</val>
          </value>
        </values>
      </ddeItem>
      <ddeItem name="SMTO3.MAX" advise="1">
        <values>
          <value>
            <val>35.25</val>
          </value>
        </values>
      </ddeItem>
      <ddeItem name="SMTO3.MIN" advise="1">
        <values>
          <value>
            <val>33.85</val>
          </value>
        </values>
      </ddeItem>
      <ddeItem name="SMTO3.NEG" advise="1">
        <values>
          <value>
            <val>9596</val>
          </value>
        </values>
      </ddeItem>
      <ddeItem name="SMTO3.QTT" advise="1">
        <values>
          <value>
            <val>1593000</val>
          </value>
        </values>
      </ddeItem>
      <ddeItem name="SMTO3.ULT" advise="1">
        <values>
          <value>
            <val>35.22</val>
          </value>
        </values>
      </ddeItem>
      <ddeItem name="SMTO3.VAR" advise="1">
        <values>
          <value>
            <val>4.1087791900679891</val>
          </value>
        </values>
      </ddeItem>
      <ddeItem name="SMTO3.VOL" advise="1">
        <values>
          <value>
            <val>55414819</val>
          </value>
        </values>
      </ddeItem>
      <ddeItem name="SOMA3.ABE" advise="1">
        <values>
          <value>
            <val>15.09</val>
          </value>
        </values>
      </ddeItem>
      <ddeItem name="SOMA3.DAT" advise="1">
        <values>
          <value t="str">
            <val>11/02/2021</val>
          </value>
        </values>
      </ddeItem>
      <ddeItem name="SOMA3.MAX" advise="1">
        <values>
          <value>
            <val>15.34</val>
          </value>
        </values>
      </ddeItem>
      <ddeItem name="SOMA3.MIN" advise="1">
        <values>
          <value>
            <val>14.91</val>
          </value>
        </values>
      </ddeItem>
      <ddeItem name="SOMA3.NEG" advise="1">
        <values>
          <value>
            <val>3452</val>
          </value>
        </values>
      </ddeItem>
      <ddeItem name="SOMA3.QTT" advise="1">
        <values>
          <value>
            <val>1345000</val>
          </value>
        </values>
      </ddeItem>
      <ddeItem name="SOMA3.ULT" advise="1">
        <values>
          <value>
            <val>15.13</val>
          </value>
        </values>
      </ddeItem>
      <ddeItem name="SOMA3.VAR" advise="1">
        <values>
          <value>
            <val>0.86666666666667191</val>
          </value>
        </values>
      </ddeItem>
      <ddeItem name="SOMA3.VOL" advise="1">
        <values>
          <value>
            <val>20336493</val>
          </value>
        </values>
      </ddeItem>
      <ddeItem name="SQIA3.ABE" advise="1">
        <values>
          <value>
            <val>22.15</val>
          </value>
        </values>
      </ddeItem>
      <ddeItem name="SQIA3.DAT" advise="1">
        <values>
          <value t="str">
            <val>11/02/2021</val>
          </value>
        </values>
      </ddeItem>
      <ddeItem name="SQIA3.MAX" advise="1">
        <values>
          <value>
            <val>22.65</val>
          </value>
        </values>
      </ddeItem>
      <ddeItem name="SQIA3.MIN" advise="1">
        <values>
          <value>
            <val>22.02</val>
          </value>
        </values>
      </ddeItem>
      <ddeItem name="SQIA3.NEG" advise="1">
        <values>
          <value>
            <val>1681</val>
          </value>
        </values>
      </ddeItem>
      <ddeItem name="SQIA3.QTT" advise="1">
        <values>
          <value>
            <val>311700</val>
          </value>
        </values>
      </ddeItem>
      <ddeItem name="SQIA3.ULT" advise="1">
        <values>
          <value>
            <val>22.08</val>
          </value>
        </values>
      </ddeItem>
      <ddeItem name="SQIA3.VAR" advise="1">
        <values>
          <value>
            <val>0.45495905368515865</val>
          </value>
        </values>
      </ddeItem>
      <ddeItem name="SQIA3.VOL" advise="1">
        <values>
          <value>
            <val>6953968</val>
          </value>
        </values>
      </ddeItem>
      <ddeItem name="STBP3.ABE" advise="1">
        <values>
          <value>
            <val>6.6</val>
          </value>
        </values>
      </ddeItem>
      <ddeItem name="STBP3.DAT" advise="1">
        <values>
          <value t="str">
            <val>11/02/2021</val>
          </value>
        </values>
      </ddeItem>
      <ddeItem name="STBP3.MAX" advise="1">
        <values>
          <value>
            <val>6.74</val>
          </value>
        </values>
      </ddeItem>
      <ddeItem name="STBP3.MIN" advise="1">
        <values>
          <value>
            <val>6.52</val>
          </value>
        </values>
      </ddeItem>
      <ddeItem name="STBP3.NEG" advise="1">
        <values>
          <value>
            <val>8852</val>
          </value>
        </values>
      </ddeItem>
      <ddeItem name="STBP3.QTT" advise="1">
        <values>
          <value>
            <val>5248600</val>
          </value>
        </values>
      </ddeItem>
      <ddeItem name="STBP3.ULT" advise="1">
        <values>
          <value>
            <val>6.63</val>
          </value>
        </values>
      </ddeItem>
      <ddeItem name="STBP3.VAR" advise="1">
        <values>
          <value>
            <val>0.60698027314112346</val>
          </value>
        </values>
      </ddeItem>
      <ddeItem name="STBP3.VOL" advise="1">
        <values>
          <value>
            <val>34828092</val>
          </value>
        </values>
      </ddeItem>
      <ddeItem name="StdDocumentName" ole="1" advise="1"/>
      <ddeItem name="SUZB3.ABE" advise="1">
        <values>
          <value>
            <val>70.94</val>
          </value>
        </values>
      </ddeItem>
      <ddeItem name="SUZB3.DAT" advise="1">
        <values>
          <value t="str">
            <val>11/02/2021</val>
          </value>
        </values>
      </ddeItem>
      <ddeItem name="SUZB3.MAX" advise="1">
        <values>
          <value>
            <val>71.400000000000006</val>
          </value>
        </values>
      </ddeItem>
      <ddeItem name="SUZB3.MIN" advise="1">
        <values>
          <value>
            <val>69.06</val>
          </value>
        </values>
      </ddeItem>
      <ddeItem name="SUZB3.NEG" advise="1">
        <values>
          <value>
            <val>38739</val>
          </value>
        </values>
      </ddeItem>
      <ddeItem name="SUZB3.QTT" advise="1">
        <values>
          <value>
            <val>12606300</val>
          </value>
        </values>
      </ddeItem>
      <ddeItem name="SUZB3.ULT" advise="1">
        <values>
          <value>
            <val>70.66</val>
          </value>
        </values>
      </ddeItem>
      <ddeItem name="SUZB3.VAR" advise="1">
        <values>
          <value>
            <val>3.607038123167146</val>
          </value>
        </values>
      </ddeItem>
      <ddeItem name="SUZB3.VOL" advise="1">
        <values>
          <value>
            <val>881761462</val>
          </value>
        </values>
      </ddeItem>
      <ddeItem name="TAEE11.ABE" advise="1">
        <values>
          <value>
            <val>32.880000000000003</val>
          </value>
        </values>
      </ddeItem>
      <ddeItem name="TAEE11.DAT" advise="1">
        <values>
          <value t="str">
            <val>11/02/2021</val>
          </value>
        </values>
      </ddeItem>
      <ddeItem name="TAEE11.MAX" advise="1">
        <values>
          <value>
            <val>32.880000000000003</val>
          </value>
        </values>
      </ddeItem>
      <ddeItem name="TAEE11.MIN" advise="1">
        <values>
          <value>
            <val>32.47</val>
          </value>
        </values>
      </ddeItem>
      <ddeItem name="TAEE11.NEG" advise="1">
        <values>
          <value>
            <val>7569</val>
          </value>
        </values>
      </ddeItem>
      <ddeItem name="TAEE11.QTT" advise="1">
        <values>
          <value>
            <val>1775000</val>
          </value>
        </values>
      </ddeItem>
      <ddeItem name="TAEE11.ULT" advise="1">
        <values>
          <value>
            <val>32.51</val>
          </value>
        </values>
      </ddeItem>
      <ddeItem name="TAEE11.VAR" advise="1">
        <values>
          <value>
            <val>-0.3066544004906514</val>
          </value>
        </values>
      </ddeItem>
      <ddeItem name="TAEE11.VOL" advise="1">
        <values>
          <value>
            <val>57951741</val>
          </value>
        </values>
      </ddeItem>
      <ddeItem name="TASA4.ABE" advise="1">
        <values>
          <value>
            <val>17.64</val>
          </value>
        </values>
      </ddeItem>
      <ddeItem name="TASA4.DAT" advise="1">
        <values>
          <value t="str">
            <val>11/02/2021</val>
          </value>
        </values>
      </ddeItem>
      <ddeItem name="TASA4.MAX" advise="1">
        <values>
          <value>
            <val>18.39</val>
          </value>
        </values>
      </ddeItem>
      <ddeItem name="TASA4.MIN" advise="1">
        <values>
          <value>
            <val>17.54</val>
          </value>
        </values>
      </ddeItem>
      <ddeItem name="TASA4.NEG" advise="1">
        <values>
          <value>
            <val>4399</val>
          </value>
        </values>
      </ddeItem>
      <ddeItem name="TASA4.QTT" advise="1">
        <values>
          <value>
            <val>2592800</val>
          </value>
        </values>
      </ddeItem>
      <ddeItem name="TASA4.ULT" advise="1">
        <values>
          <value>
            <val>17.850000000000001</val>
          </value>
        </values>
      </ddeItem>
      <ddeItem name="TASA4.VAR" advise="1">
        <values>
          <value>
            <val>2.2336769759450203</val>
          </value>
        </values>
      </ddeItem>
      <ddeItem name="TASA4.VOL" advise="1">
        <values>
          <value>
            <val>46653963</val>
          </value>
        </values>
      </ddeItem>
      <ddeItem name="TEND3.ABE" advise="1">
        <values>
          <value>
            <val>27.27</val>
          </value>
        </values>
      </ddeItem>
      <ddeItem name="TEND3.DAT" advise="1">
        <values>
          <value t="str">
            <val>11/02/2021</val>
          </value>
        </values>
      </ddeItem>
      <ddeItem name="TEND3.MAX" advise="1">
        <values>
          <value>
            <val>27.56</val>
          </value>
        </values>
      </ddeItem>
      <ddeItem name="TEND3.MIN" advise="1">
        <values>
          <value>
            <val>26.94</val>
          </value>
        </values>
      </ddeItem>
      <ddeItem name="TEND3.NEG" advise="1">
        <values>
          <value>
            <val>8081</val>
          </value>
        </values>
      </ddeItem>
      <ddeItem name="TEND3.QTT" advise="1">
        <values>
          <value>
            <val>1601200</val>
          </value>
        </values>
      </ddeItem>
      <ddeItem name="TEND3.ULT" advise="1">
        <values>
          <value>
            <val>27.56</val>
          </value>
        </values>
      </ddeItem>
      <ddeItem name="TEND3.VAR" advise="1">
        <values>
          <value>
            <val>1.0263929618768239</val>
          </value>
        </values>
      </ddeItem>
      <ddeItem name="TEND3.VOL" advise="1">
        <values>
          <value>
            <val>43610595</val>
          </value>
        </values>
      </ddeItem>
      <ddeItem name="TFCO4.ABE" advise="1">
        <values>
          <value>
            <val>12.96</val>
          </value>
        </values>
      </ddeItem>
      <ddeItem name="TFCO4.DAT" advise="1">
        <values>
          <value t="str">
            <val>11/02/2021</val>
          </value>
        </values>
      </ddeItem>
      <ddeItem name="TFCO4.MAX" advise="1">
        <values>
          <value>
            <val>13.5</val>
          </value>
        </values>
      </ddeItem>
      <ddeItem name="TFCO4.MIN" advise="1">
        <values>
          <value>
            <val>12.61</val>
          </value>
        </values>
      </ddeItem>
      <ddeItem name="TFCO4.NEG" advise="1">
        <values>
          <value>
            <val>401</val>
          </value>
        </values>
      </ddeItem>
      <ddeItem name="TFCO4.QTT" advise="1">
        <values>
          <value>
            <val>134700</val>
          </value>
        </values>
      </ddeItem>
      <ddeItem name="TFCO4.ULT" advise="1">
        <values>
          <value>
            <val>13.5</val>
          </value>
        </values>
      </ddeItem>
      <ddeItem name="TFCO4.VAR" advise="1">
        <values>
          <value>
            <val>4.2471042471042528</val>
          </value>
        </values>
      </ddeItem>
      <ddeItem name="TFCO4.VOL" advise="1">
        <values>
          <value>
            <val>1752577</val>
          </value>
        </values>
      </ddeItem>
      <ddeItem name="TGMA3.ABE" advise="1">
        <values>
          <value>
            <val>23.8</val>
          </value>
        </values>
      </ddeItem>
      <ddeItem name="TGMA3.DAT" advise="1">
        <values>
          <value t="str">
            <val>11/02/2021</val>
          </value>
        </values>
      </ddeItem>
      <ddeItem name="TGMA3.MAX" advise="1">
        <values>
          <value>
            <val>24.04</val>
          </value>
        </values>
      </ddeItem>
      <ddeItem name="TGMA3.MIN" advise="1">
        <values>
          <value>
            <val>23.4</val>
          </value>
        </values>
      </ddeItem>
      <ddeItem name="TGMA3.NEG" advise="1">
        <values>
          <value>
            <val>2003</val>
          </value>
        </values>
      </ddeItem>
      <ddeItem name="TGMA3.QTT" advise="1">
        <values>
          <value>
            <val>299600</val>
          </value>
        </values>
      </ddeItem>
      <ddeItem name="TGMA3.ULT" advise="1">
        <values>
          <value>
            <val>23.46</val>
          </value>
        </values>
      </ddeItem>
      <ddeItem name="TGMA3.VAR" advise="1">
        <values>
          <value>
            <val>-0.80338266384777057</val>
          </value>
        </values>
      </ddeItem>
      <ddeItem name="TGMA3.VOL" advise="1">
        <values>
          <value>
            <val>7091816</val>
          </value>
        </values>
      </ddeItem>
      <ddeItem name="TIET11.ABE" advise="1">
        <values>
          <value>
            <val>16.5</val>
          </value>
        </values>
      </ddeItem>
      <ddeItem name="TIET11.DAT" advise="1">
        <values>
          <value t="str">
            <val>11/02/2021</val>
          </value>
        </values>
      </ddeItem>
      <ddeItem name="TIET11.MAX" advise="1">
        <values>
          <value>
            <val>16.61</val>
          </value>
        </values>
      </ddeItem>
      <ddeItem name="TIET11.MIN" advise="1">
        <values>
          <value>
            <val>16.420000000000002</val>
          </value>
        </values>
      </ddeItem>
      <ddeItem name="TIET11.NEG" advise="1">
        <values>
          <value>
            <val>3323</val>
          </value>
        </values>
      </ddeItem>
      <ddeItem name="TIET11.QTT" advise="1">
        <values>
          <value>
            <val>699500</val>
          </value>
        </values>
      </ddeItem>
      <ddeItem name="TIET11.ULT" advise="1">
        <values>
          <value>
            <val>16.5</val>
          </value>
        </values>
      </ddeItem>
      <ddeItem name="TIET11.VAR" advise="1">
        <values>
          <value>
            <val>0.67114093959731191</val>
          </value>
        </values>
      </ddeItem>
      <ddeItem name="TIET11.VOL" advise="1">
        <values>
          <value>
            <val>11557885</val>
          </value>
        </values>
      </ddeItem>
      <ddeItem name="TIMS3.ABE" advise="1">
        <values>
          <value>
            <val>13.82</val>
          </value>
        </values>
      </ddeItem>
      <ddeItem name="TIMS3.DAT" advise="1">
        <values>
          <value t="str">
            <val>11/02/2021</val>
          </value>
        </values>
      </ddeItem>
      <ddeItem name="TIMS3.MAX" advise="1">
        <values>
          <value>
            <val>14.56</val>
          </value>
        </values>
      </ddeItem>
      <ddeItem name="TIMS3.MIN" advise="1">
        <values>
          <value>
            <val>13.75</val>
          </value>
        </values>
      </ddeItem>
      <ddeItem name="TIMS3.NEG" advise="1">
        <values>
          <value>
            <val>25606</val>
          </value>
        </values>
      </ddeItem>
      <ddeItem name="TIMS3.QTT" advise="1">
        <values>
          <value>
            <val>11165500</val>
          </value>
        </values>
      </ddeItem>
      <ddeItem name="TIMS3.ULT" advise="1">
        <values>
          <value>
            <val>14.56</val>
          </value>
        </values>
      </ddeItem>
      <ddeItem name="TIMS3.VAR" advise="1">
        <values>
          <value>
            <val>5.4308472121650979</val>
          </value>
        </values>
      </ddeItem>
      <ddeItem name="TIMS3.VOL" advise="1">
        <values>
          <value>
            <val>160509860</val>
          </value>
        </values>
      </ddeItem>
      <ddeItem name="TOTS3.ABE" advise="1">
        <values>
          <value>
            <val>31.79</val>
          </value>
        </values>
      </ddeItem>
      <ddeItem name="TOTS3.DAT" advise="1">
        <values>
          <value t="str">
            <val>11/02/2021</val>
          </value>
        </values>
      </ddeItem>
      <ddeItem name="TOTS3.MAX" advise="1">
        <values>
          <value>
            <val>34.21</val>
          </value>
        </values>
      </ddeItem>
      <ddeItem name="TOTS3.MIN" advise="1">
        <values>
          <value>
            <val>31.19</val>
          </value>
        </values>
      </ddeItem>
      <ddeItem name="TOTS3.NEG" advise="1">
        <values>
          <value>
            <val>44536</val>
          </value>
        </values>
      </ddeItem>
      <ddeItem name="TOTS3.QTT" advise="1">
        <values>
          <value>
            <val>11402000</val>
          </value>
        </values>
      </ddeItem>
      <ddeItem name="TOTS3.ULT" advise="1">
        <values>
          <value>
            <val>33.85</val>
          </value>
        </values>
      </ddeItem>
      <ddeItem name="TOTS3.VAR" advise="1">
        <values>
          <value>
            <val>7.7682266794014687</val>
          </value>
        </values>
      </ddeItem>
      <ddeItem name="TOTS3.VOL" advise="1">
        <values>
          <value>
            <val>379336695</val>
          </value>
        </values>
      </ddeItem>
      <ddeItem name="TRIS3.ABE" advise="1">
        <values>
          <value>
            <val>10.62</val>
          </value>
        </values>
      </ddeItem>
      <ddeItem name="TRIS3.DAT" advise="1">
        <values>
          <value t="str">
            <val>11/02/2021</val>
          </value>
        </values>
      </ddeItem>
      <ddeItem name="TRIS3.MAX" advise="1">
        <values>
          <value>
            <val>10.79</val>
          </value>
        </values>
      </ddeItem>
      <ddeItem name="TRIS3.MIN" advise="1">
        <values>
          <value>
            <val>10.51</val>
          </value>
        </values>
      </ddeItem>
      <ddeItem name="TRIS3.NEG" advise="1">
        <values>
          <value>
            <val>5234</val>
          </value>
        </values>
      </ddeItem>
      <ddeItem name="TRIS3.QTT" advise="1">
        <values>
          <value>
            <val>1294600</val>
          </value>
        </values>
      </ddeItem>
      <ddeItem name="TRIS3.ULT" advise="1">
        <values>
          <value>
            <val>10.59</val>
          </value>
        </values>
      </ddeItem>
      <ddeItem name="TRIS3.VAR" advise="1">
        <values>
          <value>
            <val>0.85714285714285576</val>
          </value>
        </values>
      </ddeItem>
      <ddeItem name="TRIS3.VOL" advise="1">
        <values>
          <value>
            <val>13760296</val>
          </value>
        </values>
      </ddeItem>
      <ddeItem name="TRPL4.ABE" advise="1">
        <values>
          <value>
            <val>25.7</val>
          </value>
        </values>
      </ddeItem>
      <ddeItem name="TRPL4.DAT" advise="1">
        <values>
          <value t="str">
            <val>11/02/2021</val>
          </value>
        </values>
      </ddeItem>
      <ddeItem name="TRPL4.MAX" advise="1">
        <values>
          <value>
            <val>25.78</val>
          </value>
        </values>
      </ddeItem>
      <ddeItem name="TRPL4.MIN" advise="1">
        <values>
          <value>
            <val>25.3</val>
          </value>
        </values>
      </ddeItem>
      <ddeItem name="TRPL4.NEG" advise="1">
        <values>
          <value>
            <val>3912</val>
          </value>
        </values>
      </ddeItem>
      <ddeItem name="TRPL4.QTT" advise="1">
        <values>
          <value>
            <val>911500</val>
          </value>
        </values>
      </ddeItem>
      <ddeItem name="TRPL4.ULT" advise="1">
        <values>
          <value>
            <val>25.35</val>
          </value>
        </values>
      </ddeItem>
      <ddeItem name="TRPL4.VAR" advise="1">
        <values>
          <value>
            <val>-0.74393108848863643</val>
          </value>
        </values>
      </ddeItem>
      <ddeItem name="TRPL4.VOL" advise="1">
        <values>
          <value>
            <val>23275333</val>
          </value>
        </values>
      </ddeItem>
      <ddeItem name="TUPY3.ABE" advise="1">
        <values>
          <value>
            <val>21.5</val>
          </value>
        </values>
      </ddeItem>
      <ddeItem name="TUPY3.DAT" advise="1">
        <values>
          <value t="str">
            <val>11/02/2021</val>
          </value>
        </values>
      </ddeItem>
      <ddeItem name="TUPY3.MAX" advise="1">
        <values>
          <value>
            <val>21.5</val>
          </value>
        </values>
      </ddeItem>
      <ddeItem name="TUPY3.MIN" advise="1">
        <values>
          <value>
            <val>21.14</val>
          </value>
        </values>
      </ddeItem>
      <ddeItem name="TUPY3.NEG" advise="1">
        <values>
          <value>
            <val>2826</val>
          </value>
        </values>
      </ddeItem>
      <ddeItem name="TUPY3.QTT" advise="1">
        <values>
          <value>
            <val>713200</val>
          </value>
        </values>
      </ddeItem>
      <ddeItem name="TUPY3.ULT" advise="1">
        <values>
          <value>
            <val>21.26</val>
          </value>
        </values>
      </ddeItem>
      <ddeItem name="TUPY3.VAR" advise="1">
        <values>
          <value>
            <val>0.18850141376061594</val>
          </value>
        </values>
      </ddeItem>
      <ddeItem name="TUPY3.VOL" advise="1">
        <values>
          <value>
            <val>15200665</val>
          </value>
        </values>
      </ddeItem>
      <ddeItem name="UGPA3.ABE" advise="1">
        <values>
          <value>
            <val>23.64</val>
          </value>
        </values>
      </ddeItem>
      <ddeItem name="UGPA3.DAT" advise="1">
        <values>
          <value t="str">
            <val>11/02/2021</val>
          </value>
        </values>
      </ddeItem>
      <ddeItem name="UGPA3.MAX" advise="1">
        <values>
          <value>
            <val>23.99</val>
          </value>
        </values>
      </ddeItem>
      <ddeItem name="UGPA3.MIN" advise="1">
        <values>
          <value>
            <val>23.02</val>
          </value>
        </values>
      </ddeItem>
      <ddeItem name="UGPA3.NEG" advise="1">
        <values>
          <value>
            <val>21052</val>
          </value>
        </values>
      </ddeItem>
      <ddeItem name="UGPA3.QTT" advise="1">
        <values>
          <value>
            <val>5879600</val>
          </value>
        </values>
      </ddeItem>
      <ddeItem name="UGPA3.ULT" advise="1">
        <values>
          <value>
            <val>23.41</val>
          </value>
        </values>
      </ddeItem>
      <ddeItem name="UGPA3.VAR" advise="1">
        <values>
          <value>
            <val>-1.2652889076339127</val>
          </value>
        </values>
      </ddeItem>
      <ddeItem name="UGPA3.VOL" advise="1">
        <values>
          <value>
            <val>138371787</val>
          </value>
        </values>
      </ddeItem>
      <ddeItem name="UNIP6.ABE" advise="1">
        <values>
          <value>
            <val>54.36</val>
          </value>
        </values>
      </ddeItem>
      <ddeItem name="UNIP6.DAT" advise="1">
        <values>
          <value t="str">
            <val>11/02/2021</val>
          </value>
        </values>
      </ddeItem>
      <ddeItem name="UNIP6.MAX" advise="1">
        <values>
          <value>
            <val>55.57</val>
          </value>
        </values>
      </ddeItem>
      <ddeItem name="UNIP6.MIN" advise="1">
        <values>
          <value>
            <val>53.6</val>
          </value>
        </values>
      </ddeItem>
      <ddeItem name="UNIP6.NEG" advise="1">
        <values>
          <value>
            <val>1445</val>
          </value>
        </values>
      </ddeItem>
      <ddeItem name="UNIP6.QTT" advise="1">
        <values>
          <value>
            <val>246400</val>
          </value>
        </values>
      </ddeItem>
      <ddeItem name="UNIP6.ULT" advise="1">
        <values>
          <value>
            <val>54.74</val>
          </value>
        </values>
      </ddeItem>
      <ddeItem name="UNIP6.VAR" advise="1">
        <values>
          <value>
            <val>0.71757129714811507</val>
          </value>
        </values>
      </ddeItem>
      <ddeItem name="UNIP6.VOL" advise="1">
        <values>
          <value>
            <val>13434180</val>
          </value>
        </values>
      </ddeItem>
      <ddeItem name="USIM5.ABE" advise="1">
        <values>
          <value>
            <val>13.95</val>
          </value>
        </values>
      </ddeItem>
      <ddeItem name="USIM5.DAT" advise="1">
        <values>
          <value t="str">
            <val>11/02/2021</val>
          </value>
        </values>
      </ddeItem>
      <ddeItem name="USIM5.MAX" advise="1">
        <values>
          <value>
            <val>14.19</val>
          </value>
        </values>
      </ddeItem>
      <ddeItem name="USIM5.MIN" advise="1">
        <values>
          <value>
            <val>13.85</val>
          </value>
        </values>
      </ddeItem>
      <ddeItem name="USIM5.NEG" advise="1">
        <values>
          <value>
            <val>26075</val>
          </value>
        </values>
      </ddeItem>
      <ddeItem name="USIM5.QTT" advise="1">
        <values>
          <value>
            <val>18142800</val>
          </value>
        </values>
      </ddeItem>
      <ddeItem name="USIM5.ULT" advise="1">
        <values>
          <value>
            <val>14.14</val>
          </value>
        </values>
      </ddeItem>
      <ddeItem name="USIM5.VAR" advise="1">
        <values>
          <value>
            <val>2.3895727733526435</val>
          </value>
        </values>
      </ddeItem>
      <ddeItem name="USIM5.VOL" advise="1">
        <values>
          <value>
            <val>255055162</val>
          </value>
        </values>
      </ddeItem>
      <ddeItem name="VALE3.ABE" advise="1">
        <values>
          <value>
            <val>95.47</val>
          </value>
        </values>
      </ddeItem>
      <ddeItem name="VALE3.DAT" advise="1">
        <values>
          <value t="str">
            <val>11/02/2021</val>
          </value>
        </values>
      </ddeItem>
      <ddeItem name="VALE3.MAX" advise="1">
        <values>
          <value>
            <val>95.47</val>
          </value>
        </values>
      </ddeItem>
      <ddeItem name="VALE3.MIN" advise="1">
        <values>
          <value>
            <val>93.1</val>
          </value>
        </values>
      </ddeItem>
      <ddeItem name="VALE3.NEG" advise="1">
        <values>
          <value>
            <val>44547</val>
          </value>
        </values>
      </ddeItem>
      <ddeItem name="VALE3.QTT" advise="1">
        <values>
          <value>
            <val>19775900</val>
          </value>
        </values>
      </ddeItem>
      <ddeItem name="VALE3.ULT" advise="1">
        <values>
          <value>
            <val>93.1</val>
          </value>
        </values>
      </ddeItem>
      <ddeItem name="VALE3.VAR" advise="1">
        <values>
          <value>
            <val>-1.689545934530104</val>
          </value>
        </values>
      </ddeItem>
      <ddeItem name="VALE3.VOL" advise="1">
        <values>
          <value>
            <val>1860766587</val>
          </value>
        </values>
      </ddeItem>
      <ddeItem name="VIVA3.ABE" advise="1">
        <values>
          <value>
            <val>26.68</val>
          </value>
        </values>
      </ddeItem>
      <ddeItem name="VIVA3.DAT" advise="1">
        <values>
          <value t="str">
            <val>11/02/2021</val>
          </value>
        </values>
      </ddeItem>
      <ddeItem name="VIVA3.MAX" advise="1">
        <values>
          <value>
            <val>26.68</val>
          </value>
        </values>
      </ddeItem>
      <ddeItem name="VIVA3.MIN" advise="1">
        <values>
          <value>
            <val>25.54</val>
          </value>
        </values>
      </ddeItem>
      <ddeItem name="VIVA3.NEG" advise="1">
        <values>
          <value>
            <val>5119</val>
          </value>
        </values>
      </ddeItem>
      <ddeItem name="VIVA3.QTT" advise="1">
        <values>
          <value>
            <val>859100</val>
          </value>
        </values>
      </ddeItem>
      <ddeItem name="VIVA3.ULT" advise="1">
        <values>
          <value>
            <val>25.67</val>
          </value>
        </values>
      </ddeItem>
      <ddeItem name="VIVA3.VAR" advise="1">
        <values>
          <value>
            <val>-2.7651515151515036</val>
          </value>
        </values>
      </ddeItem>
      <ddeItem name="VIVA3.VOL" advise="1">
        <values>
          <value>
            <val>22207243</val>
          </value>
        </values>
      </ddeItem>
      <ddeItem name="VIVT3.ABE" advise="1">
        <values>
          <value>
            <val>47.65</val>
          </value>
        </values>
      </ddeItem>
      <ddeItem name="VIVT3.DAT" advise="1">
        <values>
          <value t="str">
            <val>11/02/2021</val>
          </value>
        </values>
      </ddeItem>
      <ddeItem name="VIVT3.MAX" advise="1">
        <values>
          <value>
            <val>49.39</val>
          </value>
        </values>
      </ddeItem>
      <ddeItem name="VIVT3.MIN" advise="1">
        <values>
          <value>
            <val>47.63</val>
          </value>
        </values>
      </ddeItem>
      <ddeItem name="VIVT3.NEG" advise="1">
        <values>
          <value>
            <val>14562</val>
          </value>
        </values>
      </ddeItem>
      <ddeItem name="VIVT3.QTT" advise="1">
        <values>
          <value>
            <val>2796400</val>
          </value>
        </values>
      </ddeItem>
      <ddeItem name="VIVT3.ULT" advise="1">
        <values>
          <value>
            <val>48.95</val>
          </value>
        </values>
      </ddeItem>
      <ddeItem name="VIVT3.VAR" advise="1">
        <values>
          <value>
            <val>2.7282266526757697</val>
          </value>
        </values>
      </ddeItem>
      <ddeItem name="VIVT3.VOL" advise="1">
        <values>
          <value>
            <val>136879382</val>
          </value>
        </values>
      </ddeItem>
      <ddeItem name="VLID3.ABE" advise="1">
        <values>
          <value>
            <val>8.65</val>
          </value>
        </values>
      </ddeItem>
      <ddeItem name="VLID3.DAT" advise="1">
        <values>
          <value t="str">
            <val>11/02/2021</val>
          </value>
        </values>
      </ddeItem>
      <ddeItem name="VLID3.MAX" advise="1">
        <values>
          <value>
            <val>8.77</val>
          </value>
        </values>
      </ddeItem>
      <ddeItem name="VLID3.MIN" advise="1">
        <values>
          <value>
            <val>8.4600000000000009</val>
          </value>
        </values>
      </ddeItem>
      <ddeItem name="VLID3.NEG" advise="1">
        <values>
          <value>
            <val>4209</val>
          </value>
        </values>
      </ddeItem>
      <ddeItem name="VLID3.QTT" advise="1">
        <values>
          <value>
            <val>850500</val>
          </value>
        </values>
      </ddeItem>
      <ddeItem name="VLID3.ULT" advise="1">
        <values>
          <value>
            <val>8.6999999999999993</val>
          </value>
        </values>
      </ddeItem>
      <ddeItem name="VLID3.VAR" advise="1">
        <values>
          <value>
            <val>1.754385964912264</val>
          </value>
        </values>
      </ddeItem>
      <ddeItem name="VLID3.VOL" advise="1">
        <values>
          <value>
            <val>7323346</val>
          </value>
        </values>
      </ddeItem>
      <ddeItem name="VULC3.ABE" advise="1">
        <values>
          <value>
            <val>8.4</val>
          </value>
        </values>
      </ddeItem>
      <ddeItem name="VULC3.DAT" advise="1">
        <values>
          <value t="str">
            <val>11/02/2021</val>
          </value>
        </values>
      </ddeItem>
      <ddeItem name="VULC3.MAX" advise="1">
        <values>
          <value>
            <val>8.4700000000000006</val>
          </value>
        </values>
      </ddeItem>
      <ddeItem name="VULC3.MIN" advise="1">
        <values>
          <value>
            <val>8.26</val>
          </value>
        </values>
      </ddeItem>
      <ddeItem name="VULC3.NEG" advise="1">
        <values>
          <value>
            <val>1292</val>
          </value>
        </values>
      </ddeItem>
      <ddeItem name="VULC3.QTT" advise="1">
        <values>
          <value>
            <val>377400</val>
          </value>
        </values>
      </ddeItem>
      <ddeItem name="VULC3.ULT" advise="1">
        <values>
          <value>
            <val>8.43</val>
          </value>
        </values>
      </ddeItem>
      <ddeItem name="VULC3.VAR" advise="1">
        <values>
          <value>
            <val>0.83732057416268291</val>
          </value>
        </values>
      </ddeItem>
      <ddeItem name="VULC3.VOL" advise="1">
        <values>
          <value>
            <val>3159232</val>
          </value>
        </values>
      </ddeItem>
      <ddeItem name="VVAR3.ABE" advise="1">
        <values>
          <value>
            <val>14.51</val>
          </value>
        </values>
      </ddeItem>
      <ddeItem name="VVAR3.DAT" advise="1">
        <values>
          <value t="str">
            <val>11/02/2021</val>
          </value>
        </values>
      </ddeItem>
      <ddeItem name="VVAR3.MAX" advise="1">
        <values>
          <value>
            <val>14.79</val>
          </value>
        </values>
      </ddeItem>
      <ddeItem name="VVAR3.MIN" advise="1">
        <values>
          <value>
            <val>14.38</val>
          </value>
        </values>
      </ddeItem>
      <ddeItem name="VVAR3.NEG" advise="1">
        <values>
          <value>
            <val>31560</val>
          </value>
        </values>
      </ddeItem>
      <ddeItem name="VVAR3.QTT" advise="1">
        <values>
          <value>
            <val>34604100</val>
          </value>
        </values>
      </ddeItem>
      <ddeItem name="VVAR3.ULT" advise="1">
        <values>
          <value>
            <val>14.6</val>
          </value>
        </values>
      </ddeItem>
      <ddeItem name="VVAR3.VAR" advise="1">
        <values>
          <value>
            <val>1.7421602787456447</val>
          </value>
        </values>
      </ddeItem>
      <ddeItem name="VVAR3.VOL" advise="1">
        <values>
          <value>
            <val>505588829</val>
          </value>
        </values>
      </ddeItem>
      <ddeItem name="WEGE3.ABE" advise="1">
        <values>
          <value>
            <val>86.64</val>
          </value>
        </values>
      </ddeItem>
      <ddeItem name="WEGE3.DAT" advise="1">
        <values>
          <value t="str">
            <val>11/02/2021</val>
          </value>
        </values>
      </ddeItem>
      <ddeItem name="WEGE3.MAX" advise="1">
        <values>
          <value>
            <val>88.65</val>
          </value>
        </values>
      </ddeItem>
      <ddeItem name="WEGE3.MIN" advise="1">
        <values>
          <value>
            <val>86.64</val>
          </value>
        </values>
      </ddeItem>
      <ddeItem name="WEGE3.NEG" advise="1">
        <values>
          <value>
            <val>21473</val>
          </value>
        </values>
      </ddeItem>
      <ddeItem name="WEGE3.QTT" advise="1">
        <values>
          <value>
            <val>4089900</val>
          </value>
        </values>
      </ddeItem>
      <ddeItem name="WEGE3.ULT" advise="1">
        <values>
          <value>
            <val>87</val>
          </value>
        </values>
      </ddeItem>
      <ddeItem name="WEGE3.VAR" advise="1">
        <values>
          <value>
            <val>1.1275136580262686</val>
          </value>
        </values>
      </ddeItem>
      <ddeItem name="WEGE3.VOL" advise="1">
        <values>
          <value>
            <val>358269393</val>
          </value>
        </values>
      </ddeItem>
      <ddeItem name="WIZS3.ABE" advise="1">
        <values>
          <value>
            <val>7.88</val>
          </value>
        </values>
      </ddeItem>
      <ddeItem name="WIZS3.DAT" advise="1">
        <values>
          <value t="str">
            <val>11/02/2021</val>
          </value>
        </values>
      </ddeItem>
      <ddeItem name="WIZS3.MAX" advise="1">
        <values>
          <value>
            <val>8.02</val>
          </value>
        </values>
      </ddeItem>
      <ddeItem name="WIZS3.MIN" advise="1">
        <values>
          <value>
            <val>7.85</val>
          </value>
        </values>
      </ddeItem>
      <ddeItem name="WIZS3.NEG" advise="1">
        <values>
          <value>
            <val>2282</val>
          </value>
        </values>
      </ddeItem>
      <ddeItem name="WIZS3.QTT" advise="1">
        <values>
          <value>
            <val>630300</val>
          </value>
        </values>
      </ddeItem>
      <ddeItem name="WIZS3.ULT" advise="1">
        <values>
          <value>
            <val>7.86</val>
          </value>
        </values>
      </ddeItem>
      <ddeItem name="WIZS3.VAR" advise="1">
        <values>
          <value>
            <val>-0.12706480304955256</val>
          </value>
        </values>
      </ddeItem>
      <ddeItem name="WIZS3.VOL" advise="1">
        <values>
          <value>
            <val>4996440</val>
          </value>
        </values>
      </ddeItem>
      <ddeItem name="YDUQ3.ABE" advise="1">
        <values>
          <value>
            <val>32.119999999999997</val>
          </value>
        </values>
      </ddeItem>
      <ddeItem name="YDUQ3.DAT" advise="1">
        <values>
          <value t="str">
            <val>11/02/2021</val>
          </value>
        </values>
      </ddeItem>
      <ddeItem name="YDUQ3.MAX" advise="1">
        <values>
          <value>
            <val>33.42</val>
          </value>
        </values>
      </ddeItem>
      <ddeItem name="YDUQ3.MIN" advise="1">
        <values>
          <value>
            <val>31.84</val>
          </value>
        </values>
      </ddeItem>
      <ddeItem name="YDUQ3.NEG" advise="1">
        <values>
          <value>
            <val>16150</val>
          </value>
        </values>
      </ddeItem>
      <ddeItem name="YDUQ3.QTT" advise="1">
        <values>
          <value>
            <val>4722900</val>
          </value>
        </values>
      </ddeItem>
      <ddeItem name="YDUQ3.ULT" advise="1">
        <values>
          <value>
            <val>33.1</val>
          </value>
        </values>
      </ddeItem>
      <ddeItem name="YDUQ3.VAR" advise="1">
        <values>
          <value>
            <val>3.4375000000000044</val>
          </value>
        </values>
      </ddeItem>
      <ddeItem name="YDUQ3.VOL" advise="1">
        <values>
          <value>
            <val>154906702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80"/>
  <sheetViews>
    <sheetView tabSelected="1" topLeftCell="A155" workbookViewId="0">
      <selection activeCell="Y4" sqref="Y4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208</v>
      </c>
      <c r="B2" t="str" cm="1">
        <f t="array" ref="B2">[1]!AALR3.DAT</f>
        <v>11/02/2021</v>
      </c>
      <c r="C2" cm="1">
        <f t="array" ref="C2">[1]!AALR3.ULT</f>
        <v>10.5</v>
      </c>
      <c r="D2" cm="1">
        <f t="array" ref="D2">[1]!AALR3.ABE</f>
        <v>10.59</v>
      </c>
      <c r="E2" cm="1">
        <f t="array" ref="E2">[1]!AALR3.MAX</f>
        <v>10.75</v>
      </c>
      <c r="F2" cm="1">
        <f t="array" ref="F2">[1]!AALR3.MIN</f>
        <v>10.44</v>
      </c>
      <c r="G2" cm="1">
        <f t="array" ref="G2">[1]!AALR3.VAR</f>
        <v>0</v>
      </c>
      <c r="H2" t="s">
        <v>209</v>
      </c>
      <c r="I2" cm="1">
        <f t="array" ref="I2">[1]!AALR3.NEG</f>
        <v>1542</v>
      </c>
      <c r="J2" cm="1">
        <f t="array" ref="J2">[1]!AALR3.QTT</f>
        <v>341900</v>
      </c>
      <c r="K2" cm="1">
        <f t="array" ref="K2">[1]!AALR3.VOL</f>
        <v>3618021</v>
      </c>
    </row>
    <row r="3" spans="1:11" x14ac:dyDescent="0.25">
      <c r="A3" t="s">
        <v>210</v>
      </c>
      <c r="B3" t="str" cm="1">
        <f t="array" ref="B3">[1]!ABCB4.DAT</f>
        <v>11/02/2021</v>
      </c>
      <c r="C3" cm="1">
        <f t="array" ref="C3">[1]!ABCB4.ULT</f>
        <v>15.33</v>
      </c>
      <c r="D3" cm="1">
        <f t="array" ref="D3">[1]!ABCB4.ABE</f>
        <v>15.26</v>
      </c>
      <c r="E3" cm="1">
        <f t="array" ref="E3">[1]!ABCB4.MAX</f>
        <v>15.69</v>
      </c>
      <c r="F3" cm="1">
        <f t="array" ref="F3">[1]!ABCB4.MIN</f>
        <v>15.26</v>
      </c>
      <c r="G3" cm="1">
        <f t="array" ref="G3">[1]!ABCB4.VAR</f>
        <v>0.45871559633027709</v>
      </c>
      <c r="H3" t="s">
        <v>211</v>
      </c>
      <c r="I3" cm="1">
        <f t="array" ref="I3">[1]!ABCB4.NEG</f>
        <v>2676</v>
      </c>
      <c r="J3" cm="1">
        <f t="array" ref="J3">[1]!ABCB4.QTT</f>
        <v>450300</v>
      </c>
      <c r="K3" cm="1">
        <f t="array" ref="K3">[1]!ABCB4.VOL</f>
        <v>6957629</v>
      </c>
    </row>
    <row r="4" spans="1:11" x14ac:dyDescent="0.25">
      <c r="A4" t="s">
        <v>212</v>
      </c>
      <c r="B4" t="str" cm="1">
        <f t="array" ref="B4">[1]!ABEV3.DAT</f>
        <v>11/02/2021</v>
      </c>
      <c r="C4" cm="1">
        <f t="array" ref="C4">[1]!ABEV3.ULT</f>
        <v>14.95</v>
      </c>
      <c r="D4" cm="1">
        <f t="array" ref="D4">[1]!ABEV3.ABE</f>
        <v>15.12</v>
      </c>
      <c r="E4" cm="1">
        <f t="array" ref="E4">[1]!ABEV3.MAX</f>
        <v>15.22</v>
      </c>
      <c r="F4" cm="1">
        <f t="array" ref="F4">[1]!ABEV3.MIN</f>
        <v>14.83</v>
      </c>
      <c r="G4" cm="1">
        <f t="array" ref="G4">[1]!ABEV3.VAR</f>
        <v>-0.39973351099267485</v>
      </c>
      <c r="H4" t="s">
        <v>213</v>
      </c>
      <c r="I4" cm="1">
        <f t="array" ref="I4">[1]!ABEV3.NEG</f>
        <v>28658</v>
      </c>
      <c r="J4" cm="1">
        <f t="array" ref="J4">[1]!ABEV3.QTT</f>
        <v>17224700</v>
      </c>
      <c r="K4" cm="1">
        <f t="array" ref="K4">[1]!ABEV3.VOL</f>
        <v>257799561</v>
      </c>
    </row>
    <row r="5" spans="1:11" x14ac:dyDescent="0.25">
      <c r="A5" t="s">
        <v>11</v>
      </c>
      <c r="B5" t="str" cm="1">
        <f t="array" ref="B5">[1]!AERI3.DAT</f>
        <v>11/02/2021</v>
      </c>
      <c r="C5" cm="1">
        <f t="array" ref="C5">[1]!AERI3.ULT</f>
        <v>10.41</v>
      </c>
      <c r="D5" cm="1">
        <f t="array" ref="D5">[1]!AERI3.ABE</f>
        <v>10.96</v>
      </c>
      <c r="E5" cm="1">
        <f t="array" ref="E5">[1]!AERI3.MAX</f>
        <v>10.96</v>
      </c>
      <c r="F5" cm="1">
        <f t="array" ref="F5">[1]!AERI3.MIN</f>
        <v>10.33</v>
      </c>
      <c r="G5" cm="1">
        <f t="array" ref="G5">[1]!AERI3.VAR</f>
        <v>-5.3636363636363624</v>
      </c>
      <c r="H5" t="s">
        <v>12</v>
      </c>
      <c r="I5" cm="1">
        <f t="array" ref="I5">[1]!AERI3.NEG</f>
        <v>10714</v>
      </c>
      <c r="J5" cm="1">
        <f t="array" ref="J5">[1]!AERI3.QTT</f>
        <v>6367600</v>
      </c>
      <c r="K5" cm="1">
        <f t="array" ref="K5">[1]!AERI3.VOL</f>
        <v>67381543</v>
      </c>
    </row>
    <row r="6" spans="1:11" x14ac:dyDescent="0.25">
      <c r="A6" t="s">
        <v>214</v>
      </c>
      <c r="B6" t="str" cm="1">
        <f t="array" ref="B6">[1]!AGRO3.DAT</f>
        <v>11/02/2021</v>
      </c>
      <c r="C6" cm="1">
        <f t="array" ref="C6">[1]!AGRO3.ULT</f>
        <v>23.13</v>
      </c>
      <c r="D6" cm="1">
        <f t="array" ref="D6">[1]!AGRO3.ABE</f>
        <v>23.35</v>
      </c>
      <c r="E6" cm="1">
        <f t="array" ref="E6">[1]!AGRO3.MAX</f>
        <v>23.38</v>
      </c>
      <c r="F6" cm="1">
        <f t="array" ref="F6">[1]!AGRO3.MIN</f>
        <v>23.03</v>
      </c>
      <c r="G6" cm="1">
        <f t="array" ref="G6">[1]!AGRO3.VAR</f>
        <v>0.12987012987011942</v>
      </c>
      <c r="H6" t="s">
        <v>215</v>
      </c>
      <c r="I6" cm="1">
        <f t="array" ref="I6">[1]!AGRO3.NEG</f>
        <v>1983</v>
      </c>
      <c r="J6" cm="1">
        <f t="array" ref="J6">[1]!AGRO3.QTT</f>
        <v>492300</v>
      </c>
      <c r="K6" cm="1">
        <f t="array" ref="K6">[1]!AGRO3.VOL</f>
        <v>11396245</v>
      </c>
    </row>
    <row r="7" spans="1:11" x14ac:dyDescent="0.25">
      <c r="A7" t="s">
        <v>13</v>
      </c>
      <c r="B7" t="str" cm="1">
        <f t="array" ref="B7">[1]!ALPA4.DAT</f>
        <v>11/02/2021</v>
      </c>
      <c r="C7" cm="1">
        <f t="array" ref="C7">[1]!ALPA4.ULT</f>
        <v>39.4</v>
      </c>
      <c r="D7" cm="1">
        <f t="array" ref="D7">[1]!ALPA4.ABE</f>
        <v>39.200000000000003</v>
      </c>
      <c r="E7" cm="1">
        <f t="array" ref="E7">[1]!ALPA4.MAX</f>
        <v>39.799999999999997</v>
      </c>
      <c r="F7" cm="1">
        <f t="array" ref="F7">[1]!ALPA4.MIN</f>
        <v>38.96</v>
      </c>
      <c r="G7" cm="1">
        <f t="array" ref="G7">[1]!ALPA4.VAR</f>
        <v>0.48457026268808395</v>
      </c>
      <c r="H7" t="s">
        <v>14</v>
      </c>
      <c r="I7" cm="1">
        <f t="array" ref="I7">[1]!ALPA4.NEG</f>
        <v>6746</v>
      </c>
      <c r="J7" cm="1">
        <f t="array" ref="J7">[1]!ALPA4.QTT</f>
        <v>990600</v>
      </c>
      <c r="K7" cm="1">
        <f t="array" ref="K7">[1]!ALPA4.VOL</f>
        <v>38951893</v>
      </c>
    </row>
    <row r="8" spans="1:11" x14ac:dyDescent="0.25">
      <c r="A8" t="s">
        <v>216</v>
      </c>
      <c r="B8" t="str" cm="1">
        <f t="array" ref="B8">[1]!ALSO3.DAT</f>
        <v>11/02/2021</v>
      </c>
      <c r="C8" cm="1">
        <f t="array" ref="C8">[1]!ALSO3.ULT</f>
        <v>27.38</v>
      </c>
      <c r="D8" cm="1">
        <f t="array" ref="D8">[1]!ALSO3.ABE</f>
        <v>27.48</v>
      </c>
      <c r="E8" cm="1">
        <f t="array" ref="E8">[1]!ALSO3.MAX</f>
        <v>28.03</v>
      </c>
      <c r="F8" cm="1">
        <f t="array" ref="F8">[1]!ALSO3.MIN</f>
        <v>27.06</v>
      </c>
      <c r="G8" cm="1">
        <f t="array" ref="G8">[1]!ALSO3.VAR</f>
        <v>-0.29133284777859375</v>
      </c>
      <c r="H8" t="s">
        <v>217</v>
      </c>
      <c r="I8" cm="1">
        <f t="array" ref="I8">[1]!ALSO3.NEG</f>
        <v>4615</v>
      </c>
      <c r="J8" cm="1">
        <f t="array" ref="J8">[1]!ALSO3.QTT</f>
        <v>759700</v>
      </c>
      <c r="K8" cm="1">
        <f t="array" ref="K8">[1]!ALSO3.VOL</f>
        <v>20856812</v>
      </c>
    </row>
    <row r="9" spans="1:11" x14ac:dyDescent="0.25">
      <c r="A9" t="s">
        <v>218</v>
      </c>
      <c r="B9" t="str" cm="1">
        <f t="array" ref="B9">[1]!AMAR3.DAT</f>
        <v>11/02/2021</v>
      </c>
      <c r="C9" cm="1">
        <f t="array" ref="C9">[1]!AMAR3.ULT</f>
        <v>5.81</v>
      </c>
      <c r="D9" cm="1">
        <f t="array" ref="D9">[1]!AMAR3.ABE</f>
        <v>5.91</v>
      </c>
      <c r="E9" cm="1">
        <f t="array" ref="E9">[1]!AMAR3.MAX</f>
        <v>5.98</v>
      </c>
      <c r="F9" cm="1">
        <f t="array" ref="F9">[1]!AMAR3.MIN</f>
        <v>5.75</v>
      </c>
      <c r="G9" cm="1">
        <f t="array" ref="G9">[1]!AMAR3.VAR</f>
        <v>-1.1904761904761954</v>
      </c>
      <c r="H9" t="s">
        <v>219</v>
      </c>
      <c r="I9" cm="1">
        <f t="array" ref="I9">[1]!AMAR3.NEG</f>
        <v>6532</v>
      </c>
      <c r="J9" cm="1">
        <f t="array" ref="J9">[1]!AMAR3.QTT</f>
        <v>4384600</v>
      </c>
      <c r="K9" cm="1">
        <f t="array" ref="K9">[1]!AMAR3.VOL</f>
        <v>25628744</v>
      </c>
    </row>
    <row r="10" spans="1:11" x14ac:dyDescent="0.25">
      <c r="A10" t="s">
        <v>15</v>
      </c>
      <c r="B10" t="str" cm="1">
        <f t="array" ref="B10">[1]!AMBP3.DAT</f>
        <v>11/02/2021</v>
      </c>
      <c r="C10" cm="1">
        <f t="array" ref="C10">[1]!AMBP3.ULT</f>
        <v>25.3</v>
      </c>
      <c r="D10" cm="1">
        <f t="array" ref="D10">[1]!AMBP3.ABE</f>
        <v>25.31</v>
      </c>
      <c r="E10" cm="1">
        <f t="array" ref="E10">[1]!AMBP3.MAX</f>
        <v>25.47</v>
      </c>
      <c r="F10" cm="1">
        <f t="array" ref="F10">[1]!AMBP3.MIN</f>
        <v>25.15</v>
      </c>
      <c r="G10" cm="1">
        <f t="array" ref="G10">[1]!AMBP3.VAR</f>
        <v>7.9113924050631224E-2</v>
      </c>
      <c r="H10" t="s">
        <v>16</v>
      </c>
      <c r="I10" cm="1">
        <f t="array" ref="I10">[1]!AMBP3.NEG</f>
        <v>829</v>
      </c>
      <c r="J10" cm="1">
        <f t="array" ref="J10">[1]!AMBP3.QTT</f>
        <v>140600</v>
      </c>
      <c r="K10" cm="1">
        <f t="array" ref="K10">[1]!AMBP3.VOL</f>
        <v>3556084</v>
      </c>
    </row>
    <row r="11" spans="1:11" x14ac:dyDescent="0.25">
      <c r="A11" t="s">
        <v>220</v>
      </c>
      <c r="B11" t="str" cm="1">
        <f t="array" ref="B11">[1]!ANIM3.DAT</f>
        <v>11/02/2021</v>
      </c>
      <c r="C11" cm="1">
        <f t="array" ref="C11">[1]!ANIM3.ULT</f>
        <v>32.590000000000003</v>
      </c>
      <c r="D11" cm="1">
        <f t="array" ref="D11">[1]!ANIM3.ABE</f>
        <v>32.1</v>
      </c>
      <c r="E11" cm="1">
        <f t="array" ref="E11">[1]!ANIM3.MAX</f>
        <v>32.65</v>
      </c>
      <c r="F11" cm="1">
        <f t="array" ref="F11">[1]!ANIM3.MIN</f>
        <v>31.72</v>
      </c>
      <c r="G11" cm="1">
        <f t="array" ref="G11">[1]!ANIM3.VAR</f>
        <v>0.89783281733748077</v>
      </c>
      <c r="H11" t="s">
        <v>221</v>
      </c>
      <c r="I11" cm="1">
        <f t="array" ref="I11">[1]!ANIM3.NEG</f>
        <v>2424</v>
      </c>
      <c r="J11" cm="1">
        <f t="array" ref="J11">[1]!ANIM3.QTT</f>
        <v>477600</v>
      </c>
      <c r="K11" cm="1">
        <f t="array" ref="K11">[1]!ANIM3.VOL</f>
        <v>15424132</v>
      </c>
    </row>
    <row r="12" spans="1:11" x14ac:dyDescent="0.25">
      <c r="A12" t="s">
        <v>17</v>
      </c>
      <c r="B12" t="str" cm="1">
        <f t="array" ref="B12">[1]!ARZZ3.DAT</f>
        <v>11/02/2021</v>
      </c>
      <c r="C12" cm="1">
        <f t="array" ref="C12">[1]!ARZZ3.ULT</f>
        <v>74.53</v>
      </c>
      <c r="D12" cm="1">
        <f t="array" ref="D12">[1]!ARZZ3.ABE</f>
        <v>74.61</v>
      </c>
      <c r="E12" cm="1">
        <f t="array" ref="E12">[1]!ARZZ3.MAX</f>
        <v>75.849999999999994</v>
      </c>
      <c r="F12" cm="1">
        <f t="array" ref="F12">[1]!ARZZ3.MIN</f>
        <v>73.88</v>
      </c>
      <c r="G12" cm="1">
        <f t="array" ref="G12">[1]!ARZZ3.VAR</f>
        <v>0.71621621621621778</v>
      </c>
      <c r="H12" t="s">
        <v>18</v>
      </c>
      <c r="I12" cm="1">
        <f t="array" ref="I12">[1]!ARZZ3.NEG</f>
        <v>2779</v>
      </c>
      <c r="J12" cm="1">
        <f t="array" ref="J12">[1]!ARZZ3.QTT</f>
        <v>338400</v>
      </c>
      <c r="K12" cm="1">
        <f t="array" ref="K12">[1]!ARZZ3.VOL</f>
        <v>25332296</v>
      </c>
    </row>
    <row r="13" spans="1:11" x14ac:dyDescent="0.25">
      <c r="A13" t="s">
        <v>19</v>
      </c>
      <c r="B13" t="str" cm="1">
        <f t="array" ref="B13">[1]!AZUL4.DAT</f>
        <v>11/02/2021</v>
      </c>
      <c r="C13" cm="1">
        <f t="array" ref="C13">[1]!AZUL4.ULT</f>
        <v>43.04</v>
      </c>
      <c r="D13" cm="1">
        <f t="array" ref="D13">[1]!AZUL4.ABE</f>
        <v>42.91</v>
      </c>
      <c r="E13" cm="1">
        <f t="array" ref="E13">[1]!AZUL4.MAX</f>
        <v>44.34</v>
      </c>
      <c r="F13" cm="1">
        <f t="array" ref="F13">[1]!AZUL4.MIN</f>
        <v>42.64</v>
      </c>
      <c r="G13" cm="1">
        <f t="array" ref="G13">[1]!AZUL4.VAR</f>
        <v>0.67836257309941317</v>
      </c>
      <c r="H13" t="s">
        <v>20</v>
      </c>
      <c r="I13" cm="1">
        <f t="array" ref="I13">[1]!AZUL4.NEG</f>
        <v>12725</v>
      </c>
      <c r="J13" cm="1">
        <f t="array" ref="J13">[1]!AZUL4.QTT</f>
        <v>5504700</v>
      </c>
      <c r="K13" cm="1">
        <f t="array" ref="K13">[1]!AZUL4.VOL</f>
        <v>239282595</v>
      </c>
    </row>
    <row r="14" spans="1:11" x14ac:dyDescent="0.25">
      <c r="A14" t="s">
        <v>21</v>
      </c>
      <c r="B14" t="str" cm="1">
        <f t="array" ref="B14">[1]!B3SA3.DAT</f>
        <v>11/02/2021</v>
      </c>
      <c r="C14" cm="1">
        <f t="array" ref="C14">[1]!B3SA3.ULT</f>
        <v>60.32</v>
      </c>
      <c r="D14" cm="1">
        <f t="array" ref="D14">[1]!B3SA3.ABE</f>
        <v>60.53</v>
      </c>
      <c r="E14" cm="1">
        <f t="array" ref="E14">[1]!B3SA3.MAX</f>
        <v>60.95</v>
      </c>
      <c r="F14" cm="1">
        <f t="array" ref="F14">[1]!B3SA3.MIN</f>
        <v>59.29</v>
      </c>
      <c r="G14" cm="1">
        <f t="array" ref="G14">[1]!B3SA3.VAR</f>
        <v>0.4496253122398054</v>
      </c>
      <c r="H14" t="s">
        <v>22</v>
      </c>
      <c r="I14" cm="1">
        <f t="array" ref="I14">[1]!B3SA3.NEG</f>
        <v>44891</v>
      </c>
      <c r="J14" cm="1">
        <f t="array" ref="J14">[1]!B3SA3.QTT</f>
        <v>16945100</v>
      </c>
      <c r="K14" cm="1">
        <f t="array" ref="K14">[1]!B3SA3.VOL</f>
        <v>1018299714</v>
      </c>
    </row>
    <row r="15" spans="1:11" x14ac:dyDescent="0.25">
      <c r="A15" t="s">
        <v>23</v>
      </c>
      <c r="B15" t="str" cm="1">
        <f t="array" ref="B15">[1]!BBAS3.DAT</f>
        <v>11/02/2021</v>
      </c>
      <c r="C15" cm="1">
        <f t="array" ref="C15">[1]!BBAS3.ULT</f>
        <v>33.94</v>
      </c>
      <c r="D15" cm="1">
        <f t="array" ref="D15">[1]!BBAS3.ABE</f>
        <v>34</v>
      </c>
      <c r="E15" cm="1">
        <f t="array" ref="E15">[1]!BBAS3.MAX</f>
        <v>34.36</v>
      </c>
      <c r="F15" cm="1">
        <f t="array" ref="F15">[1]!BBAS3.MIN</f>
        <v>33.76</v>
      </c>
      <c r="G15" cm="1">
        <f t="array" ref="G15">[1]!BBAS3.VAR</f>
        <v>0.3845016267376381</v>
      </c>
      <c r="H15" t="s">
        <v>24</v>
      </c>
      <c r="I15" cm="1">
        <f t="array" ref="I15">[1]!BBAS3.NEG</f>
        <v>23401</v>
      </c>
      <c r="J15" cm="1">
        <f t="array" ref="J15">[1]!BBAS3.QTT</f>
        <v>9944000</v>
      </c>
      <c r="K15" cm="1">
        <f t="array" ref="K15">[1]!BBAS3.VOL</f>
        <v>338481534</v>
      </c>
    </row>
    <row r="16" spans="1:11" x14ac:dyDescent="0.25">
      <c r="A16" t="s">
        <v>25</v>
      </c>
      <c r="B16" t="str" cm="1">
        <f t="array" ref="B16">[1]!BBDC4.DAT</f>
        <v>11/02/2021</v>
      </c>
      <c r="C16" cm="1">
        <f t="array" ref="C16">[1]!BBDC4.ULT</f>
        <v>25.2</v>
      </c>
      <c r="D16" cm="1">
        <f t="array" ref="D16">[1]!BBDC4.ABE</f>
        <v>25.37</v>
      </c>
      <c r="E16" cm="1">
        <f t="array" ref="E16">[1]!BBDC4.MAX</f>
        <v>25.58</v>
      </c>
      <c r="F16" cm="1">
        <f t="array" ref="F16">[1]!BBDC4.MIN</f>
        <v>25.04</v>
      </c>
      <c r="G16" cm="1">
        <f t="array" ref="G16">[1]!BBDC4.VAR</f>
        <v>0.11918951132299398</v>
      </c>
      <c r="H16" t="s">
        <v>207</v>
      </c>
      <c r="I16" cm="1">
        <f t="array" ref="I16">[1]!BBDC4.NEG</f>
        <v>48382</v>
      </c>
      <c r="J16" cm="1">
        <f t="array" ref="J16">[1]!BBDC4.QTT</f>
        <v>24040500</v>
      </c>
      <c r="K16" cm="1">
        <f t="array" ref="K16">[1]!BBDC4.VOL</f>
        <v>608195832</v>
      </c>
    </row>
    <row r="17" spans="1:11" x14ac:dyDescent="0.25">
      <c r="A17" t="s">
        <v>222</v>
      </c>
      <c r="B17" t="str" cm="1">
        <f t="array" ref="B17">[1]!BBRK3.DAT</f>
        <v>11/02/2021</v>
      </c>
      <c r="C17" cm="1">
        <f t="array" ref="C17">[1]!BBRK3.ULT</f>
        <v>2.08</v>
      </c>
      <c r="D17" cm="1">
        <f t="array" ref="D17">[1]!BBRK3.ABE</f>
        <v>2.0699999999999998</v>
      </c>
      <c r="E17" cm="1">
        <f t="array" ref="E17">[1]!BBRK3.MAX</f>
        <v>2.11</v>
      </c>
      <c r="F17" cm="1">
        <f t="array" ref="F17">[1]!BBRK3.MIN</f>
        <v>2.06</v>
      </c>
      <c r="G17" cm="1">
        <f t="array" ref="G17">[1]!BBRK3.VAR</f>
        <v>0.48309178743962472</v>
      </c>
      <c r="H17" t="s">
        <v>223</v>
      </c>
      <c r="I17" cm="1">
        <f t="array" ref="I17">[1]!BBRK3.NEG</f>
        <v>379</v>
      </c>
      <c r="J17" cm="1">
        <f t="array" ref="J17">[1]!BBRK3.QTT</f>
        <v>381200</v>
      </c>
      <c r="K17" cm="1">
        <f t="array" ref="K17">[1]!BBRK3.VOL</f>
        <v>795391</v>
      </c>
    </row>
    <row r="18" spans="1:11" x14ac:dyDescent="0.25">
      <c r="A18" t="s">
        <v>26</v>
      </c>
      <c r="B18" t="str" cm="1">
        <f t="array" ref="B18">[1]!BBSE3.DAT</f>
        <v>11/02/2021</v>
      </c>
      <c r="C18" cm="1">
        <f t="array" ref="C18">[1]!BBSE3.ULT</f>
        <v>28.64</v>
      </c>
      <c r="D18" cm="1">
        <f t="array" ref="D18">[1]!BBSE3.ABE</f>
        <v>28.81</v>
      </c>
      <c r="E18" cm="1">
        <f t="array" ref="E18">[1]!BBSE3.MAX</f>
        <v>28.94</v>
      </c>
      <c r="F18" cm="1">
        <f t="array" ref="F18">[1]!BBSE3.MIN</f>
        <v>28.51</v>
      </c>
      <c r="G18" cm="1">
        <f t="array" ref="G18">[1]!BBSE3.VAR</f>
        <v>-0.27855153203342026</v>
      </c>
      <c r="H18" t="s">
        <v>27</v>
      </c>
      <c r="I18" cm="1">
        <f t="array" ref="I18">[1]!BBSE3.NEG</f>
        <v>13802</v>
      </c>
      <c r="J18" cm="1">
        <f t="array" ref="J18">[1]!BBSE3.QTT</f>
        <v>3325100</v>
      </c>
      <c r="K18" cm="1">
        <f t="array" ref="K18">[1]!BBSE3.VOL</f>
        <v>95392996</v>
      </c>
    </row>
    <row r="19" spans="1:11" x14ac:dyDescent="0.25">
      <c r="A19" t="s">
        <v>224</v>
      </c>
      <c r="B19" t="str" cm="1">
        <f t="array" ref="B19">[1]!BEEF3.DAT</f>
        <v>11/02/2021</v>
      </c>
      <c r="C19" cm="1">
        <f t="array" ref="C19">[1]!BEEF3.ULT</f>
        <v>9.51</v>
      </c>
      <c r="D19" cm="1">
        <f t="array" ref="D19">[1]!BEEF3.ABE</f>
        <v>9.36</v>
      </c>
      <c r="E19" cm="1">
        <f t="array" ref="E19">[1]!BEEF3.MAX</f>
        <v>9.5299999999999994</v>
      </c>
      <c r="F19" cm="1">
        <f t="array" ref="F19">[1]!BEEF3.MIN</f>
        <v>9.34</v>
      </c>
      <c r="G19" cm="1">
        <f t="array" ref="G19">[1]!BEEF3.VAR</f>
        <v>2.2580645161290223</v>
      </c>
      <c r="H19" t="s">
        <v>225</v>
      </c>
      <c r="I19" cm="1">
        <f t="array" ref="I19">[1]!BEEF3.NEG</f>
        <v>13283</v>
      </c>
      <c r="J19" cm="1">
        <f t="array" ref="J19">[1]!BEEF3.QTT</f>
        <v>5157700</v>
      </c>
      <c r="K19" cm="1">
        <f t="array" ref="K19">[1]!BEEF3.VOL</f>
        <v>48821048</v>
      </c>
    </row>
    <row r="20" spans="1:11" x14ac:dyDescent="0.25">
      <c r="A20" t="s">
        <v>28</v>
      </c>
      <c r="B20" t="str" cm="1">
        <f t="array" ref="B20">[1]!BIDI11.DAT</f>
        <v>11/02/2021</v>
      </c>
      <c r="C20" cm="1">
        <f t="array" ref="C20">[1]!BIDI11.ULT</f>
        <v>147</v>
      </c>
      <c r="D20" cm="1">
        <f t="array" ref="D20">[1]!BIDI11.ABE</f>
        <v>148.32</v>
      </c>
      <c r="E20" cm="1">
        <f t="array" ref="E20">[1]!BIDI11.MAX</f>
        <v>150.97999999999999</v>
      </c>
      <c r="F20" cm="1">
        <f t="array" ref="F20">[1]!BIDI11.MIN</f>
        <v>145.66999999999999</v>
      </c>
      <c r="G20" cm="1">
        <f t="array" ref="G20">[1]!BIDI11.VAR</f>
        <v>1.0795571752733226</v>
      </c>
      <c r="H20" t="s">
        <v>29</v>
      </c>
      <c r="I20" cm="1">
        <f t="array" ref="I20">[1]!BIDI11.NEG</f>
        <v>7437</v>
      </c>
      <c r="J20" cm="1">
        <f t="array" ref="J20">[1]!BIDI11.QTT</f>
        <v>1487500</v>
      </c>
      <c r="K20" cm="1">
        <f t="array" ref="K20">[1]!BIDI11.VOL</f>
        <v>219942255</v>
      </c>
    </row>
    <row r="21" spans="1:11" x14ac:dyDescent="0.25">
      <c r="A21" t="s">
        <v>226</v>
      </c>
      <c r="B21" t="str" cm="1">
        <f t="array" ref="B21">[1]!BKBR3.DAT</f>
        <v>11/02/2021</v>
      </c>
      <c r="C21" cm="1">
        <f t="array" ref="C21">[1]!BKBR3.ULT</f>
        <v>10.38</v>
      </c>
      <c r="D21" cm="1">
        <f t="array" ref="D21">[1]!BKBR3.ABE</f>
        <v>9.9499999999999993</v>
      </c>
      <c r="E21" cm="1">
        <f t="array" ref="E21">[1]!BKBR3.MAX</f>
        <v>10.48</v>
      </c>
      <c r="F21" cm="1">
        <f t="array" ref="F21">[1]!BKBR3.MIN</f>
        <v>9.86</v>
      </c>
      <c r="G21" cm="1">
        <f t="array" ref="G21">[1]!BKBR3.VAR</f>
        <v>6.4615384615384697</v>
      </c>
      <c r="H21" t="s">
        <v>227</v>
      </c>
      <c r="I21" cm="1">
        <f t="array" ref="I21">[1]!BKBR3.NEG</f>
        <v>9483</v>
      </c>
      <c r="J21" cm="1">
        <f t="array" ref="J21">[1]!BKBR3.QTT</f>
        <v>4872200</v>
      </c>
      <c r="K21" cm="1">
        <f t="array" ref="K21">[1]!BKBR3.VOL</f>
        <v>49976171</v>
      </c>
    </row>
    <row r="22" spans="1:11" x14ac:dyDescent="0.25">
      <c r="A22" t="s">
        <v>30</v>
      </c>
      <c r="B22" t="str" cm="1">
        <f t="array" ref="B22">[1]!BMGB4.DAT</f>
        <v>11/02/2021</v>
      </c>
      <c r="C22" cm="1">
        <f t="array" ref="C22">[1]!BMGB4.ULT</f>
        <v>5.35</v>
      </c>
      <c r="D22" cm="1">
        <f t="array" ref="D22">[1]!BMGB4.ABE</f>
        <v>5.44</v>
      </c>
      <c r="E22" cm="1">
        <f t="array" ref="E22">[1]!BMGB4.MAX</f>
        <v>5.49</v>
      </c>
      <c r="F22" cm="1">
        <f t="array" ref="F22">[1]!BMGB4.MIN</f>
        <v>5.32</v>
      </c>
      <c r="G22" cm="1">
        <f t="array" ref="G22">[1]!BMGB4.VAR</f>
        <v>-1.1090573012939093</v>
      </c>
      <c r="H22" t="s">
        <v>31</v>
      </c>
      <c r="I22" cm="1">
        <f t="array" ref="I22">[1]!BMGB4.NEG</f>
        <v>3647</v>
      </c>
      <c r="J22" cm="1">
        <f t="array" ref="J22">[1]!BMGB4.QTT</f>
        <v>1531500</v>
      </c>
      <c r="K22" cm="1">
        <f t="array" ref="K22">[1]!BMGB4.VOL</f>
        <v>8255918</v>
      </c>
    </row>
    <row r="23" spans="1:11" x14ac:dyDescent="0.25">
      <c r="A23" t="s">
        <v>32</v>
      </c>
      <c r="B23" t="str" cm="1">
        <f t="array" ref="B23">[1]!BOAS3.DAT</f>
        <v>11/02/2021</v>
      </c>
      <c r="C23" cm="1">
        <f t="array" ref="C23">[1]!BOAS3.ULT</f>
        <v>10.41</v>
      </c>
      <c r="D23" cm="1">
        <f t="array" ref="D23">[1]!BOAS3.ABE</f>
        <v>10.02</v>
      </c>
      <c r="E23" cm="1">
        <f t="array" ref="E23">[1]!BOAS3.MAX</f>
        <v>10.46</v>
      </c>
      <c r="F23" cm="1">
        <f t="array" ref="F23">[1]!BOAS3.MIN</f>
        <v>9.86</v>
      </c>
      <c r="G23" cm="1">
        <f t="array" ref="G23">[1]!BOAS3.VAR</f>
        <v>2.9673590504451113</v>
      </c>
      <c r="H23" t="s">
        <v>33</v>
      </c>
      <c r="I23" cm="1">
        <f t="array" ref="I23">[1]!BOAS3.NEG</f>
        <v>1575</v>
      </c>
      <c r="J23" cm="1">
        <f t="array" ref="J23">[1]!BOAS3.QTT</f>
        <v>768600</v>
      </c>
      <c r="K23" cm="1">
        <f t="array" ref="K23">[1]!BOAS3.VOL</f>
        <v>7808301</v>
      </c>
    </row>
    <row r="24" spans="1:11" x14ac:dyDescent="0.25">
      <c r="A24" t="s">
        <v>228</v>
      </c>
      <c r="B24" t="str" cm="1">
        <f t="array" ref="B24">[1]!BOVA11.DAT</f>
        <v>11/02/2021</v>
      </c>
      <c r="C24" cm="1">
        <f t="array" ref="C24">[1]!BOVA11.ULT</f>
        <v>114.9</v>
      </c>
      <c r="D24" cm="1">
        <f t="array" ref="D24">[1]!BOVA11.ABE</f>
        <v>114.73</v>
      </c>
      <c r="E24" cm="1">
        <f t="array" ref="E24">[1]!BOVA11.MAX</f>
        <v>115.8</v>
      </c>
      <c r="F24" cm="1">
        <f t="array" ref="F24">[1]!BOVA11.MIN</f>
        <v>114.05</v>
      </c>
      <c r="G24" cm="1">
        <f t="array" ref="G24">[1]!BOVA11.VAR</f>
        <v>0.86025280898876755</v>
      </c>
      <c r="H24" t="s">
        <v>229</v>
      </c>
      <c r="I24" cm="1">
        <f t="array" ref="I24">[1]!BOVA11.NEG</f>
        <v>150612</v>
      </c>
      <c r="J24" cm="1">
        <f t="array" ref="J24">[1]!BOVA11.QTT</f>
        <v>8336548</v>
      </c>
      <c r="K24" cm="1">
        <f t="array" ref="K24">[1]!BOVA11.VOL</f>
        <v>958922657.5</v>
      </c>
    </row>
    <row r="25" spans="1:11" x14ac:dyDescent="0.25">
      <c r="A25" t="s">
        <v>34</v>
      </c>
      <c r="B25" t="str" cm="1">
        <f t="array" ref="B25">[1]!BPAN4.DAT</f>
        <v>11/02/2021</v>
      </c>
      <c r="C25" cm="1">
        <f t="array" ref="C25">[1]!BPAN4.ULT</f>
        <v>12.8</v>
      </c>
      <c r="D25" cm="1">
        <f t="array" ref="D25">[1]!BPAN4.ABE</f>
        <v>12.92</v>
      </c>
      <c r="E25" cm="1">
        <f t="array" ref="E25">[1]!BPAN4.MAX</f>
        <v>13.05</v>
      </c>
      <c r="F25" cm="1">
        <f t="array" ref="F25">[1]!BPAN4.MIN</f>
        <v>12.63</v>
      </c>
      <c r="G25" cm="1">
        <f t="array" ref="G25">[1]!BPAN4.VAR</f>
        <v>0.39215686274510364</v>
      </c>
      <c r="H25" t="s">
        <v>35</v>
      </c>
      <c r="I25" cm="1">
        <f t="array" ref="I25">[1]!BPAN4.NEG</f>
        <v>6352</v>
      </c>
      <c r="J25" cm="1">
        <f t="array" ref="J25">[1]!BPAN4.QTT</f>
        <v>3253200</v>
      </c>
      <c r="K25" cm="1">
        <f t="array" ref="K25">[1]!BPAN4.VOL</f>
        <v>41607910</v>
      </c>
    </row>
    <row r="26" spans="1:11" x14ac:dyDescent="0.25">
      <c r="A26" t="s">
        <v>36</v>
      </c>
      <c r="B26" t="str" cm="1">
        <f t="array" ref="B26">[1]!BRAP4.DAT</f>
        <v>11/02/2021</v>
      </c>
      <c r="C26" cm="1">
        <f t="array" ref="C26">[1]!BRAP4.ULT</f>
        <v>62.8</v>
      </c>
      <c r="D26" cm="1">
        <f t="array" ref="D26">[1]!BRAP4.ABE</f>
        <v>63.75</v>
      </c>
      <c r="E26" cm="1">
        <f t="array" ref="E26">[1]!BRAP4.MAX</f>
        <v>63.77</v>
      </c>
      <c r="F26" cm="1">
        <f t="array" ref="F26">[1]!BRAP4.MIN</f>
        <v>62.4</v>
      </c>
      <c r="G26" cm="1">
        <f t="array" ref="G26">[1]!BRAP4.VAR</f>
        <v>-0.41230574056454983</v>
      </c>
      <c r="H26" t="s">
        <v>37</v>
      </c>
      <c r="I26" cm="1">
        <f t="array" ref="I26">[1]!BRAP4.NEG</f>
        <v>8124</v>
      </c>
      <c r="J26" cm="1">
        <f t="array" ref="J26">[1]!BRAP4.QTT</f>
        <v>1772500</v>
      </c>
      <c r="K26" cm="1">
        <f t="array" ref="K26">[1]!BRAP4.VOL</f>
        <v>111635900</v>
      </c>
    </row>
    <row r="27" spans="1:11" x14ac:dyDescent="0.25">
      <c r="A27" t="s">
        <v>230</v>
      </c>
      <c r="B27" t="str" cm="1">
        <f t="array" ref="B27">[1]!BRDT3.DAT</f>
        <v>11/02/2021</v>
      </c>
      <c r="C27" cm="1">
        <f t="array" ref="C27">[1]!BRDT3.ULT</f>
        <v>22.65</v>
      </c>
      <c r="D27" cm="1">
        <f t="array" ref="D27">[1]!BRDT3.ABE</f>
        <v>22.4</v>
      </c>
      <c r="E27" cm="1">
        <f t="array" ref="E27">[1]!BRDT3.MAX</f>
        <v>22.97</v>
      </c>
      <c r="F27" cm="1">
        <f t="array" ref="F27">[1]!BRDT3.MIN</f>
        <v>22.24</v>
      </c>
      <c r="G27" cm="1">
        <f t="array" ref="G27">[1]!BRDT3.VAR</f>
        <v>1.4330497089117793</v>
      </c>
      <c r="H27" t="s">
        <v>231</v>
      </c>
      <c r="I27" cm="1">
        <f t="array" ref="I27">[1]!BRDT3.NEG</f>
        <v>23765</v>
      </c>
      <c r="J27" cm="1">
        <f t="array" ref="J27">[1]!BRDT3.QTT</f>
        <v>7874100</v>
      </c>
      <c r="K27" cm="1">
        <f t="array" ref="K27">[1]!BRDT3.VOL</f>
        <v>178746571</v>
      </c>
    </row>
    <row r="28" spans="1:11" x14ac:dyDescent="0.25">
      <c r="A28" t="s">
        <v>232</v>
      </c>
      <c r="B28" t="str" cm="1">
        <f t="array" ref="B28">[1]!BRFS3.DAT</f>
        <v>11/02/2021</v>
      </c>
      <c r="C28" cm="1">
        <f t="array" ref="C28">[1]!BRFS3.ULT</f>
        <v>22.98</v>
      </c>
      <c r="D28" cm="1">
        <f t="array" ref="D28">[1]!BRFS3.ABE</f>
        <v>23.13</v>
      </c>
      <c r="E28" cm="1">
        <f t="array" ref="E28">[1]!BRFS3.MAX</f>
        <v>23.46</v>
      </c>
      <c r="F28" cm="1">
        <f t="array" ref="F28">[1]!BRFS3.MIN</f>
        <v>22.72</v>
      </c>
      <c r="G28" cm="1">
        <f t="array" ref="G28">[1]!BRFS3.VAR</f>
        <v>-0.39011703511053253</v>
      </c>
      <c r="H28" t="s">
        <v>233</v>
      </c>
      <c r="I28" cm="1">
        <f t="array" ref="I28">[1]!BRFS3.NEG</f>
        <v>16489</v>
      </c>
      <c r="J28" cm="1">
        <f t="array" ref="J28">[1]!BRFS3.QTT</f>
        <v>5609400</v>
      </c>
      <c r="K28" cm="1">
        <f t="array" ref="K28">[1]!BRFS3.VOL</f>
        <v>129151349</v>
      </c>
    </row>
    <row r="29" spans="1:11" x14ac:dyDescent="0.25">
      <c r="A29" t="s">
        <v>234</v>
      </c>
      <c r="B29" t="str" cm="1">
        <f t="array" ref="B29">[1]!BRKM5.DAT</f>
        <v>11/02/2021</v>
      </c>
      <c r="C29" cm="1">
        <f t="array" ref="C29">[1]!BRKM5.ULT</f>
        <v>29.33</v>
      </c>
      <c r="D29" cm="1">
        <f t="array" ref="D29">[1]!BRKM5.ABE</f>
        <v>29.02</v>
      </c>
      <c r="E29" cm="1">
        <f t="array" ref="E29">[1]!BRKM5.MAX</f>
        <v>29.5</v>
      </c>
      <c r="F29" cm="1">
        <f t="array" ref="F29">[1]!BRKM5.MIN</f>
        <v>28.53</v>
      </c>
      <c r="G29" cm="1">
        <f t="array" ref="G29">[1]!BRKM5.VAR</f>
        <v>1.8049288441513349</v>
      </c>
      <c r="H29" t="s">
        <v>235</v>
      </c>
      <c r="I29" cm="1">
        <f t="array" ref="I29">[1]!BRKM5.NEG</f>
        <v>15673</v>
      </c>
      <c r="J29" cm="1">
        <f t="array" ref="J29">[1]!BRKM5.QTT</f>
        <v>3092000</v>
      </c>
      <c r="K29" cm="1">
        <f t="array" ref="K29">[1]!BRKM5.VOL</f>
        <v>89435500</v>
      </c>
    </row>
    <row r="30" spans="1:11" x14ac:dyDescent="0.25">
      <c r="A30" t="s">
        <v>236</v>
      </c>
      <c r="B30" t="str" cm="1">
        <f t="array" ref="B30">[1]!BRML3.DAT</f>
        <v>11/02/2021</v>
      </c>
      <c r="C30" cm="1">
        <f t="array" ref="C30">[1]!BRML3.ULT</f>
        <v>9.4499999999999993</v>
      </c>
      <c r="D30" cm="1">
        <f t="array" ref="D30">[1]!BRML3.ABE</f>
        <v>9.52</v>
      </c>
      <c r="E30" cm="1">
        <f t="array" ref="E30">[1]!BRML3.MAX</f>
        <v>9.64</v>
      </c>
      <c r="F30" cm="1">
        <f t="array" ref="F30">[1]!BRML3.MIN</f>
        <v>9.36</v>
      </c>
      <c r="G30" cm="1">
        <f t="array" ref="G30">[1]!BRML3.VAR</f>
        <v>-0.21119324181627613</v>
      </c>
      <c r="H30" t="s">
        <v>237</v>
      </c>
      <c r="I30" cm="1">
        <f t="array" ref="I30">[1]!BRML3.NEG</f>
        <v>21069</v>
      </c>
      <c r="J30" cm="1">
        <f t="array" ref="J30">[1]!BRML3.QTT</f>
        <v>14652400</v>
      </c>
      <c r="K30" cm="1">
        <f t="array" ref="K30">[1]!BRML3.VOL</f>
        <v>138900271</v>
      </c>
    </row>
    <row r="31" spans="1:11" x14ac:dyDescent="0.25">
      <c r="A31" t="s">
        <v>238</v>
      </c>
      <c r="B31" t="str" cm="1">
        <f t="array" ref="B31">[1]!BRPR3.DAT</f>
        <v>11/02/2021</v>
      </c>
      <c r="C31" cm="1">
        <f t="array" ref="C31">[1]!BRPR3.ULT</f>
        <v>8.86</v>
      </c>
      <c r="D31" cm="1">
        <f t="array" ref="D31">[1]!BRPR3.ABE</f>
        <v>8.92</v>
      </c>
      <c r="E31" cm="1">
        <f t="array" ref="E31">[1]!BRPR3.MAX</f>
        <v>9.01</v>
      </c>
      <c r="F31" cm="1">
        <f t="array" ref="F31">[1]!BRPR3.MIN</f>
        <v>8.81</v>
      </c>
      <c r="G31" cm="1">
        <f t="array" ref="G31">[1]!BRPR3.VAR</f>
        <v>-0.11273957158962555</v>
      </c>
      <c r="H31" t="s">
        <v>239</v>
      </c>
      <c r="I31" cm="1">
        <f t="array" ref="I31">[1]!BRPR3.NEG</f>
        <v>6072</v>
      </c>
      <c r="J31" cm="1">
        <f t="array" ref="J31">[1]!BRPR3.QTT</f>
        <v>4410000</v>
      </c>
      <c r="K31" cm="1">
        <f t="array" ref="K31">[1]!BRPR3.VOL</f>
        <v>39117849</v>
      </c>
    </row>
    <row r="32" spans="1:11" x14ac:dyDescent="0.25">
      <c r="A32" t="s">
        <v>38</v>
      </c>
      <c r="B32" t="str" cm="1">
        <f t="array" ref="B32">[1]!BRSR6.DAT</f>
        <v>11/02/2021</v>
      </c>
      <c r="C32" cm="1">
        <f t="array" ref="C32">[1]!BRSR6.ULT</f>
        <v>13.4</v>
      </c>
      <c r="D32" cm="1">
        <f t="array" ref="D32">[1]!BRSR6.ABE</f>
        <v>13.61</v>
      </c>
      <c r="E32" cm="1">
        <f t="array" ref="E32">[1]!BRSR6.MAX</f>
        <v>13.97</v>
      </c>
      <c r="F32" cm="1">
        <f t="array" ref="F32">[1]!BRSR6.MIN</f>
        <v>13.37</v>
      </c>
      <c r="G32" cm="1">
        <f t="array" ref="G32">[1]!BRSR6.VAR</f>
        <v>-0.14903129657227701</v>
      </c>
      <c r="H32" t="s">
        <v>39</v>
      </c>
      <c r="I32" cm="1">
        <f t="array" ref="I32">[1]!BRSR6.NEG</f>
        <v>4445</v>
      </c>
      <c r="J32" cm="1">
        <f t="array" ref="J32">[1]!BRSR6.QTT</f>
        <v>1873500</v>
      </c>
      <c r="K32" cm="1">
        <f t="array" ref="K32">[1]!BRSR6.VOL</f>
        <v>25518296</v>
      </c>
    </row>
    <row r="33" spans="1:11" x14ac:dyDescent="0.25">
      <c r="A33" t="s">
        <v>40</v>
      </c>
      <c r="B33" t="str" cm="1">
        <f t="array" ref="B33">[1]!BTOW3.DAT</f>
        <v>11/02/2021</v>
      </c>
      <c r="C33" cm="1">
        <f t="array" ref="C33">[1]!BTOW3.ULT</f>
        <v>85.6</v>
      </c>
      <c r="D33" cm="1">
        <f t="array" ref="D33">[1]!BTOW3.ABE</f>
        <v>83.13</v>
      </c>
      <c r="E33" cm="1">
        <f t="array" ref="E33">[1]!BTOW3.MAX</f>
        <v>87.98</v>
      </c>
      <c r="F33" cm="1">
        <f t="array" ref="F33">[1]!BTOW3.MIN</f>
        <v>82.08</v>
      </c>
      <c r="G33" cm="1">
        <f t="array" ref="G33">[1]!BTOW3.VAR</f>
        <v>3.7072934334867798</v>
      </c>
      <c r="H33" t="s">
        <v>41</v>
      </c>
      <c r="I33" cm="1">
        <f t="array" ref="I33">[1]!BTOW3.NEG</f>
        <v>17292</v>
      </c>
      <c r="J33" cm="1">
        <f t="array" ref="J33">[1]!BTOW3.QTT</f>
        <v>4268600</v>
      </c>
      <c r="K33" cm="1">
        <f t="array" ref="K33">[1]!BTOW3.VOL</f>
        <v>366021175</v>
      </c>
    </row>
    <row r="34" spans="1:11" x14ac:dyDescent="0.25">
      <c r="A34" t="s">
        <v>240</v>
      </c>
      <c r="B34" t="str" cm="1">
        <f t="array" ref="B34">[1]!CAML3.DAT</f>
        <v>11/02/2021</v>
      </c>
      <c r="C34" cm="1">
        <f t="array" ref="C34">[1]!CAML3.ULT</f>
        <v>11.35</v>
      </c>
      <c r="D34" cm="1">
        <f t="array" ref="D34">[1]!CAML3.ABE</f>
        <v>11.18</v>
      </c>
      <c r="E34" cm="1">
        <f t="array" ref="E34">[1]!CAML3.MAX</f>
        <v>11.43</v>
      </c>
      <c r="F34" cm="1">
        <f t="array" ref="F34">[1]!CAML3.MIN</f>
        <v>11.18</v>
      </c>
      <c r="G34" cm="1">
        <f t="array" ref="G34">[1]!CAML3.VAR</f>
        <v>1.793721973094164</v>
      </c>
      <c r="H34" t="s">
        <v>241</v>
      </c>
      <c r="I34" cm="1">
        <f t="array" ref="I34">[1]!CAML3.NEG</f>
        <v>3911</v>
      </c>
      <c r="J34" cm="1">
        <f t="array" ref="J34">[1]!CAML3.QTT</f>
        <v>985100</v>
      </c>
      <c r="K34" cm="1">
        <f t="array" ref="K34">[1]!CAML3.VOL</f>
        <v>11182927</v>
      </c>
    </row>
    <row r="35" spans="1:11" x14ac:dyDescent="0.25">
      <c r="A35" t="s">
        <v>42</v>
      </c>
      <c r="B35" t="str" cm="1">
        <f t="array" ref="B35">[1]!CARD3.DAT</f>
        <v>11/02/2021</v>
      </c>
      <c r="C35" cm="1">
        <f t="array" ref="C35">[1]!CARD3.ULT</f>
        <v>16.04</v>
      </c>
      <c r="D35" cm="1">
        <f t="array" ref="D35">[1]!CARD3.ABE</f>
        <v>15.51</v>
      </c>
      <c r="E35" cm="1">
        <f t="array" ref="E35">[1]!CARD3.MAX</f>
        <v>16.18</v>
      </c>
      <c r="F35" cm="1">
        <f t="array" ref="F35">[1]!CARD3.MIN</f>
        <v>15.5</v>
      </c>
      <c r="G35" cm="1">
        <f t="array" ref="G35">[1]!CARD3.VAR</f>
        <v>3.4838709677419302</v>
      </c>
      <c r="H35" t="s">
        <v>43</v>
      </c>
      <c r="I35" cm="1">
        <f t="array" ref="I35">[1]!CARD3.NEG</f>
        <v>351</v>
      </c>
      <c r="J35" cm="1">
        <f t="array" ref="J35">[1]!CARD3.QTT</f>
        <v>96200</v>
      </c>
      <c r="K35" cm="1">
        <f t="array" ref="K35">[1]!CARD3.VOL</f>
        <v>1536884</v>
      </c>
    </row>
    <row r="36" spans="1:11" x14ac:dyDescent="0.25">
      <c r="A36" t="s">
        <v>44</v>
      </c>
      <c r="B36" t="str" cm="1">
        <f t="array" ref="B36">[1]!CASH3.DAT</f>
        <v>11/02/2021</v>
      </c>
      <c r="C36" cm="1">
        <f t="array" ref="C36">[1]!CASH3.ULT</f>
        <v>28.58</v>
      </c>
      <c r="D36" cm="1">
        <f t="array" ref="D36">[1]!CASH3.ABE</f>
        <v>30.48</v>
      </c>
      <c r="E36" cm="1">
        <f t="array" ref="E36">[1]!CASH3.MAX</f>
        <v>30.77</v>
      </c>
      <c r="F36" cm="1">
        <f t="array" ref="F36">[1]!CASH3.MIN</f>
        <v>28.58</v>
      </c>
      <c r="G36" cm="1">
        <f t="array" ref="G36">[1]!CASH3.VAR</f>
        <v>-3.803433187478972</v>
      </c>
      <c r="H36" t="s">
        <v>45</v>
      </c>
      <c r="I36" cm="1">
        <f t="array" ref="I36">[1]!CASH3.NEG</f>
        <v>8717</v>
      </c>
      <c r="J36" cm="1">
        <f t="array" ref="J36">[1]!CASH3.QTT</f>
        <v>2634600</v>
      </c>
      <c r="K36" cm="1">
        <f t="array" ref="K36">[1]!CASH3.VOL</f>
        <v>77291496</v>
      </c>
    </row>
    <row r="37" spans="1:11" x14ac:dyDescent="0.25">
      <c r="A37" t="s">
        <v>46</v>
      </c>
      <c r="B37" t="str" cm="1">
        <f t="array" ref="B37">[1]!CCRO3.DAT</f>
        <v>11/02/2021</v>
      </c>
      <c r="C37" cm="1">
        <f t="array" ref="C37">[1]!CCRO3.ULT</f>
        <v>12.32</v>
      </c>
      <c r="D37" cm="1">
        <f t="array" ref="D37">[1]!CCRO3.ABE</f>
        <v>12.15</v>
      </c>
      <c r="E37" cm="1">
        <f t="array" ref="E37">[1]!CCRO3.MAX</f>
        <v>12.43</v>
      </c>
      <c r="F37" cm="1">
        <f t="array" ref="F37">[1]!CCRO3.MIN</f>
        <v>12.09</v>
      </c>
      <c r="G37" cm="1">
        <f t="array" ref="G37">[1]!CCRO3.VAR</f>
        <v>2.2406639004149342</v>
      </c>
      <c r="H37" t="s">
        <v>47</v>
      </c>
      <c r="I37" cm="1">
        <f t="array" ref="I37">[1]!CCRO3.NEG</f>
        <v>21881</v>
      </c>
      <c r="J37" cm="1">
        <f t="array" ref="J37">[1]!CCRO3.QTT</f>
        <v>10942500</v>
      </c>
      <c r="K37" cm="1">
        <f t="array" ref="K37">[1]!CCRO3.VOL</f>
        <v>134404374</v>
      </c>
    </row>
    <row r="38" spans="1:11" x14ac:dyDescent="0.25">
      <c r="A38" t="s">
        <v>242</v>
      </c>
      <c r="B38" t="str" cm="1">
        <f t="array" ref="B38">[1]!CEAB3.DAT</f>
        <v>11/02/2021</v>
      </c>
      <c r="C38" cm="1">
        <f t="array" ref="C38">[1]!CEAB3.ULT</f>
        <v>11.75</v>
      </c>
      <c r="D38" cm="1">
        <f t="array" ref="D38">[1]!CEAB3.ABE</f>
        <v>11.8</v>
      </c>
      <c r="E38" cm="1">
        <f t="array" ref="E38">[1]!CEAB3.MAX</f>
        <v>11.99</v>
      </c>
      <c r="F38" cm="1">
        <f t="array" ref="F38">[1]!CEAB3.MIN</f>
        <v>11.68</v>
      </c>
      <c r="G38" cm="1">
        <f t="array" ref="G38">[1]!CEAB3.VAR</f>
        <v>-0.42372881355932801</v>
      </c>
      <c r="H38" t="s">
        <v>243</v>
      </c>
      <c r="I38" cm="1">
        <f t="array" ref="I38">[1]!CEAB3.NEG</f>
        <v>4757</v>
      </c>
      <c r="J38" cm="1">
        <f t="array" ref="J38">[1]!CEAB3.QTT</f>
        <v>1654400</v>
      </c>
      <c r="K38" cm="1">
        <f t="array" ref="K38">[1]!CEAB3.VOL</f>
        <v>19591063</v>
      </c>
    </row>
    <row r="39" spans="1:11" x14ac:dyDescent="0.25">
      <c r="A39" t="s">
        <v>244</v>
      </c>
      <c r="B39" t="str" cm="1">
        <f t="array" ref="B39">[1]!CESP6.DAT</f>
        <v>11/02/2021</v>
      </c>
      <c r="C39" cm="1">
        <f t="array" ref="C39">[1]!CESP6.ULT</f>
        <v>30.4</v>
      </c>
      <c r="D39" cm="1">
        <f t="array" ref="D39">[1]!CESP6.ABE</f>
        <v>31.07</v>
      </c>
      <c r="E39" cm="1">
        <f t="array" ref="E39">[1]!CESP6.MAX</f>
        <v>31.07</v>
      </c>
      <c r="F39" cm="1">
        <f t="array" ref="F39">[1]!CESP6.MIN</f>
        <v>29.67</v>
      </c>
      <c r="G39" cm="1">
        <f t="array" ref="G39">[1]!CESP6.VAR</f>
        <v>-1.6181229773462784</v>
      </c>
      <c r="H39" t="s">
        <v>245</v>
      </c>
      <c r="I39" cm="1">
        <f t="array" ref="I39">[1]!CESP6.NEG</f>
        <v>18148</v>
      </c>
      <c r="J39" cm="1">
        <f t="array" ref="J39">[1]!CESP6.QTT</f>
        <v>4459900</v>
      </c>
      <c r="K39" cm="1">
        <f t="array" ref="K39">[1]!CESP6.VOL</f>
        <v>134714047</v>
      </c>
    </row>
    <row r="40" spans="1:11" x14ac:dyDescent="0.25">
      <c r="A40" t="s">
        <v>246</v>
      </c>
      <c r="B40" t="str" cm="1">
        <f t="array" ref="B40">[1]!CIEL3.DAT</f>
        <v>11/02/2021</v>
      </c>
      <c r="C40" cm="1">
        <f t="array" ref="C40">[1]!CIEL3.ULT</f>
        <v>3.92</v>
      </c>
      <c r="D40" cm="1">
        <f t="array" ref="D40">[1]!CIEL3.ABE</f>
        <v>3.93</v>
      </c>
      <c r="E40" cm="1">
        <f t="array" ref="E40">[1]!CIEL3.MAX</f>
        <v>3.99</v>
      </c>
      <c r="F40" cm="1">
        <f t="array" ref="F40">[1]!CIEL3.MIN</f>
        <v>3.9</v>
      </c>
      <c r="G40" cm="1">
        <f t="array" ref="G40">[1]!CIEL3.VAR</f>
        <v>0.25575447570331933</v>
      </c>
      <c r="H40" t="s">
        <v>247</v>
      </c>
      <c r="I40" cm="1">
        <f t="array" ref="I40">[1]!CIEL3.NEG</f>
        <v>19890</v>
      </c>
      <c r="J40" cm="1">
        <f t="array" ref="J40">[1]!CIEL3.QTT</f>
        <v>25892100</v>
      </c>
      <c r="K40" cm="1">
        <f t="array" ref="K40">[1]!CIEL3.VOL</f>
        <v>101977554</v>
      </c>
    </row>
    <row r="41" spans="1:11" x14ac:dyDescent="0.25">
      <c r="A41" t="s">
        <v>48</v>
      </c>
      <c r="B41" t="str" cm="1">
        <f t="array" ref="B41">[1]!CMIG4.DAT</f>
        <v>11/02/2021</v>
      </c>
      <c r="C41" cm="1">
        <f t="array" ref="C41">[1]!CMIG4.ULT</f>
        <v>13.74</v>
      </c>
      <c r="D41" cm="1">
        <f t="array" ref="D41">[1]!CMIG4.ABE</f>
        <v>13.85</v>
      </c>
      <c r="E41" cm="1">
        <f t="array" ref="E41">[1]!CMIG4.MAX</f>
        <v>14.02</v>
      </c>
      <c r="F41" cm="1">
        <f t="array" ref="F41">[1]!CMIG4.MIN</f>
        <v>13.66</v>
      </c>
      <c r="G41" cm="1">
        <f t="array" ref="G41">[1]!CMIG4.VAR</f>
        <v>7.2833211944645204E-2</v>
      </c>
      <c r="H41" t="s">
        <v>49</v>
      </c>
      <c r="I41" cm="1">
        <f t="array" ref="I41">[1]!CMIG4.NEG</f>
        <v>13867</v>
      </c>
      <c r="J41" cm="1">
        <f t="array" ref="J41">[1]!CMIG4.QTT</f>
        <v>6627400</v>
      </c>
      <c r="K41" cm="1">
        <f t="array" ref="K41">[1]!CMIG4.VOL</f>
        <v>91542576</v>
      </c>
    </row>
    <row r="42" spans="1:11" x14ac:dyDescent="0.25">
      <c r="A42" t="s">
        <v>50</v>
      </c>
      <c r="B42" t="str" cm="1">
        <f t="array" ref="B42">[1]!CNTO3.DAT</f>
        <v>11/02/2021</v>
      </c>
      <c r="C42" cm="1">
        <f t="array" ref="C42">[1]!CNTO3.ULT</f>
        <v>23.11</v>
      </c>
      <c r="D42" cm="1">
        <f t="array" ref="D42">[1]!CNTO3.ABE</f>
        <v>23.26</v>
      </c>
      <c r="E42" cm="1">
        <f t="array" ref="E42">[1]!CNTO3.MAX</f>
        <v>23.54</v>
      </c>
      <c r="F42" cm="1">
        <f t="array" ref="F42">[1]!CNTO3.MIN</f>
        <v>23.01</v>
      </c>
      <c r="G42" cm="1">
        <f t="array" ref="G42">[1]!CNTO3.VAR</f>
        <v>-0.60215053763441106</v>
      </c>
      <c r="H42" t="s">
        <v>51</v>
      </c>
      <c r="I42" cm="1">
        <f t="array" ref="I42">[1]!CNTO3.NEG</f>
        <v>5211</v>
      </c>
      <c r="J42" cm="1">
        <f t="array" ref="J42">[1]!CNTO3.QTT</f>
        <v>1364100</v>
      </c>
      <c r="K42" cm="1">
        <f t="array" ref="K42">[1]!CNTO3.VOL</f>
        <v>31615081</v>
      </c>
    </row>
    <row r="43" spans="1:11" x14ac:dyDescent="0.25">
      <c r="A43" t="s">
        <v>248</v>
      </c>
      <c r="B43" t="str" cm="1">
        <f t="array" ref="B43">[1]!COGN3.DAT</f>
        <v>11/02/2021</v>
      </c>
      <c r="C43" cm="1">
        <f t="array" ref="C43">[1]!COGN3.ULT</f>
        <v>4.2300000000000004</v>
      </c>
      <c r="D43" cm="1">
        <f t="array" ref="D43">[1]!COGN3.ABE</f>
        <v>4.28</v>
      </c>
      <c r="E43" cm="1">
        <f t="array" ref="E43">[1]!COGN3.MAX</f>
        <v>4.3099999999999996</v>
      </c>
      <c r="F43" cm="1">
        <f t="array" ref="F43">[1]!COGN3.MIN</f>
        <v>4.2</v>
      </c>
      <c r="G43" cm="1">
        <f t="array" ref="G43">[1]!COGN3.VAR</f>
        <v>-0.23584905660376854</v>
      </c>
      <c r="H43" t="s">
        <v>249</v>
      </c>
      <c r="I43" cm="1">
        <f t="array" ref="I43">[1]!COGN3.NEG</f>
        <v>22928</v>
      </c>
      <c r="J43" cm="1">
        <f t="array" ref="J43">[1]!COGN3.QTT</f>
        <v>39933900</v>
      </c>
      <c r="K43" cm="1">
        <f t="array" ref="K43">[1]!COGN3.VOL</f>
        <v>169318261</v>
      </c>
    </row>
    <row r="44" spans="1:11" x14ac:dyDescent="0.25">
      <c r="A44" t="s">
        <v>250</v>
      </c>
      <c r="B44" t="str" cm="1">
        <f t="array" ref="B44">[1]!CPFE3.DAT</f>
        <v>11/02/2021</v>
      </c>
      <c r="C44" cm="1">
        <f t="array" ref="C44">[1]!CPFE3.ULT</f>
        <v>33.75</v>
      </c>
      <c r="D44" cm="1">
        <f t="array" ref="D44">[1]!CPFE3.ABE</f>
        <v>33.67</v>
      </c>
      <c r="E44" cm="1">
        <f t="array" ref="E44">[1]!CPFE3.MAX</f>
        <v>33.950000000000003</v>
      </c>
      <c r="F44" cm="1">
        <f t="array" ref="F44">[1]!CPFE3.MIN</f>
        <v>33.47</v>
      </c>
      <c r="G44" cm="1">
        <f t="array" ref="G44">[1]!CPFE3.VAR</f>
        <v>0.44642857142856718</v>
      </c>
      <c r="H44" t="s">
        <v>251</v>
      </c>
      <c r="I44" cm="1">
        <f t="array" ref="I44">[1]!CPFE3.NEG</f>
        <v>8970</v>
      </c>
      <c r="J44" cm="1">
        <f t="array" ref="J44">[1]!CPFE3.QTT</f>
        <v>1572200</v>
      </c>
      <c r="K44" cm="1">
        <f t="array" ref="K44">[1]!CPFE3.VOL</f>
        <v>52979386</v>
      </c>
    </row>
    <row r="45" spans="1:11" x14ac:dyDescent="0.25">
      <c r="A45" t="s">
        <v>252</v>
      </c>
      <c r="B45" t="str" cm="1">
        <f t="array" ref="B45">[1]!CPLE6.DAT</f>
        <v>11/02/2021</v>
      </c>
      <c r="C45" cm="1">
        <f t="array" ref="C45">[1]!CPLE6.ULT</f>
        <v>67.17</v>
      </c>
      <c r="D45" cm="1">
        <f t="array" ref="D45">[1]!CPLE6.ABE</f>
        <v>66.5</v>
      </c>
      <c r="E45" cm="1">
        <f t="array" ref="E45">[1]!CPLE6.MAX</f>
        <v>68.180000000000007</v>
      </c>
      <c r="F45" cm="1">
        <f t="array" ref="F45">[1]!CPLE6.MIN</f>
        <v>66.5</v>
      </c>
      <c r="G45" cm="1">
        <f t="array" ref="G45">[1]!CPLE6.VAR</f>
        <v>1.3122171945701426</v>
      </c>
      <c r="H45" t="s">
        <v>253</v>
      </c>
      <c r="I45" cm="1">
        <f t="array" ref="I45">[1]!CPLE6.NEG</f>
        <v>3898</v>
      </c>
      <c r="J45" cm="1">
        <f t="array" ref="J45">[1]!CPLE6.QTT</f>
        <v>622800</v>
      </c>
      <c r="K45" cm="1">
        <f t="array" ref="K45">[1]!CPLE6.VOL</f>
        <v>42095441</v>
      </c>
    </row>
    <row r="46" spans="1:11" x14ac:dyDescent="0.25">
      <c r="A46" t="s">
        <v>52</v>
      </c>
      <c r="B46" t="str" cm="1">
        <f t="array" ref="B46">[1]!CSAN3.DAT</f>
        <v>11/02/2021</v>
      </c>
      <c r="C46" cm="1">
        <f t="array" ref="C46">[1]!CSAN3.ULT</f>
        <v>86.4</v>
      </c>
      <c r="D46" cm="1">
        <f t="array" ref="D46">[1]!CSAN3.ABE</f>
        <v>85.2</v>
      </c>
      <c r="E46" cm="1">
        <f t="array" ref="E46">[1]!CSAN3.MAX</f>
        <v>88.39</v>
      </c>
      <c r="F46" cm="1">
        <f t="array" ref="F46">[1]!CSAN3.MIN</f>
        <v>85</v>
      </c>
      <c r="G46" cm="1">
        <f t="array" ref="G46">[1]!CSAN3.VAR</f>
        <v>2.9184038117927371</v>
      </c>
      <c r="H46" t="s">
        <v>53</v>
      </c>
      <c r="I46" cm="1">
        <f t="array" ref="I46">[1]!CSAN3.NEG</f>
        <v>17207</v>
      </c>
      <c r="J46" cm="1">
        <f t="array" ref="J46">[1]!CSAN3.QTT</f>
        <v>3306000</v>
      </c>
      <c r="K46" cm="1">
        <f t="array" ref="K46">[1]!CSAN3.VOL</f>
        <v>285591721</v>
      </c>
    </row>
    <row r="47" spans="1:11" x14ac:dyDescent="0.25">
      <c r="A47" t="s">
        <v>54</v>
      </c>
      <c r="B47" t="str" cm="1">
        <f t="array" ref="B47">[1]!CSMG3.DAT</f>
        <v>11/02/2021</v>
      </c>
      <c r="C47" cm="1">
        <f t="array" ref="C47">[1]!CSMG3.ULT</f>
        <v>16.079999999999998</v>
      </c>
      <c r="D47" cm="1">
        <f t="array" ref="D47">[1]!CSMG3.ABE</f>
        <v>15.83</v>
      </c>
      <c r="E47" cm="1">
        <f t="array" ref="E47">[1]!CSMG3.MAX</f>
        <v>16.14</v>
      </c>
      <c r="F47" cm="1">
        <f t="array" ref="F47">[1]!CSMG3.MIN</f>
        <v>15.78</v>
      </c>
      <c r="G47" cm="1">
        <f t="array" ref="G47">[1]!CSMG3.VAR</f>
        <v>2.1601016518424276</v>
      </c>
      <c r="H47" t="s">
        <v>55</v>
      </c>
      <c r="I47" cm="1">
        <f t="array" ref="I47">[1]!CSMG3.NEG</f>
        <v>4504</v>
      </c>
      <c r="J47" cm="1">
        <f t="array" ref="J47">[1]!CSMG3.QTT</f>
        <v>3633200</v>
      </c>
      <c r="K47" cm="1">
        <f t="array" ref="K47">[1]!CSMG3.VOL</f>
        <v>58208858</v>
      </c>
    </row>
    <row r="48" spans="1:11" x14ac:dyDescent="0.25">
      <c r="A48" t="s">
        <v>56</v>
      </c>
      <c r="B48" t="str" cm="1">
        <f t="array" ref="B48">[1]!CSNA3.DAT</f>
        <v>11/02/2021</v>
      </c>
      <c r="C48" cm="1">
        <f t="array" ref="C48">[1]!CSNA3.ULT</f>
        <v>33.020000000000003</v>
      </c>
      <c r="D48" cm="1">
        <f t="array" ref="D48">[1]!CSNA3.ABE</f>
        <v>34.83</v>
      </c>
      <c r="E48" cm="1">
        <f t="array" ref="E48">[1]!CSNA3.MAX</f>
        <v>34.9</v>
      </c>
      <c r="F48" cm="1">
        <f t="array" ref="F48">[1]!CSNA3.MIN</f>
        <v>32.909999999999997</v>
      </c>
      <c r="G48" cm="1">
        <f t="array" ref="G48">[1]!CSNA3.VAR</f>
        <v>-3.9837161965687624</v>
      </c>
      <c r="H48" t="s">
        <v>57</v>
      </c>
      <c r="I48" cm="1">
        <f t="array" ref="I48">[1]!CSNA3.NEG</f>
        <v>31446</v>
      </c>
      <c r="J48" cm="1">
        <f t="array" ref="J48">[1]!CSNA3.QTT</f>
        <v>17174200</v>
      </c>
      <c r="K48" cm="1">
        <f t="array" ref="K48">[1]!CSNA3.VOL</f>
        <v>578845936</v>
      </c>
    </row>
    <row r="49" spans="1:11" x14ac:dyDescent="0.25">
      <c r="A49" t="s">
        <v>58</v>
      </c>
      <c r="B49" t="str" cm="1">
        <f t="array" ref="B49">[1]!CURY3.DAT</f>
        <v>11/02/2021</v>
      </c>
      <c r="C49" cm="1">
        <f t="array" ref="C49">[1]!CURY3.ULT</f>
        <v>10.8</v>
      </c>
      <c r="D49" cm="1">
        <f t="array" ref="D49">[1]!CURY3.ABE</f>
        <v>10.79</v>
      </c>
      <c r="E49" cm="1">
        <f t="array" ref="E49">[1]!CURY3.MAX</f>
        <v>10.88</v>
      </c>
      <c r="F49" cm="1">
        <f t="array" ref="F49">[1]!CURY3.MIN</f>
        <v>10.53</v>
      </c>
      <c r="G49" cm="1">
        <f t="array" ref="G49">[1]!CURY3.VAR</f>
        <v>0.27855153203343674</v>
      </c>
      <c r="H49" t="s">
        <v>59</v>
      </c>
      <c r="I49" cm="1">
        <f t="array" ref="I49">[1]!CURY3.NEG</f>
        <v>3479</v>
      </c>
      <c r="J49" cm="1">
        <f t="array" ref="J49">[1]!CURY3.QTT</f>
        <v>620500</v>
      </c>
      <c r="K49" cm="1">
        <f t="array" ref="K49">[1]!CURY3.VOL</f>
        <v>6629263</v>
      </c>
    </row>
    <row r="50" spans="1:11" x14ac:dyDescent="0.25">
      <c r="A50" t="s">
        <v>60</v>
      </c>
      <c r="B50" t="str" cm="1">
        <f t="array" ref="B50">[1]!CVCB3.DAT</f>
        <v>11/02/2021</v>
      </c>
      <c r="C50" cm="1">
        <f t="array" ref="C50">[1]!CVCB3.ULT</f>
        <v>18.850000000000001</v>
      </c>
      <c r="D50" cm="1">
        <f t="array" ref="D50">[1]!CVCB3.ABE</f>
        <v>19.41</v>
      </c>
      <c r="E50" cm="1">
        <f t="array" ref="E50">[1]!CVCB3.MAX</f>
        <v>19.57</v>
      </c>
      <c r="F50" cm="1">
        <f t="array" ref="F50">[1]!CVCB3.MIN</f>
        <v>18.829999999999998</v>
      </c>
      <c r="G50" cm="1">
        <f t="array" ref="G50">[1]!CVCB3.VAR</f>
        <v>-1.9760790431617212</v>
      </c>
      <c r="H50" t="s">
        <v>61</v>
      </c>
      <c r="I50" cm="1">
        <f t="array" ref="I50">[1]!CVCB3.NEG</f>
        <v>14381</v>
      </c>
      <c r="J50" cm="1">
        <f t="array" ref="J50">[1]!CVCB3.QTT</f>
        <v>6057700</v>
      </c>
      <c r="K50" cm="1">
        <f t="array" ref="K50">[1]!CVCB3.VOL</f>
        <v>116081704</v>
      </c>
    </row>
    <row r="51" spans="1:11" x14ac:dyDescent="0.25">
      <c r="A51" t="s">
        <v>62</v>
      </c>
      <c r="B51" t="str" cm="1">
        <f t="array" ref="B51">[1]!CYRE3.DAT</f>
        <v>11/02/2021</v>
      </c>
      <c r="C51" cm="1">
        <f t="array" ref="C51">[1]!CYRE3.ULT</f>
        <v>28.03</v>
      </c>
      <c r="D51" cm="1">
        <f t="array" ref="D51">[1]!CYRE3.ABE</f>
        <v>27.86</v>
      </c>
      <c r="E51" cm="1">
        <f t="array" ref="E51">[1]!CYRE3.MAX</f>
        <v>28.31</v>
      </c>
      <c r="F51" cm="1">
        <f t="array" ref="F51">[1]!CYRE3.MIN</f>
        <v>27.65</v>
      </c>
      <c r="G51" cm="1">
        <f t="array" ref="G51">[1]!CYRE3.VAR</f>
        <v>1.3743218806510038</v>
      </c>
      <c r="H51" t="s">
        <v>63</v>
      </c>
      <c r="I51" cm="1">
        <f t="array" ref="I51">[1]!CYRE3.NEG</f>
        <v>13499</v>
      </c>
      <c r="J51" cm="1">
        <f t="array" ref="J51">[1]!CYRE3.QTT</f>
        <v>2679000</v>
      </c>
      <c r="K51" cm="1">
        <f t="array" ref="K51">[1]!CYRE3.VOL</f>
        <v>74967766</v>
      </c>
    </row>
    <row r="52" spans="1:11" x14ac:dyDescent="0.25">
      <c r="A52" t="s">
        <v>254</v>
      </c>
      <c r="B52" t="str" cm="1">
        <f t="array" ref="B52">[1]!DMVF3.DAT</f>
        <v>11/02/2021</v>
      </c>
      <c r="C52" cm="1">
        <f t="array" ref="C52">[1]!DMVF3.ULT</f>
        <v>11.2</v>
      </c>
      <c r="D52" cm="1">
        <f t="array" ref="D52">[1]!DMVF3.ABE</f>
        <v>11.56</v>
      </c>
      <c r="E52" cm="1">
        <f t="array" ref="E52">[1]!DMVF3.MAX</f>
        <v>11.7</v>
      </c>
      <c r="F52" cm="1">
        <f t="array" ref="F52">[1]!DMVF3.MIN</f>
        <v>11.17</v>
      </c>
      <c r="G52" cm="1">
        <f t="array" ref="G52">[1]!DMVF3.VAR</f>
        <v>-2.6086956521739193</v>
      </c>
      <c r="H52" t="s">
        <v>255</v>
      </c>
      <c r="I52" cm="1">
        <f t="array" ref="I52">[1]!DMVF3.NEG</f>
        <v>793</v>
      </c>
      <c r="J52" cm="1">
        <f t="array" ref="J52">[1]!DMVF3.QTT</f>
        <v>196200</v>
      </c>
      <c r="K52" cm="1">
        <f t="array" ref="K52">[1]!DMVF3.VOL</f>
        <v>2224591</v>
      </c>
    </row>
    <row r="53" spans="1:11" x14ac:dyDescent="0.25">
      <c r="A53" t="s">
        <v>64</v>
      </c>
      <c r="B53" t="str" cm="1">
        <f t="array" ref="B53">[1]!DTEX3.DAT</f>
        <v>11/02/2021</v>
      </c>
      <c r="C53" cm="1">
        <f t="array" ref="C53">[1]!DTEX3.ULT</f>
        <v>18.96</v>
      </c>
      <c r="D53" cm="1">
        <f t="array" ref="D53">[1]!DTEX3.ABE</f>
        <v>19.47</v>
      </c>
      <c r="E53" cm="1">
        <f t="array" ref="E53">[1]!DTEX3.MAX</f>
        <v>19.66</v>
      </c>
      <c r="F53" cm="1">
        <f t="array" ref="F53">[1]!DTEX3.MIN</f>
        <v>18.79</v>
      </c>
      <c r="G53" cm="1">
        <f t="array" ref="G53">[1]!DTEX3.VAR</f>
        <v>-1.3014055179593962</v>
      </c>
      <c r="H53" t="s">
        <v>65</v>
      </c>
      <c r="I53" cm="1">
        <f t="array" ref="I53">[1]!DTEX3.NEG</f>
        <v>15970</v>
      </c>
      <c r="J53" cm="1">
        <f t="array" ref="J53">[1]!DTEX3.QTT</f>
        <v>6044100</v>
      </c>
      <c r="K53" cm="1">
        <f t="array" ref="K53">[1]!DTEX3.VOL</f>
        <v>114906283</v>
      </c>
    </row>
    <row r="54" spans="1:11" x14ac:dyDescent="0.25">
      <c r="A54" t="s">
        <v>66</v>
      </c>
      <c r="B54" t="str" cm="1">
        <f t="array" ref="B54">[1]!ECOR3.DAT</f>
        <v>11/02/2021</v>
      </c>
      <c r="C54" cm="1">
        <f t="array" ref="C54">[1]!ECOR3.ULT</f>
        <v>12.37</v>
      </c>
      <c r="D54" cm="1">
        <f t="array" ref="D54">[1]!ECOR3.ABE</f>
        <v>12.3</v>
      </c>
      <c r="E54" cm="1">
        <f t="array" ref="E54">[1]!ECOR3.MAX</f>
        <v>12.44</v>
      </c>
      <c r="F54" cm="1">
        <f t="array" ref="F54">[1]!ECOR3.MIN</f>
        <v>12.23</v>
      </c>
      <c r="G54" cm="1">
        <f t="array" ref="G54">[1]!ECOR3.VAR</f>
        <v>1.2274959083469605</v>
      </c>
      <c r="H54" t="s">
        <v>67</v>
      </c>
      <c r="I54" cm="1">
        <f t="array" ref="I54">[1]!ECOR3.NEG</f>
        <v>7776</v>
      </c>
      <c r="J54" cm="1">
        <f t="array" ref="J54">[1]!ECOR3.QTT</f>
        <v>1699900</v>
      </c>
      <c r="K54" cm="1">
        <f t="array" ref="K54">[1]!ECOR3.VOL</f>
        <v>20967534</v>
      </c>
    </row>
    <row r="55" spans="1:11" x14ac:dyDescent="0.25">
      <c r="A55" t="s">
        <v>256</v>
      </c>
      <c r="B55" t="str" cm="1">
        <f t="array" ref="B55">[1]!EGIE3.DAT</f>
        <v>11/02/2021</v>
      </c>
      <c r="C55" cm="1">
        <f t="array" ref="C55">[1]!EGIE3.ULT</f>
        <v>45.82</v>
      </c>
      <c r="D55" cm="1">
        <f t="array" ref="D55">[1]!EGIE3.ABE</f>
        <v>45.1</v>
      </c>
      <c r="E55" cm="1">
        <f t="array" ref="E55">[1]!EGIE3.MAX</f>
        <v>46.6</v>
      </c>
      <c r="F55" cm="1">
        <f t="array" ref="F55">[1]!EGIE3.MIN</f>
        <v>44.95</v>
      </c>
      <c r="G55" cm="1">
        <f t="array" ref="G55">[1]!EGIE3.VAR</f>
        <v>1.5964523281596428</v>
      </c>
      <c r="H55" t="s">
        <v>257</v>
      </c>
      <c r="I55" cm="1">
        <f t="array" ref="I55">[1]!EGIE3.NEG</f>
        <v>8908</v>
      </c>
      <c r="J55" cm="1">
        <f t="array" ref="J55">[1]!EGIE3.QTT</f>
        <v>1554000</v>
      </c>
      <c r="K55" cm="1">
        <f t="array" ref="K55">[1]!EGIE3.VOL</f>
        <v>71482956</v>
      </c>
    </row>
    <row r="56" spans="1:11" x14ac:dyDescent="0.25">
      <c r="A56" t="s">
        <v>68</v>
      </c>
      <c r="B56" t="str" cm="1">
        <f t="array" ref="B56">[1]!ELET3.DAT</f>
        <v>11/02/2021</v>
      </c>
      <c r="C56" cm="1">
        <f t="array" ref="C56">[1]!ELET3.ULT</f>
        <v>29.68</v>
      </c>
      <c r="D56" cm="1">
        <f t="array" ref="D56">[1]!ELET3.ABE</f>
        <v>29.58</v>
      </c>
      <c r="E56" cm="1">
        <f t="array" ref="E56">[1]!ELET3.MAX</f>
        <v>29.95</v>
      </c>
      <c r="F56" cm="1">
        <f t="array" ref="F56">[1]!ELET3.MIN</f>
        <v>29.36</v>
      </c>
      <c r="G56" cm="1">
        <f t="array" ref="G56">[1]!ELET3.VAR</f>
        <v>1.4007516228220025</v>
      </c>
      <c r="H56" t="s">
        <v>366</v>
      </c>
      <c r="I56" cm="1">
        <f t="array" ref="I56">[1]!ELET3.NEG</f>
        <v>12301</v>
      </c>
      <c r="J56" cm="1">
        <f t="array" ref="J56">[1]!ELET3.QTT</f>
        <v>4719300</v>
      </c>
      <c r="K56" cm="1">
        <f t="array" ref="K56">[1]!ELET3.VOL</f>
        <v>140017068</v>
      </c>
    </row>
    <row r="57" spans="1:11" x14ac:dyDescent="0.25">
      <c r="A57" t="s">
        <v>258</v>
      </c>
      <c r="B57" t="str" cm="1">
        <f t="array" ref="B57">[1]!EMBR3.DAT</f>
        <v>11/02/2021</v>
      </c>
      <c r="C57" cm="1">
        <f t="array" ref="C57">[1]!EMBR3.ULT</f>
        <v>10.02</v>
      </c>
      <c r="D57" cm="1">
        <f t="array" ref="D57">[1]!EMBR3.ABE</f>
        <v>9.6999999999999993</v>
      </c>
      <c r="E57" cm="1">
        <f t="array" ref="E57">[1]!EMBR3.MAX</f>
        <v>10.46</v>
      </c>
      <c r="F57" cm="1">
        <f t="array" ref="F57">[1]!EMBR3.MIN</f>
        <v>9.68</v>
      </c>
      <c r="G57" cm="1">
        <f t="array" ref="G57">[1]!EMBR3.VAR</f>
        <v>3.6194415718717647</v>
      </c>
      <c r="H57" t="s">
        <v>259</v>
      </c>
      <c r="I57" cm="1">
        <f t="array" ref="I57">[1]!EMBR3.NEG</f>
        <v>28639</v>
      </c>
      <c r="J57" cm="1">
        <f t="array" ref="J57">[1]!EMBR3.QTT</f>
        <v>25031500</v>
      </c>
      <c r="K57" cm="1">
        <f t="array" ref="K57">[1]!EMBR3.VOL</f>
        <v>252620190</v>
      </c>
    </row>
    <row r="58" spans="1:11" x14ac:dyDescent="0.25">
      <c r="A58" t="s">
        <v>260</v>
      </c>
      <c r="B58" t="str" cm="1">
        <f t="array" ref="B58">[1]!ENAT3.DAT</f>
        <v>11/02/2021</v>
      </c>
      <c r="C58" cm="1">
        <f t="array" ref="C58">[1]!ENAT3.ULT</f>
        <v>12.87</v>
      </c>
      <c r="D58" cm="1">
        <f t="array" ref="D58">[1]!ENAT3.ABE</f>
        <v>12.31</v>
      </c>
      <c r="E58" cm="1">
        <f t="array" ref="E58">[1]!ENAT3.MAX</f>
        <v>12.91</v>
      </c>
      <c r="F58" cm="1">
        <f t="array" ref="F58">[1]!ENAT3.MIN</f>
        <v>12.26</v>
      </c>
      <c r="G58" cm="1">
        <f t="array" ref="G58">[1]!ENAT3.VAR</f>
        <v>5.1470588235294032</v>
      </c>
      <c r="H58" t="s">
        <v>261</v>
      </c>
      <c r="I58" cm="1">
        <f t="array" ref="I58">[1]!ENAT3.NEG</f>
        <v>7993</v>
      </c>
      <c r="J58" cm="1">
        <f t="array" ref="J58">[1]!ENAT3.QTT</f>
        <v>2122000</v>
      </c>
      <c r="K58" cm="1">
        <f t="array" ref="K58">[1]!ENAT3.VOL</f>
        <v>27037445</v>
      </c>
    </row>
    <row r="59" spans="1:11" x14ac:dyDescent="0.25">
      <c r="A59" t="s">
        <v>262</v>
      </c>
      <c r="B59" t="str" cm="1">
        <f t="array" ref="B59">[1]!ENBR3.DAT</f>
        <v>11/02/2021</v>
      </c>
      <c r="C59" cm="1">
        <f t="array" ref="C59">[1]!ENBR3.ULT</f>
        <v>19.02</v>
      </c>
      <c r="D59" cm="1">
        <f t="array" ref="D59">[1]!ENBR3.ABE</f>
        <v>19.12</v>
      </c>
      <c r="E59" cm="1">
        <f t="array" ref="E59">[1]!ENBR3.MAX</f>
        <v>19.309999999999999</v>
      </c>
      <c r="F59" cm="1">
        <f t="array" ref="F59">[1]!ENBR3.MIN</f>
        <v>19.02</v>
      </c>
      <c r="G59" cm="1">
        <f t="array" ref="G59">[1]!ENBR3.VAR</f>
        <v>5.2603892688048444E-2</v>
      </c>
      <c r="H59" t="s">
        <v>263</v>
      </c>
      <c r="I59" cm="1">
        <f t="array" ref="I59">[1]!ENBR3.NEG</f>
        <v>9479</v>
      </c>
      <c r="J59" cm="1">
        <f t="array" ref="J59">[1]!ENBR3.QTT</f>
        <v>2196300</v>
      </c>
      <c r="K59" cm="1">
        <f t="array" ref="K59">[1]!ENBR3.VOL</f>
        <v>41988050</v>
      </c>
    </row>
    <row r="60" spans="1:11" x14ac:dyDescent="0.25">
      <c r="A60" t="s">
        <v>69</v>
      </c>
      <c r="B60" t="str" cm="1">
        <f t="array" ref="B60">[1]!ENEV3.DAT</f>
        <v>11/02/2021</v>
      </c>
      <c r="C60" cm="1">
        <f t="array" ref="C60">[1]!ENEV3.ULT</f>
        <v>72.75</v>
      </c>
      <c r="D60" cm="1">
        <f t="array" ref="D60">[1]!ENEV3.ABE</f>
        <v>73.040000000000006</v>
      </c>
      <c r="E60" cm="1">
        <f t="array" ref="E60">[1]!ENEV3.MAX</f>
        <v>73.63</v>
      </c>
      <c r="F60" cm="1">
        <f t="array" ref="F60">[1]!ENEV3.MIN</f>
        <v>71.41</v>
      </c>
      <c r="G60" cm="1">
        <f t="array" ref="G60">[1]!ENEV3.VAR</f>
        <v>-0.10984484415762502</v>
      </c>
      <c r="H60" t="s">
        <v>70</v>
      </c>
      <c r="I60" cm="1">
        <f t="array" ref="I60">[1]!ENEV3.NEG</f>
        <v>7231</v>
      </c>
      <c r="J60" cm="1">
        <f t="array" ref="J60">[1]!ENEV3.QTT</f>
        <v>1098800</v>
      </c>
      <c r="K60" cm="1">
        <f t="array" ref="K60">[1]!ENEV3.VOL</f>
        <v>79629691</v>
      </c>
    </row>
    <row r="61" spans="1:11" x14ac:dyDescent="0.25">
      <c r="A61" t="s">
        <v>264</v>
      </c>
      <c r="B61" t="str" cm="1">
        <f t="array" ref="B61">[1]!ENGI11.DAT</f>
        <v>11/02/2021</v>
      </c>
      <c r="C61" cm="1">
        <f t="array" ref="C61">[1]!ENGI11.ULT</f>
        <v>51.11</v>
      </c>
      <c r="D61" cm="1">
        <f t="array" ref="D61">[1]!ENGI11.ABE</f>
        <v>50.69</v>
      </c>
      <c r="E61" cm="1">
        <f t="array" ref="E61">[1]!ENGI11.MAX</f>
        <v>51.25</v>
      </c>
      <c r="F61" cm="1">
        <f t="array" ref="F61">[1]!ENGI11.MIN</f>
        <v>50.47</v>
      </c>
      <c r="G61" cm="1">
        <f t="array" ref="G61">[1]!ENGI11.VAR</f>
        <v>0.96799683919399848</v>
      </c>
      <c r="H61" t="s">
        <v>265</v>
      </c>
      <c r="I61" cm="1">
        <f t="array" ref="I61">[1]!ENGI11.NEG</f>
        <v>5337</v>
      </c>
      <c r="J61" cm="1">
        <f t="array" ref="J61">[1]!ENGI11.QTT</f>
        <v>1153800</v>
      </c>
      <c r="K61" cm="1">
        <f t="array" ref="K61">[1]!ENGI11.VOL</f>
        <v>58863445</v>
      </c>
    </row>
    <row r="62" spans="1:11" x14ac:dyDescent="0.25">
      <c r="A62" t="s">
        <v>71</v>
      </c>
      <c r="B62" t="str" cm="1">
        <f t="array" ref="B62">[1]!ENJU3.DAT</f>
        <v>11/02/2021</v>
      </c>
      <c r="C62" cm="1">
        <f t="array" ref="C62">[1]!ENJU3.ULT</f>
        <v>17.89</v>
      </c>
      <c r="D62" cm="1">
        <f t="array" ref="D62">[1]!ENJU3.ABE</f>
        <v>18.21</v>
      </c>
      <c r="E62" cm="1">
        <f t="array" ref="E62">[1]!ENJU3.MAX</f>
        <v>18.46</v>
      </c>
      <c r="F62" cm="1">
        <f t="array" ref="F62">[1]!ENJU3.MIN</f>
        <v>17</v>
      </c>
      <c r="G62" cm="1">
        <f t="array" ref="G62">[1]!ENJU3.VAR</f>
        <v>0.78873239436620035</v>
      </c>
      <c r="H62" t="s">
        <v>72</v>
      </c>
      <c r="I62" cm="1">
        <f t="array" ref="I62">[1]!ENJU3.NEG</f>
        <v>6592</v>
      </c>
      <c r="J62" cm="1">
        <f t="array" ref="J62">[1]!ENJU3.QTT</f>
        <v>2149100</v>
      </c>
      <c r="K62" cm="1">
        <f t="array" ref="K62">[1]!ENJU3.VOL</f>
        <v>38196471</v>
      </c>
    </row>
    <row r="63" spans="1:11" x14ac:dyDescent="0.25">
      <c r="A63" t="s">
        <v>73</v>
      </c>
      <c r="B63" t="str" cm="1">
        <f t="array" ref="B63">[1]!EQTL3.DAT</f>
        <v>11/02/2021</v>
      </c>
      <c r="C63" cm="1">
        <f t="array" ref="C63">[1]!EQTL3.ULT</f>
        <v>23.39</v>
      </c>
      <c r="D63" cm="1">
        <f t="array" ref="D63">[1]!EQTL3.ABE</f>
        <v>23.44</v>
      </c>
      <c r="E63" cm="1">
        <f t="array" ref="E63">[1]!EQTL3.MAX</f>
        <v>23.69</v>
      </c>
      <c r="F63" cm="1">
        <f t="array" ref="F63">[1]!EQTL3.MIN</f>
        <v>23.17</v>
      </c>
      <c r="G63" cm="1">
        <f t="array" ref="G63">[1]!EQTL3.VAR</f>
        <v>0.34320034320035114</v>
      </c>
      <c r="H63" t="s">
        <v>74</v>
      </c>
      <c r="I63" cm="1">
        <f t="array" ref="I63">[1]!EQTL3.NEG</f>
        <v>16469</v>
      </c>
      <c r="J63" cm="1">
        <f t="array" ref="J63">[1]!EQTL3.QTT</f>
        <v>7420300</v>
      </c>
      <c r="K63" cm="1">
        <f t="array" ref="K63">[1]!EQTL3.VOL</f>
        <v>173946755</v>
      </c>
    </row>
    <row r="64" spans="1:11" x14ac:dyDescent="0.25">
      <c r="A64" t="s">
        <v>75</v>
      </c>
      <c r="B64" t="str" cm="1">
        <f t="array" ref="B64">[1]!ETER3.DAT</f>
        <v>11/02/2021</v>
      </c>
      <c r="C64" cm="1">
        <f t="array" ref="C64">[1]!ETER3.ULT</f>
        <v>12.69</v>
      </c>
      <c r="D64" cm="1">
        <f t="array" ref="D64">[1]!ETER3.ABE</f>
        <v>12.98</v>
      </c>
      <c r="E64" cm="1">
        <f t="array" ref="E64">[1]!ETER3.MAX</f>
        <v>13.1</v>
      </c>
      <c r="F64" cm="1">
        <f t="array" ref="F64">[1]!ETER3.MIN</f>
        <v>12.51</v>
      </c>
      <c r="G64" cm="1">
        <f t="array" ref="G64">[1]!ETER3.VAR</f>
        <v>-1.3219284603421457</v>
      </c>
      <c r="H64" t="s">
        <v>76</v>
      </c>
      <c r="I64" cm="1">
        <f t="array" ref="I64">[1]!ETER3.NEG</f>
        <v>1609</v>
      </c>
      <c r="J64" cm="1">
        <f t="array" ref="J64">[1]!ETER3.QTT</f>
        <v>900200</v>
      </c>
      <c r="K64" cm="1">
        <f t="array" ref="K64">[1]!ETER3.VOL</f>
        <v>11541317</v>
      </c>
    </row>
    <row r="65" spans="1:11" x14ac:dyDescent="0.25">
      <c r="A65" t="s">
        <v>266</v>
      </c>
      <c r="B65" t="str" cm="1">
        <f t="array" ref="B65">[1]!EVEN3.DAT</f>
        <v>11/02/2021</v>
      </c>
      <c r="C65" cm="1">
        <f t="array" ref="C65">[1]!EVEN3.ULT</f>
        <v>11.63</v>
      </c>
      <c r="D65" cm="1">
        <f t="array" ref="D65">[1]!EVEN3.ABE</f>
        <v>11.7</v>
      </c>
      <c r="E65" cm="1">
        <f t="array" ref="E65">[1]!EVEN3.MAX</f>
        <v>11.83</v>
      </c>
      <c r="F65" cm="1">
        <f t="array" ref="F65">[1]!EVEN3.MIN</f>
        <v>11.48</v>
      </c>
      <c r="G65" cm="1">
        <f t="array" ref="G65">[1]!EVEN3.VAR</f>
        <v>0.60553633217993319</v>
      </c>
      <c r="H65" t="s">
        <v>267</v>
      </c>
      <c r="I65" cm="1">
        <f t="array" ref="I65">[1]!EVEN3.NEG</f>
        <v>5604</v>
      </c>
      <c r="J65" cm="1">
        <f t="array" ref="J65">[1]!EVEN3.QTT</f>
        <v>1037400</v>
      </c>
      <c r="K65" cm="1">
        <f t="array" ref="K65">[1]!EVEN3.VOL</f>
        <v>12099069</v>
      </c>
    </row>
    <row r="66" spans="1:11" x14ac:dyDescent="0.25">
      <c r="A66" t="s">
        <v>77</v>
      </c>
      <c r="B66" t="str" cm="1">
        <f t="array" ref="B66">[1]!EZTC3.DAT</f>
        <v>11/02/2021</v>
      </c>
      <c r="C66" cm="1">
        <f t="array" ref="C66">[1]!EZTC3.ULT</f>
        <v>35.71</v>
      </c>
      <c r="D66" cm="1">
        <f t="array" ref="D66">[1]!EZTC3.ABE</f>
        <v>35.700000000000003</v>
      </c>
      <c r="E66" cm="1">
        <f t="array" ref="E66">[1]!EZTC3.MAX</f>
        <v>36.229999999999997</v>
      </c>
      <c r="F66" cm="1">
        <f t="array" ref="F66">[1]!EZTC3.MIN</f>
        <v>35.4</v>
      </c>
      <c r="G66" cm="1">
        <f t="array" ref="G66">[1]!EZTC3.VAR</f>
        <v>0.87570621468927201</v>
      </c>
      <c r="H66" t="s">
        <v>78</v>
      </c>
      <c r="I66" cm="1">
        <f t="array" ref="I66">[1]!EZTC3.NEG</f>
        <v>12610</v>
      </c>
      <c r="J66" cm="1">
        <f t="array" ref="J66">[1]!EZTC3.QTT</f>
        <v>2702400</v>
      </c>
      <c r="K66" cm="1">
        <f t="array" ref="K66">[1]!EZTC3.VOL</f>
        <v>96668793</v>
      </c>
    </row>
    <row r="67" spans="1:11" x14ac:dyDescent="0.25">
      <c r="A67" t="s">
        <v>268</v>
      </c>
      <c r="B67" t="str" cm="1">
        <f t="array" ref="B67">[1]!FESA4.DAT</f>
        <v>11/02/2021</v>
      </c>
      <c r="C67" cm="1">
        <f t="array" ref="C67">[1]!FESA4.ULT</f>
        <v>22.92</v>
      </c>
      <c r="D67" cm="1">
        <f t="array" ref="D67">[1]!FESA4.ABE</f>
        <v>22.37</v>
      </c>
      <c r="E67" cm="1">
        <f t="array" ref="E67">[1]!FESA4.MAX</f>
        <v>23.3</v>
      </c>
      <c r="F67" cm="1">
        <f t="array" ref="F67">[1]!FESA4.MIN</f>
        <v>22.37</v>
      </c>
      <c r="G67" cm="1">
        <f t="array" ref="G67">[1]!FESA4.VAR</f>
        <v>3.7104072398190056</v>
      </c>
      <c r="H67" t="s">
        <v>269</v>
      </c>
      <c r="I67" cm="1">
        <f t="array" ref="I67">[1]!FESA4.NEG</f>
        <v>515</v>
      </c>
      <c r="J67" cm="1">
        <f t="array" ref="J67">[1]!FESA4.QTT</f>
        <v>176300</v>
      </c>
      <c r="K67" cm="1">
        <f t="array" ref="K67">[1]!FESA4.VOL</f>
        <v>4022550</v>
      </c>
    </row>
    <row r="68" spans="1:11" x14ac:dyDescent="0.25">
      <c r="A68" t="s">
        <v>79</v>
      </c>
      <c r="B68" t="str" cm="1">
        <f t="array" ref="B68">[1]!FLRY3.DAT</f>
        <v>11/02/2021</v>
      </c>
      <c r="C68" cm="1">
        <f t="array" ref="C68">[1]!FLRY3.ULT</f>
        <v>28.09</v>
      </c>
      <c r="D68" cm="1">
        <f t="array" ref="D68">[1]!FLRY3.ABE</f>
        <v>27.69</v>
      </c>
      <c r="E68" cm="1">
        <f t="array" ref="E68">[1]!FLRY3.MAX</f>
        <v>28.63</v>
      </c>
      <c r="F68" cm="1">
        <f t="array" ref="F68">[1]!FLRY3.MIN</f>
        <v>27.62</v>
      </c>
      <c r="G68" cm="1">
        <f t="array" ref="G68">[1]!FLRY3.VAR</f>
        <v>2.1454545454545451</v>
      </c>
      <c r="H68" t="s">
        <v>193</v>
      </c>
      <c r="I68" cm="1">
        <f t="array" ref="I68">[1]!FLRY3.NEG</f>
        <v>9926</v>
      </c>
      <c r="J68" cm="1">
        <f t="array" ref="J68">[1]!FLRY3.QTT</f>
        <v>1702000</v>
      </c>
      <c r="K68" cm="1">
        <f t="array" ref="K68">[1]!FLRY3.VOL</f>
        <v>48041643</v>
      </c>
    </row>
    <row r="69" spans="1:11" x14ac:dyDescent="0.25">
      <c r="A69" t="s">
        <v>270</v>
      </c>
      <c r="B69" t="str" cm="1">
        <f t="array" ref="B69">[1]!GFSA3.DAT</f>
        <v>11/02/2021</v>
      </c>
      <c r="C69" cm="1">
        <f t="array" ref="C69">[1]!GFSA3.ULT</f>
        <v>5.62</v>
      </c>
      <c r="D69" cm="1">
        <f t="array" ref="D69">[1]!GFSA3.ABE</f>
        <v>5.75</v>
      </c>
      <c r="E69" cm="1">
        <f t="array" ref="E69">[1]!GFSA3.MAX</f>
        <v>5.83</v>
      </c>
      <c r="F69" cm="1">
        <f t="array" ref="F69">[1]!GFSA3.MIN</f>
        <v>5.56</v>
      </c>
      <c r="G69" cm="1">
        <f t="array" ref="G69">[1]!GFSA3.VAR</f>
        <v>-1.2302284710017624</v>
      </c>
      <c r="H69" t="s">
        <v>271</v>
      </c>
      <c r="I69" cm="1">
        <f t="array" ref="I69">[1]!GFSA3.NEG</f>
        <v>5422</v>
      </c>
      <c r="J69" cm="1">
        <f t="array" ref="J69">[1]!GFSA3.QTT</f>
        <v>9344200</v>
      </c>
      <c r="K69" cm="1">
        <f t="array" ref="K69">[1]!GFSA3.VOL</f>
        <v>53176791</v>
      </c>
    </row>
    <row r="70" spans="1:11" x14ac:dyDescent="0.25">
      <c r="A70" t="s">
        <v>272</v>
      </c>
      <c r="B70" t="str" cm="1">
        <f t="array" ref="B70">[1]!GGBR4.DAT</f>
        <v>11/02/2021</v>
      </c>
      <c r="C70" cm="1">
        <f t="array" ref="C70">[1]!GGBR4.ULT</f>
        <v>24.11</v>
      </c>
      <c r="D70" cm="1">
        <f t="array" ref="D70">[1]!GGBR4.ABE</f>
        <v>23.76</v>
      </c>
      <c r="E70" cm="1">
        <f t="array" ref="E70">[1]!GGBR4.MAX</f>
        <v>24.47</v>
      </c>
      <c r="F70" cm="1">
        <f t="array" ref="F70">[1]!GGBR4.MIN</f>
        <v>23.68</v>
      </c>
      <c r="G70" cm="1">
        <f t="array" ref="G70">[1]!GGBR4.VAR</f>
        <v>2.2910479422995298</v>
      </c>
      <c r="H70" t="s">
        <v>273</v>
      </c>
      <c r="I70" cm="1">
        <f t="array" ref="I70">[1]!GGBR4.NEG</f>
        <v>17961</v>
      </c>
      <c r="J70" cm="1">
        <f t="array" ref="J70">[1]!GGBR4.QTT</f>
        <v>10187200</v>
      </c>
      <c r="K70" cm="1">
        <f t="array" ref="K70">[1]!GGBR4.VOL</f>
        <v>246403176</v>
      </c>
    </row>
    <row r="71" spans="1:11" x14ac:dyDescent="0.25">
      <c r="A71" t="s">
        <v>80</v>
      </c>
      <c r="B71" t="str" cm="1">
        <f t="array" ref="B71">[1]!GMAT3.DAT</f>
        <v>11/02/2021</v>
      </c>
      <c r="C71" cm="1">
        <f t="array" ref="C71">[1]!GMAT3.ULT</f>
        <v>8.49</v>
      </c>
      <c r="D71" cm="1">
        <f t="array" ref="D71">[1]!GMAT3.ABE</f>
        <v>8.26</v>
      </c>
      <c r="E71" cm="1">
        <f t="array" ref="E71">[1]!GMAT3.MAX</f>
        <v>8.5500000000000007</v>
      </c>
      <c r="F71" cm="1">
        <f t="array" ref="F71">[1]!GMAT3.MIN</f>
        <v>8.26</v>
      </c>
      <c r="G71" cm="1">
        <f t="array" ref="G71">[1]!GMAT3.VAR</f>
        <v>2.9090909090909118</v>
      </c>
      <c r="H71" t="s">
        <v>81</v>
      </c>
      <c r="I71" cm="1">
        <f t="array" ref="I71">[1]!GMAT3.NEG</f>
        <v>7564</v>
      </c>
      <c r="J71" cm="1">
        <f t="array" ref="J71">[1]!GMAT3.QTT</f>
        <v>2255600</v>
      </c>
      <c r="K71" cm="1">
        <f t="array" ref="K71">[1]!GMAT3.VOL</f>
        <v>19001027</v>
      </c>
    </row>
    <row r="72" spans="1:11" x14ac:dyDescent="0.25">
      <c r="A72" t="s">
        <v>82</v>
      </c>
      <c r="B72" t="str" cm="1">
        <f t="array" ref="B72">[1]!GNDI3.DAT</f>
        <v>11/02/2021</v>
      </c>
      <c r="C72" cm="1">
        <f t="array" ref="C72">[1]!GNDI3.ULT</f>
        <v>96.48</v>
      </c>
      <c r="D72" cm="1">
        <f t="array" ref="D72">[1]!GNDI3.ABE</f>
        <v>94.01</v>
      </c>
      <c r="E72" cm="1">
        <f t="array" ref="E72">[1]!GNDI3.MAX</f>
        <v>100.89</v>
      </c>
      <c r="F72" cm="1">
        <f t="array" ref="F72">[1]!GNDI3.MIN</f>
        <v>93.72</v>
      </c>
      <c r="G72" cm="1">
        <f t="array" ref="G72">[1]!GNDI3.VAR</f>
        <v>3.319768687085038</v>
      </c>
      <c r="H72" t="s">
        <v>83</v>
      </c>
      <c r="I72" cm="1">
        <f t="array" ref="I72">[1]!GNDI3.NEG</f>
        <v>18205</v>
      </c>
      <c r="J72" cm="1">
        <f t="array" ref="J72">[1]!GNDI3.QTT</f>
        <v>5265900</v>
      </c>
      <c r="K72" cm="1">
        <f t="array" ref="K72">[1]!GNDI3.VOL</f>
        <v>507866263</v>
      </c>
    </row>
    <row r="73" spans="1:11" x14ac:dyDescent="0.25">
      <c r="A73" t="s">
        <v>84</v>
      </c>
      <c r="B73" t="str" cm="1">
        <f t="array" ref="B73">[1]!GOAU4.DAT</f>
        <v>11/02/2021</v>
      </c>
      <c r="C73" cm="1">
        <f t="array" ref="C73">[1]!GOAU4.ULT</f>
        <v>10.97</v>
      </c>
      <c r="D73" cm="1">
        <f t="array" ref="D73">[1]!GOAU4.ABE</f>
        <v>10.85</v>
      </c>
      <c r="E73" cm="1">
        <f t="array" ref="E73">[1]!GOAU4.MAX</f>
        <v>11.11</v>
      </c>
      <c r="F73" cm="1">
        <f t="array" ref="F73">[1]!GOAU4.MIN</f>
        <v>10.82</v>
      </c>
      <c r="G73" cm="1">
        <f t="array" ref="G73">[1]!GOAU4.VAR</f>
        <v>1.8570102135561846</v>
      </c>
      <c r="H73" t="s">
        <v>85</v>
      </c>
      <c r="I73" cm="1">
        <f t="array" ref="I73">[1]!GOAU4.NEG</f>
        <v>10250</v>
      </c>
      <c r="J73" cm="1">
        <f t="array" ref="J73">[1]!GOAU4.QTT</f>
        <v>8980400</v>
      </c>
      <c r="K73" cm="1">
        <f t="array" ref="K73">[1]!GOAU4.VOL</f>
        <v>98526776</v>
      </c>
    </row>
    <row r="74" spans="1:11" x14ac:dyDescent="0.25">
      <c r="A74" t="s">
        <v>86</v>
      </c>
      <c r="B74" t="str" cm="1">
        <f t="array" ref="B74">[1]!GOLL4.DAT</f>
        <v>11/02/2021</v>
      </c>
      <c r="C74" cm="1">
        <f t="array" ref="C74">[1]!GOLL4.ULT</f>
        <v>24.11</v>
      </c>
      <c r="D74" cm="1">
        <f t="array" ref="D74">[1]!GOLL4.ABE</f>
        <v>24.43</v>
      </c>
      <c r="E74" cm="1">
        <f t="array" ref="E74">[1]!GOLL4.MAX</f>
        <v>24.92</v>
      </c>
      <c r="F74" cm="1">
        <f t="array" ref="F74">[1]!GOLL4.MIN</f>
        <v>23.93</v>
      </c>
      <c r="G74" cm="1">
        <f t="array" ref="G74">[1]!GOLL4.VAR</f>
        <v>-0.61830173124485621</v>
      </c>
      <c r="H74" t="s">
        <v>87</v>
      </c>
      <c r="I74" cm="1">
        <f t="array" ref="I74">[1]!GOLL4.NEG</f>
        <v>14442</v>
      </c>
      <c r="J74" cm="1">
        <f t="array" ref="J74">[1]!GOLL4.QTT</f>
        <v>6585300</v>
      </c>
      <c r="K74" cm="1">
        <f t="array" ref="K74">[1]!GOLL4.VOL</f>
        <v>160396614</v>
      </c>
    </row>
    <row r="75" spans="1:11" x14ac:dyDescent="0.25">
      <c r="A75" t="s">
        <v>274</v>
      </c>
      <c r="B75" t="str" cm="1">
        <f t="array" ref="B75">[1]!GRND3.DAT</f>
        <v>11/02/2021</v>
      </c>
      <c r="C75" cm="1">
        <f t="array" ref="C75">[1]!GRND3.ULT</f>
        <v>7.81</v>
      </c>
      <c r="D75" cm="1">
        <f t="array" ref="D75">[1]!GRND3.ABE</f>
        <v>7.51</v>
      </c>
      <c r="E75" cm="1">
        <f t="array" ref="E75">[1]!GRND3.MAX</f>
        <v>7.86</v>
      </c>
      <c r="F75" cm="1">
        <f t="array" ref="F75">[1]!GRND3.MIN</f>
        <v>7.47</v>
      </c>
      <c r="G75" cm="1">
        <f t="array" ref="G75">[1]!GRND3.VAR</f>
        <v>4.9731182795698814</v>
      </c>
      <c r="H75" t="s">
        <v>275</v>
      </c>
      <c r="I75" cm="1">
        <f t="array" ref="I75">[1]!GRND3.NEG</f>
        <v>6376</v>
      </c>
      <c r="J75" cm="1">
        <f t="array" ref="J75">[1]!GRND3.QTT</f>
        <v>2346400</v>
      </c>
      <c r="K75" cm="1">
        <f t="array" ref="K75">[1]!GRND3.VOL</f>
        <v>18192382</v>
      </c>
    </row>
    <row r="76" spans="1:11" x14ac:dyDescent="0.25">
      <c r="A76" t="s">
        <v>276</v>
      </c>
      <c r="B76" t="str" cm="1">
        <f t="array" ref="B76">[1]!GUAR3.DAT</f>
        <v>11/02/2021</v>
      </c>
      <c r="C76" cm="1">
        <f t="array" ref="C76">[1]!GUAR3.ULT</f>
        <v>14.57</v>
      </c>
      <c r="D76" cm="1">
        <f t="array" ref="D76">[1]!GUAR3.ABE</f>
        <v>14.47</v>
      </c>
      <c r="E76" cm="1">
        <f t="array" ref="E76">[1]!GUAR3.MAX</f>
        <v>14.69</v>
      </c>
      <c r="F76" cm="1">
        <f t="array" ref="F76">[1]!GUAR3.MIN</f>
        <v>14.3</v>
      </c>
      <c r="G76" cm="1">
        <f t="array" ref="G76">[1]!GUAR3.VAR</f>
        <v>1.603905160390519</v>
      </c>
      <c r="H76" t="s">
        <v>277</v>
      </c>
      <c r="I76" cm="1">
        <f t="array" ref="I76">[1]!GUAR3.NEG</f>
        <v>1446</v>
      </c>
      <c r="J76" cm="1">
        <f t="array" ref="J76">[1]!GUAR3.QTT</f>
        <v>380100</v>
      </c>
      <c r="K76" cm="1">
        <f t="array" ref="K76">[1]!GUAR3.VOL</f>
        <v>5523925</v>
      </c>
    </row>
    <row r="77" spans="1:11" x14ac:dyDescent="0.25">
      <c r="A77" t="s">
        <v>88</v>
      </c>
      <c r="B77" t="str" cm="1">
        <f t="array" ref="B77">[1]!HAPV3.DAT</f>
        <v>11/02/2021</v>
      </c>
      <c r="C77" cm="1">
        <f t="array" ref="C77">[1]!HAPV3.ULT</f>
        <v>17.62</v>
      </c>
      <c r="D77" cm="1">
        <f t="array" ref="D77">[1]!HAPV3.ABE</f>
        <v>17.399999999999999</v>
      </c>
      <c r="E77" cm="1">
        <f t="array" ref="E77">[1]!HAPV3.MAX</f>
        <v>17.73</v>
      </c>
      <c r="F77" cm="1">
        <f t="array" ref="F77">[1]!HAPV3.MIN</f>
        <v>17.16</v>
      </c>
      <c r="G77" cm="1">
        <f t="array" ref="G77">[1]!HAPV3.VAR</f>
        <v>2.2041763341067435</v>
      </c>
      <c r="H77" t="s">
        <v>194</v>
      </c>
      <c r="I77" cm="1">
        <f t="array" ref="I77">[1]!HAPV3.NEG</f>
        <v>25078</v>
      </c>
      <c r="J77" cm="1">
        <f t="array" ref="J77">[1]!HAPV3.QTT</f>
        <v>13037700</v>
      </c>
      <c r="K77" cm="1">
        <f t="array" ref="K77">[1]!HAPV3.VOL</f>
        <v>226707848</v>
      </c>
    </row>
    <row r="78" spans="1:11" x14ac:dyDescent="0.25">
      <c r="A78" t="s">
        <v>278</v>
      </c>
      <c r="B78" t="str" cm="1">
        <f t="array" ref="B78">[1]!HBOR3.DAT</f>
        <v>11/02/2021</v>
      </c>
      <c r="C78" cm="1">
        <f t="array" ref="C78">[1]!HBOR3.ULT</f>
        <v>10.07</v>
      </c>
      <c r="D78" cm="1">
        <f t="array" ref="D78">[1]!HBOR3.ABE</f>
        <v>10.16</v>
      </c>
      <c r="E78" cm="1">
        <f t="array" ref="E78">[1]!HBOR3.MAX</f>
        <v>10.37</v>
      </c>
      <c r="F78" cm="1">
        <f t="array" ref="F78">[1]!HBOR3.MIN</f>
        <v>9.98</v>
      </c>
      <c r="G78" cm="1">
        <f t="array" ref="G78">[1]!HBOR3.VAR</f>
        <v>-0.59230009871668798</v>
      </c>
      <c r="H78" t="s">
        <v>279</v>
      </c>
      <c r="I78" cm="1">
        <f t="array" ref="I78">[1]!HBOR3.NEG</f>
        <v>4245</v>
      </c>
      <c r="J78" cm="1">
        <f t="array" ref="J78">[1]!HBOR3.QTT</f>
        <v>1539100</v>
      </c>
      <c r="K78" cm="1">
        <f t="array" ref="K78">[1]!HBOR3.VOL</f>
        <v>15669282</v>
      </c>
    </row>
    <row r="79" spans="1:11" x14ac:dyDescent="0.25">
      <c r="A79" t="s">
        <v>89</v>
      </c>
      <c r="B79" t="str" cm="1">
        <f t="array" ref="B79">[1]!HBSA3.DAT</f>
        <v>11/02/2021</v>
      </c>
      <c r="C79" cm="1">
        <f t="array" ref="C79">[1]!HBSA3.ULT</f>
        <v>6.44</v>
      </c>
      <c r="D79" cm="1">
        <f t="array" ref="D79">[1]!HBSA3.ABE</f>
        <v>6.35</v>
      </c>
      <c r="E79" cm="1">
        <f t="array" ref="E79">[1]!HBSA3.MAX</f>
        <v>6.44</v>
      </c>
      <c r="F79" cm="1">
        <f t="array" ref="F79">[1]!HBSA3.MIN</f>
        <v>6.24</v>
      </c>
      <c r="G79" cm="1">
        <f t="array" ref="G79">[1]!HBSA3.VAR</f>
        <v>1.8987341772151916</v>
      </c>
      <c r="H79" t="s">
        <v>90</v>
      </c>
      <c r="I79" cm="1">
        <f t="array" ref="I79">[1]!HBSA3.NEG</f>
        <v>7695</v>
      </c>
      <c r="J79" cm="1">
        <f t="array" ref="J79">[1]!HBSA3.QTT</f>
        <v>3005800</v>
      </c>
      <c r="K79" cm="1">
        <f t="array" ref="K79">[1]!HBSA3.VOL</f>
        <v>19080072</v>
      </c>
    </row>
    <row r="80" spans="1:11" x14ac:dyDescent="0.25">
      <c r="A80" t="s">
        <v>280</v>
      </c>
      <c r="B80" t="str" cm="1">
        <f t="array" ref="B80">[1]!HGTX3.DAT</f>
        <v>11/02/2021</v>
      </c>
      <c r="C80" cm="1">
        <f t="array" ref="C80">[1]!HGTX3.ULT</f>
        <v>17.09</v>
      </c>
      <c r="D80" cm="1">
        <f t="array" ref="D80">[1]!HGTX3.ABE</f>
        <v>16.96</v>
      </c>
      <c r="E80" cm="1">
        <f t="array" ref="E80">[1]!HGTX3.MAX</f>
        <v>17.52</v>
      </c>
      <c r="F80" cm="1">
        <f t="array" ref="F80">[1]!HGTX3.MIN</f>
        <v>16.96</v>
      </c>
      <c r="G80" cm="1">
        <f t="array" ref="G80">[1]!HGTX3.VAR</f>
        <v>1.2440758293838914</v>
      </c>
      <c r="H80" t="s">
        <v>281</v>
      </c>
      <c r="I80" cm="1">
        <f t="array" ref="I80">[1]!HGTX3.NEG</f>
        <v>6577</v>
      </c>
      <c r="J80" cm="1">
        <f t="array" ref="J80">[1]!HGTX3.QTT</f>
        <v>1594600</v>
      </c>
      <c r="K80" cm="1">
        <f t="array" ref="K80">[1]!HGTX3.VOL</f>
        <v>27532636</v>
      </c>
    </row>
    <row r="81" spans="1:11" x14ac:dyDescent="0.25">
      <c r="A81" t="s">
        <v>282</v>
      </c>
      <c r="B81" t="str" cm="1">
        <f t="array" ref="B81">[1]!HYPE3.DAT</f>
        <v>11/02/2021</v>
      </c>
      <c r="C81" cm="1">
        <f t="array" ref="C81">[1]!HYPE3.ULT</f>
        <v>33.83</v>
      </c>
      <c r="D81" cm="1">
        <f t="array" ref="D81">[1]!HYPE3.ABE</f>
        <v>33.049999999999997</v>
      </c>
      <c r="E81" cm="1">
        <f t="array" ref="E81">[1]!HYPE3.MAX</f>
        <v>34.1</v>
      </c>
      <c r="F81" cm="1">
        <f t="array" ref="F81">[1]!HYPE3.MIN</f>
        <v>32.97</v>
      </c>
      <c r="G81" cm="1">
        <f t="array" ref="G81">[1]!HYPE3.VAR</f>
        <v>3.2661782661782675</v>
      </c>
      <c r="H81" t="s">
        <v>283</v>
      </c>
      <c r="I81" cm="1">
        <f t="array" ref="I81">[1]!HYPE3.NEG</f>
        <v>16220</v>
      </c>
      <c r="J81" cm="1">
        <f t="array" ref="J81">[1]!HYPE3.QTT</f>
        <v>3799500</v>
      </c>
      <c r="K81" cm="1">
        <f t="array" ref="K81">[1]!HYPE3.VOL</f>
        <v>128074431</v>
      </c>
    </row>
    <row r="82" spans="1:11" x14ac:dyDescent="0.25">
      <c r="A82" t="s">
        <v>91</v>
      </c>
      <c r="B82" t="str" cm="1">
        <f t="array" ref="B82">[1]!IBOV.DAT</f>
        <v>11/02/2021</v>
      </c>
      <c r="C82" cm="1">
        <f t="array" ref="C82">[1]!IBOV.ULT</f>
        <v>119299.83</v>
      </c>
      <c r="D82" cm="1">
        <f t="array" ref="D82">[1]!IBOV.ABE</f>
        <v>118439.75</v>
      </c>
      <c r="E82" cm="1">
        <f t="array" ref="E82">[1]!IBOV.MAX</f>
        <v>120282.76</v>
      </c>
      <c r="F82" cm="1">
        <f t="array" ref="F82">[1]!IBOV.MIN</f>
        <v>118439.75</v>
      </c>
      <c r="G82" cm="1">
        <f t="array" ref="G82">[1]!IBOV.VAR</f>
        <v>0.72993421810873493</v>
      </c>
      <c r="H82" t="s">
        <v>92</v>
      </c>
      <c r="I82" cm="1">
        <f t="array" ref="I82">[1]!IBOV.NEG</f>
        <v>1605816</v>
      </c>
      <c r="J82" cm="1">
        <f t="array" ref="J82">[1]!IBOV.QTT</f>
        <v>756620100</v>
      </c>
      <c r="K82" cm="1">
        <f t="array" ref="K82">[1]!IBOV.VOL</f>
        <v>20797944588</v>
      </c>
    </row>
    <row r="83" spans="1:11" x14ac:dyDescent="0.25">
      <c r="A83" t="s">
        <v>284</v>
      </c>
      <c r="B83" t="str" cm="1">
        <f t="array" ref="B83">[1]!IGTA3.DAT</f>
        <v>11/02/2021</v>
      </c>
      <c r="C83" cm="1">
        <f t="array" ref="C83">[1]!IGTA3.ULT</f>
        <v>34.479999999999997</v>
      </c>
      <c r="D83" cm="1">
        <f t="array" ref="D83">[1]!IGTA3.ABE</f>
        <v>34.64</v>
      </c>
      <c r="E83" cm="1">
        <f t="array" ref="E83">[1]!IGTA3.MAX</f>
        <v>35.26</v>
      </c>
      <c r="F83" cm="1">
        <f t="array" ref="F83">[1]!IGTA3.MIN</f>
        <v>34.25</v>
      </c>
      <c r="G83" cm="1">
        <f t="array" ref="G83">[1]!IGTA3.VAR</f>
        <v>0.1452221899506162</v>
      </c>
      <c r="H83" t="s">
        <v>285</v>
      </c>
      <c r="I83" cm="1">
        <f t="array" ref="I83">[1]!IGTA3.NEG</f>
        <v>8417</v>
      </c>
      <c r="J83" cm="1">
        <f t="array" ref="J83">[1]!IGTA3.QTT</f>
        <v>1513400</v>
      </c>
      <c r="K83" cm="1">
        <f t="array" ref="K83">[1]!IGTA3.VOL</f>
        <v>52447120</v>
      </c>
    </row>
    <row r="84" spans="1:11" x14ac:dyDescent="0.25">
      <c r="A84" t="s">
        <v>286</v>
      </c>
      <c r="B84" t="str" cm="1">
        <f t="array" ref="B84">[1]!IRBR3.DAT</f>
        <v>11/02/2021</v>
      </c>
      <c r="C84" cm="1">
        <f t="array" ref="C84">[1]!IRBR3.ULT</f>
        <v>6.55</v>
      </c>
      <c r="D84" cm="1">
        <f t="array" ref="D84">[1]!IRBR3.ABE</f>
        <v>6.6</v>
      </c>
      <c r="E84" cm="1">
        <f t="array" ref="E84">[1]!IRBR3.MAX</f>
        <v>6.69</v>
      </c>
      <c r="F84" cm="1">
        <f t="array" ref="F84">[1]!IRBR3.MIN</f>
        <v>6.52</v>
      </c>
      <c r="G84" cm="1">
        <f t="array" ref="G84">[1]!IRBR3.VAR</f>
        <v>-0.45592705167173631</v>
      </c>
      <c r="H84" t="s">
        <v>287</v>
      </c>
      <c r="I84" cm="1">
        <f t="array" ref="I84">[1]!IRBR3.NEG</f>
        <v>14745</v>
      </c>
      <c r="J84" cm="1">
        <f t="array" ref="J84">[1]!IRBR3.QTT</f>
        <v>16368500</v>
      </c>
      <c r="K84" cm="1">
        <f t="array" ref="K84">[1]!IRBR3.VOL</f>
        <v>107882689</v>
      </c>
    </row>
    <row r="85" spans="1:11" x14ac:dyDescent="0.25">
      <c r="A85" t="s">
        <v>93</v>
      </c>
      <c r="B85" t="str" cm="1">
        <f t="array" ref="B85">[1]!ITSA4.DAT</f>
        <v>11/02/2021</v>
      </c>
      <c r="C85" cm="1">
        <f t="array" ref="C85">[1]!ITSA4.ULT</f>
        <v>10.64</v>
      </c>
      <c r="D85" cm="1">
        <f t="array" ref="D85">[1]!ITSA4.ABE</f>
        <v>10.69</v>
      </c>
      <c r="E85" cm="1">
        <f t="array" ref="E85">[1]!ITSA4.MAX</f>
        <v>10.77</v>
      </c>
      <c r="F85" cm="1">
        <f t="array" ref="F85">[1]!ITSA4.MIN</f>
        <v>10.59</v>
      </c>
      <c r="G85" cm="1">
        <f t="array" ref="G85">[1]!ITSA4.VAR</f>
        <v>0.18832391713748919</v>
      </c>
      <c r="H85" t="s">
        <v>195</v>
      </c>
      <c r="I85" cm="1">
        <f t="array" ref="I85">[1]!ITSA4.NEG</f>
        <v>19103</v>
      </c>
      <c r="J85" cm="1">
        <f t="array" ref="J85">[1]!ITSA4.QTT</f>
        <v>14802200</v>
      </c>
      <c r="K85" cm="1">
        <f t="array" ref="K85">[1]!ITSA4.VOL</f>
        <v>158064571</v>
      </c>
    </row>
    <row r="86" spans="1:11" x14ac:dyDescent="0.25">
      <c r="A86" t="s">
        <v>94</v>
      </c>
      <c r="B86" t="str" cm="1">
        <f t="array" ref="B86">[1]!ITUB4.DAT</f>
        <v>11/02/2021</v>
      </c>
      <c r="C86" cm="1">
        <f t="array" ref="C86">[1]!ITUB4.ULT</f>
        <v>27.69</v>
      </c>
      <c r="D86" cm="1">
        <f t="array" ref="D86">[1]!ITUB4.ABE</f>
        <v>27.99</v>
      </c>
      <c r="E86" cm="1">
        <f t="array" ref="E86">[1]!ITUB4.MAX</f>
        <v>28.13</v>
      </c>
      <c r="F86" cm="1">
        <f t="array" ref="F86">[1]!ITUB4.MIN</f>
        <v>27.5</v>
      </c>
      <c r="G86" cm="1">
        <f t="array" ref="G86">[1]!ITUB4.VAR</f>
        <v>0</v>
      </c>
      <c r="H86" t="s">
        <v>202</v>
      </c>
      <c r="I86" cm="1">
        <f t="array" ref="I86">[1]!ITUB4.NEG</f>
        <v>42948</v>
      </c>
      <c r="J86" cm="1">
        <f t="array" ref="J86">[1]!ITUB4.QTT</f>
        <v>22401600</v>
      </c>
      <c r="K86" cm="1">
        <f t="array" ref="K86">[1]!ITUB4.VOL</f>
        <v>622376157</v>
      </c>
    </row>
    <row r="87" spans="1:11" x14ac:dyDescent="0.25">
      <c r="A87" t="s">
        <v>95</v>
      </c>
      <c r="B87" t="str" cm="1">
        <f t="array" ref="B87">[1]!JBSS3.DAT</f>
        <v>11/02/2021</v>
      </c>
      <c r="C87" cm="1">
        <f t="array" ref="C87">[1]!JBSS3.ULT</f>
        <v>26.48</v>
      </c>
      <c r="D87" cm="1">
        <f t="array" ref="D87">[1]!JBSS3.ABE</f>
        <v>25.65</v>
      </c>
      <c r="E87" cm="1">
        <f t="array" ref="E87">[1]!JBSS3.MAX</f>
        <v>26.48</v>
      </c>
      <c r="F87" cm="1">
        <f t="array" ref="F87">[1]!JBSS3.MIN</f>
        <v>25.61</v>
      </c>
      <c r="G87" cm="1">
        <f t="array" ref="G87">[1]!JBSS3.VAR</f>
        <v>4.0471512770137572</v>
      </c>
      <c r="H87" t="s">
        <v>96</v>
      </c>
      <c r="I87" cm="1">
        <f t="array" ref="I87">[1]!JBSS3.NEG</f>
        <v>46943</v>
      </c>
      <c r="J87" cm="1">
        <f t="array" ref="J87">[1]!JBSS3.QTT</f>
        <v>20939900</v>
      </c>
      <c r="K87" cm="1">
        <f t="array" ref="K87">[1]!JBSS3.VOL</f>
        <v>547015206</v>
      </c>
    </row>
    <row r="88" spans="1:11" x14ac:dyDescent="0.25">
      <c r="A88" t="s">
        <v>97</v>
      </c>
      <c r="B88" t="str" cm="1">
        <f t="array" ref="B88">[1]!JHSF3.DAT</f>
        <v>11/02/2021</v>
      </c>
      <c r="C88" cm="1">
        <f t="array" ref="C88">[1]!JHSF3.ULT</f>
        <v>7.23</v>
      </c>
      <c r="D88" cm="1">
        <f t="array" ref="D88">[1]!JHSF3.ABE</f>
        <v>7.12</v>
      </c>
      <c r="E88" cm="1">
        <f t="array" ref="E88">[1]!JHSF3.MAX</f>
        <v>7.27</v>
      </c>
      <c r="F88" cm="1">
        <f t="array" ref="F88">[1]!JHSF3.MIN</f>
        <v>7.06</v>
      </c>
      <c r="G88" cm="1">
        <f t="array" ref="G88">[1]!JHSF3.VAR</f>
        <v>2.1186440677966152</v>
      </c>
      <c r="H88" t="s">
        <v>98</v>
      </c>
      <c r="I88" cm="1">
        <f t="array" ref="I88">[1]!JHSF3.NEG</f>
        <v>7766</v>
      </c>
      <c r="J88" cm="1">
        <f t="array" ref="J88">[1]!JHSF3.QTT</f>
        <v>6073000</v>
      </c>
      <c r="K88" cm="1">
        <f t="array" ref="K88">[1]!JHSF3.VOL</f>
        <v>43597886</v>
      </c>
    </row>
    <row r="89" spans="1:11" x14ac:dyDescent="0.25">
      <c r="A89" t="s">
        <v>288</v>
      </c>
      <c r="B89" t="str" cm="1">
        <f t="array" ref="B89">[1]!JPSA3.DAT</f>
        <v>11/02/2021</v>
      </c>
      <c r="C89" cm="1">
        <f t="array" ref="C89">[1]!JPSA3.ULT</f>
        <v>24.61</v>
      </c>
      <c r="D89" cm="1">
        <f t="array" ref="D89">[1]!JPSA3.ABE</f>
        <v>24.72</v>
      </c>
      <c r="E89" cm="1">
        <f t="array" ref="E89">[1]!JPSA3.MAX</f>
        <v>25.36</v>
      </c>
      <c r="F89" cm="1">
        <f t="array" ref="F89">[1]!JPSA3.MIN</f>
        <v>24.46</v>
      </c>
      <c r="G89" cm="1">
        <f t="array" ref="G89">[1]!JPSA3.VAR</f>
        <v>0.65439672801636051</v>
      </c>
      <c r="H89" t="s">
        <v>289</v>
      </c>
      <c r="I89" cm="1">
        <f t="array" ref="I89">[1]!JPSA3.NEG</f>
        <v>1474</v>
      </c>
      <c r="J89" cm="1">
        <f t="array" ref="J89">[1]!JPSA3.QTT</f>
        <v>206600</v>
      </c>
      <c r="K89" cm="1">
        <f t="array" ref="K89">[1]!JPSA3.VOL</f>
        <v>5116521</v>
      </c>
    </row>
    <row r="90" spans="1:11" x14ac:dyDescent="0.25">
      <c r="A90" t="s">
        <v>99</v>
      </c>
      <c r="B90" t="str" cm="1">
        <f t="array" ref="B90">[1]!KLBN11.DAT</f>
        <v>11/02/2021</v>
      </c>
      <c r="C90" cm="1">
        <f t="array" ref="C90">[1]!KLBN11.ULT</f>
        <v>28.26</v>
      </c>
      <c r="D90" cm="1">
        <f t="array" ref="D90">[1]!KLBN11.ABE</f>
        <v>28.41</v>
      </c>
      <c r="E90" cm="1">
        <f t="array" ref="E90">[1]!KLBN11.MAX</f>
        <v>28.66</v>
      </c>
      <c r="F90" cm="1">
        <f t="array" ref="F90">[1]!KLBN11.MIN</f>
        <v>27.94</v>
      </c>
      <c r="G90" cm="1">
        <f t="array" ref="G90">[1]!KLBN11.VAR</f>
        <v>0.64102564102565274</v>
      </c>
      <c r="H90" t="s">
        <v>100</v>
      </c>
      <c r="I90" cm="1">
        <f t="array" ref="I90">[1]!KLBN11.NEG</f>
        <v>23485</v>
      </c>
      <c r="J90" cm="1">
        <f t="array" ref="J90">[1]!KLBN11.QTT</f>
        <v>5933200</v>
      </c>
      <c r="K90" cm="1">
        <f t="array" ref="K90">[1]!KLBN11.VOL</f>
        <v>167158771</v>
      </c>
    </row>
    <row r="91" spans="1:11" x14ac:dyDescent="0.25">
      <c r="A91" t="s">
        <v>101</v>
      </c>
      <c r="B91" t="str" cm="1">
        <f t="array" ref="B91">[1]!LAME4.DAT</f>
        <v>11/02/2021</v>
      </c>
      <c r="C91" cm="1">
        <f t="array" ref="C91">[1]!LAME4.ULT</f>
        <v>24.3</v>
      </c>
      <c r="D91" cm="1">
        <f t="array" ref="D91">[1]!LAME4.ABE</f>
        <v>23.97</v>
      </c>
      <c r="E91" cm="1">
        <f t="array" ref="E91">[1]!LAME4.MAX</f>
        <v>24.59</v>
      </c>
      <c r="F91" cm="1">
        <f t="array" ref="F91">[1]!LAME4.MIN</f>
        <v>23.82</v>
      </c>
      <c r="G91" cm="1">
        <f t="array" ref="G91">[1]!LAME4.VAR</f>
        <v>2.0151133501259464</v>
      </c>
      <c r="H91" t="s">
        <v>102</v>
      </c>
      <c r="I91" cm="1">
        <f t="array" ref="I91">[1]!LAME4.NEG</f>
        <v>17382</v>
      </c>
      <c r="J91" cm="1">
        <f t="array" ref="J91">[1]!LAME4.QTT</f>
        <v>7800700</v>
      </c>
      <c r="K91" cm="1">
        <f t="array" ref="K91">[1]!LAME4.VOL</f>
        <v>189348793</v>
      </c>
    </row>
    <row r="92" spans="1:11" x14ac:dyDescent="0.25">
      <c r="A92" t="s">
        <v>290</v>
      </c>
      <c r="B92" t="str" cm="1">
        <f t="array" ref="B92">[1]!LAVV3.DAT</f>
        <v>11/02/2021</v>
      </c>
      <c r="C92" cm="1">
        <f t="array" ref="C92">[1]!LAVV3.ULT</f>
        <v>8.1999999999999993</v>
      </c>
      <c r="D92" cm="1">
        <f t="array" ref="D92">[1]!LAVV3.ABE</f>
        <v>8.33</v>
      </c>
      <c r="E92" cm="1">
        <f t="array" ref="E92">[1]!LAVV3.MAX</f>
        <v>8.4700000000000006</v>
      </c>
      <c r="F92" cm="1">
        <f t="array" ref="F92">[1]!LAVV3.MIN</f>
        <v>8.15</v>
      </c>
      <c r="G92" cm="1">
        <f t="array" ref="G92">[1]!LAVV3.VAR</f>
        <v>-1.0856453558504207</v>
      </c>
      <c r="H92" t="s">
        <v>291</v>
      </c>
      <c r="I92" cm="1">
        <f t="array" ref="I92">[1]!LAVV3.NEG</f>
        <v>3251</v>
      </c>
      <c r="J92" cm="1">
        <f t="array" ref="J92">[1]!LAVV3.QTT</f>
        <v>909100</v>
      </c>
      <c r="K92" cm="1">
        <f t="array" ref="K92">[1]!LAVV3.VOL</f>
        <v>7507063</v>
      </c>
    </row>
    <row r="93" spans="1:11" x14ac:dyDescent="0.25">
      <c r="A93" t="s">
        <v>103</v>
      </c>
      <c r="B93" t="str" cm="1">
        <f t="array" ref="B93">[1]!LCAM3.DAT</f>
        <v>11/02/2021</v>
      </c>
      <c r="C93" cm="1">
        <f t="array" ref="C93">[1]!LCAM3.ULT</f>
        <v>26.65</v>
      </c>
      <c r="D93" cm="1">
        <f t="array" ref="D93">[1]!LCAM3.ABE</f>
        <v>26.88</v>
      </c>
      <c r="E93" cm="1">
        <f t="array" ref="E93">[1]!LCAM3.MAX</f>
        <v>27.03</v>
      </c>
      <c r="F93" cm="1">
        <f t="array" ref="F93">[1]!LCAM3.MIN</f>
        <v>26.09</v>
      </c>
      <c r="G93" cm="1">
        <f t="array" ref="G93">[1]!LCAM3.VAR</f>
        <v>-0.59679224170085843</v>
      </c>
      <c r="H93" t="s">
        <v>104</v>
      </c>
      <c r="I93" cm="1">
        <f t="array" ref="I93">[1]!LCAM3.NEG</f>
        <v>9466</v>
      </c>
      <c r="J93" cm="1">
        <f t="array" ref="J93">[1]!LCAM3.QTT</f>
        <v>2373600</v>
      </c>
      <c r="K93" cm="1">
        <f t="array" ref="K93">[1]!LCAM3.VOL</f>
        <v>63019962</v>
      </c>
    </row>
    <row r="94" spans="1:11" x14ac:dyDescent="0.25">
      <c r="A94" t="s">
        <v>292</v>
      </c>
      <c r="B94" t="str" cm="1">
        <f t="array" ref="B94">[1]!LEVE3.DAT</f>
        <v>11/02/2021</v>
      </c>
      <c r="C94" cm="1">
        <f t="array" ref="C94">[1]!LEVE3.ULT</f>
        <v>18.89</v>
      </c>
      <c r="D94" cm="1">
        <f t="array" ref="D94">[1]!LEVE3.ABE</f>
        <v>18.79</v>
      </c>
      <c r="E94" cm="1">
        <f t="array" ref="E94">[1]!LEVE3.MAX</f>
        <v>19.010000000000002</v>
      </c>
      <c r="F94" cm="1">
        <f t="array" ref="F94">[1]!LEVE3.MIN</f>
        <v>18.7</v>
      </c>
      <c r="G94" cm="1">
        <f t="array" ref="G94">[1]!LEVE3.VAR</f>
        <v>0.58572949946751551</v>
      </c>
      <c r="H94" t="s">
        <v>293</v>
      </c>
      <c r="I94" cm="1">
        <f t="array" ref="I94">[1]!LEVE3.NEG</f>
        <v>1171</v>
      </c>
      <c r="J94" cm="1">
        <f t="array" ref="J94">[1]!LEVE3.QTT</f>
        <v>179500</v>
      </c>
      <c r="K94" cm="1">
        <f t="array" ref="K94">[1]!LEVE3.VOL</f>
        <v>3379176</v>
      </c>
    </row>
    <row r="95" spans="1:11" x14ac:dyDescent="0.25">
      <c r="A95" t="s">
        <v>105</v>
      </c>
      <c r="B95" t="str" cm="1">
        <f t="array" ref="B95">[1]!LIGT3.DAT</f>
        <v>11/02/2021</v>
      </c>
      <c r="C95" cm="1">
        <f t="array" ref="C95">[1]!LIGT3.ULT</f>
        <v>20.61</v>
      </c>
      <c r="D95" cm="1">
        <f t="array" ref="D95">[1]!LIGT3.ABE</f>
        <v>20.59</v>
      </c>
      <c r="E95" cm="1">
        <f t="array" ref="E95">[1]!LIGT3.MAX</f>
        <v>20.86</v>
      </c>
      <c r="F95" cm="1">
        <f t="array" ref="F95">[1]!LIGT3.MIN</f>
        <v>20.48</v>
      </c>
      <c r="G95" cm="1">
        <f t="array" ref="G95">[1]!LIGT3.VAR</f>
        <v>0.48756704046805394</v>
      </c>
      <c r="H95" t="s">
        <v>106</v>
      </c>
      <c r="I95" cm="1">
        <f t="array" ref="I95">[1]!LIGT3.NEG</f>
        <v>7221</v>
      </c>
      <c r="J95" cm="1">
        <f t="array" ref="J95">[1]!LIGT3.QTT</f>
        <v>2391800</v>
      </c>
      <c r="K95" cm="1">
        <f t="array" ref="K95">[1]!LIGT3.VOL</f>
        <v>49386915</v>
      </c>
    </row>
    <row r="96" spans="1:11" x14ac:dyDescent="0.25">
      <c r="A96" t="s">
        <v>294</v>
      </c>
      <c r="B96" t="str" cm="1">
        <f t="array" ref="B96">[1]!LINX3.DAT</f>
        <v>11/02/2021</v>
      </c>
      <c r="C96" cm="1">
        <f t="array" ref="C96">[1]!LINX3.ULT</f>
        <v>38.6</v>
      </c>
      <c r="D96" cm="1">
        <f t="array" ref="D96">[1]!LINX3.ABE</f>
        <v>38.51</v>
      </c>
      <c r="E96" cm="1">
        <f t="array" ref="E96">[1]!LINX3.MAX</f>
        <v>38.700000000000003</v>
      </c>
      <c r="F96" cm="1">
        <f t="array" ref="F96">[1]!LINX3.MIN</f>
        <v>38.42</v>
      </c>
      <c r="G96" cm="1">
        <f t="array" ref="G96">[1]!LINX3.VAR</f>
        <v>0.67814293166405315</v>
      </c>
      <c r="H96" t="s">
        <v>295</v>
      </c>
      <c r="I96" cm="1">
        <f t="array" ref="I96">[1]!LINX3.NEG</f>
        <v>2059</v>
      </c>
      <c r="J96" cm="1">
        <f t="array" ref="J96">[1]!LINX3.QTT</f>
        <v>490700</v>
      </c>
      <c r="K96" cm="1">
        <f t="array" ref="K96">[1]!LINX3.VOL</f>
        <v>18937987</v>
      </c>
    </row>
    <row r="97" spans="1:11" x14ac:dyDescent="0.25">
      <c r="A97" t="s">
        <v>107</v>
      </c>
      <c r="B97" t="str" cm="1">
        <f t="array" ref="B97">[1]!LJQQ3.DAT</f>
        <v>11/02/2021</v>
      </c>
      <c r="C97" cm="1">
        <f t="array" ref="C97">[1]!LJQQ3.ULT</f>
        <v>19</v>
      </c>
      <c r="D97" cm="1">
        <f t="array" ref="D97">[1]!LJQQ3.ABE</f>
        <v>19.27</v>
      </c>
      <c r="E97" cm="1">
        <f t="array" ref="E97">[1]!LJQQ3.MAX</f>
        <v>19.899999999999999</v>
      </c>
      <c r="F97" cm="1">
        <f t="array" ref="F97">[1]!LJQQ3.MIN</f>
        <v>18.7</v>
      </c>
      <c r="G97" cm="1">
        <f t="array" ref="G97">[1]!LJQQ3.VAR</f>
        <v>-1.4011416709911759</v>
      </c>
      <c r="H97" t="s">
        <v>108</v>
      </c>
      <c r="I97" cm="1">
        <f t="array" ref="I97">[1]!LJQQ3.NEG</f>
        <v>5974</v>
      </c>
      <c r="J97" cm="1">
        <f t="array" ref="J97">[1]!LJQQ3.QTT</f>
        <v>1463400</v>
      </c>
      <c r="K97" cm="1">
        <f t="array" ref="K97">[1]!LJQQ3.VOL</f>
        <v>28088509</v>
      </c>
    </row>
    <row r="98" spans="1:11" x14ac:dyDescent="0.25">
      <c r="A98" t="s">
        <v>296</v>
      </c>
      <c r="B98" t="str" cm="1">
        <f t="array" ref="B98">[1]!LOGG3.DAT</f>
        <v>11/02/2021</v>
      </c>
      <c r="C98" cm="1">
        <f t="array" ref="C98">[1]!LOGG3.ULT</f>
        <v>32.08</v>
      </c>
      <c r="D98" cm="1">
        <f t="array" ref="D98">[1]!LOGG3.ABE</f>
        <v>33.49</v>
      </c>
      <c r="E98" cm="1">
        <f t="array" ref="E98">[1]!LOGG3.MAX</f>
        <v>33.49</v>
      </c>
      <c r="F98" cm="1">
        <f t="array" ref="F98">[1]!LOGG3.MIN</f>
        <v>32.04</v>
      </c>
      <c r="G98" cm="1">
        <f t="array" ref="G98">[1]!LOGG3.VAR</f>
        <v>-3.11084264572637</v>
      </c>
      <c r="H98" t="s">
        <v>297</v>
      </c>
      <c r="I98" cm="1">
        <f t="array" ref="I98">[1]!LOGG3.NEG</f>
        <v>2483</v>
      </c>
      <c r="J98" cm="1">
        <f t="array" ref="J98">[1]!LOGG3.QTT</f>
        <v>438800</v>
      </c>
      <c r="K98" cm="1">
        <f t="array" ref="K98">[1]!LOGG3.VOL</f>
        <v>14312415</v>
      </c>
    </row>
    <row r="99" spans="1:11" x14ac:dyDescent="0.25">
      <c r="A99" t="s">
        <v>109</v>
      </c>
      <c r="B99" t="str" cm="1">
        <f t="array" ref="B99">[1]!LOGN3.DAT</f>
        <v>11/02/2021</v>
      </c>
      <c r="C99" cm="1">
        <f t="array" ref="C99">[1]!LOGN3.ULT</f>
        <v>15.07</v>
      </c>
      <c r="D99" cm="1">
        <f t="array" ref="D99">[1]!LOGN3.ABE</f>
        <v>15.15</v>
      </c>
      <c r="E99" cm="1">
        <f t="array" ref="E99">[1]!LOGN3.MAX</f>
        <v>15.44</v>
      </c>
      <c r="F99" cm="1">
        <f t="array" ref="F99">[1]!LOGN3.MIN</f>
        <v>14.98</v>
      </c>
      <c r="G99" cm="1">
        <f t="array" ref="G99">[1]!LOGN3.VAR</f>
        <v>0.33288948069241486</v>
      </c>
      <c r="H99" t="s">
        <v>110</v>
      </c>
      <c r="I99" cm="1">
        <f t="array" ref="I99">[1]!LOGN3.NEG</f>
        <v>3587</v>
      </c>
      <c r="J99" cm="1">
        <f t="array" ref="J99">[1]!LOGN3.QTT</f>
        <v>818300</v>
      </c>
      <c r="K99" cm="1">
        <f t="array" ref="K99">[1]!LOGN3.VOL</f>
        <v>12419817</v>
      </c>
    </row>
    <row r="100" spans="1:11" x14ac:dyDescent="0.25">
      <c r="A100" t="s">
        <v>111</v>
      </c>
      <c r="B100" t="str" cm="1">
        <f t="array" ref="B100">[1]!LREN3.DAT</f>
        <v>11/02/2021</v>
      </c>
      <c r="C100" cm="1">
        <f t="array" ref="C100">[1]!LREN3.ULT</f>
        <v>39.39</v>
      </c>
      <c r="D100" cm="1">
        <f t="array" ref="D100">[1]!LREN3.ABE</f>
        <v>40</v>
      </c>
      <c r="E100" cm="1">
        <f t="array" ref="E100">[1]!LREN3.MAX</f>
        <v>40.6</v>
      </c>
      <c r="F100" cm="1">
        <f t="array" ref="F100">[1]!LREN3.MIN</f>
        <v>39.36</v>
      </c>
      <c r="G100" cm="1">
        <f t="array" ref="G100">[1]!LREN3.VAR</f>
        <v>-0.93058350100602982</v>
      </c>
      <c r="H100" t="s">
        <v>112</v>
      </c>
      <c r="I100" cm="1">
        <f t="array" ref="I100">[1]!LREN3.NEG</f>
        <v>21885</v>
      </c>
      <c r="J100" cm="1">
        <f t="array" ref="J100">[1]!LREN3.QTT</f>
        <v>7571300</v>
      </c>
      <c r="K100" cm="1">
        <f t="array" ref="K100">[1]!LREN3.VOL</f>
        <v>301979100</v>
      </c>
    </row>
    <row r="101" spans="1:11" x14ac:dyDescent="0.25">
      <c r="A101" t="s">
        <v>113</v>
      </c>
      <c r="B101" t="str" cm="1">
        <f t="array" ref="B101">[1]!LWSA3.DAT</f>
        <v>11/02/2021</v>
      </c>
      <c r="C101" cm="1">
        <f t="array" ref="C101">[1]!LWSA3.ULT</f>
        <v>29.29</v>
      </c>
      <c r="D101" cm="1">
        <f t="array" ref="D101">[1]!LWSA3.ABE</f>
        <v>28.06</v>
      </c>
      <c r="E101" cm="1">
        <f t="array" ref="E101">[1]!LWSA3.MAX</f>
        <v>29.93</v>
      </c>
      <c r="F101" cm="1">
        <f t="array" ref="F101">[1]!LWSA3.MIN</f>
        <v>26.47</v>
      </c>
      <c r="G101" cm="1">
        <f t="array" ref="G101">[1]!LWSA3.VAR</f>
        <v>6.0079623597538916</v>
      </c>
      <c r="H101" t="s">
        <v>203</v>
      </c>
      <c r="I101" cm="1">
        <f t="array" ref="I101">[1]!LWSA3.NEG</f>
        <v>51921</v>
      </c>
      <c r="J101" cm="1">
        <f t="array" ref="J101">[1]!LWSA3.QTT</f>
        <v>14976600</v>
      </c>
      <c r="K101" cm="1">
        <f t="array" ref="K101">[1]!LWSA3.VOL</f>
        <v>428133746</v>
      </c>
    </row>
    <row r="102" spans="1:11" x14ac:dyDescent="0.25">
      <c r="A102" t="s">
        <v>298</v>
      </c>
      <c r="B102" t="str" cm="1">
        <f t="array" ref="B102">[1]!MDIA3.DAT</f>
        <v>11/02/2021</v>
      </c>
      <c r="C102" cm="1">
        <f t="array" ref="C102">[1]!MDIA3.ULT</f>
        <v>31.28</v>
      </c>
      <c r="D102" cm="1">
        <f t="array" ref="D102">[1]!MDIA3.ABE</f>
        <v>30.97</v>
      </c>
      <c r="E102" cm="1">
        <f t="array" ref="E102">[1]!MDIA3.MAX</f>
        <v>31.5</v>
      </c>
      <c r="F102" cm="1">
        <f t="array" ref="F102">[1]!MDIA3.MIN</f>
        <v>30.93</v>
      </c>
      <c r="G102" cm="1">
        <f t="array" ref="G102">[1]!MDIA3.VAR</f>
        <v>1.0009686793671368</v>
      </c>
      <c r="H102" t="s">
        <v>299</v>
      </c>
      <c r="I102" cm="1">
        <f t="array" ref="I102">[1]!MDIA3.NEG</f>
        <v>3695</v>
      </c>
      <c r="J102" cm="1">
        <f t="array" ref="J102">[1]!MDIA3.QTT</f>
        <v>712200</v>
      </c>
      <c r="K102" cm="1">
        <f t="array" ref="K102">[1]!MDIA3.VOL</f>
        <v>22220478</v>
      </c>
    </row>
    <row r="103" spans="1:11" x14ac:dyDescent="0.25">
      <c r="A103" t="s">
        <v>300</v>
      </c>
      <c r="B103" t="str" cm="1">
        <f t="array" ref="B103">[1]!MDNE3.DAT</f>
        <v>11/02/2021</v>
      </c>
      <c r="C103" cm="1">
        <f t="array" ref="C103">[1]!MDNE3.ULT</f>
        <v>10.36</v>
      </c>
      <c r="D103" cm="1">
        <f t="array" ref="D103">[1]!MDNE3.ABE</f>
        <v>10.19</v>
      </c>
      <c r="E103" cm="1">
        <f t="array" ref="E103">[1]!MDNE3.MAX</f>
        <v>10.36</v>
      </c>
      <c r="F103" cm="1">
        <f t="array" ref="F103">[1]!MDNE3.MIN</f>
        <v>9.9499999999999993</v>
      </c>
      <c r="G103" cm="1">
        <f t="array" ref="G103">[1]!MDNE3.VAR</f>
        <v>2.2704837117472718</v>
      </c>
      <c r="H103" t="s">
        <v>301</v>
      </c>
      <c r="I103" cm="1">
        <f t="array" ref="I103">[1]!MDNE3.NEG</f>
        <v>1900</v>
      </c>
      <c r="J103" cm="1">
        <f t="array" ref="J103">[1]!MDNE3.QTT</f>
        <v>857300</v>
      </c>
      <c r="K103" cm="1">
        <f t="array" ref="K103">[1]!MDNE3.VOL</f>
        <v>8653662</v>
      </c>
    </row>
    <row r="104" spans="1:11" x14ac:dyDescent="0.25">
      <c r="A104" t="s">
        <v>302</v>
      </c>
      <c r="B104" t="str" cm="1">
        <f t="array" ref="B104">[1]!MELK3.DAT</f>
        <v>11/02/2021</v>
      </c>
      <c r="C104" cm="1">
        <f t="array" ref="C104">[1]!MELK3.ULT</f>
        <v>6.77</v>
      </c>
      <c r="D104" cm="1">
        <f t="array" ref="D104">[1]!MELK3.ABE</f>
        <v>6.72</v>
      </c>
      <c r="E104" cm="1">
        <f t="array" ref="E104">[1]!MELK3.MAX</f>
        <v>6.79</v>
      </c>
      <c r="F104" cm="1">
        <f t="array" ref="F104">[1]!MELK3.MIN</f>
        <v>6.63</v>
      </c>
      <c r="G104" cm="1">
        <f t="array" ref="G104">[1]!MELK3.VAR</f>
        <v>0.7440476190476164</v>
      </c>
      <c r="H104" t="s">
        <v>303</v>
      </c>
      <c r="I104" cm="1">
        <f t="array" ref="I104">[1]!MELK3.NEG</f>
        <v>2571</v>
      </c>
      <c r="J104" cm="1">
        <f t="array" ref="J104">[1]!MELK3.QTT</f>
        <v>463100</v>
      </c>
      <c r="K104" cm="1">
        <f t="array" ref="K104">[1]!MELK3.VOL</f>
        <v>3118560</v>
      </c>
    </row>
    <row r="105" spans="1:11" x14ac:dyDescent="0.25">
      <c r="A105" t="s">
        <v>114</v>
      </c>
      <c r="B105" t="str" cm="1">
        <f t="array" ref="B105">[1]!MGLU3.DAT</f>
        <v>11/02/2021</v>
      </c>
      <c r="C105" cm="1">
        <f t="array" ref="C105">[1]!MGLU3.ULT</f>
        <v>25.65</v>
      </c>
      <c r="D105" cm="1">
        <f t="array" ref="D105">[1]!MGLU3.ABE</f>
        <v>25.5</v>
      </c>
      <c r="E105" cm="1">
        <f t="array" ref="E105">[1]!MGLU3.MAX</f>
        <v>25.95</v>
      </c>
      <c r="F105" cm="1">
        <f t="array" ref="F105">[1]!MGLU3.MIN</f>
        <v>25.41</v>
      </c>
      <c r="G105" cm="1">
        <f t="array" ref="G105">[1]!MGLU3.VAR</f>
        <v>1.3833992094861576</v>
      </c>
      <c r="H105" t="s">
        <v>115</v>
      </c>
      <c r="I105" cm="1">
        <f t="array" ref="I105">[1]!MGLU3.NEG</f>
        <v>38460</v>
      </c>
      <c r="J105" cm="1">
        <f t="array" ref="J105">[1]!MGLU3.QTT</f>
        <v>20569900</v>
      </c>
      <c r="K105" cm="1">
        <f t="array" ref="K105">[1]!MGLU3.VOL</f>
        <v>528977498</v>
      </c>
    </row>
    <row r="106" spans="1:11" x14ac:dyDescent="0.25">
      <c r="A106" t="s">
        <v>304</v>
      </c>
      <c r="B106" t="str" cm="1">
        <f t="array" ref="B106">[1]!MILS3.DAT</f>
        <v>11/02/2021</v>
      </c>
      <c r="C106" cm="1">
        <f t="array" ref="C106">[1]!MILS3.ULT</f>
        <v>5.95</v>
      </c>
      <c r="D106" cm="1">
        <f t="array" ref="D106">[1]!MILS3.ABE</f>
        <v>5.95</v>
      </c>
      <c r="E106" cm="1">
        <f t="array" ref="E106">[1]!MILS3.MAX</f>
        <v>6.12</v>
      </c>
      <c r="F106" cm="1">
        <f t="array" ref="F106">[1]!MILS3.MIN</f>
        <v>5.91</v>
      </c>
      <c r="G106" cm="1">
        <f t="array" ref="G106">[1]!MILS3.VAR</f>
        <v>0.16835016835016475</v>
      </c>
      <c r="H106" t="s">
        <v>305</v>
      </c>
      <c r="I106" cm="1">
        <f t="array" ref="I106">[1]!MILS3.NEG</f>
        <v>1746</v>
      </c>
      <c r="J106" cm="1">
        <f t="array" ref="J106">[1]!MILS3.QTT</f>
        <v>501800</v>
      </c>
      <c r="K106" cm="1">
        <f t="array" ref="K106">[1]!MILS3.VOL</f>
        <v>3003501</v>
      </c>
    </row>
    <row r="107" spans="1:11" x14ac:dyDescent="0.25">
      <c r="A107" t="s">
        <v>116</v>
      </c>
      <c r="B107" t="str" cm="1">
        <f t="array" ref="B107">[1]!MOVI3.DAT</f>
        <v>11/02/2021</v>
      </c>
      <c r="C107" cm="1">
        <f t="array" ref="C107">[1]!MOVI3.ULT</f>
        <v>18.87</v>
      </c>
      <c r="D107" cm="1">
        <f t="array" ref="D107">[1]!MOVI3.ABE</f>
        <v>19.09</v>
      </c>
      <c r="E107" cm="1">
        <f t="array" ref="E107">[1]!MOVI3.MAX</f>
        <v>19.2</v>
      </c>
      <c r="F107" cm="1">
        <f t="array" ref="F107">[1]!MOVI3.MIN</f>
        <v>18.809999999999999</v>
      </c>
      <c r="G107" cm="1">
        <f t="array" ref="G107">[1]!MOVI3.VAR</f>
        <v>-0.5795574288724944</v>
      </c>
      <c r="H107" t="s">
        <v>117</v>
      </c>
      <c r="I107" cm="1">
        <f t="array" ref="I107">[1]!MOVI3.NEG</f>
        <v>4489</v>
      </c>
      <c r="J107" cm="1">
        <f t="array" ref="J107">[1]!MOVI3.QTT</f>
        <v>1546900</v>
      </c>
      <c r="K107" cm="1">
        <f t="array" ref="K107">[1]!MOVI3.VOL</f>
        <v>29313361</v>
      </c>
    </row>
    <row r="108" spans="1:11" x14ac:dyDescent="0.25">
      <c r="A108" t="s">
        <v>118</v>
      </c>
      <c r="B108" t="str" cm="1">
        <f t="array" ref="B108">[1]!MRFG3.DAT</f>
        <v>11/02/2021</v>
      </c>
      <c r="C108" cm="1">
        <f t="array" ref="C108">[1]!MRFG3.ULT</f>
        <v>14.67</v>
      </c>
      <c r="D108" cm="1">
        <f t="array" ref="D108">[1]!MRFG3.ABE</f>
        <v>14.48</v>
      </c>
      <c r="E108" cm="1">
        <f t="array" ref="E108">[1]!MRFG3.MAX</f>
        <v>14.72</v>
      </c>
      <c r="F108" cm="1">
        <f t="array" ref="F108">[1]!MRFG3.MIN</f>
        <v>14.41</v>
      </c>
      <c r="G108" cm="1">
        <f t="array" ref="G108">[1]!MRFG3.VAR</f>
        <v>2.0876826722338255</v>
      </c>
      <c r="H108" t="s">
        <v>119</v>
      </c>
      <c r="I108" cm="1">
        <f t="array" ref="I108">[1]!MRFG3.NEG</f>
        <v>18810</v>
      </c>
      <c r="J108" cm="1">
        <f t="array" ref="J108">[1]!MRFG3.QTT</f>
        <v>12310600</v>
      </c>
      <c r="K108" cm="1">
        <f t="array" ref="K108">[1]!MRFG3.VOL</f>
        <v>179244666</v>
      </c>
    </row>
    <row r="109" spans="1:11" x14ac:dyDescent="0.25">
      <c r="A109" t="s">
        <v>120</v>
      </c>
      <c r="B109" t="str" cm="1">
        <f t="array" ref="B109">[1]!MRVE3.DAT</f>
        <v>11/02/2021</v>
      </c>
      <c r="C109" cm="1">
        <f t="array" ref="C109">[1]!MRVE3.ULT</f>
        <v>19.510000000000002</v>
      </c>
      <c r="D109" cm="1">
        <f t="array" ref="D109">[1]!MRVE3.ABE</f>
        <v>19.190000000000001</v>
      </c>
      <c r="E109" cm="1">
        <f t="array" ref="E109">[1]!MRVE3.MAX</f>
        <v>19.62</v>
      </c>
      <c r="F109" cm="1">
        <f t="array" ref="F109">[1]!MRVE3.MIN</f>
        <v>18.96</v>
      </c>
      <c r="G109" cm="1">
        <f t="array" ref="G109">[1]!MRVE3.VAR</f>
        <v>2.3072889355007931</v>
      </c>
      <c r="H109" t="s">
        <v>204</v>
      </c>
      <c r="I109" cm="1">
        <f t="array" ref="I109">[1]!MRVE3.NEG</f>
        <v>13096</v>
      </c>
      <c r="J109" cm="1">
        <f t="array" ref="J109">[1]!MRVE3.QTT</f>
        <v>4858200</v>
      </c>
      <c r="K109" cm="1">
        <f t="array" ref="K109">[1]!MRVE3.VOL</f>
        <v>94042845</v>
      </c>
    </row>
    <row r="110" spans="1:11" x14ac:dyDescent="0.25">
      <c r="A110" t="s">
        <v>306</v>
      </c>
      <c r="B110" t="str" cm="1">
        <f t="array" ref="B110">[1]!MTRE3.DAT</f>
        <v>11/02/2021</v>
      </c>
      <c r="C110" cm="1">
        <f t="array" ref="C110">[1]!MTRE3.ULT</f>
        <v>14.64</v>
      </c>
      <c r="D110" cm="1">
        <f t="array" ref="D110">[1]!MTRE3.ABE</f>
        <v>14.67</v>
      </c>
      <c r="E110" cm="1">
        <f t="array" ref="E110">[1]!MTRE3.MAX</f>
        <v>14.95</v>
      </c>
      <c r="F110" cm="1">
        <f t="array" ref="F110">[1]!MTRE3.MIN</f>
        <v>14.5</v>
      </c>
      <c r="G110" cm="1">
        <f t="array" ref="G110">[1]!MTRE3.VAR</f>
        <v>-6.8259385665527555E-2</v>
      </c>
      <c r="H110" t="s">
        <v>307</v>
      </c>
      <c r="I110" cm="1">
        <f t="array" ref="I110">[1]!MTRE3.NEG</f>
        <v>1340</v>
      </c>
      <c r="J110" cm="1">
        <f t="array" ref="J110">[1]!MTRE3.QTT</f>
        <v>242400</v>
      </c>
      <c r="K110" cm="1">
        <f t="array" ref="K110">[1]!MTRE3.VOL</f>
        <v>3572440</v>
      </c>
    </row>
    <row r="111" spans="1:11" x14ac:dyDescent="0.25">
      <c r="A111" t="s">
        <v>121</v>
      </c>
      <c r="B111" t="str" cm="1">
        <f t="array" ref="B111">[1]!MULT3.DAT</f>
        <v>11/02/2021</v>
      </c>
      <c r="C111" cm="1">
        <f t="array" ref="C111">[1]!MULT3.ULT</f>
        <v>21.35</v>
      </c>
      <c r="D111" cm="1">
        <f t="array" ref="D111">[1]!MULT3.ABE</f>
        <v>21.36</v>
      </c>
      <c r="E111" cm="1">
        <f t="array" ref="E111">[1]!MULT3.MAX</f>
        <v>21.72</v>
      </c>
      <c r="F111" cm="1">
        <f t="array" ref="F111">[1]!MULT3.MIN</f>
        <v>21.16</v>
      </c>
      <c r="G111" cm="1">
        <f t="array" ref="G111">[1]!MULT3.VAR</f>
        <v>0.47058823529412436</v>
      </c>
      <c r="H111" t="s">
        <v>122</v>
      </c>
      <c r="I111" cm="1">
        <f t="array" ref="I111">[1]!MULT3.NEG</f>
        <v>25116</v>
      </c>
      <c r="J111" cm="1">
        <f t="array" ref="J111">[1]!MULT3.QTT</f>
        <v>6531200</v>
      </c>
      <c r="K111" cm="1">
        <f t="array" ref="K111">[1]!MULT3.VOL</f>
        <v>139799161</v>
      </c>
    </row>
    <row r="112" spans="1:11" x14ac:dyDescent="0.25">
      <c r="A112" t="s">
        <v>308</v>
      </c>
      <c r="B112" t="str" cm="1">
        <f t="array" ref="B112">[1]!MYPK3.DAT</f>
        <v>11/02/2021</v>
      </c>
      <c r="C112" cm="1">
        <f t="array" ref="C112">[1]!MYPK3.ULT</f>
        <v>13.98</v>
      </c>
      <c r="D112" cm="1">
        <f t="array" ref="D112">[1]!MYPK3.ABE</f>
        <v>14.09</v>
      </c>
      <c r="E112" cm="1">
        <f t="array" ref="E112">[1]!MYPK3.MAX</f>
        <v>14.32</v>
      </c>
      <c r="F112" cm="1">
        <f t="array" ref="F112">[1]!MYPK3.MIN</f>
        <v>13.91</v>
      </c>
      <c r="G112" cm="1">
        <f t="array" ref="G112">[1]!MYPK3.VAR</f>
        <v>0.14326647564469608</v>
      </c>
      <c r="H112" t="s">
        <v>309</v>
      </c>
      <c r="I112" cm="1">
        <f t="array" ref="I112">[1]!MYPK3.NEG</f>
        <v>6134</v>
      </c>
      <c r="J112" cm="1">
        <f t="array" ref="J112">[1]!MYPK3.QTT</f>
        <v>1123200</v>
      </c>
      <c r="K112" cm="1">
        <f t="array" ref="K112">[1]!MYPK3.VOL</f>
        <v>15823690</v>
      </c>
    </row>
    <row r="113" spans="1:11" x14ac:dyDescent="0.25">
      <c r="A113" t="s">
        <v>123</v>
      </c>
      <c r="B113" t="str" cm="1">
        <f t="array" ref="B113">[1]!NEOE3.DAT</f>
        <v>11/02/2021</v>
      </c>
      <c r="C113" cm="1">
        <f t="array" ref="C113">[1]!NEOE3.ULT</f>
        <v>18.850000000000001</v>
      </c>
      <c r="D113" cm="1">
        <f t="array" ref="D113">[1]!NEOE3.ABE</f>
        <v>19.32</v>
      </c>
      <c r="E113" cm="1">
        <f t="array" ref="E113">[1]!NEOE3.MAX</f>
        <v>19.38</v>
      </c>
      <c r="F113" cm="1">
        <f t="array" ref="F113">[1]!NEOE3.MIN</f>
        <v>18.600000000000001</v>
      </c>
      <c r="G113" cm="1">
        <f t="array" ref="G113">[1]!NEOE3.VAR</f>
        <v>-1.7205422314911278</v>
      </c>
      <c r="H113" t="s">
        <v>196</v>
      </c>
      <c r="I113" cm="1">
        <f t="array" ref="I113">[1]!NEOE3.NEG</f>
        <v>7506</v>
      </c>
      <c r="J113" cm="1">
        <f t="array" ref="J113">[1]!NEOE3.QTT</f>
        <v>3429600</v>
      </c>
      <c r="K113" cm="1">
        <f t="array" ref="K113">[1]!NEOE3.VOL</f>
        <v>64647604</v>
      </c>
    </row>
    <row r="114" spans="1:11" x14ac:dyDescent="0.25">
      <c r="A114" t="s">
        <v>124</v>
      </c>
      <c r="B114" t="str" cm="1">
        <f t="array" ref="B114">[1]!NGRD3.DAT</f>
        <v>11/02/2021</v>
      </c>
      <c r="C114" cm="1">
        <f t="array" ref="C114">[1]!NGRD3.ULT</f>
        <v>8.4600000000000009</v>
      </c>
      <c r="D114" cm="1">
        <f t="array" ref="D114">[1]!NGRD3.ABE</f>
        <v>8.8000000000000007</v>
      </c>
      <c r="E114" cm="1">
        <f t="array" ref="E114">[1]!NGRD3.MAX</f>
        <v>8.9</v>
      </c>
      <c r="F114" cm="1">
        <f t="array" ref="F114">[1]!NGRD3.MIN</f>
        <v>8.2799999999999994</v>
      </c>
      <c r="G114" cm="1">
        <f t="array" ref="G114">[1]!NGRD3.VAR</f>
        <v>-2.1965317919075087</v>
      </c>
      <c r="H114" t="s">
        <v>125</v>
      </c>
      <c r="I114" cm="1">
        <f t="array" ref="I114">[1]!NGRD3.NEG</f>
        <v>16029</v>
      </c>
      <c r="J114" cm="1">
        <f t="array" ref="J114">[1]!NGRD3.QTT</f>
        <v>9947100</v>
      </c>
      <c r="K114" cm="1">
        <f t="array" ref="K114">[1]!NGRD3.VOL</f>
        <v>84807178</v>
      </c>
    </row>
    <row r="115" spans="1:11" x14ac:dyDescent="0.25">
      <c r="A115" t="s">
        <v>126</v>
      </c>
      <c r="B115" t="str" cm="1">
        <f t="array" ref="B115">[1]!NTCO3.DAT</f>
        <v>11/02/2021</v>
      </c>
      <c r="C115" cm="1">
        <f t="array" ref="C115">[1]!NTCO3.ULT</f>
        <v>53.76</v>
      </c>
      <c r="D115" cm="1">
        <f t="array" ref="D115">[1]!NTCO3.ABE</f>
        <v>50.94</v>
      </c>
      <c r="E115" cm="1">
        <f t="array" ref="E115">[1]!NTCO3.MAX</f>
        <v>54.14</v>
      </c>
      <c r="F115" cm="1">
        <f t="array" ref="F115">[1]!NTCO3.MIN</f>
        <v>50.82</v>
      </c>
      <c r="G115" cm="1">
        <f t="array" ref="G115">[1]!NTCO3.VAR</f>
        <v>5.993690851735014</v>
      </c>
      <c r="H115" t="s">
        <v>127</v>
      </c>
      <c r="I115" cm="1">
        <f t="array" ref="I115">[1]!NTCO3.NEG</f>
        <v>38565</v>
      </c>
      <c r="J115" cm="1">
        <f t="array" ref="J115">[1]!NTCO3.QTT</f>
        <v>14071600</v>
      </c>
      <c r="K115" cm="1">
        <f t="array" ref="K115">[1]!NTCO3.VOL</f>
        <v>745152429</v>
      </c>
    </row>
    <row r="116" spans="1:11" x14ac:dyDescent="0.25">
      <c r="A116" t="s">
        <v>310</v>
      </c>
      <c r="B116" t="str" cm="1">
        <f t="array" ref="B116">[1]!ODPV3.DAT</f>
        <v>11/02/2021</v>
      </c>
      <c r="C116" cm="1">
        <f t="array" ref="C116">[1]!ODPV3.ULT</f>
        <v>13.37</v>
      </c>
      <c r="D116" cm="1">
        <f t="array" ref="D116">[1]!ODPV3.ABE</f>
        <v>13.6</v>
      </c>
      <c r="E116" cm="1">
        <f t="array" ref="E116">[1]!ODPV3.MAX</f>
        <v>13.67</v>
      </c>
      <c r="F116" cm="1">
        <f t="array" ref="F116">[1]!ODPV3.MIN</f>
        <v>13.36</v>
      </c>
      <c r="G116" cm="1">
        <f t="array" ref="G116">[1]!ODPV3.VAR</f>
        <v>-1.618837380426789</v>
      </c>
      <c r="H116" t="s">
        <v>311</v>
      </c>
      <c r="I116" cm="1">
        <f t="array" ref="I116">[1]!ODPV3.NEG</f>
        <v>6747</v>
      </c>
      <c r="J116" cm="1">
        <f t="array" ref="J116">[1]!ODPV3.QTT</f>
        <v>1199500</v>
      </c>
      <c r="K116" cm="1">
        <f t="array" ref="K116">[1]!ODPV3.VOL</f>
        <v>16155005</v>
      </c>
    </row>
    <row r="117" spans="1:11" x14ac:dyDescent="0.25">
      <c r="A117" t="s">
        <v>128</v>
      </c>
      <c r="B117" t="str" cm="1">
        <f t="array" ref="B117">[1]!OIBR3.DAT</f>
        <v>11/02/2021</v>
      </c>
      <c r="C117" cm="1">
        <f t="array" ref="C117">[1]!OIBR3.ULT</f>
        <v>2.0299999999999998</v>
      </c>
      <c r="D117" cm="1">
        <f t="array" ref="D117">[1]!OIBR3.ABE</f>
        <v>2.0499999999999998</v>
      </c>
      <c r="E117" cm="1">
        <f t="array" ref="E117">[1]!OIBR3.MAX</f>
        <v>2.1</v>
      </c>
      <c r="F117" cm="1">
        <f t="array" ref="F117">[1]!OIBR3.MIN</f>
        <v>2.02</v>
      </c>
      <c r="G117" cm="1">
        <f t="array" ref="G117">[1]!OIBR3.VAR</f>
        <v>-0.49019607843138385</v>
      </c>
      <c r="H117" t="s">
        <v>129</v>
      </c>
      <c r="I117" cm="1">
        <f t="array" ref="I117">[1]!OIBR3.NEG</f>
        <v>24376</v>
      </c>
      <c r="J117" cm="1">
        <f t="array" ref="J117">[1]!OIBR3.QTT</f>
        <v>159967700</v>
      </c>
      <c r="K117" cm="1">
        <f t="array" ref="K117">[1]!OIBR3.VOL</f>
        <v>328847365</v>
      </c>
    </row>
    <row r="118" spans="1:11" x14ac:dyDescent="0.25">
      <c r="A118" t="s">
        <v>312</v>
      </c>
      <c r="B118" t="str" cm="1">
        <f t="array" ref="B118">[1]!OMGE3.DAT</f>
        <v>11/02/2021</v>
      </c>
      <c r="C118" cm="1">
        <f t="array" ref="C118">[1]!OMGE3.ULT</f>
        <v>42.85</v>
      </c>
      <c r="D118" cm="1">
        <f t="array" ref="D118">[1]!OMGE3.ABE</f>
        <v>42.26</v>
      </c>
      <c r="E118" cm="1">
        <f t="array" ref="E118">[1]!OMGE3.MAX</f>
        <v>42.96</v>
      </c>
      <c r="F118" cm="1">
        <f t="array" ref="F118">[1]!OMGE3.MIN</f>
        <v>41.81</v>
      </c>
      <c r="G118" cm="1">
        <f t="array" ref="G118">[1]!OMGE3.VAR</f>
        <v>1.8782691393247719</v>
      </c>
      <c r="H118" t="s">
        <v>313</v>
      </c>
      <c r="I118" cm="1">
        <f t="array" ref="I118">[1]!OMGE3.NEG</f>
        <v>2647</v>
      </c>
      <c r="J118" cm="1">
        <f t="array" ref="J118">[1]!OMGE3.QTT</f>
        <v>1501600</v>
      </c>
      <c r="K118" cm="1">
        <f t="array" ref="K118">[1]!OMGE3.VOL</f>
        <v>63420208</v>
      </c>
    </row>
    <row r="119" spans="1:11" x14ac:dyDescent="0.25">
      <c r="A119" t="s">
        <v>314</v>
      </c>
      <c r="B119" t="str" cm="1">
        <f t="array" ref="B119">[1]!PARD3.DAT</f>
        <v>11/02/2021</v>
      </c>
      <c r="C119" cm="1">
        <f t="array" ref="C119">[1]!PARD3.ULT</f>
        <v>21.3</v>
      </c>
      <c r="D119" cm="1">
        <f t="array" ref="D119">[1]!PARD3.ABE</f>
        <v>21.11</v>
      </c>
      <c r="E119" cm="1">
        <f t="array" ref="E119">[1]!PARD3.MAX</f>
        <v>21.6</v>
      </c>
      <c r="F119" cm="1">
        <f t="array" ref="F119">[1]!PARD3.MIN</f>
        <v>21.09</v>
      </c>
      <c r="G119" cm="1">
        <f t="array" ref="G119">[1]!PARD3.VAR</f>
        <v>0.80454330336015956</v>
      </c>
      <c r="H119" t="s">
        <v>315</v>
      </c>
      <c r="I119" cm="1">
        <f t="array" ref="I119">[1]!PARD3.NEG</f>
        <v>1090</v>
      </c>
      <c r="J119" cm="1">
        <f t="array" ref="J119">[1]!PARD3.QTT</f>
        <v>168200</v>
      </c>
      <c r="K119" cm="1">
        <f t="array" ref="K119">[1]!PARD3.VOL</f>
        <v>3587817</v>
      </c>
    </row>
    <row r="120" spans="1:11" x14ac:dyDescent="0.25">
      <c r="A120" t="s">
        <v>316</v>
      </c>
      <c r="B120" t="str" cm="1">
        <f t="array" ref="B120">[1]!PCAR3.DAT</f>
        <v>11/02/2021</v>
      </c>
      <c r="C120" cm="1">
        <f t="array" ref="C120">[1]!PCAR3.ULT</f>
        <v>87.53</v>
      </c>
      <c r="D120" cm="1">
        <f t="array" ref="D120">[1]!PCAR3.ABE</f>
        <v>87.27</v>
      </c>
      <c r="E120" cm="1">
        <f t="array" ref="E120">[1]!PCAR3.MAX</f>
        <v>88.56</v>
      </c>
      <c r="F120" cm="1">
        <f t="array" ref="F120">[1]!PCAR3.MIN</f>
        <v>86.87</v>
      </c>
      <c r="G120" cm="1">
        <f t="array" ref="G120">[1]!PCAR3.VAR</f>
        <v>0.33241632278771927</v>
      </c>
      <c r="H120" t="s">
        <v>317</v>
      </c>
      <c r="I120" cm="1">
        <f t="array" ref="I120">[1]!PCAR3.NEG</f>
        <v>6526</v>
      </c>
      <c r="J120" cm="1">
        <f t="array" ref="J120">[1]!PCAR3.QTT</f>
        <v>949200</v>
      </c>
      <c r="K120" cm="1">
        <f t="array" ref="K120">[1]!PCAR3.VOL</f>
        <v>83118558</v>
      </c>
    </row>
    <row r="121" spans="1:11" x14ac:dyDescent="0.25">
      <c r="A121" t="s">
        <v>130</v>
      </c>
      <c r="B121" t="str" cm="1">
        <f t="array" ref="B121">[1]!PETR4.DAT</f>
        <v>11/02/2021</v>
      </c>
      <c r="C121" cm="1">
        <f t="array" ref="C121">[1]!PETR4.ULT</f>
        <v>28.08</v>
      </c>
      <c r="D121" cm="1">
        <f t="array" ref="D121">[1]!PETR4.ABE</f>
        <v>28.14</v>
      </c>
      <c r="E121" cm="1">
        <f t="array" ref="E121">[1]!PETR4.MAX</f>
        <v>28.5</v>
      </c>
      <c r="F121" cm="1">
        <f t="array" ref="F121">[1]!PETR4.MIN</f>
        <v>27.87</v>
      </c>
      <c r="G121" cm="1">
        <f t="array" ref="G121">[1]!PETR4.VAR</f>
        <v>1.0071942446043078</v>
      </c>
      <c r="H121" t="s">
        <v>131</v>
      </c>
      <c r="I121" cm="1">
        <f t="array" ref="I121">[1]!PETR4.NEG</f>
        <v>66026</v>
      </c>
      <c r="J121" cm="1">
        <f t="array" ref="J121">[1]!PETR4.QTT</f>
        <v>61158600</v>
      </c>
      <c r="K121" cm="1">
        <f t="array" ref="K121">[1]!PETR4.VOL</f>
        <v>1726755916</v>
      </c>
    </row>
    <row r="122" spans="1:11" x14ac:dyDescent="0.25">
      <c r="A122" t="s">
        <v>132</v>
      </c>
      <c r="B122" t="str" cm="1">
        <f t="array" ref="B122">[1]!PETZ3.DAT</f>
        <v>11/02/2021</v>
      </c>
      <c r="C122" cm="1">
        <f t="array" ref="C122">[1]!PETZ3.ULT</f>
        <v>22.24</v>
      </c>
      <c r="D122" cm="1">
        <f t="array" ref="D122">[1]!PETZ3.ABE</f>
        <v>22.45</v>
      </c>
      <c r="E122" cm="1">
        <f t="array" ref="E122">[1]!PETZ3.MAX</f>
        <v>22.6</v>
      </c>
      <c r="F122" cm="1">
        <f t="array" ref="F122">[1]!PETZ3.MIN</f>
        <v>22.08</v>
      </c>
      <c r="G122" cm="1">
        <f t="array" ref="G122">[1]!PETZ3.VAR</f>
        <v>-0.53667262969589002</v>
      </c>
      <c r="H122" t="s">
        <v>133</v>
      </c>
      <c r="I122" cm="1">
        <f t="array" ref="I122">[1]!PETZ3.NEG</f>
        <v>8253</v>
      </c>
      <c r="J122" cm="1">
        <f t="array" ref="J122">[1]!PETZ3.QTT</f>
        <v>1593500</v>
      </c>
      <c r="K122" cm="1">
        <f t="array" ref="K122">[1]!PETZ3.VOL</f>
        <v>35480267</v>
      </c>
    </row>
    <row r="123" spans="1:11" x14ac:dyDescent="0.25">
      <c r="A123" t="s">
        <v>318</v>
      </c>
      <c r="B123" t="str" cm="1">
        <f t="array" ref="B123">[1]!PFRM3.DAT</f>
        <v>11/02/2021</v>
      </c>
      <c r="C123" cm="1">
        <f t="array" ref="C123">[1]!PFRM3.ULT</f>
        <v>6.18</v>
      </c>
      <c r="D123" cm="1">
        <f t="array" ref="D123">[1]!PFRM3.ABE</f>
        <v>6</v>
      </c>
      <c r="E123" cm="1">
        <f t="array" ref="E123">[1]!PFRM3.MAX</f>
        <v>6.25</v>
      </c>
      <c r="F123" cm="1">
        <f t="array" ref="F123">[1]!PFRM3.MIN</f>
        <v>5.91</v>
      </c>
      <c r="G123" cm="1">
        <f t="array" ref="G123">[1]!PFRM3.VAR</f>
        <v>3.1719532554257013</v>
      </c>
      <c r="H123" t="s">
        <v>319</v>
      </c>
      <c r="I123" cm="1">
        <f t="array" ref="I123">[1]!PFRM3.NEG</f>
        <v>1137</v>
      </c>
      <c r="J123" cm="1">
        <f t="array" ref="J123">[1]!PFRM3.QTT</f>
        <v>809800</v>
      </c>
      <c r="K123" cm="1">
        <f t="array" ref="K123">[1]!PFRM3.VOL</f>
        <v>4916216</v>
      </c>
    </row>
    <row r="124" spans="1:11" x14ac:dyDescent="0.25">
      <c r="A124" t="s">
        <v>134</v>
      </c>
      <c r="B124" t="str" cm="1">
        <f t="array" ref="B124">[1]!PGMN3.DAT</f>
        <v>11/02/2021</v>
      </c>
      <c r="C124" cm="1">
        <f t="array" ref="C124">[1]!PGMN3.ULT</f>
        <v>10.3</v>
      </c>
      <c r="D124" cm="1">
        <f t="array" ref="D124">[1]!PGMN3.ABE</f>
        <v>9.99</v>
      </c>
      <c r="E124" cm="1">
        <f t="array" ref="E124">[1]!PGMN3.MAX</f>
        <v>10.48</v>
      </c>
      <c r="F124" cm="1">
        <f t="array" ref="F124">[1]!PGMN3.MIN</f>
        <v>9.99</v>
      </c>
      <c r="G124" cm="1">
        <f t="array" ref="G124">[1]!PGMN3.VAR</f>
        <v>2.7944111776447222</v>
      </c>
      <c r="H124" t="s">
        <v>135</v>
      </c>
      <c r="I124" cm="1">
        <f t="array" ref="I124">[1]!PGMN3.NEG</f>
        <v>3763</v>
      </c>
      <c r="J124" cm="1">
        <f t="array" ref="J124">[1]!PGMN3.QTT</f>
        <v>943400</v>
      </c>
      <c r="K124" cm="1">
        <f t="array" ref="K124">[1]!PGMN3.VOL</f>
        <v>9640551</v>
      </c>
    </row>
    <row r="125" spans="1:11" x14ac:dyDescent="0.25">
      <c r="A125" t="s">
        <v>320</v>
      </c>
      <c r="B125" t="str" cm="1">
        <f t="array" ref="B125">[1]!PLPL3.DAT</f>
        <v>11/02/2021</v>
      </c>
      <c r="C125" cm="1">
        <f t="array" ref="C125">[1]!PLPL3.ULT</f>
        <v>6.36</v>
      </c>
      <c r="D125" cm="1">
        <f t="array" ref="D125">[1]!PLPL3.ABE</f>
        <v>6.38</v>
      </c>
      <c r="E125" cm="1">
        <f t="array" ref="E125">[1]!PLPL3.MAX</f>
        <v>6.45</v>
      </c>
      <c r="F125" cm="1">
        <f t="array" ref="F125">[1]!PLPL3.MIN</f>
        <v>6.36</v>
      </c>
      <c r="G125" cm="1">
        <f t="array" ref="G125">[1]!PLPL3.VAR</f>
        <v>-0.31347962382444472</v>
      </c>
      <c r="H125" t="s">
        <v>321</v>
      </c>
      <c r="I125" cm="1">
        <f t="array" ref="I125">[1]!PLPL3.NEG</f>
        <v>324</v>
      </c>
      <c r="J125" cm="1">
        <f t="array" ref="J125">[1]!PLPL3.QTT</f>
        <v>132000</v>
      </c>
      <c r="K125" cm="1">
        <f t="array" ref="K125">[1]!PLPL3.VOL</f>
        <v>843593</v>
      </c>
    </row>
    <row r="126" spans="1:11" x14ac:dyDescent="0.25">
      <c r="A126" t="s">
        <v>322</v>
      </c>
      <c r="B126" t="str" cm="1">
        <f t="array" ref="B126">[1]!PNVL3.DAT</f>
        <v>11/02/2021</v>
      </c>
      <c r="C126" cm="1">
        <f t="array" ref="C126">[1]!PNVL3.ULT</f>
        <v>20.74</v>
      </c>
      <c r="D126" cm="1">
        <f t="array" ref="D126">[1]!PNVL3.ABE</f>
        <v>20.8</v>
      </c>
      <c r="E126" cm="1">
        <f t="array" ref="E126">[1]!PNVL3.MAX</f>
        <v>20.94</v>
      </c>
      <c r="F126" cm="1">
        <f t="array" ref="F126">[1]!PNVL3.MIN</f>
        <v>20.55</v>
      </c>
      <c r="G126" cm="1">
        <f t="array" ref="G126">[1]!PNVL3.VAR</f>
        <v>0.72850898494414074</v>
      </c>
      <c r="H126" t="s">
        <v>323</v>
      </c>
      <c r="I126" cm="1">
        <f t="array" ref="I126">[1]!PNVL3.NEG</f>
        <v>4015</v>
      </c>
      <c r="J126" cm="1">
        <f t="array" ref="J126">[1]!PNVL3.QTT</f>
        <v>744700</v>
      </c>
      <c r="K126" cm="1">
        <f t="array" ref="K126">[1]!PNVL3.VOL</f>
        <v>15466066</v>
      </c>
    </row>
    <row r="127" spans="1:11" x14ac:dyDescent="0.25">
      <c r="A127" t="s">
        <v>324</v>
      </c>
      <c r="B127" t="str" cm="1">
        <f t="array" ref="B127">[1]!POMO4.DAT</f>
        <v>11/02/2021</v>
      </c>
      <c r="C127" cm="1">
        <f t="array" ref="C127">[1]!POMO4.ULT</f>
        <v>2.74</v>
      </c>
      <c r="D127" cm="1">
        <f t="array" ref="D127">[1]!POMO4.ABE</f>
        <v>2.78</v>
      </c>
      <c r="E127" cm="1">
        <f t="array" ref="E127">[1]!POMO4.MAX</f>
        <v>2.81</v>
      </c>
      <c r="F127" cm="1">
        <f t="array" ref="F127">[1]!POMO4.MIN</f>
        <v>2.72</v>
      </c>
      <c r="G127" cm="1">
        <f t="array" ref="G127">[1]!POMO4.VAR</f>
        <v>-0.72463768115940486</v>
      </c>
      <c r="H127" t="s">
        <v>325</v>
      </c>
      <c r="I127" cm="1">
        <f t="array" ref="I127">[1]!POMO4.NEG</f>
        <v>6207</v>
      </c>
      <c r="J127" cm="1">
        <f t="array" ref="J127">[1]!POMO4.QTT</f>
        <v>6805100</v>
      </c>
      <c r="K127" cm="1">
        <f t="array" ref="K127">[1]!POMO4.VOL</f>
        <v>18810560</v>
      </c>
    </row>
    <row r="128" spans="1:11" x14ac:dyDescent="0.25">
      <c r="A128" t="s">
        <v>136</v>
      </c>
      <c r="B128" t="str" cm="1">
        <f t="array" ref="B128">[1]!POSI3.DAT</f>
        <v>11/02/2021</v>
      </c>
      <c r="C128" cm="1">
        <f t="array" ref="C128">[1]!POSI3.ULT</f>
        <v>4.76</v>
      </c>
      <c r="D128" cm="1">
        <f t="array" ref="D128">[1]!POSI3.ABE</f>
        <v>4.8</v>
      </c>
      <c r="E128" cm="1">
        <f t="array" ref="E128">[1]!POSI3.MAX</f>
        <v>4.9400000000000004</v>
      </c>
      <c r="F128" cm="1">
        <f t="array" ref="F128">[1]!POSI3.MIN</f>
        <v>4.7300000000000004</v>
      </c>
      <c r="G128" cm="1">
        <f t="array" ref="G128">[1]!POSI3.VAR</f>
        <v>0</v>
      </c>
      <c r="H128" t="s">
        <v>137</v>
      </c>
      <c r="I128" cm="1">
        <f t="array" ref="I128">[1]!POSI3.NEG</f>
        <v>2276</v>
      </c>
      <c r="J128" cm="1">
        <f t="array" ref="J128">[1]!POSI3.QTT</f>
        <v>768700</v>
      </c>
      <c r="K128" cm="1">
        <f t="array" ref="K128">[1]!POSI3.VOL</f>
        <v>3701234</v>
      </c>
    </row>
    <row r="129" spans="1:11" x14ac:dyDescent="0.25">
      <c r="A129" t="s">
        <v>138</v>
      </c>
      <c r="B129" t="str" cm="1">
        <f t="array" ref="B129">[1]!PRIO3.DAT</f>
        <v>11/02/2021</v>
      </c>
      <c r="C129" cm="1">
        <f t="array" ref="C129">[1]!PRIO3.ULT</f>
        <v>77.33</v>
      </c>
      <c r="D129" cm="1">
        <f t="array" ref="D129">[1]!PRIO3.ABE</f>
        <v>79.91</v>
      </c>
      <c r="E129" cm="1">
        <f t="array" ref="E129">[1]!PRIO3.MAX</f>
        <v>80.099999999999994</v>
      </c>
      <c r="F129" cm="1">
        <f t="array" ref="F129">[1]!PRIO3.MIN</f>
        <v>76.5</v>
      </c>
      <c r="G129" cm="1">
        <f t="array" ref="G129">[1]!PRIO3.VAR</f>
        <v>-2.6438373410550273</v>
      </c>
      <c r="H129" t="s">
        <v>139</v>
      </c>
      <c r="I129" cm="1">
        <f t="array" ref="I129">[1]!PRIO3.NEG</f>
        <v>19381</v>
      </c>
      <c r="J129" cm="1">
        <f t="array" ref="J129">[1]!PRIO3.QTT</f>
        <v>4453400</v>
      </c>
      <c r="K129" cm="1">
        <f t="array" ref="K129">[1]!PRIO3.VOL</f>
        <v>346264795</v>
      </c>
    </row>
    <row r="130" spans="1:11" x14ac:dyDescent="0.25">
      <c r="A130" t="s">
        <v>326</v>
      </c>
      <c r="B130" t="str" cm="1">
        <f t="array" ref="B130">[1]!PRNR3.DAT</f>
        <v>11/02/2021</v>
      </c>
      <c r="C130" cm="1">
        <f t="array" ref="C130">[1]!PRNR3.ULT</f>
        <v>8</v>
      </c>
      <c r="D130" cm="1">
        <f t="array" ref="D130">[1]!PRNR3.ABE</f>
        <v>8.23</v>
      </c>
      <c r="E130" cm="1">
        <f t="array" ref="E130">[1]!PRNR3.MAX</f>
        <v>8.23</v>
      </c>
      <c r="F130" cm="1">
        <f t="array" ref="F130">[1]!PRNR3.MIN</f>
        <v>8</v>
      </c>
      <c r="G130" cm="1">
        <f t="array" ref="G130">[1]!PRNR3.VAR</f>
        <v>-0.62111801242236897</v>
      </c>
      <c r="H130" t="s">
        <v>327</v>
      </c>
      <c r="I130" cm="1">
        <f t="array" ref="I130">[1]!PRNR3.NEG</f>
        <v>510</v>
      </c>
      <c r="J130" cm="1">
        <f t="array" ref="J130">[1]!PRNR3.QTT</f>
        <v>95800</v>
      </c>
      <c r="K130" cm="1">
        <f t="array" ref="K130">[1]!PRNR3.VOL</f>
        <v>772286</v>
      </c>
    </row>
    <row r="131" spans="1:11" x14ac:dyDescent="0.25">
      <c r="A131" t="s">
        <v>328</v>
      </c>
      <c r="B131" t="str" cm="1">
        <f t="array" ref="B131">[1]!PSSA3.DAT</f>
        <v>11/02/2021</v>
      </c>
      <c r="C131" cm="1">
        <f t="array" ref="C131">[1]!PSSA3.ULT</f>
        <v>48.64</v>
      </c>
      <c r="D131" cm="1">
        <f t="array" ref="D131">[1]!PSSA3.ABE</f>
        <v>49.2</v>
      </c>
      <c r="E131" cm="1">
        <f t="array" ref="E131">[1]!PSSA3.MAX</f>
        <v>49.7</v>
      </c>
      <c r="F131" cm="1">
        <f t="array" ref="F131">[1]!PSSA3.MIN</f>
        <v>47.94</v>
      </c>
      <c r="G131" cm="1">
        <f t="array" ref="G131">[1]!PSSA3.VAR</f>
        <v>-1.0376398779247162</v>
      </c>
      <c r="H131" t="s">
        <v>329</v>
      </c>
      <c r="I131" cm="1">
        <f t="array" ref="I131">[1]!PSSA3.NEG</f>
        <v>5610</v>
      </c>
      <c r="J131" cm="1">
        <f t="array" ref="J131">[1]!PSSA3.QTT</f>
        <v>1729100</v>
      </c>
      <c r="K131" cm="1">
        <f t="array" ref="K131">[1]!PSSA3.VOL</f>
        <v>83627961</v>
      </c>
    </row>
    <row r="132" spans="1:11" x14ac:dyDescent="0.25">
      <c r="A132" t="s">
        <v>140</v>
      </c>
      <c r="B132" t="str" cm="1">
        <f t="array" ref="B132">[1]!PTBL3.DAT</f>
        <v>11/02/2021</v>
      </c>
      <c r="C132" cm="1">
        <f t="array" ref="C132">[1]!PTBL3.ULT</f>
        <v>9.24</v>
      </c>
      <c r="D132" cm="1">
        <f t="array" ref="D132">[1]!PTBL3.ABE</f>
        <v>9.4700000000000006</v>
      </c>
      <c r="E132" cm="1">
        <f t="array" ref="E132">[1]!PTBL3.MAX</f>
        <v>9.7200000000000006</v>
      </c>
      <c r="F132" cm="1">
        <f t="array" ref="F132">[1]!PTBL3.MIN</f>
        <v>9.09</v>
      </c>
      <c r="G132" cm="1">
        <f t="array" ref="G132">[1]!PTBL3.VAR</f>
        <v>-2.4287222808870159</v>
      </c>
      <c r="H132" t="s">
        <v>197</v>
      </c>
      <c r="I132" cm="1">
        <f t="array" ref="I132">[1]!PTBL3.NEG</f>
        <v>6571</v>
      </c>
      <c r="J132" cm="1">
        <f t="array" ref="J132">[1]!PTBL3.QTT</f>
        <v>5107700</v>
      </c>
      <c r="K132" cm="1">
        <f t="array" ref="K132">[1]!PTBL3.VOL</f>
        <v>47664711</v>
      </c>
    </row>
    <row r="133" spans="1:11" x14ac:dyDescent="0.25">
      <c r="A133" t="s">
        <v>141</v>
      </c>
      <c r="B133" t="str" cm="1">
        <f t="array" ref="B133">[1]!QUAL3.DAT</f>
        <v>11/02/2021</v>
      </c>
      <c r="C133" cm="1">
        <f t="array" ref="C133">[1]!QUAL3.ULT</f>
        <v>32.369999999999997</v>
      </c>
      <c r="D133" cm="1">
        <f t="array" ref="D133">[1]!QUAL3.ABE</f>
        <v>32.130000000000003</v>
      </c>
      <c r="E133" cm="1">
        <f t="array" ref="E133">[1]!QUAL3.MAX</f>
        <v>32.61</v>
      </c>
      <c r="F133" cm="1">
        <f t="array" ref="F133">[1]!QUAL3.MIN</f>
        <v>31.95</v>
      </c>
      <c r="G133" cm="1">
        <f t="array" ref="G133">[1]!QUAL3.VAR</f>
        <v>0.74696545284778981</v>
      </c>
      <c r="H133" t="s">
        <v>142</v>
      </c>
      <c r="I133" cm="1">
        <f t="array" ref="I133">[1]!QUAL3.NEG</f>
        <v>8839</v>
      </c>
      <c r="J133" cm="1">
        <f t="array" ref="J133">[1]!QUAL3.QTT</f>
        <v>1820600</v>
      </c>
      <c r="K133" cm="1">
        <f t="array" ref="K133">[1]!QUAL3.VOL</f>
        <v>58740244</v>
      </c>
    </row>
    <row r="134" spans="1:11" x14ac:dyDescent="0.25">
      <c r="A134" t="s">
        <v>143</v>
      </c>
      <c r="B134" t="str" cm="1">
        <f t="array" ref="B134">[1]!RADL3.DAT</f>
        <v>11/02/2021</v>
      </c>
      <c r="C134" cm="1">
        <f t="array" ref="C134">[1]!RADL3.ULT</f>
        <v>25.98</v>
      </c>
      <c r="D134" cm="1">
        <f t="array" ref="D134">[1]!RADL3.ABE</f>
        <v>25.6</v>
      </c>
      <c r="E134" cm="1">
        <f t="array" ref="E134">[1]!RADL3.MAX</f>
        <v>25.99</v>
      </c>
      <c r="F134" cm="1">
        <f t="array" ref="F134">[1]!RADL3.MIN</f>
        <v>25.52</v>
      </c>
      <c r="G134" cm="1">
        <f t="array" ref="G134">[1]!RADL3.VAR</f>
        <v>2.0825147347740711</v>
      </c>
      <c r="H134" t="s">
        <v>144</v>
      </c>
      <c r="I134" cm="1">
        <f t="array" ref="I134">[1]!RADL3.NEG</f>
        <v>15007</v>
      </c>
      <c r="J134" cm="1">
        <f t="array" ref="J134">[1]!RADL3.QTT</f>
        <v>3528900</v>
      </c>
      <c r="K134" cm="1">
        <f t="array" ref="K134">[1]!RADL3.VOL</f>
        <v>91202991</v>
      </c>
    </row>
    <row r="135" spans="1:11" x14ac:dyDescent="0.25">
      <c r="A135" t="s">
        <v>145</v>
      </c>
      <c r="B135" t="str" cm="1">
        <f t="array" ref="B135">[1]!RAIL3.DAT</f>
        <v>11/02/2021</v>
      </c>
      <c r="C135" cm="1">
        <f t="array" ref="C135">[1]!RAIL3.ULT</f>
        <v>19.809999999999999</v>
      </c>
      <c r="D135" cm="1">
        <f t="array" ref="D135">[1]!RAIL3.ABE</f>
        <v>20.22</v>
      </c>
      <c r="E135" cm="1">
        <f t="array" ref="E135">[1]!RAIL3.MAX</f>
        <v>20.47</v>
      </c>
      <c r="F135" cm="1">
        <f t="array" ref="F135">[1]!RAIL3.MIN</f>
        <v>19.48</v>
      </c>
      <c r="G135" cm="1">
        <f t="array" ref="G135">[1]!RAIL3.VAR</f>
        <v>-1.5896671634376567</v>
      </c>
      <c r="H135" t="s">
        <v>146</v>
      </c>
      <c r="I135" cm="1">
        <f t="array" ref="I135">[1]!RAIL3.NEG</f>
        <v>34334</v>
      </c>
      <c r="J135" cm="1">
        <f t="array" ref="J135">[1]!RAIL3.QTT</f>
        <v>14210800</v>
      </c>
      <c r="K135" cm="1">
        <f t="array" ref="K135">[1]!RAIL3.VOL</f>
        <v>281331493</v>
      </c>
    </row>
    <row r="136" spans="1:11" x14ac:dyDescent="0.25">
      <c r="A136" t="s">
        <v>147</v>
      </c>
      <c r="B136" t="str" cm="1">
        <f t="array" ref="B136">[1]!RAPT4.DAT</f>
        <v>11/02/2021</v>
      </c>
      <c r="C136" cm="1">
        <f t="array" ref="C136">[1]!RAPT4.ULT</f>
        <v>14.32</v>
      </c>
      <c r="D136" cm="1">
        <f t="array" ref="D136">[1]!RAPT4.ABE</f>
        <v>14.18</v>
      </c>
      <c r="E136" cm="1">
        <f t="array" ref="E136">[1]!RAPT4.MAX</f>
        <v>14.65</v>
      </c>
      <c r="F136" cm="1">
        <f t="array" ref="F136">[1]!RAPT4.MIN</f>
        <v>14.16</v>
      </c>
      <c r="G136" cm="1">
        <f t="array" ref="G136">[1]!RAPT4.VAR</f>
        <v>1.5602836879432669</v>
      </c>
      <c r="H136" t="s">
        <v>148</v>
      </c>
      <c r="I136" cm="1">
        <f t="array" ref="I136">[1]!RAPT4.NEG</f>
        <v>6485</v>
      </c>
      <c r="J136" cm="1">
        <f t="array" ref="J136">[1]!RAPT4.QTT</f>
        <v>1675700</v>
      </c>
      <c r="K136" cm="1">
        <f t="array" ref="K136">[1]!RAPT4.VOL</f>
        <v>24133525</v>
      </c>
    </row>
    <row r="137" spans="1:11" x14ac:dyDescent="0.25">
      <c r="A137" t="s">
        <v>149</v>
      </c>
      <c r="B137" t="str" cm="1">
        <f t="array" ref="B137">[1]!RDOR3.DAT</f>
        <v>11/02/2021</v>
      </c>
      <c r="C137" cm="1">
        <f t="array" ref="C137">[1]!RDOR3.ULT</f>
        <v>72.36</v>
      </c>
      <c r="D137" cm="1">
        <f t="array" ref="D137">[1]!RDOR3.ABE</f>
        <v>72.599999999999994</v>
      </c>
      <c r="E137" cm="1">
        <f t="array" ref="E137">[1]!RDOR3.MAX</f>
        <v>73.680000000000007</v>
      </c>
      <c r="F137" cm="1">
        <f t="array" ref="F137">[1]!RDOR3.MIN</f>
        <v>71.06</v>
      </c>
      <c r="G137" cm="1">
        <f t="array" ref="G137">[1]!RDOR3.VAR</f>
        <v>-0.33057851239668717</v>
      </c>
      <c r="H137" t="s">
        <v>150</v>
      </c>
      <c r="I137" cm="1">
        <f t="array" ref="I137">[1]!RDOR3.NEG</f>
        <v>4028</v>
      </c>
      <c r="J137" cm="1">
        <f t="array" ref="J137">[1]!RDOR3.QTT</f>
        <v>7585400</v>
      </c>
      <c r="K137" cm="1">
        <f t="array" ref="K137">[1]!RDOR3.VOL</f>
        <v>544304351</v>
      </c>
    </row>
    <row r="138" spans="1:11" x14ac:dyDescent="0.25">
      <c r="A138" t="s">
        <v>151</v>
      </c>
      <c r="B138" t="str" cm="1">
        <f t="array" ref="B138">[1]!RENT3.DAT</f>
        <v>11/02/2021</v>
      </c>
      <c r="C138" cm="1">
        <f t="array" ref="C138">[1]!RENT3.ULT</f>
        <v>66.959999999999994</v>
      </c>
      <c r="D138" cm="1">
        <f t="array" ref="D138">[1]!RENT3.ABE</f>
        <v>68.44</v>
      </c>
      <c r="E138" cm="1">
        <f t="array" ref="E138">[1]!RENT3.MAX</f>
        <v>68.44</v>
      </c>
      <c r="F138" cm="1">
        <f t="array" ref="F138">[1]!RENT3.MIN</f>
        <v>66.010000000000005</v>
      </c>
      <c r="G138" cm="1">
        <f t="array" ref="G138">[1]!RENT3.VAR</f>
        <v>-0.57906458797327487</v>
      </c>
      <c r="H138" t="s">
        <v>152</v>
      </c>
      <c r="I138" cm="1">
        <f t="array" ref="I138">[1]!RENT3.NEG</f>
        <v>17174</v>
      </c>
      <c r="J138" cm="1">
        <f t="array" ref="J138">[1]!RENT3.QTT</f>
        <v>2762500</v>
      </c>
      <c r="K138" cm="1">
        <f t="array" ref="K138">[1]!RENT3.VOL</f>
        <v>185044292</v>
      </c>
    </row>
    <row r="139" spans="1:11" x14ac:dyDescent="0.25">
      <c r="A139" t="s">
        <v>153</v>
      </c>
      <c r="B139" t="str" cm="1">
        <f t="array" ref="B139">[1]!RLOG3.DAT</f>
        <v>11/02/2021</v>
      </c>
      <c r="C139" cm="1">
        <f t="array" ref="C139">[1]!RLOG3.ULT</f>
        <v>21.15</v>
      </c>
      <c r="D139" cm="1">
        <f t="array" ref="D139">[1]!RLOG3.ABE</f>
        <v>20.79</v>
      </c>
      <c r="E139" cm="1">
        <f t="array" ref="E139">[1]!RLOG3.MAX</f>
        <v>21.59</v>
      </c>
      <c r="F139" cm="1">
        <f t="array" ref="F139">[1]!RLOG3.MIN</f>
        <v>20.79</v>
      </c>
      <c r="G139" cm="1">
        <f t="array" ref="G139">[1]!RLOG3.VAR</f>
        <v>2.5206010664081417</v>
      </c>
      <c r="H139" t="s">
        <v>154</v>
      </c>
      <c r="I139" cm="1">
        <f t="array" ref="I139">[1]!RLOG3.NEG</f>
        <v>6853</v>
      </c>
      <c r="J139" cm="1">
        <f t="array" ref="J139">[1]!RLOG3.QTT</f>
        <v>2660400</v>
      </c>
      <c r="K139" cm="1">
        <f t="array" ref="K139">[1]!RLOG3.VOL</f>
        <v>56244209</v>
      </c>
    </row>
    <row r="140" spans="1:11" x14ac:dyDescent="0.25">
      <c r="A140" t="s">
        <v>155</v>
      </c>
      <c r="B140" t="str" cm="1">
        <f t="array" ref="B140">[1]!ROMI3.DAT</f>
        <v>11/02/2021</v>
      </c>
      <c r="C140" cm="1">
        <f t="array" ref="C140">[1]!ROMI3.ULT</f>
        <v>21.42</v>
      </c>
      <c r="D140" cm="1">
        <f t="array" ref="D140">[1]!ROMI3.ABE</f>
        <v>21.19</v>
      </c>
      <c r="E140" cm="1">
        <f t="array" ref="E140">[1]!ROMI3.MAX</f>
        <v>21.95</v>
      </c>
      <c r="F140" cm="1">
        <f t="array" ref="F140">[1]!ROMI3.MIN</f>
        <v>20.309999999999999</v>
      </c>
      <c r="G140" cm="1">
        <f t="array" ref="G140">[1]!ROMI3.VAR</f>
        <v>1.0854176498348298</v>
      </c>
      <c r="H140" t="s">
        <v>156</v>
      </c>
      <c r="I140" cm="1">
        <f t="array" ref="I140">[1]!ROMI3.NEG</f>
        <v>7756</v>
      </c>
      <c r="J140" cm="1">
        <f t="array" ref="J140">[1]!ROMI3.QTT</f>
        <v>1887100</v>
      </c>
      <c r="K140" cm="1">
        <f t="array" ref="K140">[1]!ROMI3.VOL</f>
        <v>40227951</v>
      </c>
    </row>
    <row r="141" spans="1:11" x14ac:dyDescent="0.25">
      <c r="A141" t="s">
        <v>330</v>
      </c>
      <c r="B141" t="str" cm="1">
        <f t="array" ref="B141">[1]!RRRP3.DAT</f>
        <v>11/02/2021</v>
      </c>
      <c r="C141" cm="1">
        <f t="array" ref="C141">[1]!RRRP3.ULT</f>
        <v>35.18</v>
      </c>
      <c r="D141" cm="1">
        <f t="array" ref="D141">[1]!RRRP3.ABE</f>
        <v>36.24</v>
      </c>
      <c r="E141" cm="1">
        <f t="array" ref="E141">[1]!RRRP3.MAX</f>
        <v>36.729999999999997</v>
      </c>
      <c r="F141" cm="1">
        <f t="array" ref="F141">[1]!RRRP3.MIN</f>
        <v>35.15</v>
      </c>
      <c r="G141" cm="1">
        <f t="array" ref="G141">[1]!RRRP3.VAR</f>
        <v>-2.9249448123620372</v>
      </c>
      <c r="H141" t="s">
        <v>331</v>
      </c>
      <c r="I141" cm="1">
        <f t="array" ref="I141">[1]!RRRP3.NEG</f>
        <v>706</v>
      </c>
      <c r="J141" cm="1">
        <f t="array" ref="J141">[1]!RRRP3.QTT</f>
        <v>125500</v>
      </c>
      <c r="K141" cm="1">
        <f t="array" ref="K141">[1]!RRRP3.VOL</f>
        <v>4493103</v>
      </c>
    </row>
    <row r="142" spans="1:11" x14ac:dyDescent="0.25">
      <c r="A142" t="s">
        <v>157</v>
      </c>
      <c r="B142" t="str" cm="1">
        <f t="array" ref="B142">[1]!SANB11.DAT</f>
        <v>11/02/2021</v>
      </c>
      <c r="C142" cm="1">
        <f t="array" ref="C142">[1]!SANB11.ULT</f>
        <v>40.6</v>
      </c>
      <c r="D142" cm="1">
        <f t="array" ref="D142">[1]!SANB11.ABE</f>
        <v>40.770000000000003</v>
      </c>
      <c r="E142" cm="1">
        <f t="array" ref="E142">[1]!SANB11.MAX</f>
        <v>41.14</v>
      </c>
      <c r="F142" cm="1">
        <f t="array" ref="F142">[1]!SANB11.MIN</f>
        <v>40.340000000000003</v>
      </c>
      <c r="G142" cm="1">
        <f t="array" ref="G142">[1]!SANB11.VAR</f>
        <v>1.0201542672306636</v>
      </c>
      <c r="H142" t="s">
        <v>198</v>
      </c>
      <c r="I142" cm="1">
        <f t="array" ref="I142">[1]!SANB11.NEG</f>
        <v>8699</v>
      </c>
      <c r="J142" cm="1">
        <f t="array" ref="J142">[1]!SANB11.QTT</f>
        <v>1873000</v>
      </c>
      <c r="K142" cm="1">
        <f t="array" ref="K142">[1]!SANB11.VOL</f>
        <v>76185120</v>
      </c>
    </row>
    <row r="143" spans="1:11" x14ac:dyDescent="0.25">
      <c r="A143" t="s">
        <v>158</v>
      </c>
      <c r="B143" t="str" cm="1">
        <f t="array" ref="B143">[1]!SAPR11.DAT</f>
        <v>11/02/2021</v>
      </c>
      <c r="C143" cm="1">
        <f t="array" ref="C143">[1]!SAPR11.ULT</f>
        <v>22.28</v>
      </c>
      <c r="D143" cm="1">
        <f t="array" ref="D143">[1]!SAPR11.ABE</f>
        <v>22.1</v>
      </c>
      <c r="E143" cm="1">
        <f t="array" ref="E143">[1]!SAPR11.MAX</f>
        <v>22.41</v>
      </c>
      <c r="F143" cm="1">
        <f t="array" ref="F143">[1]!SAPR11.MIN</f>
        <v>22</v>
      </c>
      <c r="G143" cm="1">
        <f t="array" ref="G143">[1]!SAPR11.VAR</f>
        <v>1.1348161597821151</v>
      </c>
      <c r="H143" t="s">
        <v>159</v>
      </c>
      <c r="I143" cm="1">
        <f t="array" ref="I143">[1]!SAPR11.NEG</f>
        <v>4426</v>
      </c>
      <c r="J143" cm="1">
        <f t="array" ref="J143">[1]!SAPR11.QTT</f>
        <v>1037000</v>
      </c>
      <c r="K143" cm="1">
        <f t="array" ref="K143">[1]!SAPR11.VOL</f>
        <v>23038146</v>
      </c>
    </row>
    <row r="144" spans="1:11" x14ac:dyDescent="0.25">
      <c r="A144" t="s">
        <v>332</v>
      </c>
      <c r="B144" t="str" cm="1">
        <f t="array" ref="B144">[1]!SBSP3.DAT</f>
        <v>11/02/2021</v>
      </c>
      <c r="C144" cm="1">
        <f t="array" ref="C144">[1]!SBSP3.ULT</f>
        <v>42.14</v>
      </c>
      <c r="D144" cm="1">
        <f t="array" ref="D144">[1]!SBSP3.ABE</f>
        <v>41.38</v>
      </c>
      <c r="E144" cm="1">
        <f t="array" ref="E144">[1]!SBSP3.MAX</f>
        <v>42.19</v>
      </c>
      <c r="F144" cm="1">
        <f t="array" ref="F144">[1]!SBSP3.MIN</f>
        <v>41.18</v>
      </c>
      <c r="G144" cm="1">
        <f t="array" ref="G144">[1]!SBSP3.VAR</f>
        <v>2.2815533980582465</v>
      </c>
      <c r="H144" t="s">
        <v>333</v>
      </c>
      <c r="I144" cm="1">
        <f t="array" ref="I144">[1]!SBSP3.NEG</f>
        <v>19828</v>
      </c>
      <c r="J144" cm="1">
        <f t="array" ref="J144">[1]!SBSP3.QTT</f>
        <v>3925800</v>
      </c>
      <c r="K144" cm="1">
        <f t="array" ref="K144">[1]!SBSP3.VOL</f>
        <v>164167921</v>
      </c>
    </row>
    <row r="145" spans="1:11" x14ac:dyDescent="0.25">
      <c r="A145" t="s">
        <v>160</v>
      </c>
      <c r="B145" t="str" cm="1">
        <f t="array" ref="B145">[1]!SEER3.DAT</f>
        <v>11/02/2021</v>
      </c>
      <c r="C145" cm="1">
        <f t="array" ref="C145">[1]!SEER3.ULT</f>
        <v>14.31</v>
      </c>
      <c r="D145" cm="1">
        <f t="array" ref="D145">[1]!SEER3.ABE</f>
        <v>14.62</v>
      </c>
      <c r="E145" cm="1">
        <f t="array" ref="E145">[1]!SEER3.MAX</f>
        <v>14.62</v>
      </c>
      <c r="F145" cm="1">
        <f t="array" ref="F145">[1]!SEER3.MIN</f>
        <v>14.27</v>
      </c>
      <c r="G145" cm="1">
        <f t="array" ref="G145">[1]!SEER3.VAR</f>
        <v>-1.0373443983402513</v>
      </c>
      <c r="H145" t="s">
        <v>161</v>
      </c>
      <c r="I145" cm="1">
        <f t="array" ref="I145">[1]!SEER3.NEG</f>
        <v>2383</v>
      </c>
      <c r="J145" cm="1">
        <f t="array" ref="J145">[1]!SEER3.QTT</f>
        <v>465600</v>
      </c>
      <c r="K145" cm="1">
        <f t="array" ref="K145">[1]!SEER3.VOL</f>
        <v>6702576</v>
      </c>
    </row>
    <row r="146" spans="1:11" x14ac:dyDescent="0.25">
      <c r="A146" t="s">
        <v>162</v>
      </c>
      <c r="B146" t="str" cm="1">
        <f t="array" ref="B146">[1]!SEQL3.DAT</f>
        <v>11/02/2021</v>
      </c>
      <c r="C146" cm="1">
        <f t="array" ref="C146">[1]!SEQL3.ULT</f>
        <v>28.87</v>
      </c>
      <c r="D146" cm="1">
        <f t="array" ref="D146">[1]!SEQL3.ABE</f>
        <v>29.65</v>
      </c>
      <c r="E146" cm="1">
        <f t="array" ref="E146">[1]!SEQL3.MAX</f>
        <v>29.65</v>
      </c>
      <c r="F146" cm="1">
        <f t="array" ref="F146">[1]!SEQL3.MIN</f>
        <v>28.69</v>
      </c>
      <c r="G146" cm="1">
        <f t="array" ref="G146">[1]!SEQL3.VAR</f>
        <v>-1.3665869490946314</v>
      </c>
      <c r="H146" t="s">
        <v>163</v>
      </c>
      <c r="I146" cm="1">
        <f t="array" ref="I146">[1]!SEQL3.NEG</f>
        <v>2337</v>
      </c>
      <c r="J146" cm="1">
        <f t="array" ref="J146">[1]!SEQL3.QTT</f>
        <v>420100</v>
      </c>
      <c r="K146" cm="1">
        <f t="array" ref="K146">[1]!SEQL3.VOL</f>
        <v>12174663</v>
      </c>
    </row>
    <row r="147" spans="1:11" x14ac:dyDescent="0.25">
      <c r="A147" t="s">
        <v>164</v>
      </c>
      <c r="B147" t="str" cm="1">
        <f t="array" ref="B147">[1]!SIMH3.DAT</f>
        <v>11/02/2021</v>
      </c>
      <c r="C147" cm="1">
        <f t="array" ref="C147">[1]!SIMH3.ULT</f>
        <v>41.9</v>
      </c>
      <c r="D147" cm="1">
        <f t="array" ref="D147">[1]!SIMH3.ABE</f>
        <v>42.56</v>
      </c>
      <c r="E147" cm="1">
        <f t="array" ref="E147">[1]!SIMH3.MAX</f>
        <v>43.05</v>
      </c>
      <c r="F147" cm="1">
        <f t="array" ref="F147">[1]!SIMH3.MIN</f>
        <v>41.45</v>
      </c>
      <c r="G147" cm="1">
        <f t="array" ref="G147">[1]!SIMH3.VAR</f>
        <v>0.40738078121256105</v>
      </c>
      <c r="H147" t="s">
        <v>199</v>
      </c>
      <c r="I147" cm="1">
        <f t="array" ref="I147">[1]!SIMH3.NEG</f>
        <v>2911</v>
      </c>
      <c r="J147" cm="1">
        <f t="array" ref="J147">[1]!SIMH3.QTT</f>
        <v>456200</v>
      </c>
      <c r="K147" cm="1">
        <f t="array" ref="K147">[1]!SIMH3.VOL</f>
        <v>19174075</v>
      </c>
    </row>
    <row r="148" spans="1:11" x14ac:dyDescent="0.25">
      <c r="A148" t="s">
        <v>165</v>
      </c>
      <c r="B148" t="str" cm="1">
        <f t="array" ref="B148">[1]!SLCE3.DAT</f>
        <v>11/02/2021</v>
      </c>
      <c r="C148" cm="1">
        <f t="array" ref="C148">[1]!SLCE3.ULT</f>
        <v>41.59</v>
      </c>
      <c r="D148" cm="1">
        <f t="array" ref="D148">[1]!SLCE3.ABE</f>
        <v>39.86</v>
      </c>
      <c r="E148" cm="1">
        <f t="array" ref="E148">[1]!SLCE3.MAX</f>
        <v>41.83</v>
      </c>
      <c r="F148" cm="1">
        <f t="array" ref="F148">[1]!SLCE3.MIN</f>
        <v>39.799999999999997</v>
      </c>
      <c r="G148" cm="1">
        <f t="array" ref="G148">[1]!SLCE3.VAR</f>
        <v>4.3140205668422524</v>
      </c>
      <c r="H148" t="s">
        <v>166</v>
      </c>
      <c r="I148" cm="1">
        <f t="array" ref="I148">[1]!SLCE3.NEG</f>
        <v>8584</v>
      </c>
      <c r="J148" cm="1">
        <f t="array" ref="J148">[1]!SLCE3.QTT</f>
        <v>1758100</v>
      </c>
      <c r="K148" cm="1">
        <f t="array" ref="K148">[1]!SLCE3.VOL</f>
        <v>72337357</v>
      </c>
    </row>
    <row r="149" spans="1:11" x14ac:dyDescent="0.25">
      <c r="A149" t="s">
        <v>334</v>
      </c>
      <c r="B149" t="str" cm="1">
        <f t="array" ref="B149">[1]!SMLS3.DAT</f>
        <v>11/02/2021</v>
      </c>
      <c r="C149" cm="1">
        <f t="array" ref="C149">[1]!SMLS3.ULT</f>
        <v>22.27</v>
      </c>
      <c r="D149" cm="1">
        <f t="array" ref="D149">[1]!SMLS3.ABE</f>
        <v>21.87</v>
      </c>
      <c r="E149" cm="1">
        <f t="array" ref="E149">[1]!SMLS3.MAX</f>
        <v>22.46</v>
      </c>
      <c r="F149" cm="1">
        <f t="array" ref="F149">[1]!SMLS3.MIN</f>
        <v>21.81</v>
      </c>
      <c r="G149" cm="1">
        <f t="array" ref="G149">[1]!SMLS3.VAR</f>
        <v>1.5041020966271572</v>
      </c>
      <c r="H149" t="s">
        <v>335</v>
      </c>
      <c r="I149" cm="1">
        <f t="array" ref="I149">[1]!SMLS3.NEG</f>
        <v>2643</v>
      </c>
      <c r="J149" cm="1">
        <f t="array" ref="J149">[1]!SMLS3.QTT</f>
        <v>459300</v>
      </c>
      <c r="K149" cm="1">
        <f t="array" ref="K149">[1]!SMLS3.VOL</f>
        <v>10226768</v>
      </c>
    </row>
    <row r="150" spans="1:11" x14ac:dyDescent="0.25">
      <c r="A150" t="s">
        <v>336</v>
      </c>
      <c r="B150" t="str" cm="1">
        <f t="array" ref="B150">[1]!SMTO3.DAT</f>
        <v>11/02/2021</v>
      </c>
      <c r="C150" cm="1">
        <f t="array" ref="C150">[1]!SMTO3.ULT</f>
        <v>35.22</v>
      </c>
      <c r="D150" cm="1">
        <f t="array" ref="D150">[1]!SMTO3.ABE</f>
        <v>33.85</v>
      </c>
      <c r="E150" cm="1">
        <f t="array" ref="E150">[1]!SMTO3.MAX</f>
        <v>35.25</v>
      </c>
      <c r="F150" cm="1">
        <f t="array" ref="F150">[1]!SMTO3.MIN</f>
        <v>33.85</v>
      </c>
      <c r="G150" cm="1">
        <f t="array" ref="G150">[1]!SMTO3.VAR</f>
        <v>4.1087791900679891</v>
      </c>
      <c r="H150" t="s">
        <v>337</v>
      </c>
      <c r="I150" cm="1">
        <f t="array" ref="I150">[1]!SMTO3.NEG</f>
        <v>9596</v>
      </c>
      <c r="J150" cm="1">
        <f t="array" ref="J150">[1]!SMTO3.QTT</f>
        <v>1593000</v>
      </c>
      <c r="K150" cm="1">
        <f t="array" ref="K150">[1]!SMTO3.VOL</f>
        <v>55414819</v>
      </c>
    </row>
    <row r="151" spans="1:11" x14ac:dyDescent="0.25">
      <c r="A151" t="s">
        <v>338</v>
      </c>
      <c r="B151" t="str" cm="1">
        <f t="array" ref="B151">[1]!SOMA3.DAT</f>
        <v>11/02/2021</v>
      </c>
      <c r="C151" cm="1">
        <f t="array" ref="C151">[1]!SOMA3.ULT</f>
        <v>15.13</v>
      </c>
      <c r="D151" cm="1">
        <f t="array" ref="D151">[1]!SOMA3.ABE</f>
        <v>15.09</v>
      </c>
      <c r="E151" cm="1">
        <f t="array" ref="E151">[1]!SOMA3.MAX</f>
        <v>15.34</v>
      </c>
      <c r="F151" cm="1">
        <f t="array" ref="F151">[1]!SOMA3.MIN</f>
        <v>14.91</v>
      </c>
      <c r="G151" cm="1">
        <f t="array" ref="G151">[1]!SOMA3.VAR</f>
        <v>0.86666666666667191</v>
      </c>
      <c r="H151" t="s">
        <v>339</v>
      </c>
      <c r="I151" cm="1">
        <f t="array" ref="I151">[1]!SOMA3.NEG</f>
        <v>3452</v>
      </c>
      <c r="J151" cm="1">
        <f t="array" ref="J151">[1]!SOMA3.QTT</f>
        <v>1345000</v>
      </c>
      <c r="K151" cm="1">
        <f t="array" ref="K151">[1]!SOMA3.VOL</f>
        <v>20336493</v>
      </c>
    </row>
    <row r="152" spans="1:11" x14ac:dyDescent="0.25">
      <c r="A152" t="s">
        <v>167</v>
      </c>
      <c r="B152" t="str" cm="1">
        <f t="array" ref="B152">[1]!SQIA3.DAT</f>
        <v>11/02/2021</v>
      </c>
      <c r="C152" cm="1">
        <f t="array" ref="C152">[1]!SQIA3.ULT</f>
        <v>22.08</v>
      </c>
      <c r="D152" cm="1">
        <f t="array" ref="D152">[1]!SQIA3.ABE</f>
        <v>22.15</v>
      </c>
      <c r="E152" cm="1">
        <f t="array" ref="E152">[1]!SQIA3.MAX</f>
        <v>22.65</v>
      </c>
      <c r="F152" cm="1">
        <f t="array" ref="F152">[1]!SQIA3.MIN</f>
        <v>22.02</v>
      </c>
      <c r="G152" cm="1">
        <f t="array" ref="G152">[1]!SQIA3.VAR</f>
        <v>0.45495905368515865</v>
      </c>
      <c r="H152" t="s">
        <v>168</v>
      </c>
      <c r="I152" cm="1">
        <f t="array" ref="I152">[1]!SQIA3.NEG</f>
        <v>1681</v>
      </c>
      <c r="J152" cm="1">
        <f t="array" ref="J152">[1]!SQIA3.QTT</f>
        <v>311700</v>
      </c>
      <c r="K152" cm="1">
        <f t="array" ref="K152">[1]!SQIA3.VOL</f>
        <v>6953968</v>
      </c>
    </row>
    <row r="153" spans="1:11" x14ac:dyDescent="0.25">
      <c r="A153" t="s">
        <v>340</v>
      </c>
      <c r="B153" t="str" cm="1">
        <f t="array" ref="B153">[1]!STBP3.DAT</f>
        <v>11/02/2021</v>
      </c>
      <c r="C153" cm="1">
        <f t="array" ref="C153">[1]!STBP3.ULT</f>
        <v>6.63</v>
      </c>
      <c r="D153" cm="1">
        <f t="array" ref="D153">[1]!STBP3.ABE</f>
        <v>6.6</v>
      </c>
      <c r="E153" cm="1">
        <f t="array" ref="E153">[1]!STBP3.MAX</f>
        <v>6.74</v>
      </c>
      <c r="F153" cm="1">
        <f t="array" ref="F153">[1]!STBP3.MIN</f>
        <v>6.52</v>
      </c>
      <c r="G153" cm="1">
        <f t="array" ref="G153">[1]!STBP3.VAR</f>
        <v>0.60698027314112346</v>
      </c>
      <c r="H153" t="s">
        <v>341</v>
      </c>
      <c r="I153" cm="1">
        <f t="array" ref="I153">[1]!STBP3.NEG</f>
        <v>8852</v>
      </c>
      <c r="J153" cm="1">
        <f t="array" ref="J153">[1]!STBP3.QTT</f>
        <v>5248600</v>
      </c>
      <c r="K153" cm="1">
        <f t="array" ref="K153">[1]!STBP3.VOL</f>
        <v>34828092</v>
      </c>
    </row>
    <row r="154" spans="1:11" x14ac:dyDescent="0.25">
      <c r="A154" t="s">
        <v>169</v>
      </c>
      <c r="B154" t="str" cm="1">
        <f t="array" ref="B154">[1]!SUZB3.DAT</f>
        <v>11/02/2021</v>
      </c>
      <c r="C154" cm="1">
        <f t="array" ref="C154">[1]!SUZB3.ULT</f>
        <v>70.66</v>
      </c>
      <c r="D154" cm="1">
        <f t="array" ref="D154">[1]!SUZB3.ABE</f>
        <v>70.94</v>
      </c>
      <c r="E154" cm="1">
        <f t="array" ref="E154">[1]!SUZB3.MAX</f>
        <v>71.400000000000006</v>
      </c>
      <c r="F154" cm="1">
        <f t="array" ref="F154">[1]!SUZB3.MIN</f>
        <v>69.06</v>
      </c>
      <c r="G154" cm="1">
        <f t="array" ref="G154">[1]!SUZB3.VAR</f>
        <v>3.607038123167146</v>
      </c>
      <c r="H154" t="s">
        <v>170</v>
      </c>
      <c r="I154" cm="1">
        <f t="array" ref="I154">[1]!SUZB3.NEG</f>
        <v>38739</v>
      </c>
      <c r="J154" cm="1">
        <f t="array" ref="J154">[1]!SUZB3.QTT</f>
        <v>12606300</v>
      </c>
      <c r="K154" cm="1">
        <f t="array" ref="K154">[1]!SUZB3.VOL</f>
        <v>881761462</v>
      </c>
    </row>
    <row r="155" spans="1:11" x14ac:dyDescent="0.25">
      <c r="A155" t="s">
        <v>342</v>
      </c>
      <c r="B155" t="str" cm="1">
        <f t="array" ref="B155">[1]!TAEE11.DAT</f>
        <v>11/02/2021</v>
      </c>
      <c r="C155" cm="1">
        <f t="array" ref="C155">[1]!TAEE11.ULT</f>
        <v>32.51</v>
      </c>
      <c r="D155" cm="1">
        <f t="array" ref="D155">[1]!TAEE11.ABE</f>
        <v>32.880000000000003</v>
      </c>
      <c r="E155" cm="1">
        <f t="array" ref="E155">[1]!TAEE11.MAX</f>
        <v>32.880000000000003</v>
      </c>
      <c r="F155" cm="1">
        <f t="array" ref="F155">[1]!TAEE11.MIN</f>
        <v>32.47</v>
      </c>
      <c r="G155" cm="1">
        <f t="array" ref="G155">[1]!TAEE11.VAR</f>
        <v>-0.3066544004906514</v>
      </c>
      <c r="H155" t="s">
        <v>343</v>
      </c>
      <c r="I155" cm="1">
        <f t="array" ref="I155">[1]!TAEE11.NEG</f>
        <v>7569</v>
      </c>
      <c r="J155" cm="1">
        <f t="array" ref="J155">[1]!TAEE11.QTT</f>
        <v>1775000</v>
      </c>
      <c r="K155" cm="1">
        <f t="array" ref="K155">[1]!TAEE11.VOL</f>
        <v>57951741</v>
      </c>
    </row>
    <row r="156" spans="1:11" x14ac:dyDescent="0.25">
      <c r="A156" t="s">
        <v>171</v>
      </c>
      <c r="B156" t="str" cm="1">
        <f t="array" ref="B156">[1]!TASA4.DAT</f>
        <v>11/02/2021</v>
      </c>
      <c r="C156" cm="1">
        <f t="array" ref="C156">[1]!TASA4.ULT</f>
        <v>17.850000000000001</v>
      </c>
      <c r="D156" cm="1">
        <f t="array" ref="D156">[1]!TASA4.ABE</f>
        <v>17.64</v>
      </c>
      <c r="E156" cm="1">
        <f t="array" ref="E156">[1]!TASA4.MAX</f>
        <v>18.39</v>
      </c>
      <c r="F156" cm="1">
        <f t="array" ref="F156">[1]!TASA4.MIN</f>
        <v>17.54</v>
      </c>
      <c r="G156" cm="1">
        <f t="array" ref="G156">[1]!TASA4.VAR</f>
        <v>2.2336769759450203</v>
      </c>
      <c r="H156" t="s">
        <v>172</v>
      </c>
      <c r="I156" cm="1">
        <f t="array" ref="I156">[1]!TASA4.NEG</f>
        <v>4399</v>
      </c>
      <c r="J156" cm="1">
        <f t="array" ref="J156">[1]!TASA4.QTT</f>
        <v>2592800</v>
      </c>
      <c r="K156" cm="1">
        <f t="array" ref="K156">[1]!TASA4.VOL</f>
        <v>46653963</v>
      </c>
    </row>
    <row r="157" spans="1:11" x14ac:dyDescent="0.25">
      <c r="A157" t="s">
        <v>344</v>
      </c>
      <c r="B157" t="str" cm="1">
        <f t="array" ref="B157">[1]!TEND3.DAT</f>
        <v>11/02/2021</v>
      </c>
      <c r="C157" cm="1">
        <f t="array" ref="C157">[1]!TEND3.ULT</f>
        <v>27.56</v>
      </c>
      <c r="D157" cm="1">
        <f t="array" ref="D157">[1]!TEND3.ABE</f>
        <v>27.27</v>
      </c>
      <c r="E157" cm="1">
        <f t="array" ref="E157">[1]!TEND3.MAX</f>
        <v>27.56</v>
      </c>
      <c r="F157" cm="1">
        <f t="array" ref="F157">[1]!TEND3.MIN</f>
        <v>26.94</v>
      </c>
      <c r="G157" cm="1">
        <f t="array" ref="G157">[1]!TEND3.VAR</f>
        <v>1.0263929618768239</v>
      </c>
      <c r="H157" t="s">
        <v>345</v>
      </c>
      <c r="I157" cm="1">
        <f t="array" ref="I157">[1]!TEND3.NEG</f>
        <v>8081</v>
      </c>
      <c r="J157" cm="1">
        <f t="array" ref="J157">[1]!TEND3.QTT</f>
        <v>1601200</v>
      </c>
      <c r="K157" cm="1">
        <f t="array" ref="K157">[1]!TEND3.VOL</f>
        <v>43610595</v>
      </c>
    </row>
    <row r="158" spans="1:11" x14ac:dyDescent="0.25">
      <c r="A158" t="s">
        <v>346</v>
      </c>
      <c r="B158" t="str" cm="1">
        <f t="array" ref="B158">[1]!TFCO4.DAT</f>
        <v>11/02/2021</v>
      </c>
      <c r="C158" cm="1">
        <f t="array" ref="C158">[1]!TFCO4.ULT</f>
        <v>13.5</v>
      </c>
      <c r="D158" cm="1">
        <f t="array" ref="D158">[1]!TFCO4.ABE</f>
        <v>12.96</v>
      </c>
      <c r="E158" cm="1">
        <f t="array" ref="E158">[1]!TFCO4.MAX</f>
        <v>13.5</v>
      </c>
      <c r="F158" cm="1">
        <f t="array" ref="F158">[1]!TFCO4.MIN</f>
        <v>12.61</v>
      </c>
      <c r="G158" cm="1">
        <f t="array" ref="G158">[1]!TFCO4.VAR</f>
        <v>4.2471042471042528</v>
      </c>
      <c r="H158" t="s">
        <v>347</v>
      </c>
      <c r="I158" cm="1">
        <f t="array" ref="I158">[1]!TFCO4.NEG</f>
        <v>401</v>
      </c>
      <c r="J158" cm="1">
        <f t="array" ref="J158">[1]!TFCO4.QTT</f>
        <v>134700</v>
      </c>
      <c r="K158" cm="1">
        <f t="array" ref="K158">[1]!TFCO4.VOL</f>
        <v>1752577</v>
      </c>
    </row>
    <row r="159" spans="1:11" x14ac:dyDescent="0.25">
      <c r="A159" t="s">
        <v>173</v>
      </c>
      <c r="B159" t="str" cm="1">
        <f t="array" ref="B159">[1]!TGMA3.DAT</f>
        <v>11/02/2021</v>
      </c>
      <c r="C159" cm="1">
        <f t="array" ref="C159">[1]!TGMA3.ULT</f>
        <v>23.46</v>
      </c>
      <c r="D159" cm="1">
        <f t="array" ref="D159">[1]!TGMA3.ABE</f>
        <v>23.8</v>
      </c>
      <c r="E159" cm="1">
        <f t="array" ref="E159">[1]!TGMA3.MAX</f>
        <v>24.04</v>
      </c>
      <c r="F159" cm="1">
        <f t="array" ref="F159">[1]!TGMA3.MIN</f>
        <v>23.4</v>
      </c>
      <c r="G159" cm="1">
        <f t="array" ref="G159">[1]!TGMA3.VAR</f>
        <v>-0.80338266384777057</v>
      </c>
      <c r="H159" t="s">
        <v>174</v>
      </c>
      <c r="I159" cm="1">
        <f t="array" ref="I159">[1]!TGMA3.NEG</f>
        <v>2003</v>
      </c>
      <c r="J159" cm="1">
        <f t="array" ref="J159">[1]!TGMA3.QTT</f>
        <v>299600</v>
      </c>
      <c r="K159" cm="1">
        <f t="array" ref="K159">[1]!TGMA3.VOL</f>
        <v>7091816</v>
      </c>
    </row>
    <row r="160" spans="1:11" x14ac:dyDescent="0.25">
      <c r="A160" t="s">
        <v>348</v>
      </c>
      <c r="B160" t="str" cm="1">
        <f t="array" ref="B160">[1]!TIET11.DAT</f>
        <v>11/02/2021</v>
      </c>
      <c r="C160" cm="1">
        <f t="array" ref="C160">[1]!TIET11.ULT</f>
        <v>16.5</v>
      </c>
      <c r="D160" cm="1">
        <f t="array" ref="D160">[1]!TIET11.ABE</f>
        <v>16.5</v>
      </c>
      <c r="E160" cm="1">
        <f t="array" ref="E160">[1]!TIET11.MAX</f>
        <v>16.61</v>
      </c>
      <c r="F160" cm="1">
        <f t="array" ref="F160">[1]!TIET11.MIN</f>
        <v>16.420000000000002</v>
      </c>
      <c r="G160" cm="1">
        <f t="array" ref="G160">[1]!TIET11.VAR</f>
        <v>0.67114093959731191</v>
      </c>
      <c r="H160" t="s">
        <v>349</v>
      </c>
      <c r="I160" cm="1">
        <f t="array" ref="I160">[1]!TIET11.NEG</f>
        <v>3323</v>
      </c>
      <c r="J160" cm="1">
        <f t="array" ref="J160">[1]!TIET11.QTT</f>
        <v>699500</v>
      </c>
      <c r="K160" cm="1">
        <f t="array" ref="K160">[1]!TIET11.VOL</f>
        <v>11557885</v>
      </c>
    </row>
    <row r="161" spans="1:11" x14ac:dyDescent="0.25">
      <c r="A161" t="s">
        <v>350</v>
      </c>
      <c r="B161" t="str" cm="1">
        <f t="array" ref="B161">[1]!TIMS3.DAT</f>
        <v>11/02/2021</v>
      </c>
      <c r="C161" cm="1">
        <f t="array" ref="C161">[1]!TIMS3.ULT</f>
        <v>14.56</v>
      </c>
      <c r="D161" cm="1">
        <f t="array" ref="D161">[1]!TIMS3.ABE</f>
        <v>13.82</v>
      </c>
      <c r="E161" cm="1">
        <f t="array" ref="E161">[1]!TIMS3.MAX</f>
        <v>14.56</v>
      </c>
      <c r="F161" cm="1">
        <f t="array" ref="F161">[1]!TIMS3.MIN</f>
        <v>13.75</v>
      </c>
      <c r="G161" cm="1">
        <f t="array" ref="G161">[1]!TIMS3.VAR</f>
        <v>5.4308472121650979</v>
      </c>
      <c r="H161" t="s">
        <v>351</v>
      </c>
      <c r="I161" cm="1">
        <f t="array" ref="I161">[1]!TIMS3.NEG</f>
        <v>25606</v>
      </c>
      <c r="J161" cm="1">
        <f t="array" ref="J161">[1]!TIMS3.QTT</f>
        <v>11165500</v>
      </c>
      <c r="K161" cm="1">
        <f t="array" ref="K161">[1]!TIMS3.VOL</f>
        <v>160509860</v>
      </c>
    </row>
    <row r="162" spans="1:11" x14ac:dyDescent="0.25">
      <c r="A162" t="s">
        <v>175</v>
      </c>
      <c r="B162" t="str" cm="1">
        <f t="array" ref="B162">[1]!TOTS3.DAT</f>
        <v>11/02/2021</v>
      </c>
      <c r="C162" cm="1">
        <f t="array" ref="C162">[1]!TOTS3.ULT</f>
        <v>33.85</v>
      </c>
      <c r="D162" cm="1">
        <f t="array" ref="D162">[1]!TOTS3.ABE</f>
        <v>31.79</v>
      </c>
      <c r="E162" cm="1">
        <f t="array" ref="E162">[1]!TOTS3.MAX</f>
        <v>34.21</v>
      </c>
      <c r="F162" cm="1">
        <f t="array" ref="F162">[1]!TOTS3.MIN</f>
        <v>31.19</v>
      </c>
      <c r="G162" cm="1">
        <f t="array" ref="G162">[1]!TOTS3.VAR</f>
        <v>7.7682266794014687</v>
      </c>
      <c r="H162" t="s">
        <v>176</v>
      </c>
      <c r="I162" cm="1">
        <f t="array" ref="I162">[1]!TOTS3.NEG</f>
        <v>44536</v>
      </c>
      <c r="J162" cm="1">
        <f t="array" ref="J162">[1]!TOTS3.QTT</f>
        <v>11402000</v>
      </c>
      <c r="K162" cm="1">
        <f t="array" ref="K162">[1]!TOTS3.VOL</f>
        <v>379336695</v>
      </c>
    </row>
    <row r="163" spans="1:11" x14ac:dyDescent="0.25">
      <c r="A163" t="s">
        <v>177</v>
      </c>
      <c r="B163" t="str" cm="1">
        <f t="array" ref="B163">[1]!TRIS3.DAT</f>
        <v>11/02/2021</v>
      </c>
      <c r="C163" cm="1">
        <f t="array" ref="C163">[1]!TRIS3.ULT</f>
        <v>10.59</v>
      </c>
      <c r="D163" cm="1">
        <f t="array" ref="D163">[1]!TRIS3.ABE</f>
        <v>10.62</v>
      </c>
      <c r="E163" cm="1">
        <f t="array" ref="E163">[1]!TRIS3.MAX</f>
        <v>10.79</v>
      </c>
      <c r="F163" cm="1">
        <f t="array" ref="F163">[1]!TRIS3.MIN</f>
        <v>10.51</v>
      </c>
      <c r="G163" cm="1">
        <f t="array" ref="G163">[1]!TRIS3.VAR</f>
        <v>0.85714285714285576</v>
      </c>
      <c r="H163" t="s">
        <v>178</v>
      </c>
      <c r="I163" cm="1">
        <f t="array" ref="I163">[1]!TRIS3.NEG</f>
        <v>5234</v>
      </c>
      <c r="J163" cm="1">
        <f t="array" ref="J163">[1]!TRIS3.QTT</f>
        <v>1294600</v>
      </c>
      <c r="K163" cm="1">
        <f t="array" ref="K163">[1]!TRIS3.VOL</f>
        <v>13760296</v>
      </c>
    </row>
    <row r="164" spans="1:11" x14ac:dyDescent="0.25">
      <c r="A164" t="s">
        <v>352</v>
      </c>
      <c r="B164" t="str" cm="1">
        <f t="array" ref="B164">[1]!TRPL4.DAT</f>
        <v>11/02/2021</v>
      </c>
      <c r="C164" cm="1">
        <f t="array" ref="C164">[1]!TRPL4.ULT</f>
        <v>25.35</v>
      </c>
      <c r="D164" cm="1">
        <f t="array" ref="D164">[1]!TRPL4.ABE</f>
        <v>25.7</v>
      </c>
      <c r="E164" cm="1">
        <f t="array" ref="E164">[1]!TRPL4.MAX</f>
        <v>25.78</v>
      </c>
      <c r="F164" cm="1">
        <f t="array" ref="F164">[1]!TRPL4.MIN</f>
        <v>25.3</v>
      </c>
      <c r="G164" cm="1">
        <f t="array" ref="G164">[1]!TRPL4.VAR</f>
        <v>-0.74393108848863643</v>
      </c>
      <c r="H164" t="s">
        <v>353</v>
      </c>
      <c r="I164" cm="1">
        <f t="array" ref="I164">[1]!TRPL4.NEG</f>
        <v>3912</v>
      </c>
      <c r="J164" cm="1">
        <f t="array" ref="J164">[1]!TRPL4.QTT</f>
        <v>911500</v>
      </c>
      <c r="K164" cm="1">
        <f t="array" ref="K164">[1]!TRPL4.VOL</f>
        <v>23275333</v>
      </c>
    </row>
    <row r="165" spans="1:11" x14ac:dyDescent="0.25">
      <c r="A165" t="s">
        <v>354</v>
      </c>
      <c r="B165" t="str" cm="1">
        <f t="array" ref="B165">[1]!TUPY3.DAT</f>
        <v>11/02/2021</v>
      </c>
      <c r="C165" cm="1">
        <f t="array" ref="C165">[1]!TUPY3.ULT</f>
        <v>21.26</v>
      </c>
      <c r="D165" cm="1">
        <f t="array" ref="D165">[1]!TUPY3.ABE</f>
        <v>21.5</v>
      </c>
      <c r="E165" cm="1">
        <f t="array" ref="E165">[1]!TUPY3.MAX</f>
        <v>21.5</v>
      </c>
      <c r="F165" cm="1">
        <f t="array" ref="F165">[1]!TUPY3.MIN</f>
        <v>21.14</v>
      </c>
      <c r="G165" cm="1">
        <f t="array" ref="G165">[1]!TUPY3.VAR</f>
        <v>0.18850141376061594</v>
      </c>
      <c r="H165" t="s">
        <v>355</v>
      </c>
      <c r="I165" cm="1">
        <f t="array" ref="I165">[1]!TUPY3.NEG</f>
        <v>2826</v>
      </c>
      <c r="J165" cm="1">
        <f t="array" ref="J165">[1]!TUPY3.QTT</f>
        <v>713200</v>
      </c>
      <c r="K165" cm="1">
        <f t="array" ref="K165">[1]!TUPY3.VOL</f>
        <v>15200665</v>
      </c>
    </row>
    <row r="166" spans="1:11" x14ac:dyDescent="0.25">
      <c r="A166" t="s">
        <v>356</v>
      </c>
      <c r="B166" t="str" cm="1">
        <f t="array" ref="B166">[1]!UGPA3.DAT</f>
        <v>11/02/2021</v>
      </c>
      <c r="C166" cm="1">
        <f t="array" ref="C166">[1]!UGPA3.ULT</f>
        <v>23.41</v>
      </c>
      <c r="D166" cm="1">
        <f t="array" ref="D166">[1]!UGPA3.ABE</f>
        <v>23.64</v>
      </c>
      <c r="E166" cm="1">
        <f t="array" ref="E166">[1]!UGPA3.MAX</f>
        <v>23.99</v>
      </c>
      <c r="F166" cm="1">
        <f t="array" ref="F166">[1]!UGPA3.MIN</f>
        <v>23.02</v>
      </c>
      <c r="G166" cm="1">
        <f t="array" ref="G166">[1]!UGPA3.VAR</f>
        <v>-1.2652889076339127</v>
      </c>
      <c r="H166" t="s">
        <v>357</v>
      </c>
      <c r="I166" cm="1">
        <f t="array" ref="I166">[1]!UGPA3.NEG</f>
        <v>21052</v>
      </c>
      <c r="J166" cm="1">
        <f t="array" ref="J166">[1]!UGPA3.QTT</f>
        <v>5879600</v>
      </c>
      <c r="K166" cm="1">
        <f t="array" ref="K166">[1]!UGPA3.VOL</f>
        <v>138371787</v>
      </c>
    </row>
    <row r="167" spans="1:11" x14ac:dyDescent="0.25">
      <c r="A167" t="s">
        <v>179</v>
      </c>
      <c r="B167" t="str" cm="1">
        <f t="array" ref="B167">[1]!UNIP6.DAT</f>
        <v>11/02/2021</v>
      </c>
      <c r="C167" cm="1">
        <f t="array" ref="C167">[1]!UNIP6.ULT</f>
        <v>54.74</v>
      </c>
      <c r="D167" cm="1">
        <f t="array" ref="D167">[1]!UNIP6.ABE</f>
        <v>54.36</v>
      </c>
      <c r="E167" cm="1">
        <f t="array" ref="E167">[1]!UNIP6.MAX</f>
        <v>55.57</v>
      </c>
      <c r="F167" cm="1">
        <f t="array" ref="F167">[1]!UNIP6.MIN</f>
        <v>53.6</v>
      </c>
      <c r="G167" cm="1">
        <f t="array" ref="G167">[1]!UNIP6.VAR</f>
        <v>0.71757129714811507</v>
      </c>
      <c r="H167" t="s">
        <v>180</v>
      </c>
      <c r="I167" cm="1">
        <f t="array" ref="I167">[1]!UNIP6.NEG</f>
        <v>1445</v>
      </c>
      <c r="J167" cm="1">
        <f t="array" ref="J167">[1]!UNIP6.QTT</f>
        <v>246400</v>
      </c>
      <c r="K167" cm="1">
        <f t="array" ref="K167">[1]!UNIP6.VOL</f>
        <v>13434180</v>
      </c>
    </row>
    <row r="168" spans="1:11" x14ac:dyDescent="0.25">
      <c r="A168" t="s">
        <v>181</v>
      </c>
      <c r="B168" t="str" cm="1">
        <f t="array" ref="B168">[1]!USIM5.DAT</f>
        <v>11/02/2021</v>
      </c>
      <c r="C168" cm="1">
        <f t="array" ref="C168">[1]!USIM5.ULT</f>
        <v>14.14</v>
      </c>
      <c r="D168" cm="1">
        <f t="array" ref="D168">[1]!USIM5.ABE</f>
        <v>13.95</v>
      </c>
      <c r="E168" cm="1">
        <f t="array" ref="E168">[1]!USIM5.MAX</f>
        <v>14.19</v>
      </c>
      <c r="F168" cm="1">
        <f t="array" ref="F168">[1]!USIM5.MIN</f>
        <v>13.85</v>
      </c>
      <c r="G168" cm="1">
        <f t="array" ref="G168">[1]!USIM5.VAR</f>
        <v>2.3895727733526435</v>
      </c>
      <c r="H168" t="s">
        <v>182</v>
      </c>
      <c r="I168" cm="1">
        <f t="array" ref="I168">[1]!USIM5.NEG</f>
        <v>26075</v>
      </c>
      <c r="J168" cm="1">
        <f t="array" ref="J168">[1]!USIM5.QTT</f>
        <v>18142800</v>
      </c>
      <c r="K168" cm="1">
        <f t="array" ref="K168">[1]!USIM5.VOL</f>
        <v>255055162</v>
      </c>
    </row>
    <row r="169" spans="1:11" x14ac:dyDescent="0.25">
      <c r="A169" t="s">
        <v>183</v>
      </c>
      <c r="B169" t="str" cm="1">
        <f t="array" ref="B169">[1]!VALE3.DAT</f>
        <v>11/02/2021</v>
      </c>
      <c r="C169" cm="1">
        <f t="array" ref="C169">[1]!VALE3.ULT</f>
        <v>93.1</v>
      </c>
      <c r="D169" cm="1">
        <f t="array" ref="D169">[1]!VALE3.ABE</f>
        <v>95.47</v>
      </c>
      <c r="E169" cm="1">
        <f t="array" ref="E169">[1]!VALE3.MAX</f>
        <v>95.47</v>
      </c>
      <c r="F169" cm="1">
        <f t="array" ref="F169">[1]!VALE3.MIN</f>
        <v>93.1</v>
      </c>
      <c r="G169" cm="1">
        <f t="array" ref="G169">[1]!VALE3.VAR</f>
        <v>-1.689545934530104</v>
      </c>
      <c r="H169" t="s">
        <v>184</v>
      </c>
      <c r="I169" cm="1">
        <f t="array" ref="I169">[1]!VALE3.NEG</f>
        <v>44547</v>
      </c>
      <c r="J169" cm="1">
        <f t="array" ref="J169">[1]!VALE3.QTT</f>
        <v>19775900</v>
      </c>
      <c r="K169" cm="1">
        <f t="array" ref="K169">[1]!VALE3.VOL</f>
        <v>1860766587</v>
      </c>
    </row>
    <row r="170" spans="1:11" x14ac:dyDescent="0.25">
      <c r="A170" t="s">
        <v>185</v>
      </c>
      <c r="B170" t="str" cm="1">
        <f t="array" ref="B170">[1]!VIVA3.DAT</f>
        <v>11/02/2021</v>
      </c>
      <c r="C170" cm="1">
        <f t="array" ref="C170">[1]!VIVA3.ULT</f>
        <v>25.67</v>
      </c>
      <c r="D170" cm="1">
        <f t="array" ref="D170">[1]!VIVA3.ABE</f>
        <v>26.68</v>
      </c>
      <c r="E170" cm="1">
        <f t="array" ref="E170">[1]!VIVA3.MAX</f>
        <v>26.68</v>
      </c>
      <c r="F170" cm="1">
        <f t="array" ref="F170">[1]!VIVA3.MIN</f>
        <v>25.54</v>
      </c>
      <c r="G170" cm="1">
        <f t="array" ref="G170">[1]!VIVA3.VAR</f>
        <v>-2.7651515151515036</v>
      </c>
      <c r="H170" t="s">
        <v>186</v>
      </c>
      <c r="I170" cm="1">
        <f t="array" ref="I170">[1]!VIVA3.NEG</f>
        <v>5119</v>
      </c>
      <c r="J170" cm="1">
        <f t="array" ref="J170">[1]!VIVA3.QTT</f>
        <v>859100</v>
      </c>
      <c r="K170" cm="1">
        <f t="array" ref="K170">[1]!VIVA3.VOL</f>
        <v>22207243</v>
      </c>
    </row>
    <row r="171" spans="1:11" x14ac:dyDescent="0.25">
      <c r="A171" t="s">
        <v>358</v>
      </c>
      <c r="B171" t="str" cm="1">
        <f t="array" ref="B171">[1]!VIVT3.DAT</f>
        <v>11/02/2021</v>
      </c>
      <c r="C171" cm="1">
        <f t="array" ref="C171">[1]!VIVT3.ULT</f>
        <v>48.95</v>
      </c>
      <c r="D171" cm="1">
        <f t="array" ref="D171">[1]!VIVT3.ABE</f>
        <v>47.65</v>
      </c>
      <c r="E171" cm="1">
        <f t="array" ref="E171">[1]!VIVT3.MAX</f>
        <v>49.39</v>
      </c>
      <c r="F171" cm="1">
        <f t="array" ref="F171">[1]!VIVT3.MIN</f>
        <v>47.63</v>
      </c>
      <c r="G171" cm="1">
        <f t="array" ref="G171">[1]!VIVT3.VAR</f>
        <v>2.7282266526757697</v>
      </c>
      <c r="H171" t="s">
        <v>359</v>
      </c>
      <c r="I171" cm="1">
        <f t="array" ref="I171">[1]!VIVT3.NEG</f>
        <v>14562</v>
      </c>
      <c r="J171" cm="1">
        <f t="array" ref="J171">[1]!VIVT3.QTT</f>
        <v>2796400</v>
      </c>
      <c r="K171" cm="1">
        <f t="array" ref="K171">[1]!VIVT3.VOL</f>
        <v>136879382</v>
      </c>
    </row>
    <row r="172" spans="1:11" x14ac:dyDescent="0.25">
      <c r="A172" t="s">
        <v>360</v>
      </c>
      <c r="B172" t="str" cm="1">
        <f t="array" ref="B172">[1]!VLID3.DAT</f>
        <v>11/02/2021</v>
      </c>
      <c r="C172" cm="1">
        <f t="array" ref="C172">[1]!VLID3.ULT</f>
        <v>8.6999999999999993</v>
      </c>
      <c r="D172" cm="1">
        <f t="array" ref="D172">[1]!VLID3.ABE</f>
        <v>8.65</v>
      </c>
      <c r="E172" cm="1">
        <f t="array" ref="E172">[1]!VLID3.MAX</f>
        <v>8.77</v>
      </c>
      <c r="F172" cm="1">
        <f t="array" ref="F172">[1]!VLID3.MIN</f>
        <v>8.4600000000000009</v>
      </c>
      <c r="G172" cm="1">
        <f t="array" ref="G172">[1]!VLID3.VAR</f>
        <v>1.754385964912264</v>
      </c>
      <c r="H172" t="s">
        <v>361</v>
      </c>
      <c r="I172" cm="1">
        <f t="array" ref="I172">[1]!VLID3.NEG</f>
        <v>4209</v>
      </c>
      <c r="J172" cm="1">
        <f t="array" ref="J172">[1]!VLID3.QTT</f>
        <v>850500</v>
      </c>
      <c r="K172" cm="1">
        <f t="array" ref="K172">[1]!VLID3.VOL</f>
        <v>7323346</v>
      </c>
    </row>
    <row r="173" spans="1:11" x14ac:dyDescent="0.25">
      <c r="A173" t="s">
        <v>362</v>
      </c>
      <c r="B173" t="str" cm="1">
        <f t="array" ref="B173">[1]!VULC3.DAT</f>
        <v>11/02/2021</v>
      </c>
      <c r="C173" cm="1">
        <f t="array" ref="C173">[1]!VULC3.ULT</f>
        <v>8.43</v>
      </c>
      <c r="D173" cm="1">
        <f t="array" ref="D173">[1]!VULC3.ABE</f>
        <v>8.4</v>
      </c>
      <c r="E173" cm="1">
        <f t="array" ref="E173">[1]!VULC3.MAX</f>
        <v>8.4700000000000006</v>
      </c>
      <c r="F173" cm="1">
        <f t="array" ref="F173">[1]!VULC3.MIN</f>
        <v>8.26</v>
      </c>
      <c r="G173" cm="1">
        <f t="array" ref="G173">[1]!VULC3.VAR</f>
        <v>0.83732057416268291</v>
      </c>
      <c r="H173" t="s">
        <v>363</v>
      </c>
      <c r="I173" cm="1">
        <f t="array" ref="I173">[1]!VULC3.NEG</f>
        <v>1292</v>
      </c>
      <c r="J173" cm="1">
        <f t="array" ref="J173">[1]!VULC3.QTT</f>
        <v>377400</v>
      </c>
      <c r="K173" cm="1">
        <f t="array" ref="K173">[1]!VULC3.VOL</f>
        <v>3159232</v>
      </c>
    </row>
    <row r="174" spans="1:11" x14ac:dyDescent="0.25">
      <c r="A174" t="s">
        <v>187</v>
      </c>
      <c r="B174" t="str" cm="1">
        <f t="array" ref="B174">[1]!VVAR3.DAT</f>
        <v>11/02/2021</v>
      </c>
      <c r="C174" cm="1">
        <f t="array" ref="C174">[1]!VVAR3.ULT</f>
        <v>14.6</v>
      </c>
      <c r="D174" cm="1">
        <f t="array" ref="D174">[1]!VVAR3.ABE</f>
        <v>14.51</v>
      </c>
      <c r="E174" cm="1">
        <f t="array" ref="E174">[1]!VVAR3.MAX</f>
        <v>14.79</v>
      </c>
      <c r="F174" cm="1">
        <f t="array" ref="F174">[1]!VVAR3.MIN</f>
        <v>14.38</v>
      </c>
      <c r="G174" cm="1">
        <f t="array" ref="G174">[1]!VVAR3.VAR</f>
        <v>1.7421602787456447</v>
      </c>
      <c r="H174" t="s">
        <v>188</v>
      </c>
      <c r="I174" cm="1">
        <f t="array" ref="I174">[1]!VVAR3.NEG</f>
        <v>31560</v>
      </c>
      <c r="J174" cm="1">
        <f t="array" ref="J174">[1]!VVAR3.QTT</f>
        <v>34604100</v>
      </c>
      <c r="K174" cm="1">
        <f t="array" ref="K174">[1]!VVAR3.VOL</f>
        <v>505588829</v>
      </c>
    </row>
    <row r="175" spans="1:11" x14ac:dyDescent="0.25">
      <c r="A175" t="s">
        <v>189</v>
      </c>
      <c r="B175" t="str" cm="1">
        <f t="array" ref="B175">[1]!WEGE3.DAT</f>
        <v>11/02/2021</v>
      </c>
      <c r="C175" cm="1">
        <f t="array" ref="C175">[1]!WEGE3.ULT</f>
        <v>87</v>
      </c>
      <c r="D175" cm="1">
        <f t="array" ref="D175">[1]!WEGE3.ABE</f>
        <v>86.64</v>
      </c>
      <c r="E175" cm="1">
        <f t="array" ref="E175">[1]!WEGE3.MAX</f>
        <v>88.65</v>
      </c>
      <c r="F175" cm="1">
        <f t="array" ref="F175">[1]!WEGE3.MIN</f>
        <v>86.64</v>
      </c>
      <c r="G175" cm="1">
        <f t="array" ref="G175">[1]!WEGE3.VAR</f>
        <v>1.1275136580262686</v>
      </c>
      <c r="H175" t="s">
        <v>190</v>
      </c>
      <c r="I175" cm="1">
        <f t="array" ref="I175">[1]!WEGE3.NEG</f>
        <v>21473</v>
      </c>
      <c r="J175" cm="1">
        <f t="array" ref="J175">[1]!WEGE3.QTT</f>
        <v>4089900</v>
      </c>
      <c r="K175" cm="1">
        <f t="array" ref="K175">[1]!WEGE3.VOL</f>
        <v>358269393</v>
      </c>
    </row>
    <row r="176" spans="1:11" x14ac:dyDescent="0.25">
      <c r="A176" t="s">
        <v>364</v>
      </c>
      <c r="B176" t="str" cm="1">
        <f t="array" ref="B176">[1]!WIZS3.DAT</f>
        <v>11/02/2021</v>
      </c>
      <c r="C176" cm="1">
        <f t="array" ref="C176">[1]!WIZS3.ULT</f>
        <v>7.86</v>
      </c>
      <c r="D176" cm="1">
        <f t="array" ref="D176">[1]!WIZS3.ABE</f>
        <v>7.88</v>
      </c>
      <c r="E176" cm="1">
        <f t="array" ref="E176">[1]!WIZS3.MAX</f>
        <v>8.02</v>
      </c>
      <c r="F176" cm="1">
        <f t="array" ref="F176">[1]!WIZS3.MIN</f>
        <v>7.85</v>
      </c>
      <c r="G176" cm="1">
        <f t="array" ref="G176">[1]!WIZS3.VAR</f>
        <v>-0.12706480304955256</v>
      </c>
      <c r="H176" t="s">
        <v>365</v>
      </c>
      <c r="I176" cm="1">
        <f t="array" ref="I176">[1]!WIZS3.NEG</f>
        <v>2282</v>
      </c>
      <c r="J176" cm="1">
        <f t="array" ref="J176">[1]!WIZS3.QTT</f>
        <v>630300</v>
      </c>
      <c r="K176" cm="1">
        <f t="array" ref="K176">[1]!WIZS3.VOL</f>
        <v>4996440</v>
      </c>
    </row>
    <row r="177" spans="1:11" x14ac:dyDescent="0.25">
      <c r="A177" t="s">
        <v>191</v>
      </c>
      <c r="B177" t="str" cm="1">
        <f t="array" ref="B177">[1]!YDUQ3.DAT</f>
        <v>11/02/2021</v>
      </c>
      <c r="C177" cm="1">
        <f t="array" ref="C177">[1]!YDUQ3.ULT</f>
        <v>33.1</v>
      </c>
      <c r="D177" cm="1">
        <f t="array" ref="D177">[1]!YDUQ3.ABE</f>
        <v>32.119999999999997</v>
      </c>
      <c r="E177" cm="1">
        <f t="array" ref="E177">[1]!YDUQ3.MAX</f>
        <v>33.42</v>
      </c>
      <c r="F177" cm="1">
        <f t="array" ref="F177">[1]!YDUQ3.MIN</f>
        <v>31.84</v>
      </c>
      <c r="G177" cm="1">
        <f t="array" ref="G177">[1]!YDUQ3.VAR</f>
        <v>3.4375000000000044</v>
      </c>
      <c r="H177" t="s">
        <v>192</v>
      </c>
      <c r="I177" cm="1">
        <f t="array" ref="I177">[1]!YDUQ3.NEG</f>
        <v>16150</v>
      </c>
      <c r="J177" cm="1">
        <f t="array" ref="J177">[1]!YDUQ3.QTT</f>
        <v>4722900</v>
      </c>
      <c r="K177" cm="1">
        <f t="array" ref="K177">[1]!YDUQ3.VOL</f>
        <v>154906702</v>
      </c>
    </row>
    <row r="178" spans="1:11" x14ac:dyDescent="0.25">
      <c r="A178" t="s">
        <v>200</v>
      </c>
      <c r="B178" t="str" cm="1">
        <f t="array" ref="B178">[1]!BPAC11.DAT</f>
        <v>11/02/2021</v>
      </c>
      <c r="C178" cm="1">
        <f t="array" ref="C178">[1]!BPAC11.ULT</f>
        <v>111.6</v>
      </c>
      <c r="D178" cm="1">
        <f t="array" ref="D178">[1]!BPAC11.ABE</f>
        <v>109.95</v>
      </c>
      <c r="E178" cm="1">
        <f t="array" ref="E178">[1]!BPAC11.MAX</f>
        <v>112.4</v>
      </c>
      <c r="F178" cm="1">
        <f t="array" ref="F178">[1]!BPAC11.MIN</f>
        <v>109.51</v>
      </c>
      <c r="G178" cm="1">
        <f t="array" ref="G178">[1]!BPAC11.VAR</f>
        <v>2.6206896551724084</v>
      </c>
      <c r="H178" t="s">
        <v>201</v>
      </c>
      <c r="I178" cm="1">
        <f t="array" ref="I178">[1]!BPAC11.NEG</f>
        <v>18426</v>
      </c>
      <c r="J178" cm="1">
        <f t="array" ref="J178">[1]!BPAC11.QTT</f>
        <v>3536000</v>
      </c>
      <c r="K178" cm="1">
        <f t="array" ref="K178">[1]!BPAC11.VOL</f>
        <v>392535680</v>
      </c>
    </row>
    <row r="179" spans="1:11" x14ac:dyDescent="0.25">
      <c r="A179" t="s">
        <v>205</v>
      </c>
      <c r="B179" t="str" cm="1">
        <f t="array" ref="B179">[1]!ESPA3.DAT</f>
        <v>11/02/2021</v>
      </c>
      <c r="C179" cm="1">
        <f t="array" ref="C179">[1]!ESPA3.ULT</f>
        <v>18.75</v>
      </c>
      <c r="D179" cm="1">
        <f t="array" ref="D179">[1]!ESPA3.ABE</f>
        <v>19.2</v>
      </c>
      <c r="E179" cm="1">
        <f t="array" ref="E179">[1]!ESPA3.MAX</f>
        <v>19.45</v>
      </c>
      <c r="F179" cm="1">
        <f t="array" ref="F179">[1]!ESPA3.MIN</f>
        <v>18.7</v>
      </c>
      <c r="G179" cm="1">
        <f t="array" ref="G179">[1]!ESPA3.VAR</f>
        <v>-2.9000517866390405</v>
      </c>
      <c r="H179" t="s">
        <v>206</v>
      </c>
      <c r="I179" cm="1">
        <f t="array" ref="I179">[1]!ESPA3.NEG</f>
        <v>3662</v>
      </c>
      <c r="J179" cm="1">
        <f t="array" ref="J179">[1]!ESPA3.QTT</f>
        <v>960500</v>
      </c>
      <c r="K179" cm="1">
        <f t="array" ref="K179">[1]!ESPA3.VOL</f>
        <v>18134686</v>
      </c>
    </row>
    <row r="180" spans="1:11" x14ac:dyDescent="0.25">
      <c r="A180" t="s">
        <v>367</v>
      </c>
      <c r="B180" t="str" cm="1">
        <f t="array" ref="B180">[1]!INTB3.DAT</f>
        <v>11/02/2021</v>
      </c>
      <c r="C180" cm="1">
        <f t="array" ref="C180">[1]!INTB3.ULT</f>
        <v>19.43</v>
      </c>
      <c r="D180" cm="1">
        <f t="array" ref="D180">[1]!INTB3.ABE</f>
        <v>19.28</v>
      </c>
      <c r="E180" cm="1">
        <f t="array" ref="E180">[1]!INTB3.MAX</f>
        <v>19.47</v>
      </c>
      <c r="F180" cm="1">
        <f t="array" ref="F180">[1]!INTB3.MIN</f>
        <v>18.82</v>
      </c>
      <c r="G180" cm="1">
        <f t="array" ref="G180">[1]!INTB3.VAR</f>
        <v>-0.35897435897436042</v>
      </c>
      <c r="H180" t="s">
        <v>368</v>
      </c>
      <c r="I180" cm="1">
        <f t="array" ref="I180">[1]!INTB3.NEG</f>
        <v>8207</v>
      </c>
      <c r="J180" cm="1">
        <f t="array" ref="J180">[1]!INTB3.QTT</f>
        <v>3171100</v>
      </c>
      <c r="K180" cm="1">
        <f t="array" ref="K180">[1]!INTB3.VOL</f>
        <v>60784195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2021-02-12T00:09:58Z</dcterms:modified>
</cp:coreProperties>
</file>