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90" windowWidth="18855" windowHeight="6645"/>
  </bookViews>
  <sheets>
    <sheet name="Hostel" sheetId="4" r:id="rId1"/>
    <sheet name="Sheet1" sheetId="1" r:id="rId2"/>
    <sheet name="Sheet2" sheetId="2" r:id="rId3"/>
    <sheet name="Sheet3" sheetId="3" r:id="rId4"/>
  </sheets>
  <definedNames>
    <definedName name="_xlnm._FilterDatabase" localSheetId="0" hidden="1">Hostel!$A$1:$I$131</definedName>
  </definedNames>
  <calcPr calcId="124519"/>
</workbook>
</file>

<file path=xl/calcChain.xml><?xml version="1.0" encoding="utf-8"?>
<calcChain xmlns="http://schemas.openxmlformats.org/spreadsheetml/2006/main">
  <c r="BH243" i="4"/>
  <c r="S243"/>
  <c r="BI243" s="1"/>
  <c r="O243"/>
  <c r="BI242"/>
  <c r="BH242"/>
  <c r="BI241"/>
  <c r="BH241"/>
  <c r="BI240"/>
  <c r="BH240"/>
  <c r="BJ240" s="1"/>
  <c r="BI239"/>
  <c r="BH239"/>
  <c r="BI238"/>
  <c r="BH238"/>
  <c r="BI237"/>
  <c r="P237"/>
  <c r="BH237" s="1"/>
  <c r="BJ237" s="1"/>
  <c r="BH236"/>
  <c r="S236"/>
  <c r="BI236" s="1"/>
  <c r="BH235"/>
  <c r="S235"/>
  <c r="BI235" s="1"/>
  <c r="BI234"/>
  <c r="BH234"/>
  <c r="BJ234" s="1"/>
  <c r="BI233"/>
  <c r="BH233"/>
  <c r="BH232"/>
  <c r="Q232"/>
  <c r="BI232" s="1"/>
  <c r="BI231"/>
  <c r="BH231"/>
  <c r="BJ231" s="1"/>
  <c r="BI230"/>
  <c r="BH230"/>
  <c r="BI229"/>
  <c r="BH229"/>
  <c r="BH228"/>
  <c r="Q228"/>
  <c r="BI228" s="1"/>
  <c r="BI227"/>
  <c r="BH227"/>
  <c r="W226"/>
  <c r="BI226" s="1"/>
  <c r="V226"/>
  <c r="BH226" s="1"/>
  <c r="O226"/>
  <c r="BI225"/>
  <c r="X225"/>
  <c r="BH225" s="1"/>
  <c r="BI224"/>
  <c r="BH224"/>
  <c r="BI223"/>
  <c r="BH223"/>
  <c r="BI222"/>
  <c r="BH222"/>
  <c r="BI221"/>
  <c r="BH221"/>
  <c r="BI220"/>
  <c r="BH220"/>
  <c r="BI219"/>
  <c r="BH219"/>
  <c r="BI218"/>
  <c r="BH218"/>
  <c r="BI217"/>
  <c r="BH217"/>
  <c r="BI216"/>
  <c r="V216"/>
  <c r="BH216" s="1"/>
  <c r="BJ216" s="1"/>
  <c r="BH215"/>
  <c r="AA215"/>
  <c r="S215"/>
  <c r="BI214"/>
  <c r="BH214"/>
  <c r="BI213"/>
  <c r="BH213"/>
  <c r="BI212"/>
  <c r="BH212"/>
  <c r="BH211"/>
  <c r="AC211"/>
  <c r="BI211" s="1"/>
  <c r="BI210"/>
  <c r="BH210"/>
  <c r="BH209"/>
  <c r="AC209"/>
  <c r="BI209" s="1"/>
  <c r="BJ209" s="1"/>
  <c r="BI208"/>
  <c r="BH208"/>
  <c r="BJ208" s="1"/>
  <c r="BI207"/>
  <c r="BH207"/>
  <c r="BJ207" s="1"/>
  <c r="BH206"/>
  <c r="S206"/>
  <c r="BI206" s="1"/>
  <c r="BI205"/>
  <c r="BH205"/>
  <c r="BI204"/>
  <c r="BH204"/>
  <c r="BI203"/>
  <c r="BH203"/>
  <c r="BJ203" s="1"/>
  <c r="BI202"/>
  <c r="BH202"/>
  <c r="BI201"/>
  <c r="BH201"/>
  <c r="BI200"/>
  <c r="BH200"/>
  <c r="BJ200" s="1"/>
  <c r="BH199"/>
  <c r="Q199"/>
  <c r="BI199" s="1"/>
  <c r="O199"/>
  <c r="BI198"/>
  <c r="BH198"/>
  <c r="BJ198" s="1"/>
  <c r="BI197"/>
  <c r="BH197"/>
  <c r="BJ197" s="1"/>
  <c r="BI196"/>
  <c r="BH196"/>
  <c r="BJ196" s="1"/>
  <c r="BI195"/>
  <c r="R195"/>
  <c r="BH195" s="1"/>
  <c r="BJ195" s="1"/>
  <c r="BH194"/>
  <c r="BJ194" s="1"/>
  <c r="S194"/>
  <c r="BI194" s="1"/>
  <c r="BI193"/>
  <c r="BH193"/>
  <c r="BJ193" s="1"/>
  <c r="BI192"/>
  <c r="BH192"/>
  <c r="BI191"/>
  <c r="BJ191" s="1"/>
  <c r="BH191"/>
  <c r="BI190"/>
  <c r="BH190"/>
  <c r="BJ190" s="1"/>
  <c r="BI189"/>
  <c r="BH189"/>
  <c r="BI188"/>
  <c r="BH188"/>
  <c r="BI187"/>
  <c r="BH187"/>
  <c r="BI186"/>
  <c r="R186"/>
  <c r="BH186" s="1"/>
  <c r="U185"/>
  <c r="BI185" s="1"/>
  <c r="T185"/>
  <c r="BH185" s="1"/>
  <c r="BH184"/>
  <c r="AC184"/>
  <c r="BI184" s="1"/>
  <c r="BJ184" s="1"/>
  <c r="BI183"/>
  <c r="BH183"/>
  <c r="BH182"/>
  <c r="Q182"/>
  <c r="BI182" s="1"/>
  <c r="BI181"/>
  <c r="BH181"/>
  <c r="BJ181" s="1"/>
  <c r="O181"/>
  <c r="BI180"/>
  <c r="BH180"/>
  <c r="BI179"/>
  <c r="BH179"/>
  <c r="BI178"/>
  <c r="BH178"/>
  <c r="BI177"/>
  <c r="BH177"/>
  <c r="BI176"/>
  <c r="BH176"/>
  <c r="BH175"/>
  <c r="S175"/>
  <c r="BI175" s="1"/>
  <c r="BI174"/>
  <c r="BH174"/>
  <c r="BI173"/>
  <c r="BH173"/>
  <c r="BJ173" s="1"/>
  <c r="BI172"/>
  <c r="BH172"/>
  <c r="BI171"/>
  <c r="BH171"/>
  <c r="BI170"/>
  <c r="BH170"/>
  <c r="BI169"/>
  <c r="BH169"/>
  <c r="BJ169" s="1"/>
  <c r="BI168"/>
  <c r="BH168"/>
  <c r="BI167"/>
  <c r="AB167"/>
  <c r="BH167" s="1"/>
  <c r="BJ167" s="1"/>
  <c r="BI166"/>
  <c r="BH166"/>
  <c r="BJ166" s="1"/>
  <c r="BI165"/>
  <c r="BH165"/>
  <c r="BI164"/>
  <c r="BH164"/>
  <c r="O164"/>
  <c r="BH163"/>
  <c r="AC163"/>
  <c r="BI163" s="1"/>
  <c r="BI162"/>
  <c r="BH162"/>
  <c r="BJ162" s="1"/>
  <c r="BI161"/>
  <c r="BH161"/>
  <c r="BJ161" s="1"/>
  <c r="BI160"/>
  <c r="BJ160" s="1"/>
  <c r="BH160"/>
  <c r="BH159"/>
  <c r="S159"/>
  <c r="BI159" s="1"/>
  <c r="BI158"/>
  <c r="BH158"/>
  <c r="BJ158" s="1"/>
  <c r="BI157"/>
  <c r="BH157"/>
  <c r="BH156"/>
  <c r="S156"/>
  <c r="BI156" s="1"/>
  <c r="BI155"/>
  <c r="BH155"/>
  <c r="BJ155" s="1"/>
  <c r="BH154"/>
  <c r="K154"/>
  <c r="BI154" s="1"/>
  <c r="BI153"/>
  <c r="AB153"/>
  <c r="Z153"/>
  <c r="BI152"/>
  <c r="BH152"/>
  <c r="BH151"/>
  <c r="AA151"/>
  <c r="BI151" s="1"/>
  <c r="BH150"/>
  <c r="Y150"/>
  <c r="BI150" s="1"/>
  <c r="BJ150" s="1"/>
  <c r="O150"/>
  <c r="BI149"/>
  <c r="BJ149" s="1"/>
  <c r="BH149"/>
  <c r="BH148"/>
  <c r="W148"/>
  <c r="BI148" s="1"/>
  <c r="BH147"/>
  <c r="AA147"/>
  <c r="BI147" s="1"/>
  <c r="BJ147" s="1"/>
  <c r="BI146"/>
  <c r="BH146"/>
  <c r="BI145"/>
  <c r="BH145"/>
  <c r="BJ145" s="1"/>
  <c r="BI144"/>
  <c r="BH144"/>
  <c r="BJ144" s="1"/>
  <c r="BI143"/>
  <c r="BH143"/>
  <c r="BI142"/>
  <c r="BH142"/>
  <c r="BJ142" s="1"/>
  <c r="BI141"/>
  <c r="BH141"/>
  <c r="BJ141" s="1"/>
  <c r="BH140"/>
  <c r="AC140"/>
  <c r="S140"/>
  <c r="BI139"/>
  <c r="BH139"/>
  <c r="BI138"/>
  <c r="BH138"/>
  <c r="BJ138" s="1"/>
  <c r="BI137"/>
  <c r="BH137"/>
  <c r="BI136"/>
  <c r="BH136"/>
  <c r="BJ136" s="1"/>
  <c r="BI135"/>
  <c r="BH135"/>
  <c r="BI134"/>
  <c r="BH134"/>
  <c r="BH133"/>
  <c r="S133"/>
  <c r="Q133"/>
  <c r="BI132"/>
  <c r="BH132"/>
  <c r="BI131"/>
  <c r="BH131"/>
  <c r="BJ131" s="1"/>
  <c r="I131" s="1"/>
  <c r="BI130"/>
  <c r="BH130"/>
  <c r="BJ130" s="1"/>
  <c r="I130" s="1"/>
  <c r="BI129"/>
  <c r="BH129"/>
  <c r="S128"/>
  <c r="BI128" s="1"/>
  <c r="R128"/>
  <c r="BH128" s="1"/>
  <c r="BI127"/>
  <c r="BH127"/>
  <c r="BI126"/>
  <c r="BH126"/>
  <c r="BI125"/>
  <c r="BH125"/>
  <c r="BJ125" s="1"/>
  <c r="I125" s="1"/>
  <c r="BI124"/>
  <c r="BJ124" s="1"/>
  <c r="I124" s="1"/>
  <c r="BH124"/>
  <c r="BI123"/>
  <c r="BH123"/>
  <c r="BJ123" s="1"/>
  <c r="I123" s="1"/>
  <c r="BH122"/>
  <c r="S122"/>
  <c r="BI122" s="1"/>
  <c r="BI121"/>
  <c r="BH121"/>
  <c r="BI120"/>
  <c r="BH120"/>
  <c r="BJ120" s="1"/>
  <c r="I120" s="1"/>
  <c r="BI119"/>
  <c r="BH119"/>
  <c r="BH118"/>
  <c r="Q118"/>
  <c r="BI118" s="1"/>
  <c r="O118"/>
  <c r="BI117"/>
  <c r="BH117"/>
  <c r="BI116"/>
  <c r="BH116"/>
  <c r="BJ116" s="1"/>
  <c r="I116" s="1"/>
  <c r="BI115"/>
  <c r="BH115"/>
  <c r="BI114"/>
  <c r="BJ114" s="1"/>
  <c r="I114" s="1"/>
  <c r="BH114"/>
  <c r="BI113"/>
  <c r="BH113"/>
  <c r="BI112"/>
  <c r="BH112"/>
  <c r="BJ112" s="1"/>
  <c r="I112" s="1"/>
  <c r="BI111"/>
  <c r="BH111"/>
  <c r="BI110"/>
  <c r="AB110"/>
  <c r="BH110" s="1"/>
  <c r="Z110"/>
  <c r="BI109"/>
  <c r="BH109"/>
  <c r="BJ109" s="1"/>
  <c r="I109" s="1"/>
  <c r="BI108"/>
  <c r="BH108"/>
  <c r="BJ108" s="1"/>
  <c r="I108" s="1"/>
  <c r="BI107"/>
  <c r="BH107"/>
  <c r="BJ107" s="1"/>
  <c r="I107" s="1"/>
  <c r="BI106"/>
  <c r="BH106"/>
  <c r="BI105"/>
  <c r="R105"/>
  <c r="BH105" s="1"/>
  <c r="O105"/>
  <c r="BI104"/>
  <c r="R104"/>
  <c r="BH104" s="1"/>
  <c r="BJ104" s="1"/>
  <c r="I104" s="1"/>
  <c r="BI103"/>
  <c r="P103"/>
  <c r="BH103" s="1"/>
  <c r="BJ103" s="1"/>
  <c r="I103" s="1"/>
  <c r="BI102"/>
  <c r="BH102"/>
  <c r="BJ102" s="1"/>
  <c r="I102" s="1"/>
  <c r="BI101"/>
  <c r="BH101"/>
  <c r="BI100"/>
  <c r="BH100"/>
  <c r="BI99"/>
  <c r="BH99"/>
  <c r="BJ99" s="1"/>
  <c r="I99" s="1"/>
  <c r="BI98"/>
  <c r="BH98"/>
  <c r="BI97"/>
  <c r="BH97"/>
  <c r="BI96"/>
  <c r="BH96"/>
  <c r="BJ96" s="1"/>
  <c r="I96" s="1"/>
  <c r="BI95"/>
  <c r="BH95"/>
  <c r="BI94"/>
  <c r="Z94"/>
  <c r="BH94" s="1"/>
  <c r="BI93"/>
  <c r="BH93"/>
  <c r="BJ93" s="1"/>
  <c r="I93" s="1"/>
  <c r="BI92"/>
  <c r="BJ92" s="1"/>
  <c r="I92" s="1"/>
  <c r="BH92"/>
  <c r="BH91"/>
  <c r="S91"/>
  <c r="BI91" s="1"/>
  <c r="BI90"/>
  <c r="BH90"/>
  <c r="BJ90" s="1"/>
  <c r="I90" s="1"/>
  <c r="BI89"/>
  <c r="R89"/>
  <c r="BH89" s="1"/>
  <c r="U88"/>
  <c r="BI88" s="1"/>
  <c r="T88"/>
  <c r="BH88" s="1"/>
  <c r="BI87"/>
  <c r="AB87"/>
  <c r="Z87"/>
  <c r="BH86"/>
  <c r="Q86"/>
  <c r="BI86" s="1"/>
  <c r="BJ86" s="1"/>
  <c r="I86" s="1"/>
  <c r="BI85"/>
  <c r="BH85"/>
  <c r="BI84"/>
  <c r="BH84"/>
  <c r="BJ84" s="1"/>
  <c r="I84" s="1"/>
  <c r="BI83"/>
  <c r="BH83"/>
  <c r="BJ83" s="1"/>
  <c r="I83" s="1"/>
  <c r="BI82"/>
  <c r="BH82"/>
  <c r="BI81"/>
  <c r="BH81"/>
  <c r="BJ81" s="1"/>
  <c r="I81" s="1"/>
  <c r="BI80"/>
  <c r="BH80"/>
  <c r="BJ80" s="1"/>
  <c r="I80" s="1"/>
  <c r="BI79"/>
  <c r="BH79"/>
  <c r="BI78"/>
  <c r="BH78"/>
  <c r="BJ78" s="1"/>
  <c r="I78" s="1"/>
  <c r="N78"/>
  <c r="BI77"/>
  <c r="BH77"/>
  <c r="BH76"/>
  <c r="Q76"/>
  <c r="BI76" s="1"/>
  <c r="BJ76" s="1"/>
  <c r="I76" s="1"/>
  <c r="BI75"/>
  <c r="BH75"/>
  <c r="BI74"/>
  <c r="BH74"/>
  <c r="BI73"/>
  <c r="BH73"/>
  <c r="BJ73" s="1"/>
  <c r="I73" s="1"/>
  <c r="BI72"/>
  <c r="BH72"/>
  <c r="BI71"/>
  <c r="BH71"/>
  <c r="BI70"/>
  <c r="BH70"/>
  <c r="BJ70" s="1"/>
  <c r="I70" s="1"/>
  <c r="BI69"/>
  <c r="BH69"/>
  <c r="BI68"/>
  <c r="BH68"/>
  <c r="BI67"/>
  <c r="BH67"/>
  <c r="BI66"/>
  <c r="V66"/>
  <c r="BH66" s="1"/>
  <c r="BI65"/>
  <c r="BH65"/>
  <c r="BH64"/>
  <c r="Y64"/>
  <c r="BI64" s="1"/>
  <c r="BI63"/>
  <c r="BH63"/>
  <c r="BI62"/>
  <c r="X62"/>
  <c r="BH62" s="1"/>
  <c r="BI61"/>
  <c r="BH61"/>
  <c r="BJ61" s="1"/>
  <c r="I61" s="1"/>
  <c r="BH60"/>
  <c r="Q60"/>
  <c r="BI60" s="1"/>
  <c r="BI59"/>
  <c r="BH59"/>
  <c r="BI58"/>
  <c r="BH58"/>
  <c r="BJ58" s="1"/>
  <c r="I58" s="1"/>
  <c r="BI57"/>
  <c r="BH57"/>
  <c r="BI56"/>
  <c r="BH56"/>
  <c r="BI55"/>
  <c r="BH55"/>
  <c r="BJ55" s="1"/>
  <c r="I55" s="1"/>
  <c r="O55"/>
  <c r="BH54"/>
  <c r="W54"/>
  <c r="BI54" s="1"/>
  <c r="BI53"/>
  <c r="BH53"/>
  <c r="BJ52"/>
  <c r="I52" s="1"/>
  <c r="BI52"/>
  <c r="BH52"/>
  <c r="BI51"/>
  <c r="BH51"/>
  <c r="BI50"/>
  <c r="BH50"/>
  <c r="BJ50" s="1"/>
  <c r="I50" s="1"/>
  <c r="BI49"/>
  <c r="BH49"/>
  <c r="BI48"/>
  <c r="BH48"/>
  <c r="BI47"/>
  <c r="BH47"/>
  <c r="BI46"/>
  <c r="BH46"/>
  <c r="BI45"/>
  <c r="BH45"/>
  <c r="BH44"/>
  <c r="Q44"/>
  <c r="BI44" s="1"/>
  <c r="BI43"/>
  <c r="BH43"/>
  <c r="BI42"/>
  <c r="BJ42" s="1"/>
  <c r="I42" s="1"/>
  <c r="BH42"/>
  <c r="AA42"/>
  <c r="BI41"/>
  <c r="BH41"/>
  <c r="BI40"/>
  <c r="V40"/>
  <c r="BH40" s="1"/>
  <c r="BI39"/>
  <c r="BH39"/>
  <c r="O39"/>
  <c r="BH38"/>
  <c r="S38"/>
  <c r="BI38" s="1"/>
  <c r="BJ37"/>
  <c r="I37" s="1"/>
  <c r="BI37"/>
  <c r="BH37"/>
  <c r="BI36"/>
  <c r="BH36"/>
  <c r="BJ36" s="1"/>
  <c r="I36" s="1"/>
  <c r="BI35"/>
  <c r="BH35"/>
  <c r="BI34"/>
  <c r="BH34"/>
  <c r="BI33"/>
  <c r="BH33"/>
  <c r="BJ33" s="1"/>
  <c r="I33" s="1"/>
  <c r="BI32"/>
  <c r="BH32"/>
  <c r="BI31"/>
  <c r="BH31"/>
  <c r="BH30"/>
  <c r="U30"/>
  <c r="BI30" s="1"/>
  <c r="BH29"/>
  <c r="BJ29" s="1"/>
  <c r="I29" s="1"/>
  <c r="Y29"/>
  <c r="BI29" s="1"/>
  <c r="BI28"/>
  <c r="BH28"/>
  <c r="BI27"/>
  <c r="BH27"/>
  <c r="BI26"/>
  <c r="BH26"/>
  <c r="BI25"/>
  <c r="BH25"/>
  <c r="BI24"/>
  <c r="BJ24" s="1"/>
  <c r="I24" s="1"/>
  <c r="BH24"/>
  <c r="BI23"/>
  <c r="BH23"/>
  <c r="BI22"/>
  <c r="BH22"/>
  <c r="BJ22" s="1"/>
  <c r="I22" s="1"/>
  <c r="BI21"/>
  <c r="BH21"/>
  <c r="BI20"/>
  <c r="T20"/>
  <c r="BH20" s="1"/>
  <c r="BI19"/>
  <c r="BH19"/>
  <c r="BJ19" s="1"/>
  <c r="I19" s="1"/>
  <c r="BI18"/>
  <c r="BH18"/>
  <c r="BH17"/>
  <c r="W17"/>
  <c r="K17"/>
  <c r="BI17" s="1"/>
  <c r="BI16"/>
  <c r="P16"/>
  <c r="BH16" s="1"/>
  <c r="BH15"/>
  <c r="S15"/>
  <c r="BI15" s="1"/>
  <c r="BI14"/>
  <c r="BH14"/>
  <c r="BJ14" s="1"/>
  <c r="I14" s="1"/>
  <c r="BI13"/>
  <c r="BJ13" s="1"/>
  <c r="I13" s="1"/>
  <c r="BH13"/>
  <c r="BI12"/>
  <c r="BH12"/>
  <c r="BH11"/>
  <c r="S11"/>
  <c r="BI11" s="1"/>
  <c r="BH10"/>
  <c r="BJ10" s="1"/>
  <c r="I10" s="1"/>
  <c r="Y10"/>
  <c r="BI10" s="1"/>
  <c r="BI9"/>
  <c r="BH9"/>
  <c r="BH8"/>
  <c r="W8"/>
  <c r="BI8" s="1"/>
  <c r="V8"/>
  <c r="BI7"/>
  <c r="BH7"/>
  <c r="BI6"/>
  <c r="BH6"/>
  <c r="BJ6" s="1"/>
  <c r="I6" s="1"/>
  <c r="BI5"/>
  <c r="BH5"/>
  <c r="BI4"/>
  <c r="BH4"/>
  <c r="BI3"/>
  <c r="BH3"/>
  <c r="BI2"/>
  <c r="BH2"/>
  <c r="BJ26" l="1"/>
  <c r="I26" s="1"/>
  <c r="BJ25"/>
  <c r="I25" s="1"/>
  <c r="BJ28"/>
  <c r="I28" s="1"/>
  <c r="BJ31"/>
  <c r="I31" s="1"/>
  <c r="BJ34"/>
  <c r="I34" s="1"/>
  <c r="BJ53"/>
  <c r="I53" s="1"/>
  <c r="BJ67"/>
  <c r="I67" s="1"/>
  <c r="BJ79"/>
  <c r="I79" s="1"/>
  <c r="BJ85"/>
  <c r="I85" s="1"/>
  <c r="BJ115"/>
  <c r="I115" s="1"/>
  <c r="BJ126"/>
  <c r="I126" s="1"/>
  <c r="BJ132"/>
  <c r="BJ134"/>
  <c r="BJ137"/>
  <c r="BI140"/>
  <c r="BJ176"/>
  <c r="BJ218"/>
  <c r="BJ221"/>
  <c r="BJ224"/>
  <c r="BJ229"/>
  <c r="BJ235"/>
  <c r="BJ8"/>
  <c r="I8" s="1"/>
  <c r="BJ27"/>
  <c r="I27" s="1"/>
  <c r="BJ117"/>
  <c r="I117" s="1"/>
  <c r="BJ41"/>
  <c r="I41" s="1"/>
  <c r="BJ139"/>
  <c r="BH153"/>
  <c r="BJ153" s="1"/>
  <c r="BJ178"/>
  <c r="BJ189"/>
  <c r="BJ2"/>
  <c r="I2" s="1"/>
  <c r="BJ5"/>
  <c r="I5" s="1"/>
  <c r="BJ16"/>
  <c r="I16" s="1"/>
  <c r="BJ18"/>
  <c r="I18" s="1"/>
  <c r="BJ21"/>
  <c r="I21" s="1"/>
  <c r="BJ38"/>
  <c r="I38" s="1"/>
  <c r="BJ43"/>
  <c r="I43" s="1"/>
  <c r="BJ46"/>
  <c r="I46" s="1"/>
  <c r="BJ49"/>
  <c r="I49" s="1"/>
  <c r="BJ63"/>
  <c r="I63" s="1"/>
  <c r="BJ66"/>
  <c r="I66" s="1"/>
  <c r="BJ69"/>
  <c r="I69" s="1"/>
  <c r="BJ75"/>
  <c r="I75" s="1"/>
  <c r="BJ95"/>
  <c r="I95" s="1"/>
  <c r="BJ98"/>
  <c r="I98" s="1"/>
  <c r="BJ101"/>
  <c r="I101" s="1"/>
  <c r="BJ106"/>
  <c r="I106" s="1"/>
  <c r="BJ111"/>
  <c r="I111" s="1"/>
  <c r="BJ127"/>
  <c r="I127" s="1"/>
  <c r="BJ152"/>
  <c r="BJ177"/>
  <c r="BJ230"/>
  <c r="BJ236"/>
  <c r="BJ35"/>
  <c r="I35" s="1"/>
  <c r="BJ40"/>
  <c r="I40" s="1"/>
  <c r="BJ4"/>
  <c r="I4" s="1"/>
  <c r="BJ7"/>
  <c r="I7" s="1"/>
  <c r="BJ9"/>
  <c r="I9" s="1"/>
  <c r="BJ12"/>
  <c r="I12" s="1"/>
  <c r="BJ20"/>
  <c r="I20" s="1"/>
  <c r="BJ23"/>
  <c r="I23" s="1"/>
  <c r="BJ45"/>
  <c r="I45" s="1"/>
  <c r="BJ48"/>
  <c r="I48" s="1"/>
  <c r="BJ51"/>
  <c r="I51" s="1"/>
  <c r="BJ56"/>
  <c r="I56" s="1"/>
  <c r="BJ59"/>
  <c r="I59" s="1"/>
  <c r="BJ62"/>
  <c r="I62" s="1"/>
  <c r="BJ65"/>
  <c r="I65" s="1"/>
  <c r="BJ68"/>
  <c r="I68" s="1"/>
  <c r="BJ71"/>
  <c r="I71" s="1"/>
  <c r="BJ74"/>
  <c r="I74" s="1"/>
  <c r="BJ94"/>
  <c r="I94" s="1"/>
  <c r="BJ100"/>
  <c r="I100" s="1"/>
  <c r="BJ105"/>
  <c r="I105" s="1"/>
  <c r="BJ110"/>
  <c r="I110" s="1"/>
  <c r="BJ113"/>
  <c r="I113" s="1"/>
  <c r="BJ118"/>
  <c r="I118" s="1"/>
  <c r="BJ121"/>
  <c r="I121" s="1"/>
  <c r="BJ135"/>
  <c r="BJ165"/>
  <c r="BJ168"/>
  <c r="BJ171"/>
  <c r="BJ174"/>
  <c r="BJ182"/>
  <c r="BJ202"/>
  <c r="BJ205"/>
  <c r="BJ210"/>
  <c r="BJ213"/>
  <c r="BJ227"/>
  <c r="BJ39"/>
  <c r="I39" s="1"/>
  <c r="BJ140"/>
  <c r="BJ143"/>
  <c r="BJ146"/>
  <c r="BJ164"/>
  <c r="BJ172"/>
  <c r="BJ180"/>
  <c r="BJ188"/>
  <c r="BJ211"/>
  <c r="BJ214"/>
  <c r="BJ219"/>
  <c r="BJ222"/>
  <c r="BJ225"/>
  <c r="BJ238"/>
  <c r="BJ241"/>
  <c r="BI133"/>
  <c r="BJ133" s="1"/>
  <c r="BJ148"/>
  <c r="BJ179"/>
  <c r="BJ187"/>
  <c r="BJ232"/>
  <c r="BJ88"/>
  <c r="I88" s="1"/>
  <c r="BJ128"/>
  <c r="I128" s="1"/>
  <c r="BJ30"/>
  <c r="I30" s="1"/>
  <c r="BJ60"/>
  <c r="I60" s="1"/>
  <c r="BJ122"/>
  <c r="I122" s="1"/>
  <c r="BJ175"/>
  <c r="BJ228"/>
  <c r="BJ186"/>
  <c r="BJ192"/>
  <c r="BJ212"/>
  <c r="BI215"/>
  <c r="BJ215" s="1"/>
  <c r="BJ217"/>
  <c r="BJ220"/>
  <c r="BJ223"/>
  <c r="BJ239"/>
  <c r="BJ242"/>
  <c r="BJ3"/>
  <c r="I3" s="1"/>
  <c r="BJ15"/>
  <c r="I15" s="1"/>
  <c r="BJ17"/>
  <c r="I17" s="1"/>
  <c r="BJ32"/>
  <c r="I32" s="1"/>
  <c r="BJ44"/>
  <c r="I44" s="1"/>
  <c r="BJ47"/>
  <c r="I47" s="1"/>
  <c r="BJ57"/>
  <c r="I57" s="1"/>
  <c r="BJ64"/>
  <c r="I64" s="1"/>
  <c r="BJ72"/>
  <c r="I72" s="1"/>
  <c r="BJ77"/>
  <c r="I77" s="1"/>
  <c r="BJ82"/>
  <c r="I82" s="1"/>
  <c r="BH87"/>
  <c r="BJ87" s="1"/>
  <c r="I87" s="1"/>
  <c r="BJ89"/>
  <c r="I89" s="1"/>
  <c r="BJ97"/>
  <c r="I97" s="1"/>
  <c r="BJ119"/>
  <c r="I119" s="1"/>
  <c r="BJ129"/>
  <c r="I129" s="1"/>
  <c r="BJ154"/>
  <c r="BJ157"/>
  <c r="BJ170"/>
  <c r="BJ183"/>
  <c r="BJ201"/>
  <c r="BJ204"/>
  <c r="BJ233"/>
  <c r="BJ54"/>
  <c r="I54" s="1"/>
  <c r="BJ91"/>
  <c r="I91" s="1"/>
  <c r="BJ151"/>
  <c r="BJ156"/>
  <c r="BJ159"/>
  <c r="BJ185"/>
  <c r="BJ206"/>
  <c r="BJ243"/>
  <c r="BJ11"/>
  <c r="I11" s="1"/>
  <c r="BJ163"/>
  <c r="BJ199"/>
  <c r="BJ226"/>
</calcChain>
</file>

<file path=xl/comments1.xml><?xml version="1.0" encoding="utf-8"?>
<comments xmlns="http://schemas.openxmlformats.org/spreadsheetml/2006/main">
  <authors>
    <author>Windows User</author>
  </authors>
  <commentList>
    <comment ref="K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K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M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23/01/2021
12422
Oct +Nov /20
paid in Janu/21</t>
        </r>
      </text>
    </comment>
    <comment ref="O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23/01/2021
12422
Oct +Nov /20
paid in Janu/21</t>
        </r>
      </text>
    </comment>
    <comment ref="S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23/01/2021
12422
Oct +Nov /20
paid in Janu/21</t>
        </r>
      </text>
    </comment>
    <comment ref="AC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12423
Dec/20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U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12392
So cM L„mR/21</t>
        </r>
      </text>
    </comment>
    <comment ref="AC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01/06/21
12393
Up to May/21</t>
        </r>
      </text>
    </comment>
    <comment ref="K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U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12362
Up to Janu/21/21</t>
        </r>
      </text>
    </comment>
    <comment ref="AC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01/06/21
12363
Up to May/21</t>
        </r>
      </text>
    </comment>
    <comment ref="K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08.10.2020
12032
Less=70%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By bkash
C=4620
H=2160
T=6780</t>
        </r>
      </text>
    </comment>
    <comment ref="Q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10/12/2020
By bkash
C=4620
H=2160
T=6780Dec/20</t>
        </r>
      </text>
    </comment>
    <comment ref="S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10/01/2021
By bkash
C=4620
H=2160
T=6780
Janu/21
</t>
        </r>
      </text>
    </comment>
    <comment ref="U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12034</t>
        </r>
      </text>
    </comment>
    <comment ref="W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08/03/21
By bkash
C=4340
H=2160
T=6500</t>
        </r>
      </text>
    </comment>
    <comment ref="Y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10/04/21
By bkash
C=4340
H=2160
T=6500</t>
        </r>
      </text>
    </comment>
    <comment ref="AA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06/05/21
By bkash
C=4340
H=2160
T=6500</t>
        </r>
      </text>
    </comment>
    <comment ref="A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02/06/21
12035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25/03/21
H. Leave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4,000/-</t>
        </r>
      </text>
    </comment>
    <comment ref="M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14/11/2020
54811
Oct + Nov/20
Paid in Nov/20</t>
        </r>
      </text>
    </commen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14/11/2020
54811
Oct + Nov/20</t>
        </r>
      </text>
    </comment>
    <comment ref="S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25/0/01/21
4232
</t>
        </r>
      </text>
    </comment>
    <comment ref="W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04/03/21
54341
Up to Feb/21
25/03/2021
4233
March/21
H.Leave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4,000/-</t>
        </r>
      </text>
    </comment>
    <comment ref="M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15.10.2020
Bkash=6,780/-
College=4,620/-
Hostel=2,160/-</t>
        </r>
      </text>
    </comment>
    <comment ref="O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24/11/2020
By bkash
C=4620
H=2160
T=6780</t>
        </r>
      </text>
    </comment>
    <comment ref="Q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22/12/2020
By bash
C=4620
H=2160
T=6780</t>
        </r>
      </text>
    </comment>
    <comment ref="S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56567
</t>
        </r>
      </text>
    </comment>
    <comment ref="W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25/03/2021
3062
Feb/21</t>
        </r>
      </text>
    </comment>
    <comment ref="AA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05/05/21
3063
</t>
        </r>
      </text>
    </comment>
    <comment ref="AC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3064
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4,000/-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08.10.2020
3002
Less=70%</t>
        </r>
      </text>
    </comment>
    <comment ref="O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By bkash
C=4620
H=2160
T=6780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08/12/2020
By bkash
C=4620
H=2160
T=6780
Dec/20</t>
        </r>
      </text>
    </comment>
    <comment ref="S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07/01/2021
By bksah
C=4620
H=2160
T=6780
Janu/21</t>
        </r>
      </text>
    </comment>
    <comment ref="U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3003</t>
        </r>
      </text>
    </comment>
    <comment ref="W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14/03/21
By bkash
C=4340
H=2160
T=6500</t>
        </r>
      </text>
    </comment>
    <comment ref="Y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08/04/21
By bkash
C=4340
H=2160
T=6500
30/04/21
By bkash
C=4340
H=2160
T=6500</t>
        </r>
      </text>
    </comment>
    <comment ref="A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02/06/21
By bkash
C=4340
H=2160
T=6500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4,000/-</t>
        </r>
      </text>
    </comment>
    <comment ref="M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08.10.2020
2972
Less=70%</t>
        </r>
      </text>
    </comment>
    <comment ref="O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06/12/2020
2973
Nov/20
paid in Dec/20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06/12/2020
2973
Nov/20
paid in Dec/20</t>
        </r>
      </text>
    </comment>
    <comment ref="S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09/01/21
2974
Janu/21
Paid in Janu/21
25/01/21
2975
Janu/21</t>
        </r>
      </text>
    </comment>
    <comment ref="Y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04/04/021
Feb + March/21
</t>
        </r>
      </text>
    </comment>
    <comment ref="A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02/06/21
2978
April + May/21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4,000/-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4,000/-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4,000/-</t>
        </r>
      </text>
    </comment>
    <comment ref="M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21/01/21
3482
Oct to Janu/21
Paid in Janu/21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21/01/21
3482
Oct to Janu/21
Paid in Janu/21</t>
        </r>
      </text>
    </comment>
    <comment ref="Q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21/01/21
3482
Oct to Janu/21
Paid in Janu/21</t>
        </r>
      </text>
    </comment>
    <comment ref="S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21/01/21
3482
Oct to Janu/21
Paid in Janu/21</t>
        </r>
      </text>
    </comment>
    <comment ref="U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28/02/21
3483
</t>
        </r>
      </text>
    </comment>
    <comment ref="W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31/03/2021
3484
</t>
        </r>
      </text>
    </comment>
    <comment ref="Y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29/05/2021
3484
</t>
        </r>
      </text>
    </comment>
    <comment ref="AA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21/05/21
3486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4,000/-</t>
        </r>
      </text>
    </comment>
    <comment ref="M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28.10.2020
3452
Oct/20
Less=70%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21/01/21
3453
Nov/20
Paid in Janu/21</t>
        </r>
      </text>
    </comment>
    <comment ref="Q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21/01/21
3453
Nov/20+Dec/20
Paid in Janu/21</t>
        </r>
      </text>
    </comment>
    <comment ref="S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21/01/21
3453
Nov/20+Dec/20
Paid in Janu/21</t>
        </r>
      </text>
    </comment>
    <comment ref="G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24/12/2020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4,000/-</t>
        </r>
      </text>
    </comment>
    <comment ref="Q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24/12/2020
4022
Oct to Dec/20
H. Leave=6000
Paid in Dec/20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27/03/2021
H. Leave</t>
        </r>
      </text>
    </comment>
    <comment ref="K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2,000/-
13.09.2020
3932
2,000/-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55933
Oct + Nov/21
Paid in Janu/21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55933
Oct + Nov/21
Paid in Janu/21</t>
        </r>
      </text>
    </comment>
    <comment ref="S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55933
Oct + Nov/21
Paid in Janu/21</t>
        </r>
      </text>
    </comment>
    <comment ref="W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18/03/21
3934
Dec+ Janu/21
27/03/2021
3935
Feb + March/21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4,000/-</t>
        </r>
      </text>
    </comment>
    <comment ref="M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11.10.2020
2642
Less=70%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2643</t>
        </r>
      </text>
    </comment>
    <comment ref="Q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3644
Dec/21
Paid in janu/i21</t>
        </r>
      </text>
    </comment>
    <comment ref="S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3644
Dec/21
Paid in janu/i21</t>
        </r>
      </text>
    </comment>
    <comment ref="K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4,000/-</t>
        </r>
      </text>
    </comment>
    <comment ref="AC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613
</t>
        </r>
      </text>
    </comment>
    <comment ref="G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4,000/-</t>
        </r>
      </text>
    </comment>
    <comment ref="W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24/03/2021
2463
Deu=8,800/-</t>
        </r>
      </text>
    </comment>
    <comment ref="G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25/03/2021
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4,000/-</t>
        </r>
      </text>
    </comment>
    <comment ref="W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25/03/2021
2433
</t>
        </r>
      </text>
    </comment>
    <comment ref="G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01/02/21</t>
        </r>
      </text>
    </comment>
    <comment ref="K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4,000/-</t>
        </r>
      </text>
    </comment>
    <comment ref="M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28.10.2020
6752
Oct/20
Less=70%</t>
        </r>
      </text>
    </comment>
    <comment ref="O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6753
Nov to mJanu/21
Paid in Jany/21</t>
        </r>
      </text>
    </comment>
    <comment ref="Q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6753
Nov to mJanu/21
Paid in Jany/21</t>
        </r>
      </text>
    </comment>
    <comment ref="S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6753
Nov to mJanu/21
Paid in Jany/21</t>
        </r>
      </text>
    </comment>
    <comment ref="U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01/02/21
6754
H.Leave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 
Dev fee purpose 4,000/-
App. H/o</t>
        </r>
      </text>
    </comment>
    <comment ref="K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4,000/-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4,000/-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6572
Oct to Janu/21
Paid in janu/21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6572
Oct to Janu/21
Paid in janu/21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6572
Oct to Janu/21
Paid in janu/21</t>
        </r>
      </text>
    </comment>
    <comment ref="S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6572
Oct to Janu/21
Paid in janu/21</t>
        </r>
      </text>
    </comment>
    <comment ref="AC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6573
Up to june/21</t>
        </r>
      </text>
    </comment>
    <comment ref="G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</t>
        </r>
      </text>
    </comment>
    <comment ref="K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4,000/-</t>
        </r>
      </text>
    </comment>
    <comment ref="M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4952
Oct=1020
Due=1140
Paid in Janu/21</t>
        </r>
      </text>
    </comment>
    <comment ref="S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4952
Oct=1020
Due=1140
Paid in Janu/21</t>
        </r>
      </text>
    </comment>
    <comment ref="U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4953
Oct=1140
Nov/21
Up to Nov/20</t>
        </r>
      </text>
    </comment>
    <comment ref="AC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4954
H. Leave
Vp sir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4,000/-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Chilekotha Rent=5,500/-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4,000/-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4,000/-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4862
Oct + Nov/21
Paid in janu/21</t>
        </r>
      </text>
    </comment>
    <comment ref="O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4862
Oct + Nov/21
Paid in janu/21</t>
        </r>
      </text>
    </comment>
    <comment ref="S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4862
Oct + Nov/21
Paid in janu/21</t>
        </r>
      </text>
    </comment>
    <comment ref="AE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4863
Dec/20 + Janu/21</t>
        </r>
      </text>
    </comment>
    <comment ref="K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4,000/-</t>
        </r>
      </text>
    </comment>
    <comment ref="Y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13/04/21
By bkash
C=7800
H=12200
T=20000
18/04/21
By bkash
C=6080
H=2040
T=8120</t>
        </r>
      </text>
    </comment>
    <comment ref="AA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06/05/21
By bkash
C=4340
F=2080
T=6420</t>
        </r>
      </text>
    </comment>
    <comment ref="AC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10/06/21
By bkash
C=4340
H=2040
T=6380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Chilekotha Rent=5,500/-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Note-19</t>
        </r>
        <r>
          <rPr>
            <sz val="9"/>
            <color indexed="81"/>
            <rFont val="Tahoma"/>
            <family val="2"/>
          </rPr>
          <t xml:space="preserve">
Less-2,500/-
Meeting 20/10/2020</t>
        </r>
      </text>
    </comment>
    <comment ref="K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4,000/-</t>
        </r>
      </text>
    </comment>
    <comment ref="M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4802
Oct + Nov/20
paid in Dec/20</t>
        </r>
      </text>
    </comment>
    <comment ref="O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4802
Oct + Nov/20
paid in Dec/20</t>
        </r>
      </text>
    </comment>
    <comment ref="Q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4802
Oct + Nov/20
paid in Dec/20</t>
        </r>
      </text>
    </comment>
    <comment ref="U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4803
Dec/20
25/02/221
By bkash
C=0
H=1800
Janu + feb/21
</t>
        </r>
      </text>
    </comment>
    <comment ref="W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14/03/21
4805</t>
        </r>
      </text>
    </comment>
    <comment ref="Y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13/04/21
4807</t>
        </r>
      </text>
    </comment>
    <comment ref="AC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4809
Up to June/21
</t>
        </r>
      </text>
    </comment>
    <comment ref="K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31/08/2020
4,000/-</t>
        </r>
      </text>
    </comment>
    <comment ref="M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4772
Oct + Nov/21
Paid in Janu/21</t>
        </r>
      </text>
    </comment>
    <comment ref="O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4772
Oct + Nov/21
Paid in Janu/21</t>
        </r>
      </text>
    </comment>
    <comment ref="S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4772
Oct + Nov/21
Paid in Janu/21</t>
        </r>
      </text>
    </comment>
    <comment ref="AC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4773
Dec/20 to Feb/21
march/21 Due=2000
</t>
        </r>
      </text>
    </comment>
    <comment ref="K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31/08/2020
4,000/-</t>
        </r>
      </text>
    </comment>
    <comment ref="M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08.10.2020
Campus-01
4742
Less=70%</t>
        </r>
      </text>
    </comment>
    <comment ref="O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4743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07/12/2020
4744
</t>
        </r>
      </text>
    </comment>
    <comment ref="S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07/01/21
4745
</t>
        </r>
      </text>
    </comment>
    <comment ref="U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4746</t>
        </r>
      </text>
    </comment>
    <comment ref="K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31/08/2020
4,000/-</t>
        </r>
      </text>
    </comment>
    <comment ref="M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09/01/21
Oct to Janu/21
Paid in janu/21</t>
        </r>
      </text>
    </comment>
    <comment ref="O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09/01/21
Oct to Janu/21
Paid in janu/21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09/01/21
Oct to Janu/21
Paid in janu/21</t>
        </r>
      </text>
    </comment>
    <comment ref="S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09/01/21
Oct to Janu/21
Paid in janu/21</t>
        </r>
      </text>
    </comment>
    <comment ref="U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2103</t>
        </r>
      </text>
    </comment>
    <comment ref="W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10/03/21
2134</t>
        </r>
      </text>
    </comment>
    <comment ref="AC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02/06/21
1350
April + May/21</t>
        </r>
      </text>
    </comment>
    <comment ref="K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4,000/-</t>
        </r>
      </text>
    </comment>
    <comment ref="M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15/12/20
2042/43
Oct + Nov/.20
Paid in janu/21</t>
        </r>
      </text>
    </comment>
    <comment ref="O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15/12/20
2042/43
Oct + Nov/.20
Paid in janu/21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15/12/2020
2042/43
Oct + Nov/21</t>
        </r>
      </text>
    </comment>
    <comment ref="S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2044
Dec + Janu/21
Paid in janu/21</t>
        </r>
      </text>
    </comment>
    <comment ref="W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14/03/21
2045
Feb/21</t>
        </r>
      </text>
    </comment>
    <comment ref="Y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13/04/21
2046
March/21</t>
        </r>
      </text>
    </comment>
    <comment ref="AA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10/05/21
2047</t>
        </r>
      </text>
    </comment>
    <comment ref="AC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2048
</t>
        </r>
      </text>
    </comment>
    <comment ref="K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4,000/-</t>
        </r>
      </text>
    </comment>
    <comment ref="M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09.10.2020
Bkash=13,160/-
College=11,120/-
Hostel=2,040/-</t>
        </r>
      </text>
    </comment>
    <comment ref="O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By baksh
C=4620
H=2040
T=6660</t>
        </r>
      </text>
    </comment>
    <comment ref="Q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By bkash
C=4620
H=2040
T=6660
Dec/20</t>
        </r>
      </text>
    </comment>
    <comment ref="S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By bkash
C=4620
H=2040
T=6660
Janu/21</t>
        </r>
      </text>
    </comment>
    <comment ref="U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By bkash
C-4620
H=2040
T=6660
Feb/21</t>
        </r>
      </text>
    </comment>
    <comment ref="W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18/03/21
C=4620
H=2040
T=6660</t>
        </r>
      </text>
    </comment>
    <comment ref="Y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14/04/21
C=4620
H=2040
T=6660</t>
        </r>
      </text>
    </comment>
    <comment ref="AC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04/06/21
By bkash
C=9240
H=4080
T=13320</t>
        </r>
      </text>
    </comment>
    <comment ref="K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4,000/-</t>
        </r>
      </text>
    </comment>
    <comment ref="U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08/02/21
14522
Pass book=100
Up to Feb/21</t>
        </r>
      </text>
    </comment>
    <comment ref="K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4,000/-</t>
        </r>
      </text>
    </comment>
    <comment ref="M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10/11/2020
By bkash
C=15740 
H=4320 Nov + Dec
T=20060
Paid in Nov/20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10/11/2020
By bkash
C=15740 
H=4320 Nov + Dec
T=20060</t>
        </r>
      </text>
    </comment>
    <comment ref="U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5883
Up to Feb/21</t>
        </r>
      </text>
    </comment>
    <comment ref="K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03/09/2020
4,000/-</t>
        </r>
      </text>
    </comment>
    <comment ref="M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By bkash
H=2160
Oct/20
Paid in Nov/20
</t>
        </r>
      </text>
    </comment>
    <comment ref="O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By bkash
C=1820
H=2160
T=3980
Oct/20
Paid in Nov/20</t>
        </r>
      </text>
    </comment>
    <comment ref="Q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16/12/2020
By bkash
H=2160  Nov/20 
T=3,980/- </t>
        </r>
      </text>
    </comment>
    <comment ref="S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20/01/2021
By bkash
C=1820
H=2160
T=3980
Dec/20
Paid in Jany/21
27/01/21
5852
Janu + Feb/21
Paid in Janu/21
</t>
        </r>
      </text>
    </comment>
    <comment ref="U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5852
Janu + Feb/21
Paid in Janu/21</t>
        </r>
      </text>
    </comment>
    <comment ref="Y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19/04/21
By bkash
C=3080 
H=4320
T=7400</t>
        </r>
      </text>
    </comment>
    <comment ref="AC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5855
May/21</t>
        </r>
      </text>
    </comment>
    <comment ref="K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03/09/2020
4,000/-</t>
        </r>
      </text>
    </comment>
    <comment ref="M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04/11/2020
Oct/20
Paid to Nov/20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04/11/2020
Oct/20
30/01/21
Nov to Janu/21
Paid in janu/21</t>
        </r>
      </text>
    </comment>
    <comment ref="Q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Nov to Janu/21
Paid in janu/21</t>
        </r>
      </text>
    </comment>
    <comment ref="S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Nov to Janu/21
Paid in janu/21</t>
        </r>
      </text>
    </comment>
    <comment ref="G40" authorId="0">
      <text>
        <r>
          <rPr>
            <b/>
            <sz val="9"/>
            <color indexed="81"/>
            <rFont val="Tahoma"/>
            <family val="2"/>
          </rPr>
          <t xml:space="preserve">Windows User:
16/03/21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03/09/2020
4,000/-</t>
        </r>
      </text>
    </comment>
    <comment ref="M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6362
Oct to Janu/21
paid in janu/21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6362
Oct to Janu/21
paid in janu/21</t>
        </r>
      </text>
    </comment>
    <comment ref="Q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6362
Oct to Janu/21
paid in janu/21</t>
        </r>
      </text>
    </comment>
    <comment ref="S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6362
Oct to Janu/21
paid in janu/21</t>
        </r>
      </text>
    </comment>
    <comment ref="W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16/03/21
6364
H. Leave</t>
        </r>
      </text>
    </comment>
    <comment ref="K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04/09/2020
4,000/-</t>
        </r>
      </text>
    </comment>
    <comment ref="M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6332
Oct to Janu/21
Paid in janu/21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6332
Oct to Janu/21
Paid in janu/21</t>
        </r>
      </text>
    </comment>
    <comment ref="S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6332
Oct to Janu/21
Paid in janu/21</t>
        </r>
      </text>
    </comment>
    <comment ref="U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11/022/1
By bkash
C=7080
H=6480
T=13560</t>
        </r>
      </text>
    </comment>
    <comment ref="K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4,000/-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08.10.2020
Bkash=9,780/-
College=7,620/-
Hostel=2,160/-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7083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07/01/21
7085/7086
Dec/21+ Janu/21
Paid in Janu/21</t>
        </r>
      </text>
    </comment>
    <comment ref="S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07/01/21
7085/7086
Dec/21+ Janu/21
Paid in Janu/21</t>
        </r>
      </text>
    </comment>
    <comment ref="U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5852
Janu + Feb/21
Paid in Janu/21</t>
        </r>
      </text>
    </comment>
    <comment ref="W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10/03/21
7088
Feb + March/21</t>
        </r>
      </text>
    </comment>
    <comment ref="Y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130/4/21
7089
</t>
        </r>
      </text>
    </comment>
    <comment ref="AA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03/05/21
7090
27/05/21
7091</t>
        </r>
      </text>
    </comment>
    <comment ref="K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4,000/-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08.10.2020
Bkash=6,780/-
College=4,620/-
Hostel=2,160/-</t>
        </r>
      </text>
    </comment>
    <comment ref="O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05/11/2020
By bkash
C=4620
H=2160
T=6780</t>
        </r>
      </text>
    </comment>
    <comment ref="Q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05/12/2020
By bkash
C=4620
H=2160
T=6780</t>
        </r>
      </text>
    </comment>
    <comment ref="S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By bkash
C= 4620
H-2160
T=6780
Janu/21</t>
        </r>
      </text>
    </comment>
    <comment ref="U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06/02/21
By bkash
C=4620
H=2160
T=6780
Feb/21</t>
        </r>
      </text>
    </comment>
    <comment ref="W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06/03/21
By bkash
C=4620
H-2160
T=6780</t>
        </r>
      </text>
    </comment>
    <comment ref="Y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08/04/21
By bkash
C=4620
H-2160
T=6780</t>
        </r>
      </text>
    </comment>
    <comment ref="AA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04/05/21
By bkash
C=4620
H=2160
T=6780</t>
        </r>
      </text>
    </comment>
    <comment ref="AC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02/06/21
By bkash
C=4620
H=2160
T=6780</t>
        </r>
      </text>
    </comment>
    <comment ref="K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4,000/-</t>
        </r>
      </text>
    </comment>
    <comment ref="M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15.10.2020
Bkash=6,780/-
College=4,620/-
Hostel=2,160/-</t>
        </r>
      </text>
    </comment>
    <comment ref="Q44" author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sz val="9"/>
            <color indexed="81"/>
            <rFont val="Tahoma"/>
            <family val="2"/>
          </rPr>
          <t>05/12/2020
C=4620
H=2160
T=6780
Dec/20
05/12/2020
7022
Hostel leave</t>
        </r>
      </text>
    </comment>
    <comment ref="K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4,000/-</t>
        </r>
      </text>
    </comment>
    <comment ref="M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10.10.2020
6992
Less=70%</t>
        </r>
      </text>
    </comment>
    <comment ref="O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16/11/2020
6993
</t>
        </r>
      </text>
    </comment>
    <comment ref="Q45" author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sz val="9"/>
            <color indexed="81"/>
            <rFont val="Tahoma"/>
            <family val="2"/>
          </rPr>
          <t xml:space="preserve">05/12/2020
6994
</t>
        </r>
      </text>
    </comment>
    <comment ref="S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6995
</t>
        </r>
      </text>
    </comment>
    <comment ref="U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6996
</t>
        </r>
      </text>
    </comment>
    <comment ref="AC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6997
Up to june/21</t>
        </r>
      </text>
    </comment>
    <comment ref="K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4,000/-</t>
        </r>
      </text>
    </comment>
    <comment ref="M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08.10.2020
6962
Less=70%</t>
        </r>
      </text>
    </comment>
    <comment ref="K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4,000/-</t>
        </r>
      </text>
    </comment>
    <comment ref="M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08.10.2020
6932
Less=70%</t>
        </r>
      </text>
    </comment>
    <comment ref="O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04/11/2020
6933</t>
        </r>
      </text>
    </comment>
    <comment ref="Q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03/12/2020
6934
</t>
        </r>
      </text>
    </comment>
    <comment ref="S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07/01/21
6935
</t>
        </r>
      </text>
    </comment>
    <comment ref="W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17/03/21
6936
Feb/21</t>
        </r>
      </text>
    </comment>
    <comment ref="AC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6937
Up to June/21</t>
        </r>
      </text>
    </comment>
    <comment ref="K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4,000/-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6902
Oct to Janu/21
Paid in Janu/21</t>
        </r>
      </text>
    </comment>
    <comment ref="O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6902
Oct to Janu/21
Paid in Janu/21</t>
        </r>
      </text>
    </comment>
    <comment ref="Q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6902
Oct to Janu/21
Paid in Janu/21</t>
        </r>
      </text>
    </comment>
    <comment ref="S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6902
Oct to Janu/21
Paid in Janu/21</t>
        </r>
      </text>
    </comment>
    <comment ref="AA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02/05/21
6903</t>
        </r>
      </text>
    </comment>
    <comment ref="K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4,000/-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13.10.2020
Bkash=6,570/-
College=4,620/-
Hostel=1,950/-</t>
        </r>
      </text>
    </comment>
    <comment ref="O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By bkash
C=4620
H=1950
T=6570</t>
        </r>
      </text>
    </comment>
    <comment ref="Q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21/12/2020
C=4620
H=1950
T=6570</t>
        </r>
      </text>
    </comment>
    <comment ref="S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By bksh
C=4620
H=1950
T6570</t>
        </r>
      </text>
    </comment>
    <comment ref="W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20/03/21
By bkash
C=4620
H=1950
T=6570
Feb/21</t>
        </r>
      </text>
    </comment>
    <comment ref="E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Chilekotha Rent=5,500/-</t>
        </r>
      </text>
    </comment>
    <comment ref="K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4,000/-</t>
        </r>
      </text>
    </comment>
    <comment ref="M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11.10.2020
6842
Less=70%</t>
        </r>
      </text>
    </comment>
    <comment ref="O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21/12/2020
6843
Nov + Dec/20
Paid in Dec/20</t>
        </r>
      </text>
    </comment>
    <comment ref="Q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21/12/2020
6843
Nov + Dec/20
Paid in Dec/20</t>
        </r>
      </text>
    </comment>
    <comment ref="S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6844
</t>
        </r>
      </text>
    </comment>
    <comment ref="AA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24/05/21
6845</t>
        </r>
      </text>
    </comment>
    <comment ref="AC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6846
</t>
        </r>
      </text>
    </comment>
    <comment ref="K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4,000/-</t>
        </r>
      </text>
    </comment>
    <comment ref="M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25/01/2021
C=980
H=6560
T=7540
Oct to Dec Full
Janu Due= 1600
Paid in Janu/21</t>
        </r>
      </text>
    </comment>
    <comment ref="O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25/01/2021
C=980
H=6560
T=7540
Oct to Dec Full
Janu Due= 1600
Paid in Janu/21</t>
        </r>
      </text>
    </comment>
    <comment ref="Q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25/01/2021
C=980
H=6560
T=7540
Oct to Dec Full
Janu Due= 1600
Paid in Janu/21</t>
        </r>
      </text>
    </comment>
    <comment ref="S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25/01/2021
C=980
H=6560
T=7540
Oct to Dec Full
Janu Due= 1600
Paid in Janu/21</t>
        </r>
      </text>
    </comment>
    <comment ref="AC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By bkash
C=18660
H=9760
T=28420</t>
        </r>
      </text>
    </comment>
    <comment ref="G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28/04/21</t>
        </r>
      </text>
    </comment>
    <comment ref="K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4,000/-</t>
        </r>
      </text>
    </comment>
    <comment ref="Y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28/04/2021
By bkash
C=0
H=20280</t>
        </r>
      </text>
    </comment>
    <comment ref="K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4,000/-</t>
        </r>
      </text>
    </comment>
    <comment ref="M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04/11/2020
13082
8,160/-
Oct=2160
Nov + Dec=6,000/-</t>
        </r>
      </text>
    </comment>
    <comment ref="O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04/11/2020
13082
8,160/-
Oct=2160
Nov + Dec=6,000/-</t>
        </r>
      </text>
    </comment>
    <comment ref="Q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04/11/2020
13082
8,160/-
Oct=2160
Nov + Dec=6,000/-</t>
        </r>
      </text>
    </comment>
    <comment ref="K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4,000/-</t>
        </r>
      </text>
    </comment>
    <comment ref="M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28/12/2020
13532
Oct to Dec/20
Paid in Dec/20</t>
        </r>
      </text>
    </comment>
    <comment ref="O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28/12/2020
13532
Oct to Dec/20
Paid in Dec/20</t>
        </r>
      </text>
    </comment>
    <comment ref="Q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28/12/2020
13532
Oct to Dec/20
Paid in Dec/20</t>
        </r>
      </text>
    </comment>
    <comment ref="S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13533
</t>
        </r>
      </text>
    </comment>
    <comment ref="W54" authorId="0">
      <text>
        <r>
          <rPr>
            <b/>
            <sz val="9"/>
            <color indexed="81"/>
            <rFont val="Tahoma"/>
            <family val="2"/>
          </rPr>
          <t>Windows User:
09/03/21
13534</t>
        </r>
        <r>
          <rPr>
            <sz val="9"/>
            <color indexed="81"/>
            <rFont val="Tahoma"/>
            <family val="2"/>
          </rPr>
          <t xml:space="preserve">
20/03/2021
13535
</t>
        </r>
      </text>
    </comment>
    <comment ref="AA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09/05/21
13536
</t>
        </r>
      </text>
    </comment>
    <comment ref="AC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13537
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Vp sir</t>
        </r>
      </text>
    </comment>
    <comment ref="K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4,000/-</t>
        </r>
      </text>
    </comment>
    <comment ref="M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By bkash
C=4620
Oct/20
H=2160
T=6780
Paid in Nov/20</t>
        </r>
      </text>
    </comment>
    <comment ref="O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By bkash
C=4620
Oct/20
H=2160
T=6780
27/01/21
13472
Nov/20
Paid in aJanu/21</t>
        </r>
      </text>
    </comment>
    <comment ref="S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13472
Nov/20
Paid in aJanu/21</t>
        </r>
      </text>
    </comment>
    <comment ref="AC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13474
H. Leave</t>
        </r>
      </text>
    </comment>
    <comment ref="G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Vp sir</t>
        </r>
      </text>
    </comment>
    <comment ref="K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08/09/2020
4,000/-</t>
        </r>
      </text>
    </comment>
    <comment ref="S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13442
Oct to Janu/21
Paid in janu/21</t>
        </r>
      </text>
    </comment>
    <comment ref="AC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13443
H leave
Vp sir</t>
        </r>
      </text>
    </comment>
    <comment ref="K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4,000/-</t>
        </r>
      </text>
    </comment>
    <comment ref="M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12122
Oct to Janu/21
Paid in Janu/21</t>
        </r>
      </text>
    </comment>
    <comment ref="O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12122
Oct to Janu/21
Paid in Janu/21</t>
        </r>
      </text>
    </comment>
    <comment ref="Q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12122
Oct to Janu/21
Paid in Janu/21</t>
        </r>
      </text>
    </comment>
    <comment ref="S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12122
Oct to Janu/21
Paid in Janu/21</t>
        </r>
      </text>
    </comment>
    <comment ref="AC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14468
Up to june/21</t>
        </r>
      </text>
    </comment>
    <comment ref="E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Chilekotha Rent=5,500/-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4,000/-</t>
        </r>
      </text>
    </comment>
    <comment ref="M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17.10.2020
Bkash=12,770/-
College=11,120/-
Hostel=1,650/-</t>
        </r>
      </text>
    </comment>
    <comment ref="O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26/12/2020
By bkash
C=9240
H=3300
T=12540
Nov + Dec/20
Paid in Dec/20</t>
        </r>
      </text>
    </comment>
    <comment ref="Q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26/12/2020
By bkash
C=9240
H=3300
T=12540
Nov + Dec/20
Paid in Dec/20</t>
        </r>
      </text>
    </comment>
    <comment ref="S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By bkash
C=4620
H=1650
T=6270</t>
        </r>
      </text>
    </comment>
    <comment ref="AA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04/05/21
By kbash
C=13860
H=4950
T=18810
</t>
        </r>
      </text>
    </comment>
    <comment ref="AC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02/06/21
By bkash
C=4620
H=1650
T=6270</t>
        </r>
      </text>
    </comment>
    <comment ref="E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Chilekotha Rent=5,500/-</t>
        </r>
      </text>
    </comment>
    <comment ref="K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4,000/-</t>
        </r>
      </text>
    </comment>
    <comment ref="M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15.10.2020
Bkash=6,270/-
College=4,620/-
Hostel=1,650/-</t>
        </r>
      </text>
    </comment>
    <comment ref="O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By bkash
C=4620
H=1650
T=6270</t>
        </r>
      </text>
    </comment>
    <comment ref="Q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By bkash
C=4620
H=1650
T=6270
Dec/20</t>
        </r>
      </text>
    </comment>
    <comment ref="U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By bkash
C=7570
H=3300
T=10870</t>
        </r>
      </text>
    </comment>
    <comment ref="W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03/03/21
By bkash
C=4620
H=1650
T=6270
March/21</t>
        </r>
      </text>
    </comment>
    <comment ref="AA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05/05/21
By bkash
C=8170
H=3300
T=11470</t>
        </r>
      </text>
    </comment>
    <comment ref="K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4,000/-</t>
        </r>
      </text>
    </comment>
    <comment ref="M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25.10.2020
Bkash=13,160/-
College=11,120/-
Hostel=2,040/-</t>
        </r>
      </text>
    </comment>
    <comment ref="O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23/12/2020
By bkash
C=4620
H=2040
T=6660
Nov/20
Paid in Dec/20</t>
        </r>
      </text>
    </comment>
    <comment ref="Q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23/12/2020
By bkash
C=4620
H=2040
T=6660
Nov/20
Paid in Dec/20
27/01/21
14072
Dec + Janu/21
Paid in janu/21</t>
        </r>
      </text>
    </comment>
    <comment ref="S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14072
Dec + Janu/21
Paid in janu/21</t>
        </r>
      </text>
    </comment>
    <comment ref="AC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14073
</t>
        </r>
      </text>
    </comment>
    <comment ref="G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Order by Principal (Acting) sir.</t>
        </r>
      </text>
    </comment>
    <comment ref="K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4,000/-</t>
        </r>
      </text>
    </comment>
    <comment ref="K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4,000/-</t>
        </r>
      </text>
    </comment>
    <comment ref="O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21/11/2020
By bkash
C=9240 Oct + Nov
H=4320
T=13420</t>
        </r>
      </text>
    </comment>
    <comment ref="Q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12062
Dec + Janu/21
Paid in janu/21</t>
        </r>
      </text>
    </comment>
    <comment ref="S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12062
Dec + Janu/21
Paid in janu/21</t>
        </r>
      </text>
    </comment>
    <comment ref="Y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08/05/21
12065
12480
H.Leave</t>
        </r>
      </text>
    </comment>
    <comment ref="K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4,000/-</t>
        </r>
      </text>
    </comment>
    <comment ref="M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By bkash
C=9240
H=4080
Oct + Nov
T=13320
</t>
        </r>
      </text>
    </comment>
    <comment ref="O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By bkash
C=9240
H=4080
Oct + Nov
T=13320</t>
        </r>
      </text>
    </comment>
    <comment ref="Q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13/12/202
By bkash
C=4620
H=2040
T=6660
Dec/20</t>
        </r>
      </text>
    </comment>
    <comment ref="S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12092
</t>
        </r>
      </text>
    </comment>
    <comment ref="U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12993
</t>
        </r>
      </text>
    </comment>
    <comment ref="Y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19/04/21
By bkash
C=4620  March/21
H=2040
T=6660</t>
        </r>
      </text>
    </comment>
    <comment ref="AC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01/06/2021
By bkash
C=15740
H=4240
T=19980</t>
        </r>
      </text>
    </comment>
    <comment ref="K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4,000/-</t>
        </r>
      </text>
    </comment>
    <comment ref="Q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17/12/20
13922
Up to Dec/20</t>
        </r>
      </text>
    </comment>
    <comment ref="S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13923</t>
        </r>
      </text>
    </comment>
    <comment ref="U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13924
Feb/21</t>
        </r>
      </text>
    </comment>
    <comment ref="Y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09/04/21
By bkash
C=4450
H=2160
March/21
T=6610
27/04/21
By bkash
C=4450
H=2160
April/21
T=6610</t>
        </r>
      </text>
    </comment>
    <comment ref="AA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26/05/21
By bkash
C=4450
H=2160
T=6610</t>
        </r>
      </text>
    </comment>
    <comment ref="AC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19/06/21
By bkash
C=4450
H=2160
T=6610</t>
        </r>
      </text>
    </comment>
    <comment ref="E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Chilekotha Rent=5,500/-</t>
        </r>
      </text>
    </comment>
    <comment ref="K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4,000/-</t>
        </r>
      </text>
    </comment>
    <comment ref="M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08.10.2020
13892
Less=70%</t>
        </r>
      </text>
    </comment>
    <comment ref="O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13893</t>
        </r>
      </text>
    </comment>
    <comment ref="Q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08/12/2020
13894
</t>
        </r>
      </text>
    </comment>
    <comment ref="S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14/01/21
13895
</t>
        </r>
      </text>
    </comment>
    <comment ref="U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25/02/21
13896</t>
        </r>
      </text>
    </comment>
    <comment ref="W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22/03/2021
13897
</t>
        </r>
      </text>
    </comment>
    <comment ref="AA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24/05/21
13898</t>
        </r>
      </text>
    </comment>
    <comment ref="AC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13899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sz val="9"/>
            <color indexed="81"/>
            <rFont val="Tahoma"/>
            <family val="2"/>
          </rPr>
          <t>Hoste Cancel purpose due 2160 + 6,000/-
= 8,610/-
Up to March/21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Hoste Cancel purpose due  6,000/-
Up to March/21</t>
        </r>
      </text>
    </comment>
    <comment ref="K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4,000/-</t>
        </r>
      </text>
    </comment>
    <comment ref="M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20.10.2020
13862</t>
        </r>
      </text>
    </comment>
    <comment ref="U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03/02/21
13863
Up to Feb/21</t>
        </r>
      </text>
    </comment>
    <comment ref="Y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04/04/21
13864
H.Leave Due=6000</t>
        </r>
      </text>
    </comment>
    <comment ref="K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4,000/-</t>
        </r>
      </text>
    </comment>
    <comment ref="K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4,000/-</t>
        </r>
      </text>
    </comment>
    <comment ref="M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13.10.2020
13802
Less=70%</t>
        </r>
      </text>
    </comment>
    <comment ref="U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13806
Dec=2160
Janu=260 Due=1900</t>
        </r>
      </text>
    </comment>
    <comment ref="AC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13807
</t>
        </r>
      </text>
    </comment>
    <comment ref="K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4,000/-</t>
        </r>
      </text>
    </comment>
    <comment ref="M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13.10.2020
14312
Less=70%</t>
        </r>
      </text>
    </comment>
    <comment ref="O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12/11/2020
By bkash
C-11120  With O/fee
H=2160
T=13280 </t>
        </r>
      </text>
    </comment>
    <comment ref="Q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14313
Dec+ Janu/20
Paid in Janu/21</t>
        </r>
      </text>
    </comment>
    <comment ref="S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14313
Dec+ Janu/20
Paid in Janu/21</t>
        </r>
      </text>
    </comment>
    <comment ref="U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14314
</t>
        </r>
      </text>
    </comment>
    <comment ref="K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4,000/-</t>
        </r>
      </text>
    </comment>
    <comment ref="M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10.10.2020
14282
Less=70%</t>
        </r>
      </text>
    </comment>
    <comment ref="O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12/11/2020
By bkash
C-11120  With O/fee
H=2160
T=13280 </t>
        </r>
      </text>
    </comment>
    <comment ref="Q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27/12/2020
By bkash
C=4620
H=2160
Dec/20</t>
        </r>
      </text>
    </comment>
    <comment ref="S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19/01/021
By bkash
C=3500
H=2160
T=5660
</t>
        </r>
      </text>
    </comment>
    <comment ref="U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14286</t>
        </r>
      </text>
    </comment>
    <comment ref="W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16/03/21
By bkash
C=3500
H=2160
T=5660</t>
        </r>
      </text>
    </comment>
    <comment ref="Y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10/04/21
By bkash
C=3500
H=2160
T=5660</t>
        </r>
      </text>
    </comment>
    <comment ref="AA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04/05/21
By bkash
C=6860
H=2160
T=9020</t>
        </r>
      </text>
    </comment>
    <comment ref="AC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14290
</t>
        </r>
      </text>
    </comment>
    <comment ref="K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4,000/-</t>
        </r>
      </text>
    </comment>
    <comment ref="M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19/01/21
14252
Oct to Janu/21
Paid in Janu/21</t>
        </r>
      </text>
    </comment>
    <comment ref="O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19/01/21
14252
Oct to Janu/21
Paid in Janu/21</t>
        </r>
      </text>
    </comment>
    <comment ref="Q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19/01/21
14252
Oct to Janu/21
Paid in Janu/21</t>
        </r>
      </text>
    </comment>
    <comment ref="S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19/01/21
14252
Oct to Janu/21
Paid in Janu/21</t>
        </r>
      </text>
    </comment>
    <comment ref="U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By bkash
C=4550
H=1950
T=6500
Feb/21</t>
        </r>
      </text>
    </comment>
    <comment ref="W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23/03/2021
14254
</t>
        </r>
      </text>
    </comment>
    <comment ref="G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He will not pay 
H.Leave Purpose 6,000/-
By Vp sir
T.c Order By
 board  11/02/21
College=17/02/21</t>
        </r>
      </text>
    </comment>
    <comment ref="K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11/09/2020
4,000/-</t>
        </r>
      </text>
    </comment>
    <comment ref="S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14612
Oct to Janu/21
Paid in Janu/21</t>
        </r>
      </text>
    </comment>
    <comment ref="U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17/02/21
14613</t>
        </r>
      </text>
    </comment>
    <comment ref="K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4,000/-</t>
        </r>
      </text>
    </comment>
    <comment ref="U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14522
Up to Janu/251</t>
        </r>
      </text>
    </comment>
    <comment ref="AC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14523 
Up to june/21</t>
        </r>
      </text>
    </comment>
    <comment ref="B74" authorId="0">
      <text>
        <r>
          <rPr>
            <b/>
            <sz val="9"/>
            <color indexed="81"/>
            <rFont val="Tahoma"/>
            <family val="2"/>
          </rPr>
          <t xml:space="preserve">Windows User:
13/02/219
</t>
        </r>
        <r>
          <rPr>
            <sz val="9"/>
            <color indexed="81"/>
            <rFont val="Tahoma"/>
            <family val="2"/>
          </rPr>
          <t>Less=10,000 May be 
App H/o</t>
        </r>
        <r>
          <rPr>
            <sz val="9"/>
            <color indexed="81"/>
            <rFont val="Tahoma"/>
            <family val="2"/>
          </rPr>
          <t xml:space="preserve">
C=10,000/-
H=7,280/-
Total=17,280/-</t>
        </r>
      </text>
    </comment>
    <comment ref="G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He will not pay 
H.Leave Purpose 6,000/-
By Vp sir
T.c Order By
 board  11/02/21
College=17/02/21</t>
        </r>
      </text>
    </comment>
    <comment ref="K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4,000/-</t>
        </r>
      </text>
    </comment>
    <comment ref="N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13/02/219
Less=10,000 May be 
App H/o
C=10,000/-
H=7,280/-
Total=17,280/-</t>
        </r>
      </text>
    </comment>
    <comment ref="P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13/02/219
Less=10,000 May be 
App H/o
C=10,000/-
H=7,280/-
Total=17,280/-</t>
        </r>
      </text>
    </comment>
    <comment ref="R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13/02/219
Less=10,000 May be 
App H/o
C=10,000/-
H=7,280/-
Total=17,280/-</t>
        </r>
      </text>
    </comment>
    <comment ref="T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13/02/219
Less=10,000 May be 
App H/o
C=10,000/-
H=7,280/-
Total=17,280/-</t>
        </r>
      </text>
    </comment>
    <comment ref="U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13/022/1
14402
</t>
        </r>
      </text>
    </comment>
    <comment ref="V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13/02/219
Less=10,000 May be 
App H/o
C=10,000/-
H=7,280/-
Total=17,280/-</t>
        </r>
      </text>
    </comment>
    <comment ref="X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13/02/219
Less=10,000 May be 
App H/o
C=10,000/-
H=7,280/-
Total=17,280/-</t>
        </r>
      </text>
    </comment>
    <comment ref="Z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13/02/219
Less=10,000 May be 
App H/o
C=10,000/-
H=7,280/-
Total=17,280/-</t>
        </r>
      </text>
    </comment>
    <comment ref="AB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13/02/219
Less=10,000 May be 
App H/o
C=10,000/-
H=7,280/-
Total=17,280/-</t>
        </r>
      </text>
    </comment>
    <comment ref="G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05/05/21</t>
        </r>
      </text>
    </comment>
    <comment ref="K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4,000/-</t>
        </r>
      </text>
    </comment>
    <comment ref="AA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05/05/21
14372
H  Leave</t>
        </r>
      </text>
    </comment>
    <comment ref="K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4,000/-</t>
        </r>
      </text>
    </comment>
    <comment ref="M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22/10/2020
2160/-
Nov/20</t>
        </r>
      </text>
    </comment>
    <comment ref="O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19/12/2020
By bkash
C=4620
H=2160
T=6,780/-
Nov/20
Paid in Dec/20</t>
        </r>
      </text>
    </comment>
    <comment ref="Q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19/12/2020
By bkash
C=4620
H=2160
T=6,780/-
Nov/20
Paid in Dec/20
18/01/2021
By bkash
C=4620
H=2160
T=6780
Dec/20
Paid in Janu/21</t>
        </r>
      </text>
    </comment>
    <comment ref="S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18/01/2021
By bkash
C=4620
H=2160
T=6780
Dec/20
Paid in Janu/21</t>
        </r>
      </text>
    </comment>
    <comment ref="W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22/03/2021
By bkash
C=4620
H=2160
T=6780
Janu/21</t>
        </r>
      </text>
    </comment>
    <comment ref="Y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13/04/2021
By bkash
C=4620
H=2160
T=6780
Feb/20
</t>
        </r>
      </text>
    </comment>
    <comment ref="AA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08/05/21
By bkash
C=4620
H=2160
T=6780</t>
        </r>
      </text>
    </comment>
    <comment ref="AC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10/06/21
By bkash
C=4620
H=2160
T=6780
</t>
        </r>
      </text>
    </comment>
    <comment ref="B77" authorId="0">
      <text>
        <r>
          <rPr>
            <b/>
            <sz val="9"/>
            <color indexed="81"/>
            <rFont val="Tahoma"/>
            <family val="2"/>
          </rPr>
          <t>Windows User:
Hostel seat cansel Purpose  less=3,000/-
Bu Vp sir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4,000/-</t>
        </r>
      </text>
    </comment>
    <comment ref="O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05/12/2020
14462
Oct + Nov/20
Seat cansel=3,000/-
Less=3000 By vp sir</t>
        </r>
      </text>
    </comment>
    <comment ref="Q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05/12/2020
14462
Oct + Nov/20
Seat cansel=3,000/-
Less=3000 By vp sir</t>
        </r>
      </text>
    </comment>
    <comment ref="K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4,000/-</t>
        </r>
      </text>
    </comment>
    <comment ref="O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30/11/2020
1106
Up to Nov/20
Paid in Nov/20
Seat Cansel</t>
        </r>
      </text>
    </comment>
    <comment ref="K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4,000/-</t>
        </r>
      </text>
    </comment>
    <comment ref="M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08.10.2020
14822
Less=70%</t>
        </r>
      </text>
    </comment>
    <comment ref="O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04/11/2020
14823</t>
        </r>
      </text>
    </comment>
    <comment ref="Q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14824</t>
        </r>
      </text>
    </comment>
    <comment ref="S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07/01/21
14825
</t>
        </r>
      </text>
    </comment>
    <comment ref="U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14826</t>
        </r>
      </text>
    </comment>
    <comment ref="W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07/03/21
14827</t>
        </r>
      </text>
    </comment>
    <comment ref="Y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04/04/2021
14828
</t>
        </r>
      </text>
    </comment>
    <comment ref="AA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04/05/21
14829</t>
        </r>
      </text>
    </comment>
    <comment ref="AC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02/06/21
14830</t>
        </r>
      </text>
    </comment>
    <comment ref="K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4,000/-</t>
        </r>
      </text>
    </comment>
    <comment ref="W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06/03/21
14732
T,c</t>
        </r>
      </text>
    </comment>
    <comment ref="G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Hostel leave purpose
Due=6000/-</t>
        </r>
      </text>
    </comment>
    <comment ref="K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4,000/-</t>
        </r>
      </text>
    </comment>
    <comment ref="M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14672
Oct/20
Paid in janu/21</t>
        </r>
      </text>
    </comment>
    <comment ref="Q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14672
Oct/20
Paid in janu/21</t>
        </r>
      </text>
    </comment>
    <comment ref="U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14673
Nov/21</t>
        </r>
      </text>
    </comment>
    <comment ref="V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T.c=04/03/21            Board Order</t>
        </r>
      </text>
    </comment>
    <comment ref="W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11/03/21
14674
Dec/20</t>
        </r>
      </text>
    </comment>
    <comment ref="Y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22/04/21
14676
H. Leave</t>
        </r>
      </text>
    </comment>
    <comment ref="K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4,000/-</t>
        </r>
      </text>
    </comment>
    <comment ref="K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4,000/-</t>
        </r>
      </text>
    </comment>
    <comment ref="G84" authorId="0">
      <text>
        <r>
          <rPr>
            <b/>
            <sz val="9"/>
            <color indexed="81"/>
            <rFont val="Tahoma"/>
            <family val="2"/>
          </rPr>
          <t>Windows User:
13/02//21</t>
        </r>
        <r>
          <rPr>
            <sz val="9"/>
            <color indexed="81"/>
            <rFont val="Tahoma"/>
            <family val="2"/>
          </rPr>
          <t xml:space="preserve">
Less 6000/-
By vp sir</t>
        </r>
      </text>
    </comment>
    <comment ref="K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4,000/-</t>
        </r>
      </text>
    </comment>
    <comment ref="M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13.10.2020
12902
Oct+Nov/20
Less=70%</t>
        </r>
      </text>
    </comment>
    <comment ref="O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13.10.2020
12902
Oct+Nov/20
Less=70%</t>
        </r>
      </text>
    </comment>
    <comment ref="Q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06/12/2020
By bkash
C=4620
H=2040
T=6660
Dec/20</t>
        </r>
      </text>
    </comment>
    <comment ref="S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07/01/2021
By bkash
C=4620
H=2080
T=6700
Janu/21</t>
        </r>
      </text>
    </comment>
    <comment ref="U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13/02/21
2903
</t>
        </r>
      </text>
    </comment>
    <comment ref="K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4,000/-</t>
        </r>
      </text>
    </comment>
    <comment ref="G86" authorId="0">
      <text>
        <r>
          <rPr>
            <b/>
            <sz val="9"/>
            <color indexed="81"/>
            <rFont val="Tahoma"/>
            <family val="2"/>
          </rPr>
          <t>Windows User:
13/02//21</t>
        </r>
        <r>
          <rPr>
            <sz val="9"/>
            <color indexed="81"/>
            <rFont val="Tahoma"/>
            <family val="2"/>
          </rPr>
          <t xml:space="preserve">
Less 6000/-
By vp sir</t>
        </r>
      </text>
    </comment>
    <comment ref="K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4,000/-</t>
        </r>
      </text>
    </comment>
    <comment ref="M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10.10.2020
12842
Less=70%</t>
        </r>
      </text>
    </comment>
    <comment ref="O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10/12/21
12843
Nov/20
Paid in janu/21</t>
        </r>
      </text>
    </comment>
    <comment ref="Q86" authorId="0">
      <text>
        <r>
          <rPr>
            <b/>
            <sz val="9"/>
            <color indexed="81"/>
            <rFont val="Tahoma"/>
            <family val="2"/>
          </rPr>
          <t xml:space="preserve">Windows User:
10/12/21
</t>
        </r>
        <r>
          <rPr>
            <sz val="9"/>
            <color indexed="81"/>
            <rFont val="Tahoma"/>
            <family val="2"/>
          </rPr>
          <t>12843
Nov/20
Paid in janu/21
27/01/21
12844
Dec/20
Paid in janu/21</t>
        </r>
      </text>
    </comment>
    <comment ref="S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12844
Dec/20
Paid in janu/21</t>
        </r>
      </text>
    </comment>
    <comment ref="U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12845</t>
        </r>
      </text>
    </comment>
    <comment ref="AA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02/05/21
12846
H. Leave</t>
        </r>
      </text>
    </comment>
    <comment ref="K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4,000/-</t>
        </r>
      </text>
    </comment>
    <comment ref="M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14.10.2020
12812
Less=70%</t>
        </r>
      </text>
    </comment>
    <comment ref="S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12813
Oct/20
Paid in janu/21</t>
        </r>
      </text>
    </comment>
    <comment ref="U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12814
Up to Janu/21</t>
        </r>
      </text>
    </comment>
    <comment ref="AA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31/05/21
12815
H, Leave</t>
        </r>
      </text>
    </comment>
    <comment ref="G88" authorId="0">
      <text>
        <r>
          <rPr>
            <b/>
            <sz val="9"/>
            <color indexed="81"/>
            <rFont val="Tahoma"/>
            <family val="2"/>
          </rPr>
          <t>Windows User:
24/02/2021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4,000/-</t>
        </r>
      </text>
    </comment>
    <comment ref="M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09.10.2020
Bkash=14,780/-
College=12,620/-
Hostel=2,160/-</t>
        </r>
      </text>
    </comment>
    <comment ref="O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By bkash
C=4620
H=2160
T=6780</t>
        </r>
      </text>
    </comment>
    <comment ref="Q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1472
Dec + Janu/21
Paid in Janu/21</t>
        </r>
      </text>
    </comment>
    <comment ref="S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1472
Dec + Janu/21
Paid in Janu/21</t>
        </r>
      </text>
    </comment>
    <comment ref="U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1476
24/02/21
1474
H/Leave</t>
        </r>
      </text>
    </comment>
    <comment ref="G89" authorId="0">
      <text>
        <r>
          <rPr>
            <b/>
            <sz val="9"/>
            <color indexed="81"/>
            <rFont val="Tahoma"/>
            <family val="2"/>
          </rPr>
          <t>Windows User:
30/01/21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4,000/-</t>
        </r>
      </text>
    </comment>
    <comment ref="M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15.10.2020
Bkash=6,660/-
College=4,620/-
Hostel=2,040/-</t>
        </r>
      </text>
    </comment>
    <comment ref="O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By bkash
C=4620
H=2040
T=6660
</t>
        </r>
      </text>
    </comment>
    <comment ref="S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13022
Up to Janu/21
H.Leave
Paid in janu/21</t>
        </r>
      </text>
    </comment>
    <comment ref="K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4,000/-</t>
        </r>
      </text>
    </comment>
    <comment ref="M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08.10.2020
12992
Less=70%</t>
        </r>
      </text>
    </comment>
    <comment ref="O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12993</t>
        </r>
      </text>
    </comment>
    <comment ref="Q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05/12/2020
12095
</t>
        </r>
      </text>
    </comment>
    <comment ref="S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13/01/21
12996
</t>
        </r>
      </text>
    </comment>
    <comment ref="U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12997</t>
        </r>
      </text>
    </comment>
    <comment ref="W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10/03/21
12098</t>
        </r>
      </text>
    </comment>
    <comment ref="AC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12099
Up to June/21</t>
        </r>
      </text>
    </comment>
    <comment ref="K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4,000/-</t>
        </r>
      </text>
    </comment>
    <comment ref="M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13.10.2020
1352
Less=70%</t>
        </r>
      </text>
    </comment>
    <comment ref="O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10/11/2020
By bkash
C=4620
H=2040
T=6660</t>
        </r>
      </text>
    </comment>
    <comment ref="Q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1353/1354
Dec/20+Janu/21
Paid in janu/21</t>
        </r>
      </text>
    </comment>
    <comment ref="S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1353/1354
Dec/20+Janu/21
Paid in janu/21</t>
        </r>
      </text>
    </comment>
    <comment ref="AC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1355
Up to May/21</t>
        </r>
      </text>
    </comment>
    <comment ref="G92" authorId="0">
      <text>
        <r>
          <rPr>
            <b/>
            <sz val="9"/>
            <color indexed="81"/>
            <rFont val="Tahoma"/>
            <family val="2"/>
          </rPr>
          <t xml:space="preserve">Windows User:
07/06/21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4,000/-</t>
        </r>
      </text>
    </comment>
    <comment ref="AC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1322
H. Leave 
vp sir</t>
        </r>
      </text>
    </comment>
    <comment ref="K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4,000/-</t>
        </r>
      </text>
    </comment>
    <comment ref="M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212
Oct + Niv/2020
paid to Nov/20</t>
        </r>
      </text>
    </comment>
    <comment ref="O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212
Oct + Niv/2020
paid to Nov/20</t>
        </r>
      </text>
    </comment>
    <comment ref="Q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07/12/2020
213
</t>
        </r>
      </text>
    </comment>
    <comment ref="S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07/01/21
214</t>
        </r>
      </text>
    </comment>
    <comment ref="U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08/02/21
215</t>
        </r>
      </text>
    </comment>
    <comment ref="W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11/03/21
216</t>
        </r>
      </text>
    </comment>
    <comment ref="G94" authorId="0">
      <text>
        <r>
          <rPr>
            <b/>
            <sz val="9"/>
            <color indexed="81"/>
            <rFont val="Tahoma"/>
            <family val="2"/>
          </rPr>
          <t xml:space="preserve">Windows User:
05/06/21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4,000/-</t>
        </r>
      </text>
    </comment>
    <comment ref="U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122
Up to Feb/21</t>
        </r>
      </text>
    </comment>
    <comment ref="AC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123
H.Leave Purpose Due 2,480/-
By Vp Sir</t>
        </r>
      </text>
    </comment>
    <comment ref="K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4,000/-</t>
        </r>
      </text>
    </comment>
    <comment ref="AC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092
6,900/-
Oct/20 to Dec/21
Janu/21=420 Due=1740/-</t>
        </r>
      </text>
    </comment>
    <comment ref="E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Chilekotha Rent=5,500/-</t>
        </r>
      </text>
    </comment>
    <comment ref="K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4,000/-</t>
        </r>
      </text>
    </comment>
    <comment ref="O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062
Oct + Nov/20
Paid in Janu/21</t>
        </r>
      </text>
    </comment>
    <comment ref="Q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062
Oct + Nov/20
Paid in Janu/21</t>
        </r>
      </text>
    </comment>
    <comment ref="S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062
Oct + Nov/20
Paid in Janu/21</t>
        </r>
      </text>
    </comment>
    <comment ref="AA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06/05/21
4,950/-</t>
        </r>
      </text>
    </comment>
    <comment ref="AC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064
</t>
        </r>
      </text>
    </comment>
    <comment ref="K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4,000/-</t>
        </r>
      </text>
    </comment>
    <comment ref="M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032
Oct/20
Paid in Janu/21</t>
        </r>
      </text>
    </comment>
    <comment ref="S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032
Oct/20
Paid in Janu/21</t>
        </r>
      </text>
    </comment>
    <comment ref="K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4,000/-</t>
        </r>
      </text>
    </comment>
    <comment ref="M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10.10.2020
Bkash=6,780/-
College=4,620/-
Hostel=2,160/-</t>
        </r>
      </text>
    </comment>
    <comment ref="O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12/11/2020
2793
</t>
        </r>
      </text>
    </comment>
    <comment ref="Q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13/12/2020
2794
</t>
        </r>
      </text>
    </comment>
    <comment ref="S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2795
</t>
        </r>
      </text>
    </comment>
    <comment ref="AC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2796
Feb/21
</t>
        </r>
      </text>
    </comment>
    <comment ref="K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4,000/-</t>
        </r>
      </text>
    </comment>
    <comment ref="M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2762
Oct to Janu/21
Paid in Janu/21</t>
        </r>
      </text>
    </comment>
    <comment ref="O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2762
Oct to Janu/21
Paid in Janu/21</t>
        </r>
      </text>
    </comment>
    <comment ref="Q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2762
Oct to Janu/21
Paid in Janu/21</t>
        </r>
      </text>
    </comment>
    <comment ref="S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2762
Oct to Janu/21
Paid in Janu/21</t>
        </r>
      </text>
    </comment>
    <comment ref="K1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4,000/-</t>
        </r>
      </text>
    </comment>
    <comment ref="M1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10/12/2020
3362
Oct/20
Paid in dec/20</t>
        </r>
      </text>
    </comment>
    <comment ref="Q1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10/12/2020
3362
Oct/20
Paid in dec/20</t>
        </r>
      </text>
    </comment>
    <comment ref="AC1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01/06/21
3364
</t>
        </r>
      </text>
    </comment>
    <comment ref="K1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4,000/-</t>
        </r>
      </text>
    </comment>
    <comment ref="K1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4,000/-</t>
        </r>
      </text>
    </comment>
    <comment ref="G1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Dec/2020</t>
        </r>
      </text>
    </comment>
    <comment ref="K1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4,000/-</t>
        </r>
      </text>
    </comment>
    <comment ref="M1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12/12/2020
14702
Oct to Dec/20
Seat Cansel=6,000/-
Paid in Dec/20</t>
        </r>
      </text>
    </comment>
    <comment ref="O1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12/12/2020
14702
Oct to Dec/20
Seat Cansel=6,000/-
Paid in Dec/20</t>
        </r>
      </text>
    </comment>
    <comment ref="Q1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12/12/2020
14702
Oct to Dec/20
Seat Cansel=6,000/-
Paid in Dec/20</t>
        </r>
      </text>
    </comment>
    <comment ref="G1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Dec/2020</t>
        </r>
      </text>
    </comment>
    <comment ref="K1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4,000/-</t>
        </r>
      </text>
    </comment>
    <comment ref="S1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14732
Up rto Janu/21
H.leave</t>
        </r>
      </text>
    </comment>
    <comment ref="G1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02/02//2020</t>
        </r>
      </text>
    </comment>
    <comment ref="K1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4,000/-</t>
        </r>
      </text>
    </comment>
    <comment ref="O1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11/11/2020
By DBB Ltd
Oct/20
25/01/2021
Nov + Dec/20
Paid in janu/21</t>
        </r>
      </text>
    </comment>
    <comment ref="Q1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25/01/2021
Nov + Dec/20
Paid in janu/21</t>
        </r>
      </text>
    </comment>
    <comment ref="S1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25/01/2021
Nov + Dec/20
Paid in janu/21</t>
        </r>
      </text>
    </comment>
    <comment ref="U1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02/02/21
40918
H. Leave</t>
        </r>
      </text>
    </comment>
    <comment ref="K1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4,000/-</t>
        </r>
      </text>
    </comment>
    <comment ref="K1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4,000/-</t>
        </r>
      </text>
    </comment>
    <comment ref="M1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25/11/2020
14792
Oct + Nov/20
Paid in Nov/20</t>
        </r>
      </text>
    </comment>
    <comment ref="O1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25/11/2020
14792
Oct + Nov/20</t>
        </r>
      </text>
    </comment>
    <comment ref="Q1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14793
Dec + Janu/21
Paid in Jamu/21</t>
        </r>
      </text>
    </comment>
    <comment ref="S1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14793
Dec + Janu/21
Paid in Jamu/21</t>
        </r>
      </text>
    </comment>
    <comment ref="AC1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02/06/21
14794
Feb/21 to May/21</t>
        </r>
      </text>
    </comment>
    <comment ref="K1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4,000/-</t>
        </r>
      </text>
    </comment>
    <comment ref="M1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15.10.2020
1532
Less=70%</t>
        </r>
      </text>
    </comment>
    <comment ref="O1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17/01/2021
1533
Nov to Janu/21
Paid in janu/21
</t>
        </r>
      </text>
    </comment>
    <comment ref="Q1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17/01/2021
1533
Nov to Janu/21
Paid in janu/21
</t>
        </r>
      </text>
    </comment>
    <comment ref="S1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17/01/2021
1533
Nov to Janu/21
Paid in janu/21
</t>
        </r>
      </text>
    </comment>
    <comment ref="AC1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1534
Up to May/21</t>
        </r>
      </text>
    </comment>
    <comment ref="B109" authorId="0">
      <text>
        <r>
          <rPr>
            <b/>
            <sz val="9"/>
            <color indexed="81"/>
            <rFont val="Tahoma"/>
            <family val="2"/>
          </rPr>
          <t xml:space="preserve">Windows User:
Hostel leave purpose </t>
        </r>
        <r>
          <rPr>
            <sz val="9"/>
            <color indexed="81"/>
            <rFont val="Tahoma"/>
            <family val="2"/>
          </rPr>
          <t>due=6000
By bkhokon sir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Dec/2020
27/12/20</t>
        </r>
      </text>
    </comment>
    <comment ref="K1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4,000/-</t>
        </r>
      </text>
    </comment>
    <comment ref="M1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27/12/2020
2912
Oct to Dec/20
Paid in  Dec/20</t>
        </r>
      </text>
    </comment>
    <comment ref="O1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27/12/2020
2912
Oct to Dec/20
Paid in  Dec/20</t>
        </r>
      </text>
    </comment>
    <comment ref="Q1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27/12/2020
2912
Oct to Dec/20
Paid in  Dec/20</t>
        </r>
      </text>
    </comment>
    <comment ref="W1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25/03/2021
54850
</t>
        </r>
      </text>
    </comment>
    <comment ref="G1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Dec/2020
26/05/21</t>
        </r>
      </text>
    </comment>
    <comment ref="K1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4,000/-</t>
        </r>
      </text>
    </comment>
    <comment ref="U1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18/02/21
2882
Up to Feb/21</t>
        </r>
      </text>
    </comment>
    <comment ref="AA1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26/05/21
2883
H. Leave
</t>
        </r>
      </text>
    </comment>
    <comment ref="K1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4,000/-</t>
        </r>
      </text>
    </comment>
    <comment ref="M1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10202
Oct to Janu/21
Paid in Janu/21</t>
        </r>
      </text>
    </comment>
    <comment ref="O1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10202
Oct to Janu/21
Paid in Janu/21</t>
        </r>
      </text>
    </comment>
    <comment ref="Q1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10202
Oct to Janu/21
Paid in Janu/21</t>
        </r>
      </text>
    </comment>
    <comment ref="S1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10202
Oct to Janu/21
Paid in Janu/21</t>
        </r>
      </text>
    </comment>
    <comment ref="K1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4,000/-</t>
        </r>
      </text>
    </comment>
    <comment ref="M1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10262
Oct + Nov/21
Paid in Janu/21</t>
        </r>
      </text>
    </comment>
    <comment ref="O1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10262
Oct + Nov/21
Paid in Janu/21</t>
        </r>
      </text>
    </comment>
    <comment ref="S1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10262
Oct + Nov/21
Paid in Janu/21</t>
        </r>
      </text>
    </comment>
    <comment ref="AC1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10263
</t>
        </r>
      </text>
    </comment>
    <comment ref="K1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4,000/-</t>
        </r>
      </text>
    </comment>
    <comment ref="M1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15.10.2020
Bkash=6,660/-
College=4,620/-
Hostel=2,040/-</t>
        </r>
      </text>
    </comment>
    <comment ref="S1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14852
Nov to Janu/21
Paid in janu/21</t>
        </r>
      </text>
    </comment>
    <comment ref="K1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4,000/-</t>
        </r>
      </text>
    </comment>
    <comment ref="K1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4,000/-</t>
        </r>
      </text>
    </comment>
    <comment ref="S1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21/01/21
55928
Up to dec/21
Paid on Jnau/21</t>
        </r>
      </text>
    </comment>
    <comment ref="AC1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02/06/21
14465
Up to May/21</t>
        </r>
      </text>
    </comment>
    <comment ref="K1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4,000/-</t>
        </r>
      </text>
    </comment>
    <comment ref="M1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09.10.2020
Bkash=6,570/-
College=4,620/-
Hostel=1,950/-</t>
        </r>
      </text>
    </comment>
    <comment ref="O1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By bkash
C=4620
H=1950
T=6570</t>
        </r>
      </text>
    </comment>
    <comment ref="Q1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10383
Dec + janu/21
Paid in janu/21</t>
        </r>
      </text>
    </comment>
    <comment ref="S1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10383
Dec + janu/21
Paid in janu/21</t>
        </r>
      </text>
    </comment>
    <comment ref="U1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By bkash
C=12620
H=1950
T=14570
</t>
        </r>
      </text>
    </comment>
    <comment ref="AA1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04/05/21
By bkash
C=11620
H=5850
T=17470</t>
        </r>
      </text>
    </comment>
    <comment ref="AC1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10386
</t>
        </r>
      </text>
    </comment>
    <comment ref="K1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4,000/-</t>
        </r>
      </text>
    </comment>
    <comment ref="M1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30/12/2020
14612
Oct to Dec/20
Paid in  Dec/20</t>
        </r>
      </text>
    </comment>
    <comment ref="O1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30/12/2020
14612
Oct to Dec/20
Paid in  Dec/20</t>
        </r>
      </text>
    </comment>
    <comment ref="Q1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30/12/2020
14612
Oct to Dec/20
Paid in  Dec/20</t>
        </r>
      </text>
    </comment>
    <comment ref="AC1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14613
Up to March/21</t>
        </r>
      </text>
    </comment>
    <comment ref="K1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17/09/2020
4,000/-</t>
        </r>
      </text>
    </comment>
    <comment ref="M1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30/11/2020
14592
Oct/20 Due- 720/-
Paid in nov/20
01/12/2020
14583
Oct=720/-
Nov/20=2160
Paid in Dec/20</t>
        </r>
      </text>
    </comment>
    <comment ref="O1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30/11/2020
14592
Oct/20 Due- 720/-
01/12/2020
14583
Oct=720/-
Nov/20=2160
Paid in Dec/20</t>
        </r>
      </text>
    </comment>
    <comment ref="Q1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01/12/2020
14583
Oct=720/-
Nov/20=2160
Paid in Dec/20
17/12/20
14584
Dec/20
Paid in Dec/21</t>
        </r>
      </text>
    </comment>
    <comment ref="S1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25/01/2021
14585
Janu/21</t>
        </r>
      </text>
    </comment>
    <comment ref="U1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14586</t>
        </r>
      </text>
    </comment>
    <comment ref="AA1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23/05/21
14587</t>
        </r>
      </text>
    </comment>
    <comment ref="AC1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14588</t>
        </r>
      </text>
    </comment>
    <comment ref="K1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M1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25/01/2021
6272
Oct to Janu/21
Paid in janu/21</t>
        </r>
      </text>
    </comment>
    <comment ref="O1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25/01/2021
6272
Oct to Janu/21
Paid in janu/21</t>
        </r>
      </text>
    </comment>
    <comment ref="Q1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25/01/2021
6272
Oct to Janu/21
Paid in janu/21</t>
        </r>
      </text>
    </comment>
    <comment ref="S1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25/01/2021
6272
Oct to Janu/21
Paid in janu/21</t>
        </r>
      </text>
    </comment>
    <comment ref="AC1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6273
Up to june/21</t>
        </r>
      </text>
    </comment>
    <comment ref="K1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4,000/-</t>
        </r>
      </text>
    </comment>
    <comment ref="M1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11.10.2020
Bkash=10,830/-
College=8,670/-
Hostel=2,160/-</t>
        </r>
      </text>
    </comment>
    <comment ref="O1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By bkash
C=2170
H=2160
T=4330</t>
        </r>
      </text>
    </comment>
    <comment ref="Q1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13/12/2020
By bkash
C=2170
H=2160
T=4330
Dec/20</t>
        </r>
      </text>
    </comment>
    <comment ref="S1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14/01/2021
By bkash
C=2170
H=2160
T=4330
</t>
        </r>
      </text>
    </comment>
    <comment ref="U1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18/022/1
By bkash
C=2170
H=2160
T=4330</t>
        </r>
      </text>
    </comment>
    <comment ref="AC1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By bkash
C=8680
H=8640
T=17320</t>
        </r>
      </text>
    </comment>
    <comment ref="K1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4,000/-</t>
        </r>
      </text>
    </comment>
    <comment ref="K1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4,000/-</t>
        </r>
      </text>
    </comment>
    <comment ref="M1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08.10.2020
Bkash=6,010/-
College=3,570/-
Hostel=2,440/-</t>
        </r>
      </text>
    </comment>
    <comment ref="O1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09/01/21
6543
Nov + Dec/21
Paid in Janu/21</t>
        </r>
      </text>
    </comment>
    <comment ref="Q1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09/01/21
6543
Nov + Dec/21
Paid in Janu/21</t>
        </r>
      </text>
    </comment>
    <comment ref="S1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09/01/21
6543
Nov + Dec/21
Paid in Janu/21
23/01/2021
55929
Janu/21
paid in Janu/21</t>
        </r>
      </text>
    </comment>
    <comment ref="AA1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03/05/21
By bkash
C=14280
H=2910
T=17190</t>
        </r>
      </text>
    </comment>
    <comment ref="AC1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14466
Up to june/21</t>
        </r>
      </text>
    </comment>
    <comment ref="K1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4,000/-</t>
        </r>
      </text>
    </comment>
    <comment ref="AA1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06/05/21
6422
</t>
        </r>
      </text>
    </comment>
    <comment ref="AC1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6423
Up to april/21</t>
        </r>
      </text>
    </comment>
    <comment ref="K1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4,000/-</t>
        </r>
      </text>
    </comment>
    <comment ref="M1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11.10.2020
6482
Less=70%</t>
        </r>
      </text>
    </comment>
    <comment ref="O1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6483</t>
        </r>
      </text>
    </comment>
    <comment ref="Q1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6484
Dec + Janu/21
Paid in Janu/21</t>
        </r>
      </text>
    </comment>
    <comment ref="S1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6484
Dec + Janu/21
Paid in Janu/21</t>
        </r>
      </text>
    </comment>
    <comment ref="Y1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01/04/21
4320</t>
        </r>
      </text>
    </comment>
    <comment ref="AC1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6486
</t>
        </r>
      </text>
    </comment>
    <comment ref="K1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03/09/2020
4,000/-</t>
        </r>
      </text>
    </comment>
    <comment ref="K1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4,000/-</t>
        </r>
      </text>
    </comment>
    <comment ref="M1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09.10.2020
Bkash=5,730/-
College=3,570/-
Hostel=2,160/-</t>
        </r>
      </text>
    </comment>
    <comment ref="O1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By bkash
C=3570
H=2160
T=5730</t>
        </r>
      </text>
    </comment>
    <comment ref="Q1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17/12/2020
By bkash
C=3570
H=2160
T=5730</t>
        </r>
      </text>
    </comment>
    <comment ref="S1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By bkash
C=3570
H=2160
T=5730</t>
        </r>
      </text>
    </comment>
    <comment ref="AC1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03/01/21
14223
Up to June/21</t>
        </r>
      </text>
    </comment>
    <comment ref="K1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4,000/-</t>
        </r>
      </text>
    </comment>
    <comment ref="M1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14192
Oct to Janu/21
Paid in Janu/21</t>
        </r>
      </text>
    </comment>
    <comment ref="O1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14192
Oct to Janu/21
Paid in Janu/21</t>
        </r>
      </text>
    </comment>
    <comment ref="Q1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14192
Oct to Janu/21
Paid in Janu/21</t>
        </r>
      </text>
    </comment>
    <comment ref="S1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14192
Oct to Janu/21
Paid in Janu/21</t>
        </r>
      </text>
    </comment>
    <comment ref="AA1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03/05/21
14193
</t>
        </r>
      </text>
    </comment>
    <comment ref="AC1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14194
</t>
        </r>
      </text>
    </comment>
    <comment ref="K1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4,000/-</t>
        </r>
      </text>
    </comment>
    <comment ref="M1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05/11/2020
14912
Oct + Nov/20
Paid to Nov/20</t>
        </r>
      </text>
    </comment>
    <comment ref="O1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05/11/2020
14912
Oct + Nov/20
Paid to Nov/20</t>
        </r>
      </text>
    </comment>
    <comment ref="S1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09/01/21
14913
Dec/21
Paid in janu/21
11/01/21
14914
Janu/21-1950
H/leave=6000
Paid in Janu/21</t>
        </r>
      </text>
    </comment>
    <comment ref="G1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By Vp sir</t>
        </r>
      </text>
    </comment>
    <comment ref="K1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4,000/-</t>
        </r>
      </text>
    </comment>
    <comment ref="S1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14942
Oct to Dec/20
Paid in Janu/21</t>
        </r>
      </text>
    </comment>
    <comment ref="AC1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14943
H. Leave Pur[ose Due=5750/-</t>
        </r>
      </text>
    </comment>
    <comment ref="K1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4,000/-</t>
        </r>
      </text>
    </comment>
    <comment ref="S1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56544
Oct to Janu/21
Paid in janu/21</t>
        </r>
      </text>
    </comment>
    <comment ref="U1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16/02/21
9932</t>
        </r>
      </text>
    </comment>
    <comment ref="AC1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01/06/21
9933
Up to May/21</t>
        </r>
      </text>
    </comment>
    <comment ref="G1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By Vp sir</t>
        </r>
      </text>
    </comment>
    <comment ref="K1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17/09/2020
4,000/-</t>
        </r>
      </text>
    </comment>
    <comment ref="M1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9962
Oct to Janu/21
Paid in Janu/21</t>
        </r>
      </text>
    </comment>
    <comment ref="O1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9962
Oct to Janu/21
Paid in Janu/21</t>
        </r>
      </text>
    </comment>
    <comment ref="Q1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9962
Oct to Janu/21
Paid in Janu/21</t>
        </r>
      </text>
    </comment>
    <comment ref="S1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9962
Oct to Janu/21
Paid in Janu/21</t>
        </r>
      </text>
    </comment>
    <comment ref="AC1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9968
H, Leave
Vp sir</t>
        </r>
      </text>
    </comment>
    <comment ref="K1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M1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07/10/20
9272</t>
        </r>
      </text>
    </comment>
    <comment ref="O1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by bkash
C=4620
H=2130
T=6750</t>
        </r>
      </text>
    </comment>
    <comment ref="Q1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9273
Dec + Janu/21
Paid in janu/21</t>
        </r>
      </text>
    </comment>
    <comment ref="S1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9273
Dec + Janu/21
Paid in janu/21</t>
        </r>
      </text>
    </comment>
    <comment ref="K1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M1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07/10/20
9242
</t>
        </r>
      </text>
    </comment>
    <comment ref="O1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9243</t>
        </r>
      </text>
    </comment>
    <comment ref="Q1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05/12/2020
9244
24/12/2020
9245
January/20
Paid in Dec/20</t>
        </r>
      </text>
    </comment>
    <comment ref="S1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24/12/2020
9245
January/20
Paid in Dec/20
25/01/21
9246
Feb/21
Paid in Jnau/21</t>
        </r>
      </text>
    </comment>
    <comment ref="W1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09/03/21
9247</t>
        </r>
      </text>
    </comment>
    <comment ref="Y1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04/04/21
9248</t>
        </r>
      </text>
    </comment>
    <comment ref="AA1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06/05/21
9249</t>
        </r>
      </text>
    </comment>
    <comment ref="AC1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9250</t>
        </r>
      </text>
    </comment>
    <comment ref="K1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M1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12452</t>
        </r>
      </text>
    </comment>
    <comment ref="O1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04/11/2020
12453</t>
        </r>
      </text>
    </comment>
    <comment ref="Q1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05/12/2020
12454
</t>
        </r>
      </text>
    </comment>
    <comment ref="S1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02/01/2021
12455
2,160/-
</t>
        </r>
      </text>
    </comment>
    <comment ref="U1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06/02/21
12456</t>
        </r>
      </text>
    </comment>
    <comment ref="W1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06/03/21
12457</t>
        </r>
      </text>
    </comment>
    <comment ref="Y1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03/04/21
12458
</t>
        </r>
      </text>
    </comment>
    <comment ref="AA1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04/05/21
12459</t>
        </r>
      </text>
    </comment>
    <comment ref="AC1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12460</t>
        </r>
      </text>
    </comment>
    <comment ref="K1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M1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
12512</t>
        </r>
      </text>
    </comment>
    <comment ref="S1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12513
Oct/20
Paid in janu/21</t>
        </r>
      </text>
    </comment>
    <comment ref="F1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Full free
Meal + Hstel Rent</t>
        </r>
      </text>
    </comment>
    <comment ref="K1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K1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M1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14/11/2020
By bkash
C=1800
H=4320 Oct + Nov/20
T=6120
Paid in Nov/20</t>
        </r>
      </text>
    </comment>
    <comment ref="O1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14/11/2020
By bkash
C=1800
H=4320 Oct + Nov/20
T=6120</t>
        </r>
      </text>
    </comment>
    <comment ref="Q1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20/12/2020
By bkash
C-1000
H=2160
T=3160</t>
        </r>
      </text>
    </comment>
    <comment ref="S1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23/01/2021
By bash
C=1000
H=2160
T=3160
Janu/21</t>
        </r>
      </text>
    </comment>
    <comment ref="U1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08/02/21
By bash
C=1540
H=2160
T=3700
Frb/21</t>
        </r>
      </text>
    </comment>
    <comment ref="W1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10/03/21
12333</t>
        </r>
      </text>
    </comment>
    <comment ref="Y1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11/04/21
By bkash
C=1540
H=2160
T=3700</t>
        </r>
      </text>
    </comment>
    <comment ref="AA1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09/05/21
By bkash
C=1540
H=2160
T=3700</t>
        </r>
      </text>
    </comment>
    <comment ref="AC1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01/06/21
By bkash
C=1540
H=2160
T=3700</t>
        </r>
      </text>
    </comment>
    <comment ref="K1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M1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10/11/2020
By bkash
C=4620
H=4320
T=8940
Paid in Nov/20</t>
        </r>
      </text>
    </comment>
    <comment ref="O1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10/11/2020
By bkash
C=4620
H=4320
T=8940</t>
        </r>
      </text>
    </comment>
    <comment ref="Q1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20/12/2020
By bkash
C=4620
H=2160
T=6780
</t>
        </r>
      </text>
    </comment>
    <comment ref="S1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19/01/2021
By bkash
C=4620
H=2160
T=6780
Janu/21</t>
        </r>
      </text>
    </comment>
    <comment ref="U1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23/02/21
By bkash
C=4620
H=2160
T=6780
Feb/21</t>
        </r>
      </text>
    </comment>
    <comment ref="W1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13/03/21
12303</t>
        </r>
      </text>
    </comment>
    <comment ref="Y1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26/04/21
By bkash
C=4620
H=2160
T=6780
April/21</t>
        </r>
      </text>
    </comment>
    <comment ref="AA1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24/05/21
By bkash
C=4620
H=2160
T=6780</t>
        </r>
      </text>
    </comment>
    <comment ref="AC1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02/06/21
12305</t>
        </r>
      </text>
    </comment>
    <comment ref="K1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M1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13172</t>
        </r>
      </text>
    </comment>
    <comment ref="O1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03/11/2020
13173</t>
        </r>
      </text>
    </comment>
    <comment ref="Q1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08/12/2020
13174
</t>
        </r>
      </text>
    </comment>
    <comment ref="S1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06/01/21
13175
</t>
        </r>
      </text>
    </comment>
    <comment ref="U1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08/02/21
13176</t>
        </r>
      </text>
    </comment>
    <comment ref="W1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07/03/21
13177</t>
        </r>
      </text>
    </comment>
    <comment ref="Y1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12/04/21
13178
</t>
        </r>
      </text>
    </comment>
    <comment ref="AA1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01/05/2021
13179
</t>
        </r>
      </text>
    </comment>
    <comment ref="AC1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13180
</t>
        </r>
      </text>
    </comment>
    <comment ref="K1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M1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
13142
</t>
        </r>
      </text>
    </comment>
    <comment ref="O1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13143</t>
        </r>
      </text>
    </comment>
    <comment ref="Q1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05/12/2020
13144
</t>
        </r>
      </text>
    </comment>
    <comment ref="S1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09/01/21
13145
Janu/21
25/01/21
13146
Jeb/21</t>
        </r>
      </text>
    </comment>
    <comment ref="U1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09/01/21
13145
Janu/21
25/01/21
13146
Jeb/21</t>
        </r>
      </text>
    </comment>
    <comment ref="W1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06/03/21
13147</t>
        </r>
      </text>
    </comment>
    <comment ref="Y1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10/04/21
13148
</t>
        </r>
      </text>
    </comment>
    <comment ref="AC1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13149/13150
</t>
        </r>
      </text>
    </comment>
    <comment ref="K1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M1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10/10/2020
By bkash
H=1950</t>
        </r>
      </text>
    </comment>
    <comment ref="O1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13233
Nov to janu/21
Paid in janu/21</t>
        </r>
      </text>
    </comment>
    <comment ref="Q1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13233
Nov to janu/21
Paid in janu/21</t>
        </r>
      </text>
    </comment>
    <comment ref="S1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13233
Nov to janu/21
Paid in janu/21</t>
        </r>
      </text>
    </comment>
    <comment ref="AA1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03/05/21
By bkash
H=7960</t>
        </r>
      </text>
    </comment>
    <comment ref="AC1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13234
</t>
        </r>
      </text>
    </comment>
    <comment ref="K1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O1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04/11/2020
12062</t>
        </r>
      </text>
    </comment>
    <comment ref="S1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12063
</t>
        </r>
      </text>
    </comment>
    <comment ref="Y1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12/04/21
12064
Up to April/21</t>
        </r>
      </text>
    </comment>
    <comment ref="AC1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12065
</t>
        </r>
      </text>
    </comment>
    <comment ref="K1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K1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M1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07/10/20
10442</t>
        </r>
      </text>
    </comment>
    <comment ref="O1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By bkash
C=4620
H=2160
T=6780</t>
        </r>
      </text>
    </comment>
    <comment ref="Q1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10/12/2020
By bkash
C=4620
H=2160
T=6780
Dec/20</t>
        </r>
      </text>
    </comment>
    <comment ref="S1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16/01/2021
By bkash
C=3500
H=2160
T=5660
Janu/21</t>
        </r>
      </text>
    </comment>
    <comment ref="W1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10/03/21
By bkash
C=8680
H=3900
T= 12,580
Feb + March/21</t>
        </r>
      </text>
    </comment>
    <comment ref="AA1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06/05/21
C=4340
H=1950
T=6290</t>
        </r>
      </text>
    </comment>
    <comment ref="AC1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By bkash
C=4340
H=1950
6290</t>
        </r>
      </text>
    </comment>
    <comment ref="K1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M1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
3782</t>
        </r>
      </text>
    </comment>
    <comment ref="O1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12/11/2020
3783</t>
        </r>
      </text>
    </comment>
    <comment ref="Q1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13/01/21
3784
Dec + Janu/21
Paid inJanu/21</t>
        </r>
      </text>
    </comment>
    <comment ref="S1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13/01/21
3784
Dec + Janu/21
Paid inJanu/21</t>
        </r>
      </text>
    </comment>
    <comment ref="AA1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09/05/21
3785
</t>
        </r>
      </text>
    </comment>
    <comment ref="AC1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3786
</t>
        </r>
      </text>
    </comment>
    <comment ref="K1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M1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4142</t>
        </r>
      </text>
    </comment>
    <comment ref="O1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11/11/2020
4143</t>
        </r>
      </text>
    </comment>
    <comment ref="Q1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10/12/2020
4144
</t>
        </r>
      </text>
    </comment>
    <comment ref="S146" authorId="0">
      <text>
        <r>
          <rPr>
            <b/>
            <sz val="9"/>
            <color indexed="81"/>
            <rFont val="Tahoma"/>
            <family val="2"/>
          </rPr>
          <t>Windows User:
09/01/21</t>
        </r>
        <r>
          <rPr>
            <sz val="9"/>
            <color indexed="81"/>
            <rFont val="Tahoma"/>
            <family val="2"/>
          </rPr>
          <t xml:space="preserve">
4145
</t>
        </r>
      </text>
    </comment>
    <comment ref="W1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08/03/21
4146
Feb+ March//21</t>
        </r>
      </text>
    </comment>
    <comment ref="Y1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29/04/21
2040
</t>
        </r>
      </text>
    </comment>
    <comment ref="AC1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4148
May/21</t>
        </r>
      </text>
    </comment>
    <comment ref="K1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4,000/-</t>
        </r>
      </text>
    </comment>
    <comment ref="M1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09/10/20
4262</t>
        </r>
      </text>
    </comment>
    <comment ref="O1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4263</t>
        </r>
      </text>
    </comment>
    <comment ref="Q1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By bkash
C=2530
H=1530
T=4060</t>
        </r>
      </text>
    </comment>
    <comment ref="S1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09/01/21
4265</t>
        </r>
      </text>
    </comment>
    <comment ref="U1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4266
</t>
        </r>
      </text>
    </comment>
    <comment ref="W1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09/03/21
4267</t>
        </r>
      </text>
    </comment>
    <comment ref="AA1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06/05/21
4269
</t>
        </r>
      </text>
    </comment>
    <comment ref="AC1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4270
</t>
        </r>
      </text>
    </comment>
    <comment ref="K1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4,000/-</t>
        </r>
      </text>
    </comment>
    <comment ref="M1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
3032</t>
        </r>
      </text>
    </comment>
    <comment ref="O1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10/11/2020
3033</t>
        </r>
      </text>
    </comment>
    <comment ref="Q1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20/12/2020
3034
</t>
        </r>
      </text>
    </comment>
    <comment ref="S1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3035
</t>
        </r>
      </text>
    </comment>
    <comment ref="W1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01/03/21
3036
Feb/21
23/03/2021
3037
Msrch/21</t>
        </r>
      </text>
    </comment>
    <comment ref="AA1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02/05/21
14461
</t>
        </r>
      </text>
    </comment>
    <comment ref="AC1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3039
May/21</t>
        </r>
      </text>
    </comment>
    <comment ref="K1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4,000/-</t>
        </r>
      </text>
    </comment>
    <comment ref="M1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09/10/2020
By bkash
C=4620
H=1950
T=6570</t>
        </r>
      </text>
    </comment>
    <comment ref="G150" authorId="0">
      <text>
        <r>
          <rPr>
            <b/>
            <sz val="9"/>
            <color indexed="81"/>
            <rFont val="Tahoma"/>
            <family val="2"/>
          </rPr>
          <t xml:space="preserve">Windows User:
10/04/2021
Less April/21
By Vp sir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4,000/-</t>
        </r>
      </text>
    </comment>
    <comment ref="M1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4082
Oct/20
Paid in Nov/20</t>
        </r>
      </text>
    </comment>
    <comment ref="O1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4082
Oct/20
Paid in Nov/20
27/01/21
4083
Nov to Janu/21
Paid in Janu/21</t>
        </r>
      </text>
    </comment>
    <comment ref="Q1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4083
Nov to Janu/21
Paid in Janu/21</t>
        </r>
      </text>
    </comment>
    <comment ref="S1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4083
Nov to Janu/21
Paid in Janu/21</t>
        </r>
      </text>
    </comment>
    <comment ref="U1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4084
Janu/21</t>
        </r>
      </text>
    </comment>
    <comment ref="Y1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10/04/21
4085
Feb + March/21
H.Leave</t>
        </r>
      </text>
    </comment>
    <comment ref="K1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4,000/-</t>
        </r>
      </text>
    </comment>
    <comment ref="M1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15/10/20
4052</t>
        </r>
      </text>
    </comment>
    <comment ref="O1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11/11/2020
4053</t>
        </r>
      </text>
    </comment>
    <comment ref="Q1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03/01/21
4054
Dec/21
Paid in Janu/21</t>
        </r>
      </text>
    </comment>
    <comment ref="S1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03/01/21
4054
Dec/21
Paid in Janu/21</t>
        </r>
      </text>
    </comment>
    <comment ref="U1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4055
Janu/21</t>
        </r>
      </text>
    </comment>
    <comment ref="W1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23/03/2021
4056/57
Feb March/21</t>
        </r>
      </text>
    </comment>
    <comment ref="AA1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09/05/21
4058/4059
</t>
        </r>
      </text>
    </comment>
    <comment ref="K1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4,000/-</t>
        </r>
      </text>
    </comment>
    <comment ref="M1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3992</t>
        </r>
      </text>
    </comment>
    <comment ref="O1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By bkash
C=4620
H=1950
T=6570</t>
        </r>
      </text>
    </comment>
    <comment ref="Q1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By bkash
C=4620
H=1950
T=6570</t>
        </r>
      </text>
    </comment>
    <comment ref="S1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By bkash
C=4620
H=1950
T=6570
Janu/21</t>
        </r>
      </text>
    </comment>
    <comment ref="U1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08/02/21
3994</t>
        </r>
      </text>
    </comment>
    <comment ref="W1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09/03/21
3995</t>
        </r>
      </text>
    </comment>
    <comment ref="Y1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28/04/2021
3996
April/21</t>
        </r>
      </text>
    </comment>
    <comment ref="K1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4,000/-</t>
        </r>
      </text>
    </comment>
    <comment ref="M153" author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sz val="9"/>
            <color indexed="81"/>
            <rFont val="Tahoma"/>
            <family val="2"/>
          </rPr>
          <t>08/10/20</t>
        </r>
        <r>
          <rPr>
            <sz val="9"/>
            <color indexed="81"/>
            <rFont val="Tahoma"/>
            <family val="2"/>
          </rPr>
          <t xml:space="preserve">
3962
</t>
        </r>
      </text>
    </comment>
    <comment ref="O1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05/11/2020
3963</t>
        </r>
      </text>
    </comment>
    <comment ref="Q1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By bkash
C=2310
H=1950
T=4260</t>
        </r>
      </text>
    </comment>
    <comment ref="S1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06/01/2021
By bkash
C=2310
H=1950
T=4260
Janu/21</t>
        </r>
      </text>
    </comment>
    <comment ref="U1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08/02/21
3965</t>
        </r>
      </text>
    </comment>
    <comment ref="W1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13/03/21
By bkash
C=2310
H=1950
T=4260</t>
        </r>
      </text>
    </comment>
    <comment ref="Y1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04/04/21
By bkash
C=2310
H=1950
T=4260</t>
        </r>
      </text>
    </comment>
    <comment ref="AA1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06/05/21
By bkash
C=2310
H=6000
T=8310</t>
        </r>
      </text>
    </comment>
    <comment ref="K1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2,000/-
13/09/20
2012
Dev fee=2000
Paid to Oct/20
</t>
        </r>
      </text>
    </comment>
    <comment ref="M1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2013
Oct to Dec/20
Paid in Janu/21</t>
        </r>
      </text>
    </comment>
    <comment ref="O1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2013
Oct to Dec/20
Paid in Janu/21</t>
        </r>
      </text>
    </comment>
    <comment ref="Q1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2013
Oct to Dec/20
Paid in Janu/21</t>
        </r>
      </text>
    </comment>
    <comment ref="S1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2013
Oct to Dec/20
Paid in Janu/21</t>
        </r>
      </text>
    </comment>
    <comment ref="AC1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2014
Up to May/21</t>
        </r>
      </text>
    </comment>
    <comment ref="K1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4,000/-</t>
        </r>
      </text>
    </comment>
    <comment ref="M1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12/10/20
2732
</t>
        </r>
      </text>
    </comment>
    <comment ref="O1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12/11/2020
2733</t>
        </r>
      </text>
    </comment>
    <comment ref="Q1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14/12/2020
By bkash
C=4620
H=1950
T=6570
Dec/20</t>
        </r>
      </text>
    </comment>
    <comment ref="S1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21/01/2021
By bkash
C=4620
H=1950
T=6570
Janu/21</t>
        </r>
      </text>
    </comment>
    <comment ref="W1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04/03/21
By bash
C=4630
H=2150
T=6780
Feb/21</t>
        </r>
      </text>
    </comment>
    <comment ref="Y1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12/04/21
By bash
C=4610
H=1750
T=6360
March/21</t>
        </r>
      </text>
    </comment>
    <comment ref="AA1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06/05/21
By bkash
C=4620
H=1950
T=6570</t>
        </r>
      </text>
    </comment>
    <comment ref="AC1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02/06/21
2735
</t>
        </r>
      </text>
    </comment>
    <comment ref="K1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4,000/-</t>
        </r>
      </text>
    </comment>
    <comment ref="M1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
2702</t>
        </r>
      </text>
    </comment>
    <comment ref="O1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2703</t>
        </r>
      </text>
    </comment>
    <comment ref="Q1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05/12/2020
2704
</t>
        </r>
      </text>
    </comment>
    <comment ref="S1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09/01/21
2705
26/01/21
2706
Feb/21
Paid in janu/21</t>
        </r>
      </text>
    </comment>
    <comment ref="U1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2706
Feb/21
Paid in janu/21</t>
        </r>
      </text>
    </comment>
    <comment ref="W1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06/03/21
2707</t>
        </r>
      </text>
    </comment>
    <comment ref="Y1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10/04/21
2708
</t>
        </r>
      </text>
    </comment>
    <comment ref="AC1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2709
2709/10</t>
        </r>
      </text>
    </comment>
    <comment ref="K1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4,000/-</t>
        </r>
      </text>
    </comment>
    <comment ref="M1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10/10/2020
By bash
C=11120
H=1950
T=13070</t>
        </r>
      </text>
    </comment>
    <comment ref="S1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40902
Nov to Janu/21
Paid in janu/21</t>
        </r>
      </text>
    </comment>
    <comment ref="AA1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10/05/21
By bkash
C=18480
H=3520
T=22000</t>
        </r>
      </text>
    </comment>
    <comment ref="AC1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2673
Up to june/21</t>
        </r>
      </text>
    </comment>
    <comment ref="G158" authorId="0">
      <text>
        <r>
          <rPr>
            <b/>
            <sz val="9"/>
            <color indexed="81"/>
            <rFont val="Tahoma"/>
            <family val="2"/>
          </rPr>
          <t xml:space="preserve">Windows User:
T.C
28/02/21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4,000/-</t>
        </r>
      </text>
    </comment>
    <comment ref="U1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28/02/21
2402
H.Leave</t>
        </r>
      </text>
    </comment>
    <comment ref="K1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4,000/-</t>
        </r>
      </text>
    </comment>
    <comment ref="M1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15/10/20
6722</t>
        </r>
      </text>
    </comment>
    <comment ref="O1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6723</t>
        </r>
      </text>
    </comment>
    <comment ref="Q1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01/12/2020
6724
</t>
        </r>
      </text>
    </comment>
    <comment ref="S1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04/01/21
6725
Janu/21
27/01/21
6726
Feb/21
Paid in janu/21</t>
        </r>
      </text>
    </comment>
    <comment ref="U1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6726
Feb/21
Paid in janu/21</t>
        </r>
      </text>
    </comment>
    <comment ref="Y1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10/04/21
6728</t>
        </r>
      </text>
    </comment>
    <comment ref="AA1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27/05/21
6729
</t>
        </r>
      </text>
    </comment>
    <comment ref="K1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4,000/-</t>
        </r>
      </text>
    </comment>
    <comment ref="M1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
6692</t>
        </r>
      </text>
    </comment>
    <comment ref="O1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11/11/2020
By bkash
C=2310
H=1950
t=4260</t>
        </r>
      </text>
    </comment>
    <comment ref="Q1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6694
Dec + Janu/21
Paid in janu/21</t>
        </r>
      </text>
    </comment>
    <comment ref="S1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6694
Dec + Janu/21
Paid in janu/21</t>
        </r>
      </text>
    </comment>
    <comment ref="AA1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030/5/21
By bkash
C=4620
H=3900
T=8520</t>
        </r>
      </text>
    </comment>
    <comment ref="AC1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6696
Up to May/21</t>
        </r>
      </text>
    </comment>
    <comment ref="K1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4,000/-</t>
        </r>
      </text>
    </comment>
    <comment ref="M1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10/10/2020
By bkash
C=4620
H=2160
T=6780</t>
        </r>
      </text>
    </comment>
    <comment ref="O1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By bkash
C=4620
H=2160
T=6780</t>
        </r>
      </text>
    </comment>
    <comment ref="Q1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By bkash
C=4620
H=2160
T=6780
Dec/20
Paid inJanu/21
</t>
        </r>
      </text>
    </comment>
    <comment ref="S1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By bkash
C=4620
H=2160
T=6780
Dec/20
Paid inJanu/21
</t>
        </r>
      </text>
    </comment>
    <comment ref="U1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6662
Janu/21</t>
        </r>
      </text>
    </comment>
    <comment ref="K1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4,000/-</t>
        </r>
      </text>
    </comment>
    <comment ref="AC1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08/06/21
2582
Oct/20 + Nov/20</t>
        </r>
      </text>
    </comment>
    <comment ref="K1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4,000/-</t>
        </r>
      </text>
    </comment>
    <comment ref="M163" author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sz val="9"/>
            <color indexed="81"/>
            <rFont val="Tahoma"/>
            <family val="2"/>
          </rPr>
          <t xml:space="preserve">08/10/20
2552
</t>
        </r>
      </text>
    </comment>
    <comment ref="O1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21/11/2020
2553</t>
        </r>
      </text>
    </comment>
    <comment ref="Q1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20/12/2020
2554
</t>
        </r>
      </text>
    </comment>
    <comment ref="S1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01/01/21
2555
</t>
        </r>
      </text>
    </comment>
    <comment ref="U1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2556</t>
        </r>
      </text>
    </comment>
    <comment ref="W1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18/03/2021
2557
</t>
        </r>
      </text>
    </comment>
    <comment ref="AC1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2558/2559
</t>
        </r>
      </text>
    </comment>
    <comment ref="K1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4,000/-</t>
        </r>
      </text>
    </comment>
    <comment ref="M1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2522</t>
        </r>
      </text>
    </comment>
    <comment ref="O1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2523/2524
Nov + Dec/20</t>
        </r>
      </text>
    </comment>
    <comment ref="Q1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2523/2524
Nov + Dec/20
paid to Nov/20</t>
        </r>
      </text>
    </comment>
    <comment ref="S1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10/01/21
2525
Janu to March/21
Paid in janu/21</t>
        </r>
      </text>
    </comment>
    <comment ref="U1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10/01/21
2525
Janu to March/21
Paid in janu/21</t>
        </r>
      </text>
    </comment>
    <comment ref="W1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10/01/21
2525
Janu to March/21
Paid in janu/21</t>
        </r>
      </text>
    </comment>
    <comment ref="AA1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09/05/21
2526</t>
        </r>
      </text>
    </comment>
    <comment ref="K1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4,000/-</t>
        </r>
      </text>
    </comment>
    <comment ref="M1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2492</t>
        </r>
      </text>
    </comment>
    <comment ref="O1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08/12/2020
2493
Nov + Dec/20
paid in Dec/20
</t>
        </r>
      </text>
    </comment>
    <comment ref="Q1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08/12/2020
2493
Nov + Dec/20
paid in Dec/20
</t>
        </r>
      </text>
    </comment>
    <comment ref="S1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2494
</t>
        </r>
      </text>
    </comment>
    <comment ref="U1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40914</t>
        </r>
      </text>
    </comment>
    <comment ref="AC1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2496
</t>
        </r>
      </text>
    </comment>
    <comment ref="K1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4,000/-</t>
        </r>
      </text>
    </comment>
    <comment ref="M1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09/10/2020
By bkash
C=11120
H=1950
T=13070</t>
        </r>
      </text>
    </comment>
    <comment ref="O1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10/11/2020
By bkash
C=4620
H=1950
T=6570</t>
        </r>
      </text>
    </comment>
    <comment ref="Q1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10/12/2020
By bkash
C=2520
H=1950
T=4470
Dec/20</t>
        </r>
      </text>
    </comment>
    <comment ref="S1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4983
</t>
        </r>
      </text>
    </comment>
    <comment ref="U1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4984</t>
        </r>
      </text>
    </comment>
    <comment ref="Y1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11/04/21
By bkash
C=920
h=1950  March/21
T=2870</t>
        </r>
      </text>
    </comment>
    <comment ref="AA1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08/05/21
By bkash
C=
H=3900</t>
        </r>
      </text>
    </comment>
    <comment ref="G1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02/06/21</t>
        </r>
      </text>
    </comment>
    <comment ref="K1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4,000/-</t>
        </r>
      </text>
    </comment>
    <comment ref="M1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6602</t>
        </r>
      </text>
    </comment>
    <comment ref="O1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6603</t>
        </r>
      </text>
    </comment>
    <comment ref="Q1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6604
</t>
        </r>
      </text>
    </comment>
    <comment ref="S1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08/01/2021
By bkash
C=4620
H=1950
T=6570
Janu/21</t>
        </r>
      </text>
    </comment>
    <comment ref="U1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06/02/21
By bkash
C=4620
H=1950
T=6570
Feb/21</t>
        </r>
      </text>
    </comment>
    <comment ref="W1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08/03/21
C=4620
H=1950
T=6570</t>
        </r>
      </text>
    </comment>
    <comment ref="Y1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13/04/21
By bkash
C=4620
H=1950
T=6570</t>
        </r>
      </text>
    </comment>
    <comment ref="AA1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05/05/21
By bkash
C=1950
H=1950
T=3900</t>
        </r>
      </text>
    </comment>
    <comment ref="AC1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02/06/21
6610
Hostel Leave</t>
        </r>
      </text>
    </comment>
    <comment ref="K1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4,000/-</t>
        </r>
      </text>
    </comment>
    <comment ref="M1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07/10/20
3662
</t>
        </r>
      </text>
    </comment>
    <comment ref="O1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3663</t>
        </r>
      </text>
    </comment>
    <comment ref="Q1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2664
Dec + janu/21
Paid in janu/21</t>
        </r>
      </text>
    </comment>
    <comment ref="S1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2664
Dec + janu/21
Paid in janu/21</t>
        </r>
      </text>
    </comment>
    <comment ref="Y1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19/04/21
3665
Feb/21</t>
        </r>
      </text>
    </comment>
    <comment ref="AC1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2666
March + April/21</t>
        </r>
      </text>
    </comment>
    <comment ref="K1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4,000/-</t>
        </r>
      </text>
    </comment>
    <comment ref="M1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3632</t>
        </r>
      </text>
    </comment>
    <comment ref="O1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3633</t>
        </r>
      </text>
    </comment>
    <comment ref="Q1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By bkash
C=2310
H=1950
T=4260</t>
        </r>
      </text>
    </comment>
    <comment ref="S1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By bkash
C=2310
H=1950
T=4260
Janu/21</t>
        </r>
      </text>
    </comment>
    <comment ref="U1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By bkash
C-2310
H-1950
T=4260
Feb/21</t>
        </r>
      </text>
    </comment>
    <comment ref="W1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10/03/21
By bkash
C=2310
H=1950
T=4260</t>
        </r>
      </text>
    </comment>
    <comment ref="Y1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12/04/21
By bkash
C=2310
H=1950
T=4260</t>
        </r>
      </text>
    </comment>
    <comment ref="AA1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22/05/21
By baksh
C=2310
H=1950
T=4260</t>
        </r>
      </text>
    </comment>
    <comment ref="AC1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3636
</t>
        </r>
      </text>
    </comment>
    <comment ref="K1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4,000/-</t>
        </r>
      </text>
    </comment>
    <comment ref="M1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09/10/2020
By bash
C=11120
H=2160
T=13280</t>
        </r>
      </text>
    </comment>
    <comment ref="O1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By bkash
C=4620
H=2160
T=6780</t>
        </r>
      </text>
    </comment>
    <comment ref="Q1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By bkash
C=4620
H=2160
T=6780</t>
        </r>
      </text>
    </comment>
    <comment ref="S1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By bkash
C=4620
H=2160
T=6780
Janu/21</t>
        </r>
      </text>
    </comment>
    <comment ref="U1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By bkash
C=4620
H=2160
T=6780
Feb/21</t>
        </r>
      </text>
    </comment>
    <comment ref="W1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09/03/21
By bash
C=4620
H=2160
T=6780</t>
        </r>
      </text>
    </comment>
    <comment ref="Y1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13/04/21
By bash
C=4620
H=2160
T=6780</t>
        </r>
      </text>
    </comment>
    <comment ref="AA1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08/05/21
By bkash
C=4620
H=2160
T=6780</t>
        </r>
      </text>
    </comment>
    <comment ref="AC1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3603
June/21</t>
        </r>
      </text>
    </comment>
    <comment ref="K1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4,000/-</t>
        </r>
      </text>
    </comment>
    <comment ref="M1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05/10/2020
By bkash
C=4620 
h=1950
Oct/20 
Paid iin oct/20
</t>
        </r>
      </text>
    </comment>
    <comment ref="O1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05/11/2020
1975
O/fee With
Oct + Nov/2020</t>
        </r>
      </text>
    </comment>
    <comment ref="Q1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By bkash
C=4620
G=1950
T=6570
Dec/20
paid in Dec/20
</t>
        </r>
      </text>
    </comment>
    <comment ref="S1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By bkash
C=4620
H=1950
T=6570
Janu/21
Paid inJanu/21</t>
        </r>
      </text>
    </comment>
    <comment ref="U1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By bkash
C=4620
H=1950
T=6570
Feb/21</t>
        </r>
      </text>
    </comment>
    <comment ref="W1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09/03/21
By bkash
C=4620
H=1950
T=6570</t>
        </r>
      </text>
    </comment>
    <comment ref="AA1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10/05/21
By bkash
C=9240
H=3900
T=13140</t>
        </r>
      </text>
    </comment>
    <comment ref="AC1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09/06/21
By bkash
C=4620
H=1950
T=6570</t>
        </r>
      </text>
    </comment>
    <comment ref="K1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4,000/-</t>
        </r>
      </text>
    </comment>
    <comment ref="M1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12/11/2020
3542
Oct + Nov/20
Paid  in Oct/20</t>
        </r>
      </text>
    </comment>
    <comment ref="O1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12/11/2020
3542
Oct + Nov/20</t>
        </r>
      </text>
    </comment>
    <comment ref="Q1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3543
Dec + Janu/21
Paid in janu/21</t>
        </r>
      </text>
    </comment>
    <comment ref="S1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3543
Dec + Janu/21
Paid in janu/21</t>
        </r>
      </text>
    </comment>
    <comment ref="AA1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10/05/21
3544</t>
        </r>
      </text>
    </comment>
    <comment ref="AC1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3545
</t>
        </r>
      </text>
    </comment>
    <comment ref="K1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4,000/-</t>
        </r>
      </text>
    </comment>
    <comment ref="M1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30/01/2021
4923
Oct to Janu/21
Paid in Janu/21</t>
        </r>
      </text>
    </comment>
    <comment ref="O1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30/01/2021
4923
Oct to Janu/21
Paid in Janu/21</t>
        </r>
      </text>
    </comment>
    <comment ref="Q1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30/01/2021
4923
Oct to Janu/21
Paid in Janu/21</t>
        </r>
      </text>
    </comment>
    <comment ref="S1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30/01/2021
4923
Oct to Janu/21
Paid in Janu/21</t>
        </r>
      </text>
    </comment>
    <comment ref="AC1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4924
Up to March/21</t>
        </r>
      </text>
    </comment>
    <comment ref="K1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4,000/-</t>
        </r>
      </text>
    </comment>
    <comment ref="AC1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08/06/21
4893
</t>
        </r>
      </text>
    </comment>
    <comment ref="K1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01/09/2020
4,000/-</t>
        </r>
      </text>
    </comment>
    <comment ref="M1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07/10/2020
By bkash
C=9,720/-
H=2260/-
T=11980/-</t>
        </r>
      </text>
    </comment>
    <comment ref="O1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By bkash
C=3220
H=2060
T=5280</t>
        </r>
      </text>
    </comment>
    <comment ref="Q1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By bkash
C=3220
H=2040
T=5260</t>
        </r>
      </text>
    </comment>
    <comment ref="S1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By bkash
C=3220
H=2040
T=5260
Janu/21
27/01/21
2101
240/-
</t>
        </r>
      </text>
    </comment>
    <comment ref="U1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08/02/21
By bkash
C=3220
H=2160
T=5380
Feb/21</t>
        </r>
      </text>
    </comment>
    <comment ref="W1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09/03/21
By bkash
C=3220
H=2160
T=5380</t>
        </r>
      </text>
    </comment>
    <comment ref="AA1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04/05/21
C=6440
H=4320
T=10760</t>
        </r>
      </text>
    </comment>
    <comment ref="AC1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By bkash
C=3220
H=2160
T=5380
</t>
        </r>
      </text>
    </comment>
    <comment ref="K1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01/09/2020
4,000/-</t>
        </r>
      </text>
    </comment>
    <comment ref="M1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55935
Oct + Nov/20
Paid in Janu/21</t>
        </r>
      </text>
    </comment>
    <comment ref="O1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55935
Oct + Nov/20
Paid in Janu/21</t>
        </r>
      </text>
    </comment>
    <comment ref="S1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55935
Oct + Nov/20
Paid in Janu/21</t>
        </r>
      </text>
    </comment>
    <comment ref="AC1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01/06/21
2072
</t>
        </r>
      </text>
    </comment>
    <comment ref="K1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4,000/-</t>
        </r>
      </text>
    </comment>
    <comment ref="M1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11/10/20
6032</t>
        </r>
      </text>
    </comment>
    <comment ref="O1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12/11/2020
6033</t>
        </r>
      </text>
    </comment>
    <comment ref="Q1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14/12/2020
6034</t>
        </r>
      </text>
    </comment>
    <comment ref="S1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6035
</t>
        </r>
      </text>
    </comment>
    <comment ref="U1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6036</t>
        </r>
      </text>
    </comment>
    <comment ref="AC1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01/06/21
6037/38
Up to May</t>
        </r>
      </text>
    </comment>
    <comment ref="K1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4,000/-</t>
        </r>
      </text>
    </comment>
    <comment ref="U1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6002
Up to janu/21</t>
        </r>
      </text>
    </comment>
    <comment ref="AC1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6003
Up to May/21</t>
        </r>
      </text>
    </comment>
    <comment ref="J1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Hostel fee less
By commette</t>
        </r>
      </text>
    </comment>
    <comment ref="K1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4,000/-</t>
        </r>
      </text>
    </comment>
    <comment ref="M1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14/10/20
5972</t>
        </r>
      </text>
    </comment>
    <comment ref="O1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5973</t>
        </r>
      </text>
    </comment>
    <comment ref="Q1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By bkash
C=4620
H=1950
T=6570</t>
        </r>
      </text>
    </comment>
    <comment ref="S1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By bkash
C=4620
H=1950
T=6570
Janu/21</t>
        </r>
      </text>
    </comment>
    <comment ref="U1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08/02/21
5976</t>
        </r>
      </text>
    </comment>
    <comment ref="W1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09/03/21
5977</t>
        </r>
      </text>
    </comment>
    <comment ref="AA1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06/05/21
By bkash
C=9240
H=3900
T=13140</t>
        </r>
      </text>
    </comment>
    <comment ref="AC1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5979
</t>
        </r>
      </text>
    </comment>
    <comment ref="K1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03/09/2020
4,000/-</t>
        </r>
      </text>
    </comment>
    <comment ref="K1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03/09/2020
4,000/-</t>
        </r>
      </text>
    </comment>
    <comment ref="M1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
By bkash
C=4620 (Oct/20)
H-2040
T=6660
Paid in Nov/20</t>
        </r>
      </text>
    </comment>
    <comment ref="N1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
By bkash
C=4620 (Oct/20)
H-2040
T=6660
28/01/21
5762
Nov/20
Paid in Jamu21</t>
        </r>
      </text>
    </comment>
    <comment ref="P1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5762
Nov/20
Paid in Jamu21/</t>
        </r>
      </text>
    </comment>
    <comment ref="T1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11/02/21
5764
xW‡/20</t>
        </r>
      </text>
    </comment>
    <comment ref="V1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5765
Janu/21</t>
        </r>
      </text>
    </comment>
    <comment ref="K1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03/09/2020
4,000/-</t>
        </r>
      </text>
    </comment>
    <comment ref="M1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08/10/2020
By bkash
C=4620
H=2160
T=6780</t>
        </r>
      </text>
    </comment>
    <comment ref="O1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08/11/21
By bkadd+h
C=4620
H=2160
Nov/21</t>
        </r>
      </text>
    </comment>
    <comment ref="Q1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08/12/2020
By bkash
C=4620
H=2160
Dec/20
Paid in Dec/20
09/01/2021
By bkash
C=4620
H=2160
T=6780
Dec/20
Janu/21</t>
        </r>
      </text>
    </comment>
    <comment ref="S1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By bkash
C=4620
H=2160
T=6780
Dec/20
Janu/21</t>
        </r>
      </text>
    </comment>
    <comment ref="U1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5733</t>
        </r>
      </text>
    </comment>
    <comment ref="W1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08/03/21
By bash
C=4620
H=2160
T=6780</t>
        </r>
      </text>
    </comment>
    <comment ref="Y1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13/04/21
By bash
C=4620
H=2160
T=6780</t>
        </r>
      </text>
    </comment>
    <comment ref="AA1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04/05/21
By bkash
C=4620
H=2160
T=6780</t>
        </r>
      </text>
    </comment>
    <comment ref="AC1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5735
</t>
        </r>
      </text>
    </comment>
    <comment ref="B1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Meal Purpose pay
3,000/-
</t>
        </r>
      </text>
    </comment>
    <comment ref="J1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Less-4,000/-</t>
        </r>
      </text>
    </comment>
    <comment ref="K1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4,000/-</t>
        </r>
      </text>
    </comment>
    <comment ref="M1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10/10/2020
By bash
C=4620
H=2160
T=6780</t>
        </r>
      </text>
    </comment>
    <comment ref="O1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11/11/2020
By bkash
C=4620
H=2160
T=6780</t>
        </r>
      </text>
    </comment>
    <comment ref="Q1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15/12/2020
By bkash
C=4620
H=2160
T=6780
Dec/20</t>
        </r>
      </text>
    </comment>
    <comment ref="S1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6814
</t>
        </r>
      </text>
    </comment>
    <comment ref="U1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11/02/21
6816</t>
        </r>
      </text>
    </comment>
    <comment ref="W1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20/03/2021
6817</t>
        </r>
      </text>
    </comment>
    <comment ref="AC1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02/06/21
By bkash
C=4260
H=2160
T=6780
03/06/21
By bkash
C=4260
H=2160
T=6780</t>
        </r>
      </text>
    </comment>
    <comment ref="G185" authorId="0">
      <text>
        <r>
          <rPr>
            <b/>
            <sz val="9"/>
            <color indexed="81"/>
            <rFont val="Tahoma"/>
            <family val="2"/>
          </rPr>
          <t>Windows User:
18/02/21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4,000/-</t>
        </r>
      </text>
    </comment>
    <comment ref="M1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
6782</t>
        </r>
      </text>
    </comment>
    <comment ref="O1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05/11/2020
By bkash 
C=4620
H=1950
T=6570/-</t>
        </r>
      </text>
    </comment>
    <comment ref="Q1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06/12/2020
By bkash
C=3780
H=1950
Dec/2020</t>
        </r>
      </text>
    </comment>
    <comment ref="S1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05/01/2021
By bkash
C=4340
H=1950
T=6290
Janu/21</t>
        </r>
      </text>
    </comment>
    <comment ref="U1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06/02/21
By bkash
C=4340
H=1950
T=6290
18/02/21
54838
H.leave</t>
        </r>
      </text>
    </comment>
    <comment ref="G186" authorId="0">
      <text>
        <r>
          <rPr>
            <b/>
            <sz val="9"/>
            <color indexed="81"/>
            <rFont val="Tahoma"/>
            <family val="2"/>
          </rPr>
          <t>Windows User:
25/01/21
TC 28/03/21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4,000/-</t>
        </r>
      </text>
    </comment>
    <comment ref="S1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7502
Up to Janu/21
H. Leave</t>
        </r>
      </text>
    </comment>
    <comment ref="K1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4,000/-</t>
        </r>
      </text>
    </comment>
    <comment ref="M1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09/10/2020
By bkash
C=11120
H=1950
T=13070</t>
        </r>
      </text>
    </comment>
    <comment ref="O1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By bkash
C=4620
H=1950
T=6570</t>
        </r>
      </text>
    </comment>
    <comment ref="Q1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10/12/2020
By bkash
C=3780
H=1950
T=5730
Dec/20</t>
        </r>
      </text>
    </comment>
    <comment ref="S1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7142
</t>
        </r>
      </text>
    </comment>
    <comment ref="U1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By bkash
C=4340
H=1950
T=6290</t>
        </r>
      </text>
    </comment>
    <comment ref="AC1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02/06/21
By bkash
C=4340
H=1510
T=5850</t>
        </r>
      </text>
    </comment>
    <comment ref="K1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4,000/-</t>
        </r>
      </text>
    </comment>
    <comment ref="M1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19/12/2020
By bkash
C=20360
H=5400
T=25760/-
O/fee=6500
Oct to Dec/20
Paid in Dec/20</t>
        </r>
      </text>
    </comment>
    <comment ref="O1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19/12/2020
By bkash
C=20360
H=5400
T=25760/-
O/fee=6500
Oct to Dec/20
Paid in Dec/20</t>
        </r>
      </text>
    </comment>
    <comment ref="Q1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19/12/2020
By bkash
C=20360
H=5400
T=25760/-
O/fee=6500
Oct to Dec/20
Paid in Dec/20</t>
        </r>
      </text>
    </comment>
    <comment ref="AA1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04/05/21
By bkash
C=18480
H=9000
T=27480</t>
        </r>
      </text>
    </comment>
    <comment ref="K1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4,000/-</t>
        </r>
      </text>
    </comment>
    <comment ref="U1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13622
Up to Feb/.21</t>
        </r>
      </text>
    </comment>
    <comment ref="K1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4,000/-</t>
        </r>
      </text>
    </comment>
    <comment ref="M1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10/10/2020
By bash
C=4620
H=2160
T=6780</t>
        </r>
      </text>
    </comment>
    <comment ref="O1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14/12/2020
By bkash 
C=3680
H=4320 ( Nov + Dec/20)
T=8,000/-
Nov + Dec/20
Paid in Dec/20
</t>
        </r>
      </text>
    </comment>
    <comment ref="Q1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14/12/2020
By bkash 
C=3680
H=4320 ( Nov + Dec/20)
T=8,000/-
Nov + Dec/20
Paid in Dec/20
</t>
        </r>
      </text>
    </comment>
    <comment ref="S1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12/01/2021
By bkash
C=4620
H=2160
T=6780
Janu/21
O/fe due=6620</t>
        </r>
      </text>
    </comment>
    <comment ref="W1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15/03/21
13563
Feb + March/21
</t>
        </r>
      </text>
    </comment>
    <comment ref="Y1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15/04/21
By bkash
C=4340
H=2160
T=6500</t>
        </r>
      </text>
    </comment>
    <comment ref="AA1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23/05/21
By bksh
C=2660
H=2160
T=4820</t>
        </r>
      </text>
    </comment>
    <comment ref="K1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4,000/-</t>
        </r>
      </text>
    </comment>
    <comment ref="M1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13502</t>
        </r>
      </text>
    </comment>
    <comment ref="O1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10/11/2020
13503</t>
        </r>
      </text>
    </comment>
    <comment ref="Q1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07/12/2020
13504
</t>
        </r>
      </text>
    </comment>
    <comment ref="S1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09/01/21
13505</t>
        </r>
      </text>
    </comment>
    <comment ref="U1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13506</t>
        </r>
      </text>
    </comment>
    <comment ref="W1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10/03/21
13507</t>
        </r>
      </text>
    </comment>
    <comment ref="Y1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12/04/2021
13508</t>
        </r>
      </text>
    </comment>
    <comment ref="AA1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06/05/21
13509</t>
        </r>
      </text>
    </comment>
    <comment ref="AC1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13510
</t>
        </r>
      </text>
    </comment>
    <comment ref="K1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08/09/2020
4,000/-</t>
        </r>
      </text>
    </comment>
    <comment ref="M1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12182</t>
        </r>
      </text>
    </comment>
    <comment ref="O1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05/11/2020
12183</t>
        </r>
      </text>
    </comment>
    <comment ref="Q1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06/12/2020
12184
</t>
        </r>
      </text>
    </comment>
    <comment ref="S1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12185
</t>
        </r>
      </text>
    </comment>
    <comment ref="AA1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02/05/21
by bkash
C=9240
H=3900</t>
        </r>
      </text>
    </comment>
    <comment ref="AC1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By bkash
C=9240
H=3900
T=13140</t>
        </r>
      </text>
    </comment>
    <comment ref="G193" author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sz val="9"/>
            <color indexed="81"/>
            <rFont val="Tahoma"/>
            <family val="2"/>
          </rPr>
          <t xml:space="preserve">Note= 168
Tuition Fee  + Hostel Fee 
Full Less.
</t>
        </r>
      </text>
    </comment>
    <comment ref="K1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08/09/2020
4,000/-</t>
        </r>
      </text>
    </comment>
    <comment ref="K1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4,000/-</t>
        </r>
      </text>
    </comment>
    <comment ref="M1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13982</t>
        </r>
      </text>
    </comment>
    <comment ref="O1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03/11/2020
13983</t>
        </r>
      </text>
    </comment>
    <comment ref="Q1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06/12/2020
13984</t>
        </r>
      </text>
    </comment>
    <comment ref="S1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06/01/21
13985
25/01/21
13896
Feb/21
Paid in janu/21</t>
        </r>
      </text>
    </comment>
    <comment ref="U1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13896
Feb/21
Paid in janu/21</t>
        </r>
      </text>
    </comment>
    <comment ref="W1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06/03/21
13987</t>
        </r>
      </text>
    </comment>
    <comment ref="Y1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03/04/21
10988</t>
        </r>
      </text>
    </comment>
    <comment ref="AA1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05/05/21
13989</t>
        </r>
      </text>
    </comment>
    <comment ref="AC1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09/06/21
13990
</t>
        </r>
      </text>
    </comment>
    <comment ref="G195" authorId="0">
      <text>
        <r>
          <rPr>
            <b/>
            <sz val="9"/>
            <color indexed="81"/>
            <rFont val="Tahoma"/>
            <family val="2"/>
          </rPr>
          <t>Windows User:
26/01/21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4,000/-</t>
        </r>
      </text>
    </comment>
    <comment ref="M1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10/10/2020
By bash
C=11120
H=2040
T=13160</t>
        </r>
      </text>
    </comment>
    <comment ref="O1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22/12/2020
Mov + Dec/20
Paid in Dec/20</t>
        </r>
      </text>
    </comment>
    <comment ref="Q1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22/12/2020
Mov + Dec/20
Paid in Dec/20</t>
        </r>
      </text>
    </comment>
    <comment ref="S1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12032
Janu/21
H,Leave
Paid in Janu/21</t>
        </r>
      </text>
    </comment>
    <comment ref="K1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4,000/-</t>
        </r>
      </text>
    </comment>
    <comment ref="M1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10/10/2020
By bash
C=3220
H=1950
T=5170</t>
        </r>
      </text>
    </comment>
    <comment ref="O1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13952
Nov to Janu/21
Paid in janu/21</t>
        </r>
      </text>
    </comment>
    <comment ref="Q1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13952
Nov to Janu/21
Paid in janu/21</t>
        </r>
      </text>
    </comment>
    <comment ref="S1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13952
Nov to Janu/21
Paid in janu/21</t>
        </r>
      </text>
    </comment>
    <comment ref="U1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11/02/21
13953
</t>
        </r>
      </text>
    </comment>
    <comment ref="AC1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13954
</t>
        </r>
      </text>
    </comment>
    <comment ref="K1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4,000/-</t>
        </r>
      </text>
    </comment>
    <comment ref="M1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10/01/21
13772
Oct to Janu/21
Paid in janu/21</t>
        </r>
      </text>
    </comment>
    <comment ref="O1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10/01/21
13772
Oct to Janu/21
Paid in janu/21</t>
        </r>
      </text>
    </comment>
    <comment ref="Q1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10/01/21
13772
Oct to Janu/21
Paid in janu/21</t>
        </r>
      </text>
    </comment>
    <comment ref="S1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10/01/21
13772
Oct to Janu/21
Paid in janu/21</t>
        </r>
      </text>
    </comment>
    <comment ref="AC1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13/06/21
13773
Feb/21</t>
        </r>
      </text>
    </comment>
    <comment ref="K1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4,000/-</t>
        </r>
      </text>
    </comment>
    <comment ref="M1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13/10/20
14342</t>
        </r>
      </text>
    </comment>
    <comment ref="O1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12/11/2020
11343
</t>
        </r>
      </text>
    </comment>
    <comment ref="Q198" author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sz val="9"/>
            <color indexed="81"/>
            <rFont val="Tahoma"/>
            <family val="2"/>
          </rPr>
          <t>28/01/21</t>
        </r>
        <r>
          <rPr>
            <sz val="9"/>
            <color indexed="81"/>
            <rFont val="Tahoma"/>
            <family val="2"/>
          </rPr>
          <t xml:space="preserve">
14344
Dec + Janu/21
Paid in janu/21
</t>
        </r>
      </text>
    </comment>
    <comment ref="S198" author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sz val="9"/>
            <color indexed="81"/>
            <rFont val="Tahoma"/>
            <family val="2"/>
          </rPr>
          <t>28/01/21</t>
        </r>
        <r>
          <rPr>
            <sz val="9"/>
            <color indexed="81"/>
            <rFont val="Tahoma"/>
            <family val="2"/>
          </rPr>
          <t xml:space="preserve">
14344
Dec + Janu/21
Paid in janu/21
</t>
        </r>
      </text>
    </comment>
    <comment ref="AC1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14345
Feb + March/21</t>
        </r>
      </text>
    </comment>
    <comment ref="B1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Note-149
Less 50%
Oening to Clossing Tuition fee</t>
        </r>
      </text>
    </comment>
    <comment ref="K1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11/09/2020
4,000/-</t>
        </r>
      </text>
    </comment>
    <comment ref="M1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22/11/2020
14642
Oct/20
Paid in Nov/20</t>
        </r>
      </text>
    </comment>
    <comment ref="O1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22/11/2020
14642
Oct/20
23/12/2020
14643
Nov/20
Paid in Dec/20</t>
        </r>
      </text>
    </comment>
    <comment ref="Q1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23/12/2020
14643
Nov/20
Paid in Dec/20
28/01/21
14644
Dec/20
Paid in janu/21</t>
        </r>
      </text>
    </comment>
    <comment ref="S1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14644
Dec/20
Paid in janu/21</t>
        </r>
      </text>
    </comment>
    <comment ref="G200" author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sz val="9"/>
            <color indexed="81"/>
            <rFont val="Tahoma"/>
            <family val="2"/>
          </rPr>
          <t xml:space="preserve">07/06/21
</t>
        </r>
      </text>
    </comment>
    <comment ref="K2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4,000/-</t>
        </r>
      </text>
    </comment>
    <comment ref="M2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17/12/2020
14582
Oct to Dec/20
Paid in Dec/20</t>
        </r>
      </text>
    </comment>
    <comment ref="O2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17/12/2020
14582
Oct to Dec/20
Paid in Dec/20</t>
        </r>
      </text>
    </comment>
    <comment ref="Q2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17/12/2020
14582
Oct to Dec/20
Paid in Dec/20</t>
        </r>
      </text>
    </comment>
    <comment ref="S2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14583
</t>
        </r>
      </text>
    </comment>
    <comment ref="AC2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14584
H. Leave 
Vp sir</t>
        </r>
      </text>
    </comment>
    <comment ref="K2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4,000/-</t>
        </r>
      </text>
    </comment>
    <comment ref="M2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14552
Oct to Dec/20
Paid in Dec/20</t>
        </r>
      </text>
    </comment>
    <comment ref="O2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14552
Oct to Dec/20
Paid in Dec/20</t>
        </r>
      </text>
    </comment>
    <comment ref="Q2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14552
Oct to Dec/20
Paid in Dec/20</t>
        </r>
      </text>
    </comment>
    <comment ref="S2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14553</t>
        </r>
      </text>
    </comment>
    <comment ref="U2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14554</t>
        </r>
      </text>
    </comment>
    <comment ref="AA2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09/05/21
By bkash
C=13860
H=5850
T=19710
</t>
        </r>
      </text>
    </comment>
    <comment ref="K2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4,000/-</t>
        </r>
      </text>
    </comment>
    <comment ref="M2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
14882</t>
        </r>
      </text>
    </comment>
    <comment ref="O202" authorId="0">
      <text>
        <r>
          <rPr>
            <b/>
            <sz val="9"/>
            <color indexed="81"/>
            <rFont val="Tahoma"/>
            <family val="2"/>
          </rPr>
          <t>Windows User:
08/11/2020</t>
        </r>
        <r>
          <rPr>
            <sz val="9"/>
            <color indexed="81"/>
            <rFont val="Tahoma"/>
            <family val="2"/>
          </rPr>
          <t xml:space="preserve">
14883</t>
        </r>
      </text>
    </comment>
    <comment ref="Q2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06/12/2020
14884
</t>
        </r>
      </text>
    </comment>
    <comment ref="S2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10/01/21
14885</t>
        </r>
      </text>
    </comment>
    <comment ref="U2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14886</t>
        </r>
      </text>
    </comment>
    <comment ref="W2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08/03/21
14887</t>
        </r>
      </text>
    </comment>
    <comment ref="Y2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08/04/21
14888
</t>
        </r>
      </text>
    </comment>
    <comment ref="AA2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08/05/21
By bkash
C=4340
G=1950
T=6290</t>
        </r>
      </text>
    </comment>
    <comment ref="AC2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14890
</t>
        </r>
      </text>
    </comment>
    <comment ref="K2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4,000/-</t>
        </r>
      </text>
    </comment>
    <comment ref="M2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14702
Oct to Janu/21
Paid in janu/21</t>
        </r>
      </text>
    </comment>
    <comment ref="O2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14702
Oct to Janu/21
Paid in janu/21</t>
        </r>
      </text>
    </comment>
    <comment ref="Q2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14702
Oct to Janu/21
Paid in janu/21</t>
        </r>
      </text>
    </comment>
    <comment ref="S2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14702
Oct to Janu/21
Paid in janu/21</t>
        </r>
      </text>
    </comment>
    <comment ref="U2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18/02/21
14703</t>
        </r>
      </text>
    </comment>
    <comment ref="AC2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14704
Up to June/21</t>
        </r>
      </text>
    </comment>
    <comment ref="F2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Note= 161
Seat rent =6000
By Principle sir
07/02/21</t>
        </r>
      </text>
    </comment>
    <comment ref="G2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Order by Principal sir</t>
        </r>
      </text>
    </comment>
    <comment ref="K2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4,000/-</t>
        </r>
      </text>
    </comment>
    <comment ref="F2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Note= 161
Seat rent =6000
By Principle sir
08/01/21</t>
        </r>
      </text>
    </comment>
    <comment ref="K2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4,000/-</t>
        </r>
      </text>
    </comment>
    <comment ref="M2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14942
Oct to Dec/21
Paid in janu/21</t>
        </r>
      </text>
    </comment>
    <comment ref="O2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14942
Oct to Dec/21
Paid in janu/21</t>
        </r>
      </text>
    </comment>
    <comment ref="Q2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14942
Oct to Dec/21
Paid in janu/21</t>
        </r>
      </text>
    </comment>
    <comment ref="S2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14942
Oct to Dec/21
Paid in janu/21</t>
        </r>
      </text>
    </comment>
    <comment ref="U2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14943</t>
        </r>
      </text>
    </comment>
    <comment ref="AA2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05/05/21
14044
</t>
        </r>
      </text>
    </comment>
    <comment ref="AC2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14945
</t>
        </r>
      </text>
    </comment>
    <comment ref="F2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Note= 161
Seat rent =6000
By Principle sir
08/01/21</t>
        </r>
      </text>
    </comment>
    <comment ref="K2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4,000/-</t>
        </r>
      </text>
    </comment>
    <comment ref="M2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17/10/2020
By bkash
C=4620
H=1950
T=6570</t>
        </r>
      </text>
    </comment>
    <comment ref="O2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21/11/2020
By bkash
C=12620 With O/fee
H=1950
T=14570</t>
        </r>
      </text>
    </comment>
    <comment ref="Q2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07/01/2021
By bkash
C=4620
H=1950
T=6570
Dec/20
Paid in Janu/21</t>
        </r>
      </text>
    </comment>
    <comment ref="S2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07/01/2021
By bkash
C=4620
H=1950
T=6570
Dec/20
Paid in Janu/21
27/01/21
14912
Janu/21
Paid inJanu/21</t>
        </r>
      </text>
    </comment>
    <comment ref="Y2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10/04/21
By bkash
C=4620
H=2130
T=6750
Feb/21</t>
        </r>
      </text>
    </comment>
    <comment ref="AA2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01/05/21
14914
</t>
        </r>
      </text>
    </comment>
    <comment ref="K2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4,000/-</t>
        </r>
      </text>
    </comment>
    <comment ref="S2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14852
Oct to Janu/21
Paid in aJanu/21</t>
        </r>
      </text>
    </comment>
    <comment ref="AC2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14853
Up to May/21</t>
        </r>
      </text>
    </comment>
    <comment ref="K2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4,000/-</t>
        </r>
      </text>
    </comment>
    <comment ref="K2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4,000/-</t>
        </r>
      </text>
    </comment>
    <comment ref="M2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07/10/20
14762</t>
        </r>
      </text>
    </comment>
    <comment ref="O2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14763</t>
        </r>
      </text>
    </comment>
    <comment ref="Q2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08/2/2020
By bkash
C=4620
H=1950
T=6570</t>
        </r>
      </text>
    </comment>
    <comment ref="S2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14765
</t>
        </r>
      </text>
    </comment>
    <comment ref="U2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By bkash
C=4620
H=1950
T=6570
Feb/21</t>
        </r>
      </text>
    </comment>
    <comment ref="AC2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14769/14770
3,900/-
05/06/21
By bkash
C=9240
H=3900
T=13140</t>
        </r>
      </text>
    </comment>
    <comment ref="K2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4,000/-</t>
        </r>
      </text>
    </comment>
    <comment ref="M2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11/11/2020
13052
Oct + Nov/20
Paid to Nov/20</t>
        </r>
      </text>
    </comment>
    <comment ref="O2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11/11/2020
13052
Oct + Nov/20</t>
        </r>
      </text>
    </comment>
    <comment ref="Q2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13053
Dec + Janu/21
Paid in janu/21</t>
        </r>
      </text>
    </comment>
    <comment ref="S2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13053
Dec + Janu/21
Paid in janu/21</t>
        </r>
      </text>
    </comment>
    <comment ref="K2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4,000/-</t>
        </r>
      </text>
    </comment>
    <comment ref="M2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1442</t>
        </r>
      </text>
    </comment>
    <comment ref="O2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21/11/2020
1443</t>
        </r>
      </text>
    </comment>
    <comment ref="Q2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20/12/2020
1444
</t>
        </r>
      </text>
    </comment>
    <comment ref="S2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10/01/21
1445
</t>
        </r>
      </text>
    </comment>
    <comment ref="U2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1446</t>
        </r>
      </text>
    </comment>
    <comment ref="W2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18/03/2021
1447</t>
        </r>
      </text>
    </comment>
    <comment ref="AC2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1448/1449
</t>
        </r>
      </text>
    </comment>
    <comment ref="K2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4,000/-</t>
        </r>
      </text>
    </comment>
    <comment ref="M2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11/10/20
1412</t>
        </r>
      </text>
    </comment>
    <comment ref="O2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by bkash
C=4620
H=1950
T=6570
</t>
        </r>
      </text>
    </comment>
    <comment ref="Q2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10/.01/2021
3.900-
Dec + Janu/21
Paid in Janu/21</t>
        </r>
      </text>
    </comment>
    <comment ref="S2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10/.01/2021
1414
3.900-
Dec + Janu/21
Paid in Janu/21</t>
        </r>
      </text>
    </comment>
    <comment ref="U2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1415</t>
        </r>
      </text>
    </comment>
    <comment ref="W2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08/03/21
By bkash
C=4620
H=1950
T=6570</t>
        </r>
      </text>
    </comment>
    <comment ref="Y2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18/04/21
By bkash
C=4620
H=1950
T=6570</t>
        </r>
      </text>
    </comment>
    <comment ref="AC2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1416
May + June/21</t>
        </r>
      </text>
    </comment>
    <comment ref="K2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4,000/-</t>
        </r>
      </text>
    </comment>
    <comment ref="M2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12/01/21
1382
Oct to Jasnu/21
Paid in Janu/21</t>
        </r>
      </text>
    </comment>
    <comment ref="O2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12/01/21
1382
Oct to Jasnu/21
Paid in Janu/21</t>
        </r>
      </text>
    </comment>
    <comment ref="Q2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12/01/21
1382
Oct to Jasnu/21
Paid in Janu/21</t>
        </r>
      </text>
    </comment>
    <comment ref="S2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12/01/21
1382
Oct to Jasnu/21
Paid in Janu/21</t>
        </r>
      </text>
    </comment>
    <comment ref="W2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14/03/21
1383
Feb/21</t>
        </r>
      </text>
    </comment>
    <comment ref="Y2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02/05/21
By bkash
C=4620
H=1980
T=6600</t>
        </r>
      </text>
    </comment>
    <comment ref="AA2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25/05/21
1385</t>
        </r>
      </text>
    </comment>
    <comment ref="AC2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1386</t>
        </r>
      </text>
    </comment>
    <comment ref="G214" author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sz val="9"/>
            <color indexed="81"/>
            <rFont val="Tahoma"/>
            <family val="2"/>
          </rPr>
          <t xml:space="preserve">07/06/21
</t>
        </r>
      </text>
    </comment>
    <comment ref="K2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4,000/-</t>
        </r>
      </text>
    </comment>
    <comment ref="M2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12/10/20
182</t>
        </r>
      </text>
    </comment>
    <comment ref="O2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04/11/2020
183</t>
        </r>
      </text>
    </comment>
    <comment ref="Q2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14/12/2020
184</t>
        </r>
      </text>
    </comment>
    <comment ref="S2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10/01/21
185
</t>
        </r>
      </text>
    </comment>
    <comment ref="U2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186</t>
        </r>
      </text>
    </comment>
    <comment ref="AC214" author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sz val="9"/>
            <color indexed="81"/>
            <rFont val="Tahoma"/>
            <family val="2"/>
          </rPr>
          <t>07/06/21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187
H, Leave
</t>
        </r>
      </text>
    </comment>
    <comment ref="K2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4,000/-</t>
        </r>
      </text>
    </comment>
    <comment ref="M2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12/10/20
152</t>
        </r>
      </text>
    </comment>
    <comment ref="O2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18/11/2020
153</t>
        </r>
      </text>
    </comment>
    <comment ref="Q2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04/01/21
154
Dec/.21
Paid in janu/21</t>
        </r>
      </text>
    </comment>
    <comment ref="S2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04/01/21
154
Dec/.21
Paid in janu/21
27/01/21
155
Janu/21
Paid in Janu/21</t>
        </r>
      </text>
    </comment>
    <comment ref="W2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11/03/21
156</t>
        </r>
      </text>
    </comment>
    <comment ref="AA2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03/05/21
157
25/05/21
159/158</t>
        </r>
      </text>
    </comment>
    <comment ref="G216" authorId="0">
      <text>
        <r>
          <rPr>
            <b/>
            <sz val="9"/>
            <color indexed="81"/>
            <rFont val="Tahoma"/>
            <family val="2"/>
          </rPr>
          <t>Windows User:
26/01/21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4,000/-</t>
        </r>
      </text>
    </comment>
    <comment ref="M2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15/10/2020
By bkash
C=4650
H=1950
T=6600
</t>
        </r>
      </text>
    </comment>
    <comment ref="O2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By bkash
C=4620
H=1950
T=6570</t>
        </r>
      </text>
    </comment>
    <comment ref="Q2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06/12/2020
By bkash
C=12590/-
Dec/20
Paid in dec/20
H=1950</t>
        </r>
      </text>
    </comment>
    <comment ref="S2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10/01/2021
By bkash
C=4620
H=1950
T=6570
Janu/21</t>
        </r>
      </text>
    </comment>
    <comment ref="U2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By bkash
C=4620
H=1980
T=66০০
Feb/21</t>
        </r>
      </text>
    </comment>
    <comment ref="W2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09/0/21
By bkash
C=4620
H=1980
T=6600</t>
        </r>
      </text>
    </comment>
    <comment ref="Y2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08/04/21
By bkash
C=4620
H=6000
T=10620</t>
        </r>
      </text>
    </comment>
    <comment ref="K2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4,000/-</t>
        </r>
      </text>
    </comment>
    <comment ref="M2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2822
Oct to Janu/21
Paid un janu/21</t>
        </r>
      </text>
    </comment>
    <comment ref="O2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2822
Oct to Janu/21
Paid un janu/21</t>
        </r>
      </text>
    </comment>
    <comment ref="Q2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2822
Oct to Janu/21
Paid un janu/21</t>
        </r>
      </text>
    </comment>
    <comment ref="S2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2822
Oct to Janu/21
Paid un janu/21</t>
        </r>
      </text>
    </comment>
    <comment ref="K2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4,000/-</t>
        </r>
      </text>
    </comment>
    <comment ref="M2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21/01/21
3422
Oct to Dec/20 Due=360/
Paid in janu/21</t>
        </r>
      </text>
    </comment>
    <comment ref="O2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21/01/21
3422
Oct to Dec/20 Due=360/
Paid in janu/21</t>
        </r>
      </text>
    </comment>
    <comment ref="Q2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21/01/21
3422
Oct to Dec/20 Due=360/
Paid in janu/21</t>
        </r>
      </text>
    </comment>
    <comment ref="S2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21/01/21
3422
Oct to Dec/20 Due=360/
Paid in janu/21</t>
        </r>
      </text>
    </comment>
    <comment ref="K2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4,000/-</t>
        </r>
      </text>
    </comment>
    <comment ref="M2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3392
Nov + Dec/20
Paid in  Janu/21</t>
        </r>
      </text>
    </comment>
    <comment ref="O2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3392
Nov + Dec/20
Paid in  Janu/21</t>
        </r>
      </text>
    </comment>
    <comment ref="S2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3392
Nov + Dec/20
Paid in  Janu/21</t>
        </r>
      </text>
    </comment>
    <comment ref="AC2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3393
Up to june/21</t>
        </r>
      </text>
    </comment>
    <comment ref="B2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Relative of Delwar sir
Sopno puri</t>
        </r>
      </text>
    </comment>
    <comment ref="K2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4,000/-</t>
        </r>
      </text>
    </comment>
    <comment ref="M2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11/10/2020
By bkash
C=4620
H=1950
T=6570</t>
        </r>
      </text>
    </comment>
    <comment ref="O2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3273</t>
        </r>
      </text>
    </comment>
    <comment ref="Q2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05/12/2020
3274</t>
        </r>
      </text>
    </comment>
    <comment ref="S2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18/01/21
3275</t>
        </r>
      </text>
    </comment>
    <comment ref="U2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11/02/21
3276</t>
        </r>
      </text>
    </comment>
    <comment ref="W2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14/03/21
3277</t>
        </r>
      </text>
    </comment>
    <comment ref="AC2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3278
Up to june/21</t>
        </r>
      </text>
    </comment>
    <comment ref="K2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4,000/-</t>
        </r>
      </text>
    </comment>
    <comment ref="M2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3242
Oct/20
Nov=1,570 Due=380
Paid in Janu/21</t>
        </r>
      </text>
    </comment>
    <comment ref="O2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3242
Oct/20
Nov=1,570 Due=380
Paid in Janu/21</t>
        </r>
      </text>
    </comment>
    <comment ref="S2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3242
Oct/20
Nov=1,570 Due=380
Paid in Janu/21</t>
        </r>
      </text>
    </comment>
    <comment ref="AC2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3243
Up to june/21</t>
        </r>
      </text>
    </comment>
    <comment ref="K2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4,000/-</t>
        </r>
      </text>
    </comment>
    <comment ref="M2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08/10/2020
By bkash
C=1970
H=4620
Total 6570/-</t>
        </r>
      </text>
    </comment>
    <comment ref="O2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By bkash
C=4620
H=1950
T=6570</t>
        </r>
      </text>
    </comment>
    <comment ref="Q2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10/12/2020
By bkash
C=4620
H=1950
T=6570
Dec/20</t>
        </r>
      </text>
    </comment>
    <comment ref="S2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C=4620
H=1950
T=6570
Janu/21</t>
        </r>
      </text>
    </comment>
    <comment ref="U2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14823</t>
        </r>
      </text>
    </comment>
    <comment ref="W2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10/03/21
By bkash
C=4620
H=1950
T= 6570</t>
        </r>
      </text>
    </comment>
    <comment ref="Y2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13/04/21
By bkash
C=4620
H=1950
T= 6570</t>
        </r>
      </text>
    </comment>
    <comment ref="AC2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02/06/21
14829
May/21</t>
        </r>
      </text>
    </comment>
    <comment ref="K2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4,000/-</t>
        </r>
      </text>
    </comment>
    <comment ref="M2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1502</t>
        </r>
      </text>
    </comment>
    <comment ref="O2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1503</t>
        </r>
      </text>
    </comment>
    <comment ref="Q2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15/12/2020
1504
</t>
        </r>
      </text>
    </comment>
    <comment ref="S2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18/01/21
1505</t>
        </r>
      </text>
    </comment>
    <comment ref="U2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1506</t>
        </r>
      </text>
    </comment>
    <comment ref="W2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13/03/21
1507</t>
        </r>
      </text>
    </comment>
    <comment ref="Y2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13/04/21
1508</t>
        </r>
      </text>
    </comment>
    <comment ref="AC2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1510
Up to June/21</t>
        </r>
      </text>
    </comment>
    <comment ref="K2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4,000/-</t>
        </r>
      </text>
    </comment>
    <comment ref="M2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2853
Oct to Janu/21
Paid in janu/21</t>
        </r>
      </text>
    </comment>
    <comment ref="O2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2853
Oct to Janu/21
Paid in janu/21</t>
        </r>
      </text>
    </comment>
    <comment ref="Q2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2853
Oct to Janu/21
Paid in janu/21</t>
        </r>
      </text>
    </comment>
    <comment ref="S2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2853
Oct to Janu/21
Paid in janu/21</t>
        </r>
      </text>
    </comment>
    <comment ref="G225" authorId="0">
      <text>
        <r>
          <rPr>
            <b/>
            <sz val="9"/>
            <color indexed="81"/>
            <rFont val="Tahoma"/>
            <family val="2"/>
          </rPr>
          <t xml:space="preserve">Windows User:
11/04/2021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4,000/-</t>
        </r>
      </text>
    </comment>
    <comment ref="M2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20/12/2020
40617
Oct to Dec/20
Paid in Dec/20</t>
        </r>
      </text>
    </comment>
    <comment ref="O2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20/12/2020
40617
Oct to Dec/20
Paid in Dec/20</t>
        </r>
      </text>
    </comment>
    <comment ref="Q2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20/12/2020
40617
Oct to Dec/20
Paid in Dec/20</t>
        </r>
      </text>
    </comment>
    <comment ref="S2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10232
</t>
        </r>
      </text>
    </comment>
    <comment ref="Y2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12/04/2021
10233
Up to April/21
H.Leave</t>
        </r>
      </text>
    </comment>
    <comment ref="B2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Note-149
Less=2,000/-
Opening to Cliosing Period</t>
        </r>
      </text>
    </comment>
    <comment ref="G226" authorId="0">
      <text>
        <r>
          <rPr>
            <b/>
            <sz val="9"/>
            <color indexed="81"/>
            <rFont val="Tahoma"/>
            <family val="2"/>
          </rPr>
          <t>Windows User:
31/03/21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4,000/-</t>
        </r>
      </text>
    </comment>
    <comment ref="M2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05/11/2020
10293
Oct/20
Paid to Nov/20</t>
        </r>
      </text>
    </comment>
    <comment ref="O2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05/11/2020
10293
Oct/20
01/12/2020
10294
Nov/20
Paid In DEC/20</t>
        </r>
      </text>
    </comment>
    <comment ref="Q2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01/12/2020
10294
Nov/20
Paid In DEC/20</t>
        </r>
      </text>
    </comment>
    <comment ref="S2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10295
Dec/20
Paid in Janu/21</t>
        </r>
      </text>
    </comment>
    <comment ref="W2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08/03/21
10296
 Feb + march/21
31/03/2021
10297
March/20
H. Leave</t>
        </r>
      </text>
    </comment>
    <comment ref="B2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Note-149
Less=2,000/-
Opening to Cliosing Period</t>
        </r>
      </text>
    </comment>
    <comment ref="G227" authorId="0">
      <text>
        <r>
          <rPr>
            <b/>
            <sz val="9"/>
            <color indexed="81"/>
            <rFont val="Tahoma"/>
            <family val="2"/>
          </rPr>
          <t>Windows User:
25/05/21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14/09/2020
4,000/-</t>
        </r>
      </text>
    </comment>
    <comment ref="M2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10322
Oct to Janu/21
Paid in Janu/21</t>
        </r>
      </text>
    </comment>
    <comment ref="O2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10322
Oct to Janu/21
Paid in Janu/21</t>
        </r>
      </text>
    </comment>
    <comment ref="Q2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10322
Oct to Janu/21
Paid in Janu/21</t>
        </r>
      </text>
    </comment>
    <comment ref="S2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10322
Oct to Janu/21
Paid in Janu/21</t>
        </r>
      </text>
    </comment>
    <comment ref="AA2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25/05/21
10323
H.Leave</t>
        </r>
      </text>
    </comment>
    <comment ref="F2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Note= 161
Seat rent =6000
By Principle sir
08/01/21</t>
        </r>
      </text>
    </comment>
    <comment ref="K2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4,000/-</t>
        </r>
      </text>
    </comment>
    <comment ref="M2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11/10/20
10022</t>
        </r>
      </text>
    </comment>
    <comment ref="O2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10/12/2020
10023
Nov/20
paid in Dec/20</t>
        </r>
      </text>
    </comment>
    <comment ref="Q2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10/12/2020
10023
Nov/20
paid in Dec/20
27/01/21
10024
Dec + Janu/21
Paid in Janu/21</t>
        </r>
      </text>
    </comment>
    <comment ref="S2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10024
Dec + Janu/21
Paid in Janu/21</t>
        </r>
      </text>
    </comment>
    <comment ref="AC2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10025
</t>
        </r>
      </text>
    </comment>
    <comment ref="G229" authorId="0">
      <text>
        <r>
          <rPr>
            <b/>
            <sz val="9"/>
            <color indexed="81"/>
            <rFont val="Tahoma"/>
            <family val="2"/>
          </rPr>
          <t xml:space="preserve">Windows User:
07/04/21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4,000/-</t>
        </r>
      </text>
    </comment>
    <comment ref="M2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10412
Oct/20
Paid in Janu/21</t>
        </r>
      </text>
    </comment>
    <comment ref="S2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10412
Oct/20
Paid in Janu/21</t>
        </r>
      </text>
    </comment>
    <comment ref="U2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10413
Nov/20
Dec=220 Due=1940</t>
        </r>
      </text>
    </comment>
    <comment ref="Y2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07/04/21
10414
H.Leave</t>
        </r>
      </text>
    </comment>
    <comment ref="B2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31/03/21
Seat Cancel purpose deu=10800+ 6000=16800/-
By Vp sir</t>
        </r>
      </text>
    </comment>
    <comment ref="F2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Note= 161
Seat rent =6000
By Principle sir
08/01/21</t>
        </r>
      </text>
    </comment>
    <comment ref="G230" author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sz val="9"/>
            <color indexed="81"/>
            <rFont val="Tahoma"/>
            <family val="2"/>
          </rPr>
          <t>31/03/21
Seat Cancel purpose deu=10800+ 6000=16800/-
By Vp sir</t>
        </r>
      </text>
    </comment>
    <comment ref="K2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17/09/2020
4,000/-</t>
        </r>
      </text>
    </comment>
    <comment ref="K2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M2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6302
Oct to Dec/21
Paid in janu/21</t>
        </r>
      </text>
    </comment>
    <comment ref="O2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6302
Oct to Dec/21
Paid in janu/21</t>
        </r>
      </text>
    </comment>
    <comment ref="Q2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6302
Oct to Dec/21
Paid in janu/21</t>
        </r>
      </text>
    </comment>
    <comment ref="S2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6302
Oct to Dec/21
Paid in janu/21</t>
        </r>
      </text>
    </comment>
    <comment ref="AC2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08/06/21
6303
UP to April/21</t>
        </r>
      </text>
    </comment>
    <comment ref="K2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M2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Oct/20
Paid in Nov/20</t>
        </r>
      </text>
    </comment>
    <comment ref="O2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Oct/20
05/12/2020
6243
Nov/20
Paid in Dec/20</t>
        </r>
      </text>
    </comment>
    <comment ref="Q2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05/12/2020
6243
Nov/20
Paid in Dec/20
10/01/2021
By bkash
C=2870
H=1950
T=4820
Dec/20
Paid in Jany/21</t>
        </r>
      </text>
    </comment>
    <comment ref="S2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10/01/2021
By bkash
C=2870
H=1950
T=4820
Dec/20
Paid in Jany/21</t>
        </r>
      </text>
    </comment>
    <comment ref="U2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08/02/21
6245</t>
        </r>
      </text>
    </comment>
    <comment ref="W2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11/03/21
By bkash
C=2870
H=1950</t>
        </r>
      </text>
    </comment>
    <comment ref="Y2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06/04/2021
By bkash
C=2870
H=1950
T=4820</t>
        </r>
      </text>
    </comment>
    <comment ref="AC2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6248
April/21+ May/21</t>
        </r>
      </text>
    </comment>
    <comment ref="K2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4,000/-</t>
        </r>
      </text>
    </comment>
    <comment ref="M2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6212
Oct + Nov/20
Paid in Janu/21</t>
        </r>
      </text>
    </comment>
    <comment ref="O2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6212
Oct + Nov/20
Paid in Janu/21</t>
        </r>
      </text>
    </comment>
    <comment ref="S2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6212
Oct + Nov/20
Paid in Janu/21</t>
        </r>
      </text>
    </comment>
    <comment ref="G234" authorId="0">
      <text>
        <r>
          <rPr>
            <b/>
            <sz val="9"/>
            <color indexed="81"/>
            <rFont val="Tahoma"/>
            <family val="2"/>
          </rPr>
          <t>Windows User:
04/04/2021
H.Leave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4,000/-</t>
        </r>
      </text>
    </comment>
    <comment ref="M2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
6122</t>
        </r>
      </text>
    </comment>
    <comment ref="O2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6123</t>
        </r>
      </text>
    </comment>
    <comment ref="Q2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12/12/2020
6124
</t>
        </r>
      </text>
    </comment>
    <comment ref="S2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13/01/2021
6125
</t>
        </r>
      </text>
    </comment>
    <comment ref="U2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15/02/21
6126</t>
        </r>
      </text>
    </comment>
    <comment ref="W2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15/03/21
6127</t>
        </r>
      </text>
    </comment>
    <comment ref="Y2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04/04/21
6128
H/Leave</t>
        </r>
      </text>
    </comment>
    <comment ref="K2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4,000/-</t>
        </r>
      </text>
    </comment>
    <comment ref="M2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6512</t>
        </r>
      </text>
    </comment>
    <comment ref="O2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6513</t>
        </r>
      </text>
    </comment>
    <comment ref="Q2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07/01/21
6514
Dec/20
Paid in Janu/21</t>
        </r>
      </text>
    </comment>
    <comment ref="S2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07/01/21
6514
Dec/20
Paid in Janu/21
27/01/21
6515
Janu/21
Paid in janu/21</t>
        </r>
      </text>
    </comment>
    <comment ref="U2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6516</t>
        </r>
      </text>
    </comment>
    <comment ref="AC2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6517/18/19</t>
        </r>
      </text>
    </comment>
    <comment ref="K2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4,000/-</t>
        </r>
      </text>
    </comment>
    <comment ref="M2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07/01/21
6452
Oct to Dec/20
Paid in Jnau/21</t>
        </r>
      </text>
    </comment>
    <comment ref="O2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07/01/21
6452
Oct to Dec/20
Paid in Jnau/21</t>
        </r>
      </text>
    </comment>
    <comment ref="Q2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07/01/21
6452
Oct to Dec/20
Paid in Jnau/21</t>
        </r>
      </text>
    </comment>
    <comment ref="S2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07/01/21
6452
Oct to Dec/20
Paid in Jnau/21
25/01/21
6453
Janu/21
Paid in janu/21</t>
        </r>
      </text>
    </comment>
    <comment ref="U2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6453
Janu/21
Paid in janu/21</t>
        </r>
      </text>
    </comment>
    <comment ref="AA2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08/05/21
6454
</t>
        </r>
      </text>
    </comment>
    <comment ref="AC2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6455
Up to june/21</t>
        </r>
      </text>
    </comment>
    <comment ref="G237" authorId="0">
      <text>
        <r>
          <rPr>
            <b/>
            <sz val="9"/>
            <color indexed="81"/>
            <rFont val="Tahoma"/>
            <family val="2"/>
          </rPr>
          <t>Windows User:
01/02/21
T.c Order By
 board  11/02/21
College=20/02/21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03/09/2020
4,000/-</t>
        </r>
      </text>
    </comment>
    <comment ref="U2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01/02/2021
6392
H. Leave</t>
        </r>
      </text>
    </comment>
    <comment ref="K2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4,000/-</t>
        </r>
      </text>
    </comment>
    <comment ref="K2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4,000/-</t>
        </r>
      </text>
    </comment>
    <comment ref="K2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4,000/-</t>
        </r>
      </text>
    </comment>
    <comment ref="M2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14102
Oct/20
Paid in Janu/21</t>
        </r>
      </text>
    </comment>
    <comment ref="S2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14102
Oct/20
Paid in Janu/21</t>
        </r>
      </text>
    </comment>
    <comment ref="K2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4,000/-</t>
        </r>
      </text>
    </comment>
    <comment ref="M2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18/10/2020
14882
Oct/20</t>
        </r>
      </text>
    </comment>
    <comment ref="O2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By bkash
C=3570
H=1950
T=5520
Nov/20
Paid in Nov/20</t>
        </r>
      </text>
    </comment>
    <comment ref="Q2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07/01/21
14885
Dec/20
Paid in Janu/21</t>
        </r>
      </text>
    </comment>
    <comment ref="S2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07/01/21
14895
Dec/20
Paid in Janu/21</t>
        </r>
      </text>
    </comment>
    <comment ref="U2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14986
Feb/21</t>
        </r>
      </text>
    </comment>
    <comment ref="Y2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13/04/21
By bkash
C=3570
H=1950
T=5520
March/21</t>
        </r>
      </text>
    </comment>
    <comment ref="B2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Note-149
Less=1,000/-
Opening to Cliosing Period
Metting 20/10/20</t>
        </r>
      </text>
    </comment>
    <comment ref="K2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4,000/-</t>
        </r>
      </text>
    </comment>
    <comment ref="B2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Seat rent check korte hobe.</t>
        </r>
      </text>
    </comment>
    <comment ref="F2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Note= 161
Seat rent =6000
By Principle sir
08/01/21</t>
        </r>
      </text>
    </comment>
    <comment ref="K2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15/09/2020
4,000/-</t>
        </r>
      </text>
    </comment>
    <comment ref="M2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9902
Oct/20
Paid in Nov/20
</t>
        </r>
      </text>
    </comment>
    <comment ref="O2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9902
Oct/20
Paid in Nov/20
09/12/2020
9903
Nov/20
Paid in Dec/20</t>
        </r>
      </text>
    </comment>
    <comment ref="Q2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9903
Nov/20
Paid in Dec/20</t>
        </r>
      </text>
    </comment>
    <comment ref="S2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13/01/21
9904
Dec/20
Paid in janu/21
28/01/21
9905
Janu/21
Paiid in Janu/21</t>
        </r>
      </text>
    </comment>
    <comment ref="U2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9906</t>
        </r>
      </text>
    </comment>
    <comment ref="AA2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24/05/21
9907</t>
        </r>
      </text>
    </comment>
    <comment ref="AC2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04/06/21
9908
</t>
        </r>
      </text>
    </comment>
  </commentList>
</comments>
</file>

<file path=xl/sharedStrings.xml><?xml version="1.0" encoding="utf-8"?>
<sst xmlns="http://schemas.openxmlformats.org/spreadsheetml/2006/main" count="1324" uniqueCount="801">
  <si>
    <t>Id</t>
  </si>
  <si>
    <t>Name</t>
  </si>
  <si>
    <t>Group</t>
  </si>
  <si>
    <t>Gmob</t>
  </si>
  <si>
    <t>H_Name</t>
  </si>
  <si>
    <t>H_Rent</t>
  </si>
  <si>
    <t>Adm_Dt</t>
  </si>
  <si>
    <t>Lea_dt</t>
  </si>
  <si>
    <t>H_Dues</t>
  </si>
  <si>
    <t>H_Afees</t>
  </si>
  <si>
    <t>H_Rcv</t>
  </si>
  <si>
    <t>02200004</t>
  </si>
  <si>
    <t>‰mq`  ‡nv‡mb</t>
  </si>
  <si>
    <t>Sci</t>
  </si>
  <si>
    <t>01738173887</t>
  </si>
  <si>
    <t>we-2</t>
  </si>
  <si>
    <t>02200007</t>
  </si>
  <si>
    <t>AvivdvZ  ‡nv‡mb</t>
  </si>
  <si>
    <t>01746446749</t>
  </si>
  <si>
    <t>we-1</t>
  </si>
  <si>
    <t>02200008</t>
  </si>
  <si>
    <t>AvwZK  iv‡k` Luvb</t>
  </si>
  <si>
    <t>01712701628</t>
  </si>
  <si>
    <t>02200009</t>
  </si>
  <si>
    <t>‡gvt nvexe kvnvixqvi ü`q</t>
  </si>
  <si>
    <t>01722938625</t>
  </si>
  <si>
    <t>02200015</t>
  </si>
  <si>
    <t>†gvt dvwng kvnvixi †mvnvb</t>
  </si>
  <si>
    <t>01740844989</t>
  </si>
  <si>
    <t>02200017</t>
  </si>
  <si>
    <t>aªæe  ivq</t>
  </si>
  <si>
    <t>01730446063</t>
  </si>
  <si>
    <t>02200023</t>
  </si>
  <si>
    <t>kvn&amp; †gvt Avjx Avigvb</t>
  </si>
  <si>
    <t>01719547854</t>
  </si>
  <si>
    <t>‡nv‡÷j Z¨vM</t>
  </si>
  <si>
    <t>02200024</t>
  </si>
  <si>
    <t>Drm ivq</t>
  </si>
  <si>
    <t>01720435802</t>
  </si>
  <si>
    <t>02200026</t>
  </si>
  <si>
    <t>‡gvt Avwmd BKevj</t>
  </si>
  <si>
    <t>01773397463</t>
  </si>
  <si>
    <t>02200028</t>
  </si>
  <si>
    <t>‡gvt ‡gwiRyj  Bmjvg</t>
  </si>
  <si>
    <t>01774745746</t>
  </si>
  <si>
    <t>02200029</t>
  </si>
  <si>
    <t>‡gvt bvwn`yj Bmjvg</t>
  </si>
  <si>
    <t>01624936755</t>
  </si>
  <si>
    <t>mxU evwZj</t>
  </si>
  <si>
    <t>02200030</t>
  </si>
  <si>
    <t>Avwjd kvnvixqv</t>
  </si>
  <si>
    <t>01731244605</t>
  </si>
  <si>
    <t>02200032</t>
  </si>
  <si>
    <t>A¼b ivq</t>
  </si>
  <si>
    <t>01712270271</t>
  </si>
  <si>
    <t>02200033</t>
  </si>
  <si>
    <t>‡gvt Avey bvCg Avn‡g`</t>
  </si>
  <si>
    <t>01718938063</t>
  </si>
  <si>
    <t>02200037</t>
  </si>
  <si>
    <t>‡gvt dviw`b nvmvb</t>
  </si>
  <si>
    <t>01719540846</t>
  </si>
  <si>
    <t>02200040</t>
  </si>
  <si>
    <t>‡gvt kvwKe exb kwid</t>
  </si>
  <si>
    <t>01716541304</t>
  </si>
  <si>
    <t>02200047</t>
  </si>
  <si>
    <t>‡gvt wikv` gvngy`</t>
  </si>
  <si>
    <t>01740983858</t>
  </si>
  <si>
    <t>02200049</t>
  </si>
  <si>
    <t>‡gvt Avey  e°i  wmwÏK</t>
  </si>
  <si>
    <t>01713730258</t>
  </si>
  <si>
    <t>02200050</t>
  </si>
  <si>
    <t>‡gvt ‡ivKb Avj nvmvb</t>
  </si>
  <si>
    <t>01721823550</t>
  </si>
  <si>
    <t>02200051</t>
  </si>
  <si>
    <t>Av‡cj  gvngy`</t>
  </si>
  <si>
    <t>01734050913</t>
  </si>
  <si>
    <t>02200054</t>
  </si>
  <si>
    <t>‡gvt  Avãyjøvn  Avj ‡bvgvb</t>
  </si>
  <si>
    <t>01721545933</t>
  </si>
  <si>
    <t>02200058</t>
  </si>
  <si>
    <t>‡gvt bvwn` Avjg  mvMi</t>
  </si>
  <si>
    <t>01314155658</t>
  </si>
  <si>
    <t>02200068</t>
  </si>
  <si>
    <t>BmwZqvK  Avn‡g`</t>
  </si>
  <si>
    <t>01712089566</t>
  </si>
  <si>
    <t>02200069</t>
  </si>
  <si>
    <t>‡gvt  ‡cqv‡i AvRg  Øxc</t>
  </si>
  <si>
    <t>01718942737</t>
  </si>
  <si>
    <t>02200071</t>
  </si>
  <si>
    <t>RqšÍ  Kzgvi  eg©Y</t>
  </si>
  <si>
    <t>01724044505</t>
  </si>
  <si>
    <t>02200073</t>
  </si>
  <si>
    <t>Avvjgyj  Zvbfxi Zzh©¨</t>
  </si>
  <si>
    <t>01737568133</t>
  </si>
  <si>
    <t>we-1 wP</t>
  </si>
  <si>
    <t>02200084</t>
  </si>
  <si>
    <t>‡gv³vw`i  ingvb</t>
  </si>
  <si>
    <t>01784102754</t>
  </si>
  <si>
    <t>02200085</t>
  </si>
  <si>
    <t xml:space="preserve"> ‡kvfb Kzgvi jvwnox</t>
  </si>
  <si>
    <t>01740415446</t>
  </si>
  <si>
    <t>02200086</t>
  </si>
  <si>
    <t>‡gvt Avigvb  Bmjvg</t>
  </si>
  <si>
    <t>01773189066</t>
  </si>
  <si>
    <t>we‡kl Qvo</t>
  </si>
  <si>
    <t>02200087</t>
  </si>
  <si>
    <t>‡gvt  dvwng  dviRvb</t>
  </si>
  <si>
    <t>01705898435</t>
  </si>
  <si>
    <t>02200089</t>
  </si>
  <si>
    <t>‡gvt dvwng D¾vgvb dvwng</t>
  </si>
  <si>
    <t>01718711175</t>
  </si>
  <si>
    <t>02200091</t>
  </si>
  <si>
    <t>‡gvt gyKvËvi dzqv` gyËvwK</t>
  </si>
  <si>
    <t>01728377064</t>
  </si>
  <si>
    <t>02200096</t>
  </si>
  <si>
    <t>‡gvt  mv‡ivqvi  gvngy` mwRe</t>
  </si>
  <si>
    <t>01723019396</t>
  </si>
  <si>
    <t>02200100</t>
  </si>
  <si>
    <t>‡gvt cvi‡fR  ‡gvkvi&amp;id</t>
  </si>
  <si>
    <t>01725339390</t>
  </si>
  <si>
    <t>02200101</t>
  </si>
  <si>
    <t>Av‡jKRvÛvi  nvm`v</t>
  </si>
  <si>
    <t>01763180071</t>
  </si>
  <si>
    <t>02200102</t>
  </si>
  <si>
    <t>BdwZKvi  Avn¤§`</t>
  </si>
  <si>
    <t>01719131277</t>
  </si>
  <si>
    <t>02200103</t>
  </si>
  <si>
    <t>‡gvt  Avj  IqvwKj  Bmjvg</t>
  </si>
  <si>
    <t>01713672321</t>
  </si>
  <si>
    <t>02200104</t>
  </si>
  <si>
    <t>‡gvt  ivDdzi ingvb</t>
  </si>
  <si>
    <t>01781955471</t>
  </si>
  <si>
    <t>02200108</t>
  </si>
  <si>
    <t>‡gvt  mv¾v`  ‡nv‡mb</t>
  </si>
  <si>
    <t>01738731835</t>
  </si>
  <si>
    <t>02200109</t>
  </si>
  <si>
    <t>‡gvt  kvnxb  gÛj</t>
  </si>
  <si>
    <t>01712436353</t>
  </si>
  <si>
    <t>02200110</t>
  </si>
  <si>
    <t>‡gvmvweŸi  †nv‡mb</t>
  </si>
  <si>
    <t>01716752640</t>
  </si>
  <si>
    <t>02200111</t>
  </si>
  <si>
    <t>‡gvt  Av‡njvg  ‡i¾vK</t>
  </si>
  <si>
    <t>01718408734</t>
  </si>
  <si>
    <t>we-3</t>
  </si>
  <si>
    <t>02200112</t>
  </si>
  <si>
    <t>Gm,Gg,AvwRRyj nK</t>
  </si>
  <si>
    <t>01818608434</t>
  </si>
  <si>
    <t>02200113</t>
  </si>
  <si>
    <t>‡gvt gvngy` gyweb</t>
  </si>
  <si>
    <t>01721010573</t>
  </si>
  <si>
    <t>02200114</t>
  </si>
  <si>
    <t>‡givR kvn&amp;wiqv</t>
  </si>
  <si>
    <t>01719029464</t>
  </si>
  <si>
    <t>02200115</t>
  </si>
  <si>
    <t>‡gvt `w`qvj dvB`</t>
  </si>
  <si>
    <t>01734096554</t>
  </si>
  <si>
    <t>02200116</t>
  </si>
  <si>
    <t>wPb¥q ivq</t>
  </si>
  <si>
    <t>01720498919</t>
  </si>
  <si>
    <t>02200118</t>
  </si>
  <si>
    <t>‡gvt  Avnmvb nvexe</t>
  </si>
  <si>
    <t>01867239348</t>
  </si>
  <si>
    <t>02200119</t>
  </si>
  <si>
    <t>`~R©q  ivq</t>
  </si>
  <si>
    <t>01751373212</t>
  </si>
  <si>
    <t>02200126</t>
  </si>
  <si>
    <t>‡gv¯ÍvK  Avn‡g`</t>
  </si>
  <si>
    <t>01743207027</t>
  </si>
  <si>
    <t>02200129</t>
  </si>
  <si>
    <t>‡gvt  nvwmeyj  Bmjvg</t>
  </si>
  <si>
    <t>01768206576</t>
  </si>
  <si>
    <t>02200130</t>
  </si>
  <si>
    <t>b~i  Avn‡g`</t>
  </si>
  <si>
    <t>02200133</t>
  </si>
  <si>
    <t>ivwKb  Luvb</t>
  </si>
  <si>
    <t>01737568913</t>
  </si>
  <si>
    <t>02200136</t>
  </si>
  <si>
    <t>Ac~e©  miKvi</t>
  </si>
  <si>
    <t>01750782602</t>
  </si>
  <si>
    <t>02200137</t>
  </si>
  <si>
    <t xml:space="preserve">Gm, Gg, dvinvb </t>
  </si>
  <si>
    <t>01713782437</t>
  </si>
  <si>
    <t>02200142</t>
  </si>
  <si>
    <t>Gm,Gg, Avn&amp;bvd iwk`</t>
  </si>
  <si>
    <t>01710869486</t>
  </si>
  <si>
    <t>02200145</t>
  </si>
  <si>
    <t>Abyiƒc  Kzgvi ivq</t>
  </si>
  <si>
    <t>01714943022</t>
  </si>
  <si>
    <t>02200146</t>
  </si>
  <si>
    <t>dqmvj  nvexe  Z…ß</t>
  </si>
  <si>
    <t>01747834908</t>
  </si>
  <si>
    <t>02200147</t>
  </si>
  <si>
    <t>‡gvt  bvwn`yj  Bmjvg</t>
  </si>
  <si>
    <t>01740951851</t>
  </si>
  <si>
    <t>02200148</t>
  </si>
  <si>
    <r>
      <t xml:space="preserve">মো: </t>
    </r>
    <r>
      <rPr>
        <sz val="14"/>
        <color indexed="8"/>
        <rFont val="KarnaphuliMJ"/>
      </rPr>
      <t>ü`q</t>
    </r>
    <r>
      <rPr>
        <sz val="11"/>
        <color indexed="8"/>
        <rFont val="KarnaphuliMJ"/>
      </rPr>
      <t xml:space="preserve"> হোসেন </t>
    </r>
  </si>
  <si>
    <t>01722127783</t>
  </si>
  <si>
    <t>02200154</t>
  </si>
  <si>
    <t>B°b  ‡`e  kg©v</t>
  </si>
  <si>
    <t>01731846525</t>
  </si>
  <si>
    <t>02200156</t>
  </si>
  <si>
    <t>‡gv:  iveŸx  nvmvb  wmnve</t>
  </si>
  <si>
    <t>01755167777</t>
  </si>
  <si>
    <t>02200161</t>
  </si>
  <si>
    <t>Zb¥q Kzgvi  eg©b</t>
  </si>
  <si>
    <t>01740601485</t>
  </si>
  <si>
    <t>02200162</t>
  </si>
  <si>
    <t>‡gv:kvLvIqvZ ‡nv‡mb mvMi</t>
  </si>
  <si>
    <t>01715842490</t>
  </si>
  <si>
    <t>02200164</t>
  </si>
  <si>
    <t>‡gv:  mv‡ivqvi  exi  nvwg`</t>
  </si>
  <si>
    <t>01719119895</t>
  </si>
  <si>
    <t>02200166</t>
  </si>
  <si>
    <t>‡gv:  Avgxi  dhmvj</t>
  </si>
  <si>
    <t>01751449835</t>
  </si>
  <si>
    <t>02200167</t>
  </si>
  <si>
    <t>‡gv:  nvwme  nK</t>
  </si>
  <si>
    <t>01762177121</t>
  </si>
  <si>
    <t>02200171</t>
  </si>
  <si>
    <t>wi`Ivqvb  Avn‡g`  ‡ivnvb</t>
  </si>
  <si>
    <t>01735444625</t>
  </si>
  <si>
    <t>02200172</t>
  </si>
  <si>
    <t>wn‡gj  ivq  Ac~e©</t>
  </si>
  <si>
    <t>01725302138</t>
  </si>
  <si>
    <t>02200173</t>
  </si>
  <si>
    <t>&amp;G Gm Gg  wd‡ivR</t>
  </si>
  <si>
    <t>01710944035</t>
  </si>
  <si>
    <t>02200175</t>
  </si>
  <si>
    <t>‡`Iqvb mvwKe  ‡n‡mb  mvwb</t>
  </si>
  <si>
    <t>01788134636</t>
  </si>
  <si>
    <t>wUwm</t>
  </si>
  <si>
    <t>02200181</t>
  </si>
  <si>
    <t>Avb  AvbRyg  mvwKe</t>
  </si>
  <si>
    <t>01713733164</t>
  </si>
  <si>
    <t>02200186</t>
  </si>
  <si>
    <t>Gm Gg  AvwZK  kvnvixqvi</t>
  </si>
  <si>
    <t>01712670491</t>
  </si>
  <si>
    <t>02200189</t>
  </si>
  <si>
    <t>ARq  Kzgvi   ivq</t>
  </si>
  <si>
    <t>01733775921</t>
  </si>
  <si>
    <t>02200197</t>
  </si>
  <si>
    <t>‡gv: Ryev‡qi Avn‡g` wkwki</t>
  </si>
  <si>
    <t>01729346326</t>
  </si>
  <si>
    <t>02200199</t>
  </si>
  <si>
    <t>‡gv:  ‡iRIqvb nK  widvZ</t>
  </si>
  <si>
    <t>01718626399</t>
  </si>
  <si>
    <t>02200200</t>
  </si>
  <si>
    <t>gymvwÏK  AveZvwn  gvwnb</t>
  </si>
  <si>
    <t>01712512236</t>
  </si>
  <si>
    <t>02200204</t>
  </si>
  <si>
    <t>‡gv:  kvnvixqvi  Bmjvg</t>
  </si>
  <si>
    <t>01751845294</t>
  </si>
  <si>
    <t>02200217</t>
  </si>
  <si>
    <t>G ‡K Gg †gv¯Ívwi  Zvbfxi</t>
  </si>
  <si>
    <t>01714693477</t>
  </si>
  <si>
    <t>02200218</t>
  </si>
  <si>
    <t>‡gv: kvnixqv  Avn‡g`</t>
  </si>
  <si>
    <t>01734113782</t>
  </si>
  <si>
    <t>02200226</t>
  </si>
  <si>
    <t>‡gv: kvnwiqvi Bgb</t>
  </si>
  <si>
    <t>01722252620</t>
  </si>
  <si>
    <t>02200228</t>
  </si>
  <si>
    <t>‡gv: widvZ</t>
  </si>
  <si>
    <t>01752370816</t>
  </si>
  <si>
    <t>02200230</t>
  </si>
  <si>
    <t>‡gv: mvw`K nvmvb</t>
  </si>
  <si>
    <t>01716404558</t>
  </si>
  <si>
    <t>02200235</t>
  </si>
  <si>
    <t>‡gv: dR‡j iveŸx</t>
  </si>
  <si>
    <t>01780753065</t>
  </si>
  <si>
    <t>02200239</t>
  </si>
  <si>
    <t>‡gv: mvwgDj Avwjg mvwqK</t>
  </si>
  <si>
    <t>01718910954</t>
  </si>
  <si>
    <t>02200242</t>
  </si>
  <si>
    <t>‡gv: gvngy` Kwj g„`yj</t>
  </si>
  <si>
    <t>01729603251</t>
  </si>
  <si>
    <t>02200243</t>
  </si>
  <si>
    <t>gyeZvwmg Avn‡g` mv`</t>
  </si>
  <si>
    <t>01716141702</t>
  </si>
  <si>
    <t>02200249</t>
  </si>
  <si>
    <t>‡gv: bvwRDj Bmjvg bvBP</t>
  </si>
  <si>
    <t>01745638182</t>
  </si>
  <si>
    <t>02200253</t>
  </si>
  <si>
    <t>‡gv:  mvweŸi  ‡nv‡mb</t>
  </si>
  <si>
    <t>01772962578</t>
  </si>
  <si>
    <t>02200256</t>
  </si>
  <si>
    <t>‡gv: bIkv`  ‡nv‡mb  wbjq</t>
  </si>
  <si>
    <t>01710190267</t>
  </si>
  <si>
    <t>02200257</t>
  </si>
  <si>
    <t>‡gv:  ZvbwRg  ‡gvevwk¦i</t>
  </si>
  <si>
    <t>01761741363</t>
  </si>
  <si>
    <t>02200259</t>
  </si>
  <si>
    <t>‡gv:  gvwni  dqmvj</t>
  </si>
  <si>
    <t>01822873497</t>
  </si>
  <si>
    <t>02200263</t>
  </si>
  <si>
    <t>‡gv:  Rvwn` Bmjvg Rxeb</t>
  </si>
  <si>
    <t>01744872519</t>
  </si>
  <si>
    <t>02200265</t>
  </si>
  <si>
    <t>weavb P›`ª ivq</t>
  </si>
  <si>
    <t>01309456194</t>
  </si>
  <si>
    <t>02200266</t>
  </si>
  <si>
    <t>Avey  RvKvwiqv  nvmy</t>
  </si>
  <si>
    <t>01723664227</t>
  </si>
  <si>
    <t>02200267</t>
  </si>
  <si>
    <t>‡gv:  dvwng  Av³vi</t>
  </si>
  <si>
    <t>01713716540</t>
  </si>
  <si>
    <t>we-4</t>
  </si>
  <si>
    <t>02200275</t>
  </si>
  <si>
    <t>‡gv:  mv‡bvqvi  †nv‡mb</t>
  </si>
  <si>
    <t>01722128508</t>
  </si>
  <si>
    <t>02200281</t>
  </si>
  <si>
    <t>‡gv:  kvn‡bqvR  wkdvZ</t>
  </si>
  <si>
    <t>01729842927</t>
  </si>
  <si>
    <t>02200287</t>
  </si>
  <si>
    <t>AšÍi  kg©v</t>
  </si>
  <si>
    <t>01731113954</t>
  </si>
  <si>
    <t>02200294</t>
  </si>
  <si>
    <t>‡gv:  KvBd  Bmjvg</t>
  </si>
  <si>
    <t>01740893779</t>
  </si>
  <si>
    <t>02200296</t>
  </si>
  <si>
    <t>‡gv:  gvwni  Avwdm</t>
  </si>
  <si>
    <t>01774921359</t>
  </si>
  <si>
    <t>02200305</t>
  </si>
  <si>
    <t>‡gv:  Avj  Avgxb</t>
  </si>
  <si>
    <t>01721565745</t>
  </si>
  <si>
    <t>02200306</t>
  </si>
  <si>
    <t>f~lY  ivq</t>
  </si>
  <si>
    <t>01717914567</t>
  </si>
  <si>
    <t>02200307</t>
  </si>
  <si>
    <t>‡gv:   ‡givR  DwÏb</t>
  </si>
  <si>
    <t>01318026503</t>
  </si>
  <si>
    <t>02200309</t>
  </si>
  <si>
    <t>‡gv: nviæj  Avj  ikx`</t>
  </si>
  <si>
    <t>01313320895</t>
  </si>
  <si>
    <t>02200313</t>
  </si>
  <si>
    <t>‡gv:  mv‡ivqvi  ‡nv‡mb</t>
  </si>
  <si>
    <t>01710547594</t>
  </si>
  <si>
    <t>02200315</t>
  </si>
  <si>
    <t>ivwKe  Bmjvg</t>
  </si>
  <si>
    <t>01723533048</t>
  </si>
  <si>
    <t>02200317</t>
  </si>
  <si>
    <t>‡gv:  mvweŸi  gvngy`  jvexe</t>
  </si>
  <si>
    <t>01712519517</t>
  </si>
  <si>
    <t>02200319</t>
  </si>
  <si>
    <t>‡gv:  wknve  Bmjvg  kvn</t>
  </si>
  <si>
    <t>01740542591</t>
  </si>
  <si>
    <t>02200323</t>
  </si>
  <si>
    <t>w`csKi  ivq</t>
  </si>
  <si>
    <t>01762617369</t>
  </si>
  <si>
    <t>02200329</t>
  </si>
  <si>
    <t>‡gv:  wbjq  Bmjvg</t>
  </si>
  <si>
    <t>01774486783</t>
  </si>
  <si>
    <t>02200334</t>
  </si>
  <si>
    <t>‡gv:  mvweŸi   ‡nv‡mb</t>
  </si>
  <si>
    <t>01717807651</t>
  </si>
  <si>
    <t>02200344</t>
  </si>
  <si>
    <t>‡gv:  Avwbmyj  Bmjvg  cjK</t>
  </si>
  <si>
    <t>01731171145</t>
  </si>
  <si>
    <t>02200358</t>
  </si>
  <si>
    <t>Avnbvd  exb  mv`xK  Avexi</t>
  </si>
  <si>
    <t>01763111916</t>
  </si>
  <si>
    <t>02200360</t>
  </si>
  <si>
    <t>Avãyjøvn  Avj  ivwKb</t>
  </si>
  <si>
    <t>01714864390</t>
  </si>
  <si>
    <t>02200363</t>
  </si>
  <si>
    <t xml:space="preserve"> †gvv:  mv¾v`  ‡nv‡mb</t>
  </si>
  <si>
    <t>01718730353</t>
  </si>
  <si>
    <t>02200394</t>
  </si>
  <si>
    <t xml:space="preserve">‡gv:  kvLvIqvZ  ‡nv‡mb </t>
  </si>
  <si>
    <t>01751340601</t>
  </si>
  <si>
    <t>03200002</t>
  </si>
  <si>
    <t>‡gvt kvnvixqvi  ivnvZ</t>
  </si>
  <si>
    <t>B_Stu</t>
  </si>
  <si>
    <t>01733170926</t>
  </si>
  <si>
    <t>03200005</t>
  </si>
  <si>
    <t>‡gvt  RvbœvZz  Av`b  Avigvb</t>
  </si>
  <si>
    <t>01737748735</t>
  </si>
  <si>
    <t>03200006</t>
  </si>
  <si>
    <t>Ryev‡qi  †nv‡mb</t>
  </si>
  <si>
    <t>01780666068</t>
  </si>
  <si>
    <t>03200008</t>
  </si>
  <si>
    <t>kvnvixqvi Avn‡g` cv‡Uvqvix</t>
  </si>
  <si>
    <t>01717977036</t>
  </si>
  <si>
    <t>03200014</t>
  </si>
  <si>
    <t>iIbK  DR-Rvgvb</t>
  </si>
  <si>
    <t>017188911080</t>
  </si>
  <si>
    <t>03200015</t>
  </si>
  <si>
    <t>‡gvt  wknve mv`gvb</t>
  </si>
  <si>
    <t>01714624430</t>
  </si>
  <si>
    <t>03200016</t>
  </si>
  <si>
    <t>widvn  Zvmwbqv  mdj</t>
  </si>
  <si>
    <t>01712704933</t>
  </si>
  <si>
    <t>03200017</t>
  </si>
  <si>
    <t>bI‡ivR  gynZvwmb</t>
  </si>
  <si>
    <t>01729942080</t>
  </si>
  <si>
    <t>03200020</t>
  </si>
  <si>
    <t>wn‡gj  ivq  cÖvc¨</t>
  </si>
  <si>
    <t>01712759403</t>
  </si>
  <si>
    <t>03200030</t>
  </si>
  <si>
    <t>‡gvt  Avwidzj Bmjvg</t>
  </si>
  <si>
    <t>01740516653</t>
  </si>
  <si>
    <t>03200035</t>
  </si>
  <si>
    <t>‡gvt  Kzievb  Avjx</t>
  </si>
  <si>
    <t>01797826491</t>
  </si>
  <si>
    <t>03200042</t>
  </si>
  <si>
    <t>gynZvw`i   invgvb jvexe</t>
  </si>
  <si>
    <t>01717849540</t>
  </si>
  <si>
    <t>03200044</t>
  </si>
  <si>
    <t xml:space="preserve">wigb  ivq   </t>
  </si>
  <si>
    <t>01737937269</t>
  </si>
  <si>
    <t>02200001</t>
  </si>
  <si>
    <t>‡gvQvt  AvwZqv  kvnvbv  wngy</t>
  </si>
  <si>
    <t>01740049967</t>
  </si>
  <si>
    <t>wR-01</t>
  </si>
  <si>
    <t>02200002</t>
  </si>
  <si>
    <t>AwP©  eg©Y  Zzw÷</t>
  </si>
  <si>
    <t>01721566060</t>
  </si>
  <si>
    <t>02200003</t>
  </si>
  <si>
    <t>‡mZz  gwb  `vm</t>
  </si>
  <si>
    <t>01713794486</t>
  </si>
  <si>
    <t>wR-02</t>
  </si>
  <si>
    <t>02200005</t>
  </si>
  <si>
    <t>‡gvQvt Avwdqv Av³vi</t>
  </si>
  <si>
    <t>01725535265</t>
  </si>
  <si>
    <t>02200006</t>
  </si>
  <si>
    <t>‡`vjv  ivYx  KzÛz</t>
  </si>
  <si>
    <t>01834013465</t>
  </si>
  <si>
    <t>02200010</t>
  </si>
  <si>
    <t>gvwqkvv  AvbRyg</t>
  </si>
  <si>
    <t>01914150023</t>
  </si>
  <si>
    <t>02200011</t>
  </si>
  <si>
    <t>mvgmv`  Kexi</t>
  </si>
  <si>
    <t>01718117790</t>
  </si>
  <si>
    <t>02200012</t>
  </si>
  <si>
    <t>ivwdqv  Av³vi</t>
  </si>
  <si>
    <t>01730332202</t>
  </si>
  <si>
    <t>02200013</t>
  </si>
  <si>
    <t>dvj¸wj wek¦vm  ‡mZz</t>
  </si>
  <si>
    <t>01721917105</t>
  </si>
  <si>
    <t>02200014</t>
  </si>
  <si>
    <t>RvbœvZzb  ‡di‡`Šm</t>
  </si>
  <si>
    <t>01737049633</t>
  </si>
  <si>
    <t>02200016</t>
  </si>
  <si>
    <t>gvCkv Av³vi bIwib</t>
  </si>
  <si>
    <t>01712382678</t>
  </si>
  <si>
    <t>02200018</t>
  </si>
  <si>
    <t>‡gvQvt KvwbR Av³vi mv_x</t>
  </si>
  <si>
    <t>01782228544</t>
  </si>
  <si>
    <t>wR-05</t>
  </si>
  <si>
    <t>02200019</t>
  </si>
  <si>
    <t>AN©¨ `vm A‰_</t>
  </si>
  <si>
    <t>01731550869</t>
  </si>
  <si>
    <t>02200020</t>
  </si>
  <si>
    <t>‡gvQvt bymivZ Rvnvb Zvmwbg</t>
  </si>
  <si>
    <t>01724163461</t>
  </si>
  <si>
    <t>02200021</t>
  </si>
  <si>
    <t>‡g‡nRvweb iæ` cvk©v</t>
  </si>
  <si>
    <t>01716505152</t>
  </si>
  <si>
    <t>02200022</t>
  </si>
  <si>
    <t>‡gvQvt winvZzj †di‡`Šm</t>
  </si>
  <si>
    <t>01916918446</t>
  </si>
  <si>
    <t>02200025</t>
  </si>
  <si>
    <t>‡gvQvt myeY© ¯^Y©v</t>
  </si>
  <si>
    <t>01724035127</t>
  </si>
  <si>
    <t>02200031</t>
  </si>
  <si>
    <t>gvwjnv gygZvR gvCkv</t>
  </si>
  <si>
    <t>01919273221</t>
  </si>
  <si>
    <t>02200034</t>
  </si>
  <si>
    <t>LvZz‡b RvbœvZ ‡gŠ</t>
  </si>
  <si>
    <t>01737467832</t>
  </si>
  <si>
    <t>02200035</t>
  </si>
  <si>
    <t>Avmgv Zvevm&amp;myg Dwg©</t>
  </si>
  <si>
    <t>01713726754</t>
  </si>
  <si>
    <t>02200038</t>
  </si>
  <si>
    <t>AcY© ivYx  ‡`vjb</t>
  </si>
  <si>
    <t>01783842324</t>
  </si>
  <si>
    <t>02200039</t>
  </si>
  <si>
    <t>wewc ivYx</t>
  </si>
  <si>
    <t>01734060111</t>
  </si>
  <si>
    <t>02200041</t>
  </si>
  <si>
    <t>Zvmbyfv  bIwkb  wkby</t>
  </si>
  <si>
    <t>01712535854</t>
  </si>
  <si>
    <t>02200042</t>
  </si>
  <si>
    <t>wiZz Av³vi</t>
  </si>
  <si>
    <t>01721464052</t>
  </si>
  <si>
    <t>02200043</t>
  </si>
  <si>
    <t>wikvZ Av³vi Dév</t>
  </si>
  <si>
    <t>01761248969</t>
  </si>
  <si>
    <t>02200046</t>
  </si>
  <si>
    <t>Av‡qkv nvwg`</t>
  </si>
  <si>
    <t>01712987674</t>
  </si>
  <si>
    <t>02200052</t>
  </si>
  <si>
    <t>wgZz  cvifxb</t>
  </si>
  <si>
    <t>017221127535</t>
  </si>
  <si>
    <t>02200055</t>
  </si>
  <si>
    <t>mvwgnv  Zvbwbg  wngy</t>
  </si>
  <si>
    <t>01724857863</t>
  </si>
  <si>
    <t>02200056</t>
  </si>
  <si>
    <t>‡gnRvweb  ingvb  wg_x</t>
  </si>
  <si>
    <t>01706721553</t>
  </si>
  <si>
    <t>02200057</t>
  </si>
  <si>
    <t>gviædv  Av³vi  wjbv</t>
  </si>
  <si>
    <t>01714557928</t>
  </si>
  <si>
    <t>02200059</t>
  </si>
  <si>
    <t>Bd&amp;dvZ  Qvwgb  cÖavb</t>
  </si>
  <si>
    <t>01713603828</t>
  </si>
  <si>
    <t>02200060</t>
  </si>
  <si>
    <t xml:space="preserve">‡gvQvt  wgw_jv  dviRvbv </t>
  </si>
  <si>
    <t>01761305306</t>
  </si>
  <si>
    <t>02200061</t>
  </si>
  <si>
    <t>RvwKqv  web‡Z  Kwdj</t>
  </si>
  <si>
    <t>01773156640</t>
  </si>
  <si>
    <t>02200062</t>
  </si>
  <si>
    <t>dvnwg`v  ingZ</t>
  </si>
  <si>
    <t>01717442471</t>
  </si>
  <si>
    <t>02200065</t>
  </si>
  <si>
    <t>‡gvQvt Avdmvbv Av³vi</t>
  </si>
  <si>
    <t>01747485223</t>
  </si>
  <si>
    <t>02200066</t>
  </si>
  <si>
    <t>ZvRwbg  Bmjvg Bew`Zv</t>
  </si>
  <si>
    <t>01716267979</t>
  </si>
  <si>
    <t>02200075</t>
  </si>
  <si>
    <t>Awc©Zv  ‡`e  wiqv</t>
  </si>
  <si>
    <t>01762606006</t>
  </si>
  <si>
    <t>02200077</t>
  </si>
  <si>
    <t>Awc©Zv  ivq</t>
  </si>
  <si>
    <t>01734303139</t>
  </si>
  <si>
    <t>02200078</t>
  </si>
  <si>
    <t>Zvevm&amp;myg  web‡Z  wkwki</t>
  </si>
  <si>
    <t>01723526078</t>
  </si>
  <si>
    <t>02200079</t>
  </si>
  <si>
    <t>RvbœvZzb  ‡di‡`Šmx</t>
  </si>
  <si>
    <t>01738239417</t>
  </si>
  <si>
    <t>02200080</t>
  </si>
  <si>
    <t>gwblv  ivYx  kg©v</t>
  </si>
  <si>
    <t>01740935776</t>
  </si>
  <si>
    <t>02200081</t>
  </si>
  <si>
    <t>‡gvQvt dviRvbv  Av³vi</t>
  </si>
  <si>
    <t>01773222516</t>
  </si>
  <si>
    <t>02200082</t>
  </si>
  <si>
    <t>‡gvQvt `wk©bvv  Av³vi</t>
  </si>
  <si>
    <t>01785482385</t>
  </si>
  <si>
    <t>02200092</t>
  </si>
  <si>
    <t>‡gvQvt mvBdzbœvnvi</t>
  </si>
  <si>
    <t>01718840861</t>
  </si>
  <si>
    <t>02200094</t>
  </si>
  <si>
    <t>kv‡nbvR  Zvmwbg</t>
  </si>
  <si>
    <t>01721004955</t>
  </si>
  <si>
    <t>02200097</t>
  </si>
  <si>
    <t>‡gvnbv  Av³vi</t>
  </si>
  <si>
    <t>01717571370</t>
  </si>
  <si>
    <t>02200098</t>
  </si>
  <si>
    <t xml:space="preserve">‡gvQv  ivwgkv  byRnvZ </t>
  </si>
  <si>
    <t>01745558288</t>
  </si>
  <si>
    <t>02200099</t>
  </si>
  <si>
    <t>AvwbKv  ingvb</t>
  </si>
  <si>
    <t>01772904024</t>
  </si>
  <si>
    <t>02200105</t>
  </si>
  <si>
    <t>iænvbv  Av³vi</t>
  </si>
  <si>
    <t>01713662155</t>
  </si>
  <si>
    <t>02200106</t>
  </si>
  <si>
    <t>‡gvQvt  ‡Rwib  Zvmwbg</t>
  </si>
  <si>
    <t>01712481656</t>
  </si>
  <si>
    <t>02200107</t>
  </si>
  <si>
    <t>Zvgvbœv  Zvmwgg</t>
  </si>
  <si>
    <t>01733159701</t>
  </si>
  <si>
    <t>02200117</t>
  </si>
  <si>
    <t>wjRv  LvZyb</t>
  </si>
  <si>
    <t>01744407652</t>
  </si>
  <si>
    <t>02200121</t>
  </si>
  <si>
    <t>`~iwšÍ  ivYx  ivq</t>
  </si>
  <si>
    <t>01715614456</t>
  </si>
  <si>
    <t>02200122</t>
  </si>
  <si>
    <t>‡gvQvt  RvbœvZzj  ‡di‡`Šm</t>
  </si>
  <si>
    <t>01728225965</t>
  </si>
  <si>
    <t>02200123</t>
  </si>
  <si>
    <t>‡gvQvr  RyB  Av³vi</t>
  </si>
  <si>
    <t>01740575042</t>
  </si>
  <si>
    <t>02200124</t>
  </si>
  <si>
    <t>dvwinv  Avd‡ivR ‡mvwbqv</t>
  </si>
  <si>
    <t>01724180152</t>
  </si>
  <si>
    <t>02200127</t>
  </si>
  <si>
    <t>‡gvQvt ‡ivgvbv  ‡gneyev</t>
  </si>
  <si>
    <t>01718096071</t>
  </si>
  <si>
    <t>02200128</t>
  </si>
  <si>
    <t>AvBwib  Awc©Zv</t>
  </si>
  <si>
    <t>01724546122</t>
  </si>
  <si>
    <t>02200131</t>
  </si>
  <si>
    <t>‡gvQvt mvdvKvZ  ZvBwq¨ev</t>
  </si>
  <si>
    <t>01729346000</t>
  </si>
  <si>
    <t>02200134</t>
  </si>
  <si>
    <t>‡kªqv  ‡`e  kg©v</t>
  </si>
  <si>
    <t>01719601187</t>
  </si>
  <si>
    <t>02200138</t>
  </si>
  <si>
    <t xml:space="preserve"> ‡gvQvt  AvBwib  Av³vi</t>
  </si>
  <si>
    <t>01744519148</t>
  </si>
  <si>
    <t>02200141</t>
  </si>
  <si>
    <t>wSjwgj  ivq</t>
  </si>
  <si>
    <t>01723070440</t>
  </si>
  <si>
    <t>we‡kl  Qvo</t>
  </si>
  <si>
    <t>02200143</t>
  </si>
  <si>
    <t>ZvbwRbv  Avd‡ivR</t>
  </si>
  <si>
    <t>01710216729</t>
  </si>
  <si>
    <t>02200152</t>
  </si>
  <si>
    <t>ivBQv  gvneye  ‡PŠayix</t>
  </si>
  <si>
    <t>01715367371</t>
  </si>
  <si>
    <t>02200157</t>
  </si>
  <si>
    <t>‡gvQv: Zvmwbg ZvwRm cÖavb</t>
  </si>
  <si>
    <t>01723758292</t>
  </si>
  <si>
    <t>02200168</t>
  </si>
  <si>
    <t>Avwjkv  AvBwib  jyebv</t>
  </si>
  <si>
    <t>01717210781</t>
  </si>
  <si>
    <t>02200169</t>
  </si>
  <si>
    <t>ngvqiv  ingvb  ‡Rwm</t>
  </si>
  <si>
    <t>01729615162</t>
  </si>
  <si>
    <t>02200174</t>
  </si>
  <si>
    <t>CwkZv  ivq</t>
  </si>
  <si>
    <t>01714229222</t>
  </si>
  <si>
    <t>02200177</t>
  </si>
  <si>
    <t>bvBgvZzb  wbdwm  by`vi</t>
  </si>
  <si>
    <t>01717849418</t>
  </si>
  <si>
    <t>wR-03</t>
  </si>
  <si>
    <t>02200178</t>
  </si>
  <si>
    <t>‡gvQv: RvbœvZzb  ZvRwi</t>
  </si>
  <si>
    <t>01974863351</t>
  </si>
  <si>
    <t>02200182</t>
  </si>
  <si>
    <t>AvbRygvb  Av³vi</t>
  </si>
  <si>
    <t>01729521447</t>
  </si>
  <si>
    <t>02200190</t>
  </si>
  <si>
    <t>‡gvQv: Avwdqv BmbvZ el©v</t>
  </si>
  <si>
    <t>01714942354</t>
  </si>
  <si>
    <t>02200192</t>
  </si>
  <si>
    <t>gvCkv Zvevm&amp;myg   Hkx</t>
  </si>
  <si>
    <t>01705944896</t>
  </si>
  <si>
    <t>mxU evwZj n‡e</t>
  </si>
  <si>
    <t>02200193</t>
  </si>
  <si>
    <t xml:space="preserve">bymivZ  Rvnvb  </t>
  </si>
  <si>
    <t>01724040838</t>
  </si>
  <si>
    <t>02200196</t>
  </si>
  <si>
    <t>‡gvQv: myeb©v  Av³vi mywg</t>
  </si>
  <si>
    <t>01728705701</t>
  </si>
  <si>
    <t>02200203</t>
  </si>
  <si>
    <t>‡gvQv: mygvBqv  wkgy</t>
  </si>
  <si>
    <t>01716155680</t>
  </si>
  <si>
    <t>02200206</t>
  </si>
  <si>
    <t>dvnwg`v  Zvmwbg  dvwinv</t>
  </si>
  <si>
    <t>01714536725</t>
  </si>
  <si>
    <t>02200207</t>
  </si>
  <si>
    <t>‡gvQv: Kvgiæbœvnvi</t>
  </si>
  <si>
    <t>01716749699</t>
  </si>
  <si>
    <t>02200219</t>
  </si>
  <si>
    <t>Avqkv  wmwÏKv  myLx</t>
  </si>
  <si>
    <t>01721841831</t>
  </si>
  <si>
    <t>02200246</t>
  </si>
  <si>
    <t>eykivZzj RvbœvZ Abb¨v</t>
  </si>
  <si>
    <t>01716962140</t>
  </si>
  <si>
    <t>02200247</t>
  </si>
  <si>
    <t xml:space="preserve">gvwnqv Av³vi </t>
  </si>
  <si>
    <t>01712413064</t>
  </si>
  <si>
    <t>02200248</t>
  </si>
  <si>
    <t>Zvbwgg Av³vi</t>
  </si>
  <si>
    <t>02200261</t>
  </si>
  <si>
    <t>‡gvQv: bymvi&amp;ivZ Rvnvb</t>
  </si>
  <si>
    <t>01712541179</t>
  </si>
  <si>
    <t>02200262</t>
  </si>
  <si>
    <t>‡gvQv: dvwiqv  Bmjvg</t>
  </si>
  <si>
    <t>01717173182</t>
  </si>
  <si>
    <t>02200270</t>
  </si>
  <si>
    <t>bIwkb  AvbRyg</t>
  </si>
  <si>
    <t>01724330714</t>
  </si>
  <si>
    <t>02200274</t>
  </si>
  <si>
    <t>‡gvQv: dzmvi&amp;ivZ  Rvnvb</t>
  </si>
  <si>
    <t>01318979022</t>
  </si>
  <si>
    <t>02200282</t>
  </si>
  <si>
    <t xml:space="preserve">RvbœvZzj  ‡di‡`Šmx </t>
  </si>
  <si>
    <t>01780871912</t>
  </si>
  <si>
    <t>02200284</t>
  </si>
  <si>
    <t>Zviwgb  Av³vi  wZkv</t>
  </si>
  <si>
    <t>01716578250</t>
  </si>
  <si>
    <t>02200298</t>
  </si>
  <si>
    <t>‡¯œnv  Av³vi  gxg</t>
  </si>
  <si>
    <t>01767471584</t>
  </si>
  <si>
    <t>02200299</t>
  </si>
  <si>
    <t>‡gvQv:  AvBwib  Av³vi</t>
  </si>
  <si>
    <t>01712171494</t>
  </si>
  <si>
    <t>02200314</t>
  </si>
  <si>
    <t>mygvBqv  nK</t>
  </si>
  <si>
    <t>01777773747</t>
  </si>
  <si>
    <t>02200316</t>
  </si>
  <si>
    <t>Avj  Avdwib  Lvw`Rv</t>
  </si>
  <si>
    <t>01719667665</t>
  </si>
  <si>
    <t>02200320</t>
  </si>
  <si>
    <t>kÖvewšÍ  ivYx  `ywó</t>
  </si>
  <si>
    <t>01722392722</t>
  </si>
  <si>
    <t>02200328</t>
  </si>
  <si>
    <t>‡gvQv:  gxg  Av³vi</t>
  </si>
  <si>
    <t>01734234277</t>
  </si>
  <si>
    <t>02200330</t>
  </si>
  <si>
    <t>AYvwgKv  cvifxb  jveY¨</t>
  </si>
  <si>
    <t>01722735125</t>
  </si>
  <si>
    <t>02200333</t>
  </si>
  <si>
    <t>AYvwgKv  cvifxb  Bfv</t>
  </si>
  <si>
    <t>01727976153</t>
  </si>
  <si>
    <t>02200345</t>
  </si>
  <si>
    <t>Avqkv  wmwÏKv  Avkv</t>
  </si>
  <si>
    <t>01738681494</t>
  </si>
  <si>
    <t>02200366</t>
  </si>
  <si>
    <t>‡gvQv:  ivw`qv byi</t>
  </si>
  <si>
    <t>01722841192</t>
  </si>
  <si>
    <t>02200387</t>
  </si>
  <si>
    <t>‡gvQv:  AvwbKv  Zvmwbg</t>
  </si>
  <si>
    <t>01717290948</t>
  </si>
  <si>
    <t>03200001</t>
  </si>
  <si>
    <t>‡kL  AvwdqvZ  †nv‡mb</t>
  </si>
  <si>
    <t>01762967750</t>
  </si>
  <si>
    <t>03200003</t>
  </si>
  <si>
    <t>mygvBqv  Bmjvg  ˆPZx</t>
  </si>
  <si>
    <t>01712838766</t>
  </si>
  <si>
    <t>03200004</t>
  </si>
  <si>
    <t>Zvnwmb  Zvgvbœv kvn&amp;</t>
  </si>
  <si>
    <t>01312822990</t>
  </si>
  <si>
    <t>03200007</t>
  </si>
  <si>
    <t>gvwiqv  Bmjvg  gxg</t>
  </si>
  <si>
    <t>01716974396</t>
  </si>
  <si>
    <t>03200009</t>
  </si>
  <si>
    <t>mygvBqv  Av³vi</t>
  </si>
  <si>
    <t>01719858097</t>
  </si>
  <si>
    <t>03200013</t>
  </si>
  <si>
    <t>‡gdZvûj  RvbœvZ ˆbixZ</t>
  </si>
  <si>
    <t>01719472334</t>
  </si>
  <si>
    <t>widvn  Zvmwbqv  mvdj</t>
  </si>
  <si>
    <t>03200021</t>
  </si>
  <si>
    <t>ZgvwjKv  miKvi</t>
  </si>
  <si>
    <t>01723655227</t>
  </si>
  <si>
    <t>03200023</t>
  </si>
  <si>
    <t>‡gvQvt  kviwgb  Av³vi</t>
  </si>
  <si>
    <t>01746962627</t>
  </si>
  <si>
    <t>03200024</t>
  </si>
  <si>
    <t>‡gvQvt ZvRwgbv  cvifxb</t>
  </si>
  <si>
    <t>01728541923</t>
  </si>
  <si>
    <t>03200029</t>
  </si>
  <si>
    <t>‡gvQvt bymivZ Rvnvb jvwgqv</t>
  </si>
  <si>
    <t>01714814040</t>
  </si>
  <si>
    <t>03200037</t>
  </si>
  <si>
    <t>w`j  iæevBqv  Av³vi</t>
  </si>
  <si>
    <t>01719857487</t>
  </si>
  <si>
    <t>03200041</t>
  </si>
  <si>
    <t>‡gvQvt  bvwM©m  Av³vi</t>
  </si>
  <si>
    <t>01731448328</t>
  </si>
  <si>
    <t>A_1st</t>
  </si>
  <si>
    <t>Rcb_1st</t>
  </si>
  <si>
    <t>A_2nd</t>
  </si>
  <si>
    <t>Rcb_2nd</t>
  </si>
  <si>
    <t>A_3rd</t>
  </si>
  <si>
    <t>Rcb_3rd</t>
  </si>
  <si>
    <t>A_4th</t>
  </si>
  <si>
    <t>Rcv_4th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</si>
  <si>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</si>
  <si>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</si>
  <si>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</si>
  <si>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</si>
  <si>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</si>
  <si>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</si>
  <si>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</si>
  <si>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</si>
  <si>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</si>
  <si>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</si>
  <si>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</si>
  <si>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</si>
  <si>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</si>
  <si>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</si>
  <si>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</si>
  <si>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</si>
  <si>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</si>
  <si>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</si>
  <si>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</si>
  <si>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</si>
  <si>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A_5th</t>
  </si>
  <si>
    <t>A_6th</t>
  </si>
  <si>
    <t>A_7th</t>
  </si>
  <si>
    <t>A_8th</t>
  </si>
  <si>
    <t>A_9th</t>
  </si>
  <si>
    <t>A_10th</t>
  </si>
  <si>
    <t>A_11th</t>
  </si>
  <si>
    <t>A_12th</t>
  </si>
  <si>
    <t>A_13th</t>
  </si>
  <si>
    <t>A_14th</t>
  </si>
  <si>
    <t>A_15th</t>
  </si>
  <si>
    <t>A_16th</t>
  </si>
  <si>
    <t>A_17th</t>
  </si>
  <si>
    <t>A_18th</t>
  </si>
  <si>
    <t>A_19th</t>
  </si>
  <si>
    <t>A_20th</t>
  </si>
  <si>
    <t>A_21st</t>
  </si>
  <si>
    <t>A_22nd</t>
  </si>
  <si>
    <t>A_23rd</t>
  </si>
  <si>
    <t>A_24th</t>
  </si>
  <si>
    <t>Ttl_Act</t>
  </si>
  <si>
    <t>Ttl_Rcv</t>
  </si>
  <si>
    <t>TTLDues</t>
  </si>
</sst>
</file>

<file path=xl/styles.xml><?xml version="1.0" encoding="utf-8"?>
<styleSheet xmlns="http://schemas.openxmlformats.org/spreadsheetml/2006/main">
  <numFmts count="2">
    <numFmt numFmtId="41" formatCode="_(* #,##0_);_(* \(#,##0\);_(* &quot;-&quot;_);_(@_)"/>
    <numFmt numFmtId="43" formatCode="_(* #,##0.00_);_(* \(#,##0.00\);_(* &quot;-&quot;??_);_(@_)"/>
  </numFmts>
  <fonts count="22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KarnaphuliMJ"/>
    </font>
    <font>
      <sz val="14"/>
      <name val="Calibri"/>
      <family val="2"/>
      <scheme val="minor"/>
    </font>
    <font>
      <sz val="14"/>
      <color theme="1"/>
      <name val="KarnaphuliMJ"/>
    </font>
    <font>
      <sz val="14"/>
      <color indexed="10"/>
      <name val="KarnaphuliMJ"/>
    </font>
    <font>
      <sz val="14"/>
      <color indexed="8"/>
      <name val="KarnaphuliMJ"/>
    </font>
    <font>
      <sz val="14"/>
      <color indexed="23"/>
      <name val="KarnaphuliMJ"/>
    </font>
    <font>
      <b/>
      <sz val="15"/>
      <color rgb="FFFF0000"/>
      <name val="KarnaphuliMJ"/>
    </font>
    <font>
      <b/>
      <sz val="14"/>
      <color rgb="FFFF0000"/>
      <name val="KarnaphuliMJ"/>
    </font>
    <font>
      <sz val="14"/>
      <color rgb="FFFF0000"/>
      <name val="KarnaphuliMJ"/>
    </font>
    <font>
      <sz val="14"/>
      <color indexed="22"/>
      <name val="KarnaphuliMJ"/>
    </font>
    <font>
      <b/>
      <sz val="13"/>
      <color rgb="FFFF0000"/>
      <name val="KarnaphuliMJ"/>
    </font>
    <font>
      <b/>
      <sz val="16"/>
      <color rgb="FFFF0000"/>
      <name val="KarnaphuliMJ"/>
    </font>
    <font>
      <sz val="14"/>
      <color theme="0"/>
      <name val="KarnaphuliMJ"/>
    </font>
    <font>
      <sz val="11"/>
      <color theme="1"/>
      <name val="KarnaphuliMJ"/>
    </font>
    <font>
      <sz val="11"/>
      <color indexed="8"/>
      <name val="KarnaphuliMJ"/>
    </font>
    <font>
      <b/>
      <sz val="14"/>
      <name val="KarnaphuliMJ"/>
    </font>
    <font>
      <sz val="15"/>
      <name val="KarnaphuliMJ"/>
    </font>
    <font>
      <sz val="13"/>
      <name val="KarnaphuliMJ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2" fillId="0" borderId="0" xfId="1" applyFont="1" applyAlignment="1">
      <alignment horizontal="center"/>
    </xf>
    <xf numFmtId="0" fontId="2" fillId="0" borderId="0" xfId="1" applyFont="1" applyFill="1"/>
    <xf numFmtId="0" fontId="2" fillId="0" borderId="0" xfId="1" applyFont="1"/>
    <xf numFmtId="0" fontId="3" fillId="0" borderId="0" xfId="1" applyFont="1" applyFill="1"/>
    <xf numFmtId="0" fontId="3" fillId="0" borderId="0" xfId="1" applyFont="1"/>
    <xf numFmtId="49" fontId="2" fillId="0" borderId="2" xfId="1" applyNumberFormat="1" applyFont="1" applyBorder="1" applyAlignment="1">
      <alignment horizontal="center"/>
    </xf>
    <xf numFmtId="0" fontId="2" fillId="0" borderId="3" xfId="1" applyNumberFormat="1" applyFont="1" applyBorder="1" applyAlignment="1">
      <alignment horizontal="left" vertical="top"/>
    </xf>
    <xf numFmtId="0" fontId="3" fillId="0" borderId="1" xfId="1" applyFont="1" applyFill="1" applyBorder="1"/>
    <xf numFmtId="49" fontId="4" fillId="0" borderId="1" xfId="1" applyNumberFormat="1" applyFont="1" applyBorder="1" applyAlignment="1">
      <alignment horizontal="center" vertical="center"/>
    </xf>
    <xf numFmtId="49" fontId="2" fillId="0" borderId="1" xfId="1" applyNumberFormat="1" applyFont="1" applyFill="1" applyBorder="1" applyAlignment="1">
      <alignment horizontal="center"/>
    </xf>
    <xf numFmtId="41" fontId="2" fillId="2" borderId="1" xfId="1" applyNumberFormat="1" applyFont="1" applyFill="1" applyBorder="1"/>
    <xf numFmtId="41" fontId="2" fillId="0" borderId="1" xfId="1" applyNumberFormat="1" applyFont="1" applyFill="1" applyBorder="1"/>
    <xf numFmtId="41" fontId="5" fillId="0" borderId="1" xfId="1" applyNumberFormat="1" applyFont="1" applyBorder="1"/>
    <xf numFmtId="41" fontId="2" fillId="4" borderId="1" xfId="1" applyNumberFormat="1" applyFont="1" applyFill="1" applyBorder="1"/>
    <xf numFmtId="41" fontId="2" fillId="5" borderId="1" xfId="1" applyNumberFormat="1" applyFont="1" applyFill="1" applyBorder="1"/>
    <xf numFmtId="41" fontId="2" fillId="6" borderId="1" xfId="1" applyNumberFormat="1" applyFont="1" applyFill="1" applyBorder="1"/>
    <xf numFmtId="41" fontId="2" fillId="7" borderId="1" xfId="1" applyNumberFormat="1" applyFont="1" applyFill="1" applyBorder="1"/>
    <xf numFmtId="0" fontId="2" fillId="0" borderId="3" xfId="1" applyNumberFormat="1" applyFont="1" applyFill="1" applyBorder="1" applyAlignment="1">
      <alignment horizontal="left" vertical="top"/>
    </xf>
    <xf numFmtId="14" fontId="2" fillId="0" borderId="1" xfId="1" applyNumberFormat="1" applyFont="1" applyFill="1" applyBorder="1"/>
    <xf numFmtId="41" fontId="5" fillId="0" borderId="1" xfId="1" applyNumberFormat="1" applyFont="1" applyFill="1" applyBorder="1"/>
    <xf numFmtId="41" fontId="6" fillId="4" borderId="1" xfId="1" applyNumberFormat="1" applyFont="1" applyFill="1" applyBorder="1"/>
    <xf numFmtId="41" fontId="7" fillId="4" borderId="1" xfId="1" applyNumberFormat="1" applyFont="1" applyFill="1" applyBorder="1"/>
    <xf numFmtId="0" fontId="2" fillId="0" borderId="3" xfId="1" applyNumberFormat="1" applyFont="1" applyFill="1" applyBorder="1" applyAlignment="1">
      <alignment vertical="top"/>
    </xf>
    <xf numFmtId="49" fontId="8" fillId="0" borderId="1" xfId="1" applyNumberFormat="1" applyFont="1" applyFill="1" applyBorder="1" applyAlignment="1">
      <alignment horizontal="center" vertical="center"/>
    </xf>
    <xf numFmtId="41" fontId="2" fillId="8" borderId="1" xfId="1" applyNumberFormat="1" applyFont="1" applyFill="1" applyBorder="1"/>
    <xf numFmtId="49" fontId="9" fillId="0" borderId="1" xfId="1" applyNumberFormat="1" applyFont="1" applyFill="1" applyBorder="1" applyAlignment="1">
      <alignment horizontal="center"/>
    </xf>
    <xf numFmtId="41" fontId="10" fillId="0" borderId="1" xfId="1" applyNumberFormat="1" applyFont="1" applyFill="1" applyBorder="1"/>
    <xf numFmtId="49" fontId="11" fillId="4" borderId="1" xfId="1" applyNumberFormat="1" applyFont="1" applyFill="1" applyBorder="1" applyAlignment="1">
      <alignment horizontal="center"/>
    </xf>
    <xf numFmtId="41" fontId="2" fillId="0" borderId="1" xfId="1" applyNumberFormat="1" applyFont="1" applyFill="1" applyBorder="1" applyAlignment="1">
      <alignment horizontal="center" vertical="center"/>
    </xf>
    <xf numFmtId="49" fontId="10" fillId="0" borderId="1" xfId="1" applyNumberFormat="1" applyFont="1" applyFill="1" applyBorder="1" applyAlignment="1">
      <alignment horizontal="center" vertical="center"/>
    </xf>
    <xf numFmtId="49" fontId="4" fillId="0" borderId="1" xfId="1" applyNumberFormat="1" applyFont="1" applyFill="1" applyBorder="1" applyAlignment="1">
      <alignment horizontal="center" vertical="center"/>
    </xf>
    <xf numFmtId="41" fontId="12" fillId="0" borderId="1" xfId="1" applyNumberFormat="1" applyFont="1" applyFill="1" applyBorder="1" applyAlignment="1">
      <alignment horizontal="center" vertical="center"/>
    </xf>
    <xf numFmtId="49" fontId="2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Fill="1" applyBorder="1" applyAlignment="1">
      <alignment horizontal="center" vertical="center"/>
    </xf>
    <xf numFmtId="49" fontId="14" fillId="0" borderId="1" xfId="1" applyNumberFormat="1" applyFont="1" applyFill="1" applyBorder="1" applyAlignment="1">
      <alignment horizontal="center" vertical="center"/>
    </xf>
    <xf numFmtId="0" fontId="2" fillId="0" borderId="0" xfId="1" applyNumberFormat="1" applyFont="1" applyBorder="1" applyAlignment="1">
      <alignment horizontal="left" vertical="top"/>
    </xf>
    <xf numFmtId="0" fontId="2" fillId="0" borderId="4" xfId="1" applyNumberFormat="1" applyFont="1" applyFill="1" applyBorder="1" applyAlignment="1">
      <alignment horizontal="left" vertical="top"/>
    </xf>
    <xf numFmtId="0" fontId="15" fillId="0" borderId="3" xfId="1" applyNumberFormat="1" applyFont="1" applyBorder="1" applyAlignment="1">
      <alignment horizontal="left" vertical="center"/>
    </xf>
    <xf numFmtId="0" fontId="4" fillId="0" borderId="3" xfId="1" applyNumberFormat="1" applyFont="1" applyBorder="1" applyAlignment="1">
      <alignment horizontal="left" vertical="top"/>
    </xf>
    <xf numFmtId="49" fontId="2" fillId="0" borderId="1" xfId="1" applyNumberFormat="1" applyFont="1" applyBorder="1" applyAlignment="1">
      <alignment horizontal="center"/>
    </xf>
    <xf numFmtId="41" fontId="2" fillId="0" borderId="1" xfId="1" applyNumberFormat="1" applyFont="1" applyBorder="1"/>
    <xf numFmtId="49" fontId="9" fillId="0" borderId="1" xfId="1" applyNumberFormat="1" applyFont="1" applyFill="1" applyBorder="1" applyAlignment="1">
      <alignment horizontal="center" vertical="center"/>
    </xf>
    <xf numFmtId="49" fontId="9" fillId="0" borderId="1" xfId="1" applyNumberFormat="1" applyFont="1" applyBorder="1" applyAlignment="1">
      <alignment horizontal="center"/>
    </xf>
    <xf numFmtId="0" fontId="4" fillId="0" borderId="3" xfId="1" applyFont="1" applyBorder="1" applyAlignment="1">
      <alignment horizontal="left" vertical="top"/>
    </xf>
    <xf numFmtId="49" fontId="17" fillId="0" borderId="1" xfId="1" applyNumberFormat="1" applyFont="1" applyFill="1" applyBorder="1" applyAlignment="1">
      <alignment horizontal="center"/>
    </xf>
    <xf numFmtId="49" fontId="17" fillId="0" borderId="1" xfId="1" applyNumberFormat="1" applyFont="1" applyBorder="1" applyAlignment="1">
      <alignment horizontal="center"/>
    </xf>
    <xf numFmtId="0" fontId="4" fillId="0" borderId="3" xfId="1" applyNumberFormat="1" applyFont="1" applyBorder="1" applyAlignment="1">
      <alignment horizontal="left" vertical="center"/>
    </xf>
    <xf numFmtId="0" fontId="4" fillId="9" borderId="3" xfId="1" applyNumberFormat="1" applyFont="1" applyFill="1" applyBorder="1" applyAlignment="1">
      <alignment horizontal="left" vertical="top"/>
    </xf>
    <xf numFmtId="49" fontId="4" fillId="9" borderId="1" xfId="1" applyNumberFormat="1" applyFont="1" applyFill="1" applyBorder="1" applyAlignment="1">
      <alignment horizontal="center" vertical="center"/>
    </xf>
    <xf numFmtId="49" fontId="2" fillId="0" borderId="2" xfId="1" applyNumberFormat="1" applyFont="1" applyFill="1" applyBorder="1" applyAlignment="1">
      <alignment horizontal="center"/>
    </xf>
    <xf numFmtId="0" fontId="17" fillId="0" borderId="0" xfId="1" applyNumberFormat="1" applyFont="1" applyFill="1" applyAlignment="1">
      <alignment vertical="top"/>
    </xf>
    <xf numFmtId="49" fontId="2" fillId="0" borderId="2" xfId="0" applyNumberFormat="1" applyFont="1" applyBorder="1" applyAlignment="1">
      <alignment horizontal="center"/>
    </xf>
    <xf numFmtId="0" fontId="2" fillId="0" borderId="3" xfId="0" applyNumberFormat="1" applyFont="1" applyBorder="1" applyAlignment="1">
      <alignment horizontal="left" vertical="top"/>
    </xf>
    <xf numFmtId="49" fontId="4" fillId="0" borderId="1" xfId="0" applyNumberFormat="1" applyFont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center"/>
    </xf>
    <xf numFmtId="41" fontId="18" fillId="3" borderId="1" xfId="0" applyNumberFormat="1" applyFont="1" applyFill="1" applyBorder="1"/>
    <xf numFmtId="41" fontId="2" fillId="0" borderId="1" xfId="0" applyNumberFormat="1" applyFont="1" applyFill="1" applyBorder="1"/>
    <xf numFmtId="0" fontId="2" fillId="0" borderId="1" xfId="1" applyFont="1" applyBorder="1"/>
    <xf numFmtId="0" fontId="5" fillId="0" borderId="1" xfId="1" applyFont="1" applyBorder="1"/>
    <xf numFmtId="41" fontId="2" fillId="4" borderId="1" xfId="0" applyNumberFormat="1" applyFont="1" applyFill="1" applyBorder="1"/>
    <xf numFmtId="41" fontId="2" fillId="5" borderId="1" xfId="0" applyNumberFormat="1" applyFont="1" applyFill="1" applyBorder="1"/>
    <xf numFmtId="41" fontId="2" fillId="6" borderId="1" xfId="0" applyNumberFormat="1" applyFont="1" applyFill="1" applyBorder="1"/>
    <xf numFmtId="41" fontId="2" fillId="10" borderId="1" xfId="0" applyNumberFormat="1" applyFont="1" applyFill="1" applyBorder="1"/>
    <xf numFmtId="0" fontId="2" fillId="0" borderId="0" xfId="0" applyFont="1" applyFill="1"/>
    <xf numFmtId="0" fontId="2" fillId="0" borderId="0" xfId="0" applyFont="1"/>
    <xf numFmtId="49" fontId="2" fillId="0" borderId="2" xfId="0" applyNumberFormat="1" applyFont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left" vertical="top"/>
    </xf>
    <xf numFmtId="49" fontId="2" fillId="0" borderId="1" xfId="0" applyNumberFormat="1" applyFont="1" applyBorder="1" applyAlignment="1">
      <alignment horizontal="left" vertical="center"/>
    </xf>
    <xf numFmtId="14" fontId="2" fillId="0" borderId="1" xfId="0" applyNumberFormat="1" applyFont="1" applyFill="1" applyBorder="1"/>
    <xf numFmtId="49" fontId="2" fillId="0" borderId="1" xfId="0" applyNumberFormat="1" applyFont="1" applyFill="1" applyBorder="1"/>
    <xf numFmtId="14" fontId="19" fillId="0" borderId="1" xfId="0" applyNumberFormat="1" applyFont="1" applyFill="1" applyBorder="1"/>
    <xf numFmtId="14" fontId="10" fillId="0" borderId="1" xfId="0" applyNumberFormat="1" applyFont="1" applyFill="1" applyBorder="1"/>
    <xf numFmtId="14" fontId="19" fillId="0" borderId="1" xfId="0" applyNumberFormat="1" applyFont="1" applyFill="1" applyBorder="1" applyAlignment="1">
      <alignment horizontal="center"/>
    </xf>
    <xf numFmtId="41" fontId="2" fillId="0" borderId="1" xfId="0" applyNumberFormat="1" applyFont="1" applyFill="1" applyBorder="1" applyAlignment="1">
      <alignment horizontal="left" indent="1"/>
    </xf>
    <xf numFmtId="12" fontId="2" fillId="4" borderId="1" xfId="0" applyNumberFormat="1" applyFont="1" applyFill="1" applyBorder="1"/>
    <xf numFmtId="0" fontId="2" fillId="0" borderId="0" xfId="0" applyFont="1" applyBorder="1" applyAlignment="1">
      <alignment vertical="top"/>
    </xf>
    <xf numFmtId="41" fontId="2" fillId="0" borderId="1" xfId="0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left" vertical="top"/>
    </xf>
    <xf numFmtId="49" fontId="2" fillId="0" borderId="1" xfId="0" applyNumberFormat="1" applyFont="1" applyBorder="1" applyAlignment="1">
      <alignment horizontal="center"/>
    </xf>
    <xf numFmtId="41" fontId="2" fillId="0" borderId="1" xfId="0" applyNumberFormat="1" applyFont="1" applyBorder="1"/>
    <xf numFmtId="41" fontId="9" fillId="0" borderId="1" xfId="0" applyNumberFormat="1" applyFont="1" applyBorder="1"/>
    <xf numFmtId="0" fontId="4" fillId="0" borderId="3" xfId="0" applyFont="1" applyBorder="1" applyAlignment="1">
      <alignment vertical="top"/>
    </xf>
    <xf numFmtId="49" fontId="4" fillId="0" borderId="1" xfId="0" applyNumberFormat="1" applyFont="1" applyBorder="1" applyAlignment="1">
      <alignment vertical="center"/>
    </xf>
    <xf numFmtId="41" fontId="2" fillId="0" borderId="3" xfId="0" applyNumberFormat="1" applyFont="1" applyFill="1" applyBorder="1" applyAlignment="1">
      <alignment horizontal="left" vertical="top"/>
    </xf>
    <xf numFmtId="41" fontId="17" fillId="0" borderId="1" xfId="0" applyNumberFormat="1" applyFont="1" applyBorder="1" applyAlignment="1">
      <alignment vertical="center"/>
    </xf>
    <xf numFmtId="41" fontId="10" fillId="0" borderId="3" xfId="0" applyNumberFormat="1" applyFont="1" applyFill="1" applyBorder="1" applyAlignment="1">
      <alignment horizontal="left" vertical="top"/>
    </xf>
    <xf numFmtId="49" fontId="2" fillId="0" borderId="0" xfId="1" applyNumberFormat="1" applyFont="1" applyAlignment="1">
      <alignment horizontal="center"/>
    </xf>
    <xf numFmtId="0" fontId="5" fillId="0" borderId="0" xfId="1" applyFont="1"/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BU243"/>
  <sheetViews>
    <sheetView tabSelected="1" zoomScale="90" zoomScaleNormal="90" workbookViewId="0">
      <pane xSplit="9" ySplit="1" topLeftCell="J2" activePane="bottomRight" state="frozen"/>
      <selection activeCell="H181" sqref="H181"/>
      <selection pane="topRight" activeCell="H181" sqref="H181"/>
      <selection pane="bottomLeft" activeCell="H181" sqref="H181"/>
      <selection pane="bottomRight" activeCell="B13" sqref="B13"/>
    </sheetView>
  </sheetViews>
  <sheetFormatPr defaultRowHeight="20.25"/>
  <cols>
    <col min="1" max="1" width="13.85546875" style="1" bestFit="1" customWidth="1"/>
    <col min="2" max="2" width="26.42578125" style="3" customWidth="1"/>
    <col min="3" max="3" width="14.42578125" style="87" customWidth="1"/>
    <col min="4" max="4" width="18.7109375" style="87" customWidth="1"/>
    <col min="5" max="5" width="11.140625" style="87" customWidth="1"/>
    <col min="6" max="6" width="11.85546875" style="3" customWidth="1"/>
    <col min="7" max="7" width="15.42578125" style="1" customWidth="1"/>
    <col min="8" max="8" width="14.5703125" style="3" customWidth="1"/>
    <col min="9" max="9" width="13.140625" style="88" customWidth="1"/>
    <col min="10" max="10" width="10.7109375" style="3" customWidth="1"/>
    <col min="11" max="11" width="11.42578125" style="3" customWidth="1"/>
    <col min="12" max="32" width="13.140625" style="3" customWidth="1"/>
    <col min="33" max="33" width="14" style="3" customWidth="1"/>
    <col min="34" max="35" width="13.140625" style="3" customWidth="1"/>
    <col min="36" max="48" width="11.140625" style="3" customWidth="1"/>
    <col min="49" max="49" width="11.42578125" style="3" customWidth="1"/>
    <col min="50" max="58" width="11.140625" style="3" customWidth="1"/>
    <col min="59" max="59" width="11" style="3" customWidth="1"/>
    <col min="60" max="60" width="19.7109375" style="2" customWidth="1"/>
    <col min="61" max="61" width="18.140625" style="2" customWidth="1"/>
    <col min="62" max="62" width="20.7109375" style="2" customWidth="1"/>
    <col min="63" max="64" width="9.140625" style="2"/>
    <col min="65" max="223" width="9.140625" style="3"/>
    <col min="224" max="224" width="8" style="3" customWidth="1"/>
    <col min="225" max="225" width="26.42578125" style="3" customWidth="1"/>
    <col min="226" max="226" width="14.42578125" style="3" customWidth="1"/>
    <col min="227" max="227" width="18.7109375" style="3" customWidth="1"/>
    <col min="228" max="228" width="11.140625" style="3" customWidth="1"/>
    <col min="229" max="229" width="11.85546875" style="3" customWidth="1"/>
    <col min="230" max="230" width="15.42578125" style="3" customWidth="1"/>
    <col min="231" max="231" width="14.5703125" style="3" customWidth="1"/>
    <col min="232" max="232" width="14.28515625" style="3" customWidth="1"/>
    <col min="233" max="233" width="0.28515625" style="3" customWidth="1"/>
    <col min="234" max="234" width="11.7109375" style="3" customWidth="1"/>
    <col min="235" max="235" width="11.42578125" style="3" customWidth="1"/>
    <col min="236" max="236" width="0.42578125" style="3" customWidth="1"/>
    <col min="237" max="237" width="13.140625" style="3" customWidth="1"/>
    <col min="238" max="238" width="13" style="3" customWidth="1"/>
    <col min="239" max="239" width="0.7109375" style="3" customWidth="1"/>
    <col min="240" max="240" width="13.42578125" style="3" customWidth="1"/>
    <col min="241" max="241" width="13.28515625" style="3" customWidth="1"/>
    <col min="242" max="242" width="0.85546875" style="3" customWidth="1"/>
    <col min="243" max="263" width="13.140625" style="3" customWidth="1"/>
    <col min="264" max="264" width="14" style="3" customWidth="1"/>
    <col min="265" max="266" width="13.140625" style="3" customWidth="1"/>
    <col min="267" max="279" width="11.140625" style="3" customWidth="1"/>
    <col min="280" max="280" width="11.42578125" style="3" customWidth="1"/>
    <col min="281" max="289" width="11.140625" style="3" customWidth="1"/>
    <col min="290" max="290" width="11" style="3" customWidth="1"/>
    <col min="291" max="291" width="0.7109375" style="3" customWidth="1"/>
    <col min="292" max="314" width="11.42578125" style="3" customWidth="1"/>
    <col min="315" max="315" width="13.85546875" style="3" customWidth="1"/>
    <col min="316" max="316" width="19.7109375" style="3" customWidth="1"/>
    <col min="317" max="317" width="18.140625" style="3" customWidth="1"/>
    <col min="318" max="318" width="20.7109375" style="3" customWidth="1"/>
    <col min="319" max="479" width="9.140625" style="3"/>
    <col min="480" max="480" width="8" style="3" customWidth="1"/>
    <col min="481" max="481" width="26.42578125" style="3" customWidth="1"/>
    <col min="482" max="482" width="14.42578125" style="3" customWidth="1"/>
    <col min="483" max="483" width="18.7109375" style="3" customWidth="1"/>
    <col min="484" max="484" width="11.140625" style="3" customWidth="1"/>
    <col min="485" max="485" width="11.85546875" style="3" customWidth="1"/>
    <col min="486" max="486" width="15.42578125" style="3" customWidth="1"/>
    <col min="487" max="487" width="14.5703125" style="3" customWidth="1"/>
    <col min="488" max="488" width="14.28515625" style="3" customWidth="1"/>
    <col min="489" max="489" width="0.28515625" style="3" customWidth="1"/>
    <col min="490" max="490" width="11.7109375" style="3" customWidth="1"/>
    <col min="491" max="491" width="11.42578125" style="3" customWidth="1"/>
    <col min="492" max="492" width="0.42578125" style="3" customWidth="1"/>
    <col min="493" max="493" width="13.140625" style="3" customWidth="1"/>
    <col min="494" max="494" width="13" style="3" customWidth="1"/>
    <col min="495" max="495" width="0.7109375" style="3" customWidth="1"/>
    <col min="496" max="496" width="13.42578125" style="3" customWidth="1"/>
    <col min="497" max="497" width="13.28515625" style="3" customWidth="1"/>
    <col min="498" max="498" width="0.85546875" style="3" customWidth="1"/>
    <col min="499" max="519" width="13.140625" style="3" customWidth="1"/>
    <col min="520" max="520" width="14" style="3" customWidth="1"/>
    <col min="521" max="522" width="13.140625" style="3" customWidth="1"/>
    <col min="523" max="535" width="11.140625" style="3" customWidth="1"/>
    <col min="536" max="536" width="11.42578125" style="3" customWidth="1"/>
    <col min="537" max="545" width="11.140625" style="3" customWidth="1"/>
    <col min="546" max="546" width="11" style="3" customWidth="1"/>
    <col min="547" max="547" width="0.7109375" style="3" customWidth="1"/>
    <col min="548" max="570" width="11.42578125" style="3" customWidth="1"/>
    <col min="571" max="571" width="13.85546875" style="3" customWidth="1"/>
    <col min="572" max="572" width="19.7109375" style="3" customWidth="1"/>
    <col min="573" max="573" width="18.140625" style="3" customWidth="1"/>
    <col min="574" max="574" width="20.7109375" style="3" customWidth="1"/>
    <col min="575" max="735" width="9.140625" style="3"/>
    <col min="736" max="736" width="8" style="3" customWidth="1"/>
    <col min="737" max="737" width="26.42578125" style="3" customWidth="1"/>
    <col min="738" max="738" width="14.42578125" style="3" customWidth="1"/>
    <col min="739" max="739" width="18.7109375" style="3" customWidth="1"/>
    <col min="740" max="740" width="11.140625" style="3" customWidth="1"/>
    <col min="741" max="741" width="11.85546875" style="3" customWidth="1"/>
    <col min="742" max="742" width="15.42578125" style="3" customWidth="1"/>
    <col min="743" max="743" width="14.5703125" style="3" customWidth="1"/>
    <col min="744" max="744" width="14.28515625" style="3" customWidth="1"/>
    <col min="745" max="745" width="0.28515625" style="3" customWidth="1"/>
    <col min="746" max="746" width="11.7109375" style="3" customWidth="1"/>
    <col min="747" max="747" width="11.42578125" style="3" customWidth="1"/>
    <col min="748" max="748" width="0.42578125" style="3" customWidth="1"/>
    <col min="749" max="749" width="13.140625" style="3" customWidth="1"/>
    <col min="750" max="750" width="13" style="3" customWidth="1"/>
    <col min="751" max="751" width="0.7109375" style="3" customWidth="1"/>
    <col min="752" max="752" width="13.42578125" style="3" customWidth="1"/>
    <col min="753" max="753" width="13.28515625" style="3" customWidth="1"/>
    <col min="754" max="754" width="0.85546875" style="3" customWidth="1"/>
    <col min="755" max="775" width="13.140625" style="3" customWidth="1"/>
    <col min="776" max="776" width="14" style="3" customWidth="1"/>
    <col min="777" max="778" width="13.140625" style="3" customWidth="1"/>
    <col min="779" max="791" width="11.140625" style="3" customWidth="1"/>
    <col min="792" max="792" width="11.42578125" style="3" customWidth="1"/>
    <col min="793" max="801" width="11.140625" style="3" customWidth="1"/>
    <col min="802" max="802" width="11" style="3" customWidth="1"/>
    <col min="803" max="803" width="0.7109375" style="3" customWidth="1"/>
    <col min="804" max="826" width="11.42578125" style="3" customWidth="1"/>
    <col min="827" max="827" width="13.85546875" style="3" customWidth="1"/>
    <col min="828" max="828" width="19.7109375" style="3" customWidth="1"/>
    <col min="829" max="829" width="18.140625" style="3" customWidth="1"/>
    <col min="830" max="830" width="20.7109375" style="3" customWidth="1"/>
    <col min="831" max="991" width="9.140625" style="3"/>
    <col min="992" max="992" width="8" style="3" customWidth="1"/>
    <col min="993" max="993" width="26.42578125" style="3" customWidth="1"/>
    <col min="994" max="994" width="14.42578125" style="3" customWidth="1"/>
    <col min="995" max="995" width="18.7109375" style="3" customWidth="1"/>
    <col min="996" max="996" width="11.140625" style="3" customWidth="1"/>
    <col min="997" max="997" width="11.85546875" style="3" customWidth="1"/>
    <col min="998" max="998" width="15.42578125" style="3" customWidth="1"/>
    <col min="999" max="999" width="14.5703125" style="3" customWidth="1"/>
    <col min="1000" max="1000" width="14.28515625" style="3" customWidth="1"/>
    <col min="1001" max="1001" width="0.28515625" style="3" customWidth="1"/>
    <col min="1002" max="1002" width="11.7109375" style="3" customWidth="1"/>
    <col min="1003" max="1003" width="11.42578125" style="3" customWidth="1"/>
    <col min="1004" max="1004" width="0.42578125" style="3" customWidth="1"/>
    <col min="1005" max="1005" width="13.140625" style="3" customWidth="1"/>
    <col min="1006" max="1006" width="13" style="3" customWidth="1"/>
    <col min="1007" max="1007" width="0.7109375" style="3" customWidth="1"/>
    <col min="1008" max="1008" width="13.42578125" style="3" customWidth="1"/>
    <col min="1009" max="1009" width="13.28515625" style="3" customWidth="1"/>
    <col min="1010" max="1010" width="0.85546875" style="3" customWidth="1"/>
    <col min="1011" max="1031" width="13.140625" style="3" customWidth="1"/>
    <col min="1032" max="1032" width="14" style="3" customWidth="1"/>
    <col min="1033" max="1034" width="13.140625" style="3" customWidth="1"/>
    <col min="1035" max="1047" width="11.140625" style="3" customWidth="1"/>
    <col min="1048" max="1048" width="11.42578125" style="3" customWidth="1"/>
    <col min="1049" max="1057" width="11.140625" style="3" customWidth="1"/>
    <col min="1058" max="1058" width="11" style="3" customWidth="1"/>
    <col min="1059" max="1059" width="0.7109375" style="3" customWidth="1"/>
    <col min="1060" max="1082" width="11.42578125" style="3" customWidth="1"/>
    <col min="1083" max="1083" width="13.85546875" style="3" customWidth="1"/>
    <col min="1084" max="1084" width="19.7109375" style="3" customWidth="1"/>
    <col min="1085" max="1085" width="18.140625" style="3" customWidth="1"/>
    <col min="1086" max="1086" width="20.7109375" style="3" customWidth="1"/>
    <col min="1087" max="1247" width="9.140625" style="3"/>
    <col min="1248" max="1248" width="8" style="3" customWidth="1"/>
    <col min="1249" max="1249" width="26.42578125" style="3" customWidth="1"/>
    <col min="1250" max="1250" width="14.42578125" style="3" customWidth="1"/>
    <col min="1251" max="1251" width="18.7109375" style="3" customWidth="1"/>
    <col min="1252" max="1252" width="11.140625" style="3" customWidth="1"/>
    <col min="1253" max="1253" width="11.85546875" style="3" customWidth="1"/>
    <col min="1254" max="1254" width="15.42578125" style="3" customWidth="1"/>
    <col min="1255" max="1255" width="14.5703125" style="3" customWidth="1"/>
    <col min="1256" max="1256" width="14.28515625" style="3" customWidth="1"/>
    <col min="1257" max="1257" width="0.28515625" style="3" customWidth="1"/>
    <col min="1258" max="1258" width="11.7109375" style="3" customWidth="1"/>
    <col min="1259" max="1259" width="11.42578125" style="3" customWidth="1"/>
    <col min="1260" max="1260" width="0.42578125" style="3" customWidth="1"/>
    <col min="1261" max="1261" width="13.140625" style="3" customWidth="1"/>
    <col min="1262" max="1262" width="13" style="3" customWidth="1"/>
    <col min="1263" max="1263" width="0.7109375" style="3" customWidth="1"/>
    <col min="1264" max="1264" width="13.42578125" style="3" customWidth="1"/>
    <col min="1265" max="1265" width="13.28515625" style="3" customWidth="1"/>
    <col min="1266" max="1266" width="0.85546875" style="3" customWidth="1"/>
    <col min="1267" max="1287" width="13.140625" style="3" customWidth="1"/>
    <col min="1288" max="1288" width="14" style="3" customWidth="1"/>
    <col min="1289" max="1290" width="13.140625" style="3" customWidth="1"/>
    <col min="1291" max="1303" width="11.140625" style="3" customWidth="1"/>
    <col min="1304" max="1304" width="11.42578125" style="3" customWidth="1"/>
    <col min="1305" max="1313" width="11.140625" style="3" customWidth="1"/>
    <col min="1314" max="1314" width="11" style="3" customWidth="1"/>
    <col min="1315" max="1315" width="0.7109375" style="3" customWidth="1"/>
    <col min="1316" max="1338" width="11.42578125" style="3" customWidth="1"/>
    <col min="1339" max="1339" width="13.85546875" style="3" customWidth="1"/>
    <col min="1340" max="1340" width="19.7109375" style="3" customWidth="1"/>
    <col min="1341" max="1341" width="18.140625" style="3" customWidth="1"/>
    <col min="1342" max="1342" width="20.7109375" style="3" customWidth="1"/>
    <col min="1343" max="1503" width="9.140625" style="3"/>
    <col min="1504" max="1504" width="8" style="3" customWidth="1"/>
    <col min="1505" max="1505" width="26.42578125" style="3" customWidth="1"/>
    <col min="1506" max="1506" width="14.42578125" style="3" customWidth="1"/>
    <col min="1507" max="1507" width="18.7109375" style="3" customWidth="1"/>
    <col min="1508" max="1508" width="11.140625" style="3" customWidth="1"/>
    <col min="1509" max="1509" width="11.85546875" style="3" customWidth="1"/>
    <col min="1510" max="1510" width="15.42578125" style="3" customWidth="1"/>
    <col min="1511" max="1511" width="14.5703125" style="3" customWidth="1"/>
    <col min="1512" max="1512" width="14.28515625" style="3" customWidth="1"/>
    <col min="1513" max="1513" width="0.28515625" style="3" customWidth="1"/>
    <col min="1514" max="1514" width="11.7109375" style="3" customWidth="1"/>
    <col min="1515" max="1515" width="11.42578125" style="3" customWidth="1"/>
    <col min="1516" max="1516" width="0.42578125" style="3" customWidth="1"/>
    <col min="1517" max="1517" width="13.140625" style="3" customWidth="1"/>
    <col min="1518" max="1518" width="13" style="3" customWidth="1"/>
    <col min="1519" max="1519" width="0.7109375" style="3" customWidth="1"/>
    <col min="1520" max="1520" width="13.42578125" style="3" customWidth="1"/>
    <col min="1521" max="1521" width="13.28515625" style="3" customWidth="1"/>
    <col min="1522" max="1522" width="0.85546875" style="3" customWidth="1"/>
    <col min="1523" max="1543" width="13.140625" style="3" customWidth="1"/>
    <col min="1544" max="1544" width="14" style="3" customWidth="1"/>
    <col min="1545" max="1546" width="13.140625" style="3" customWidth="1"/>
    <col min="1547" max="1559" width="11.140625" style="3" customWidth="1"/>
    <col min="1560" max="1560" width="11.42578125" style="3" customWidth="1"/>
    <col min="1561" max="1569" width="11.140625" style="3" customWidth="1"/>
    <col min="1570" max="1570" width="11" style="3" customWidth="1"/>
    <col min="1571" max="1571" width="0.7109375" style="3" customWidth="1"/>
    <col min="1572" max="1594" width="11.42578125" style="3" customWidth="1"/>
    <col min="1595" max="1595" width="13.85546875" style="3" customWidth="1"/>
    <col min="1596" max="1596" width="19.7109375" style="3" customWidth="1"/>
    <col min="1597" max="1597" width="18.140625" style="3" customWidth="1"/>
    <col min="1598" max="1598" width="20.7109375" style="3" customWidth="1"/>
    <col min="1599" max="1759" width="9.140625" style="3"/>
    <col min="1760" max="1760" width="8" style="3" customWidth="1"/>
    <col min="1761" max="1761" width="26.42578125" style="3" customWidth="1"/>
    <col min="1762" max="1762" width="14.42578125" style="3" customWidth="1"/>
    <col min="1763" max="1763" width="18.7109375" style="3" customWidth="1"/>
    <col min="1764" max="1764" width="11.140625" style="3" customWidth="1"/>
    <col min="1765" max="1765" width="11.85546875" style="3" customWidth="1"/>
    <col min="1766" max="1766" width="15.42578125" style="3" customWidth="1"/>
    <col min="1767" max="1767" width="14.5703125" style="3" customWidth="1"/>
    <col min="1768" max="1768" width="14.28515625" style="3" customWidth="1"/>
    <col min="1769" max="1769" width="0.28515625" style="3" customWidth="1"/>
    <col min="1770" max="1770" width="11.7109375" style="3" customWidth="1"/>
    <col min="1771" max="1771" width="11.42578125" style="3" customWidth="1"/>
    <col min="1772" max="1772" width="0.42578125" style="3" customWidth="1"/>
    <col min="1773" max="1773" width="13.140625" style="3" customWidth="1"/>
    <col min="1774" max="1774" width="13" style="3" customWidth="1"/>
    <col min="1775" max="1775" width="0.7109375" style="3" customWidth="1"/>
    <col min="1776" max="1776" width="13.42578125" style="3" customWidth="1"/>
    <col min="1777" max="1777" width="13.28515625" style="3" customWidth="1"/>
    <col min="1778" max="1778" width="0.85546875" style="3" customWidth="1"/>
    <col min="1779" max="1799" width="13.140625" style="3" customWidth="1"/>
    <col min="1800" max="1800" width="14" style="3" customWidth="1"/>
    <col min="1801" max="1802" width="13.140625" style="3" customWidth="1"/>
    <col min="1803" max="1815" width="11.140625" style="3" customWidth="1"/>
    <col min="1816" max="1816" width="11.42578125" style="3" customWidth="1"/>
    <col min="1817" max="1825" width="11.140625" style="3" customWidth="1"/>
    <col min="1826" max="1826" width="11" style="3" customWidth="1"/>
    <col min="1827" max="1827" width="0.7109375" style="3" customWidth="1"/>
    <col min="1828" max="1850" width="11.42578125" style="3" customWidth="1"/>
    <col min="1851" max="1851" width="13.85546875" style="3" customWidth="1"/>
    <col min="1852" max="1852" width="19.7109375" style="3" customWidth="1"/>
    <col min="1853" max="1853" width="18.140625" style="3" customWidth="1"/>
    <col min="1854" max="1854" width="20.7109375" style="3" customWidth="1"/>
    <col min="1855" max="2015" width="9.140625" style="3"/>
    <col min="2016" max="2016" width="8" style="3" customWidth="1"/>
    <col min="2017" max="2017" width="26.42578125" style="3" customWidth="1"/>
    <col min="2018" max="2018" width="14.42578125" style="3" customWidth="1"/>
    <col min="2019" max="2019" width="18.7109375" style="3" customWidth="1"/>
    <col min="2020" max="2020" width="11.140625" style="3" customWidth="1"/>
    <col min="2021" max="2021" width="11.85546875" style="3" customWidth="1"/>
    <col min="2022" max="2022" width="15.42578125" style="3" customWidth="1"/>
    <col min="2023" max="2023" width="14.5703125" style="3" customWidth="1"/>
    <col min="2024" max="2024" width="14.28515625" style="3" customWidth="1"/>
    <col min="2025" max="2025" width="0.28515625" style="3" customWidth="1"/>
    <col min="2026" max="2026" width="11.7109375" style="3" customWidth="1"/>
    <col min="2027" max="2027" width="11.42578125" style="3" customWidth="1"/>
    <col min="2028" max="2028" width="0.42578125" style="3" customWidth="1"/>
    <col min="2029" max="2029" width="13.140625" style="3" customWidth="1"/>
    <col min="2030" max="2030" width="13" style="3" customWidth="1"/>
    <col min="2031" max="2031" width="0.7109375" style="3" customWidth="1"/>
    <col min="2032" max="2032" width="13.42578125" style="3" customWidth="1"/>
    <col min="2033" max="2033" width="13.28515625" style="3" customWidth="1"/>
    <col min="2034" max="2034" width="0.85546875" style="3" customWidth="1"/>
    <col min="2035" max="2055" width="13.140625" style="3" customWidth="1"/>
    <col min="2056" max="2056" width="14" style="3" customWidth="1"/>
    <col min="2057" max="2058" width="13.140625" style="3" customWidth="1"/>
    <col min="2059" max="2071" width="11.140625" style="3" customWidth="1"/>
    <col min="2072" max="2072" width="11.42578125" style="3" customWidth="1"/>
    <col min="2073" max="2081" width="11.140625" style="3" customWidth="1"/>
    <col min="2082" max="2082" width="11" style="3" customWidth="1"/>
    <col min="2083" max="2083" width="0.7109375" style="3" customWidth="1"/>
    <col min="2084" max="2106" width="11.42578125" style="3" customWidth="1"/>
    <col min="2107" max="2107" width="13.85546875" style="3" customWidth="1"/>
    <col min="2108" max="2108" width="19.7109375" style="3" customWidth="1"/>
    <col min="2109" max="2109" width="18.140625" style="3" customWidth="1"/>
    <col min="2110" max="2110" width="20.7109375" style="3" customWidth="1"/>
    <col min="2111" max="2271" width="9.140625" style="3"/>
    <col min="2272" max="2272" width="8" style="3" customWidth="1"/>
    <col min="2273" max="2273" width="26.42578125" style="3" customWidth="1"/>
    <col min="2274" max="2274" width="14.42578125" style="3" customWidth="1"/>
    <col min="2275" max="2275" width="18.7109375" style="3" customWidth="1"/>
    <col min="2276" max="2276" width="11.140625" style="3" customWidth="1"/>
    <col min="2277" max="2277" width="11.85546875" style="3" customWidth="1"/>
    <col min="2278" max="2278" width="15.42578125" style="3" customWidth="1"/>
    <col min="2279" max="2279" width="14.5703125" style="3" customWidth="1"/>
    <col min="2280" max="2280" width="14.28515625" style="3" customWidth="1"/>
    <col min="2281" max="2281" width="0.28515625" style="3" customWidth="1"/>
    <col min="2282" max="2282" width="11.7109375" style="3" customWidth="1"/>
    <col min="2283" max="2283" width="11.42578125" style="3" customWidth="1"/>
    <col min="2284" max="2284" width="0.42578125" style="3" customWidth="1"/>
    <col min="2285" max="2285" width="13.140625" style="3" customWidth="1"/>
    <col min="2286" max="2286" width="13" style="3" customWidth="1"/>
    <col min="2287" max="2287" width="0.7109375" style="3" customWidth="1"/>
    <col min="2288" max="2288" width="13.42578125" style="3" customWidth="1"/>
    <col min="2289" max="2289" width="13.28515625" style="3" customWidth="1"/>
    <col min="2290" max="2290" width="0.85546875" style="3" customWidth="1"/>
    <col min="2291" max="2311" width="13.140625" style="3" customWidth="1"/>
    <col min="2312" max="2312" width="14" style="3" customWidth="1"/>
    <col min="2313" max="2314" width="13.140625" style="3" customWidth="1"/>
    <col min="2315" max="2327" width="11.140625" style="3" customWidth="1"/>
    <col min="2328" max="2328" width="11.42578125" style="3" customWidth="1"/>
    <col min="2329" max="2337" width="11.140625" style="3" customWidth="1"/>
    <col min="2338" max="2338" width="11" style="3" customWidth="1"/>
    <col min="2339" max="2339" width="0.7109375" style="3" customWidth="1"/>
    <col min="2340" max="2362" width="11.42578125" style="3" customWidth="1"/>
    <col min="2363" max="2363" width="13.85546875" style="3" customWidth="1"/>
    <col min="2364" max="2364" width="19.7109375" style="3" customWidth="1"/>
    <col min="2365" max="2365" width="18.140625" style="3" customWidth="1"/>
    <col min="2366" max="2366" width="20.7109375" style="3" customWidth="1"/>
    <col min="2367" max="2527" width="9.140625" style="3"/>
    <col min="2528" max="2528" width="8" style="3" customWidth="1"/>
    <col min="2529" max="2529" width="26.42578125" style="3" customWidth="1"/>
    <col min="2530" max="2530" width="14.42578125" style="3" customWidth="1"/>
    <col min="2531" max="2531" width="18.7109375" style="3" customWidth="1"/>
    <col min="2532" max="2532" width="11.140625" style="3" customWidth="1"/>
    <col min="2533" max="2533" width="11.85546875" style="3" customWidth="1"/>
    <col min="2534" max="2534" width="15.42578125" style="3" customWidth="1"/>
    <col min="2535" max="2535" width="14.5703125" style="3" customWidth="1"/>
    <col min="2536" max="2536" width="14.28515625" style="3" customWidth="1"/>
    <col min="2537" max="2537" width="0.28515625" style="3" customWidth="1"/>
    <col min="2538" max="2538" width="11.7109375" style="3" customWidth="1"/>
    <col min="2539" max="2539" width="11.42578125" style="3" customWidth="1"/>
    <col min="2540" max="2540" width="0.42578125" style="3" customWidth="1"/>
    <col min="2541" max="2541" width="13.140625" style="3" customWidth="1"/>
    <col min="2542" max="2542" width="13" style="3" customWidth="1"/>
    <col min="2543" max="2543" width="0.7109375" style="3" customWidth="1"/>
    <col min="2544" max="2544" width="13.42578125" style="3" customWidth="1"/>
    <col min="2545" max="2545" width="13.28515625" style="3" customWidth="1"/>
    <col min="2546" max="2546" width="0.85546875" style="3" customWidth="1"/>
    <col min="2547" max="2567" width="13.140625" style="3" customWidth="1"/>
    <col min="2568" max="2568" width="14" style="3" customWidth="1"/>
    <col min="2569" max="2570" width="13.140625" style="3" customWidth="1"/>
    <col min="2571" max="2583" width="11.140625" style="3" customWidth="1"/>
    <col min="2584" max="2584" width="11.42578125" style="3" customWidth="1"/>
    <col min="2585" max="2593" width="11.140625" style="3" customWidth="1"/>
    <col min="2594" max="2594" width="11" style="3" customWidth="1"/>
    <col min="2595" max="2595" width="0.7109375" style="3" customWidth="1"/>
    <col min="2596" max="2618" width="11.42578125" style="3" customWidth="1"/>
    <col min="2619" max="2619" width="13.85546875" style="3" customWidth="1"/>
    <col min="2620" max="2620" width="19.7109375" style="3" customWidth="1"/>
    <col min="2621" max="2621" width="18.140625" style="3" customWidth="1"/>
    <col min="2622" max="2622" width="20.7109375" style="3" customWidth="1"/>
    <col min="2623" max="2783" width="9.140625" style="3"/>
    <col min="2784" max="2784" width="8" style="3" customWidth="1"/>
    <col min="2785" max="2785" width="26.42578125" style="3" customWidth="1"/>
    <col min="2786" max="2786" width="14.42578125" style="3" customWidth="1"/>
    <col min="2787" max="2787" width="18.7109375" style="3" customWidth="1"/>
    <col min="2788" max="2788" width="11.140625" style="3" customWidth="1"/>
    <col min="2789" max="2789" width="11.85546875" style="3" customWidth="1"/>
    <col min="2790" max="2790" width="15.42578125" style="3" customWidth="1"/>
    <col min="2791" max="2791" width="14.5703125" style="3" customWidth="1"/>
    <col min="2792" max="2792" width="14.28515625" style="3" customWidth="1"/>
    <col min="2793" max="2793" width="0.28515625" style="3" customWidth="1"/>
    <col min="2794" max="2794" width="11.7109375" style="3" customWidth="1"/>
    <col min="2795" max="2795" width="11.42578125" style="3" customWidth="1"/>
    <col min="2796" max="2796" width="0.42578125" style="3" customWidth="1"/>
    <col min="2797" max="2797" width="13.140625" style="3" customWidth="1"/>
    <col min="2798" max="2798" width="13" style="3" customWidth="1"/>
    <col min="2799" max="2799" width="0.7109375" style="3" customWidth="1"/>
    <col min="2800" max="2800" width="13.42578125" style="3" customWidth="1"/>
    <col min="2801" max="2801" width="13.28515625" style="3" customWidth="1"/>
    <col min="2802" max="2802" width="0.85546875" style="3" customWidth="1"/>
    <col min="2803" max="2823" width="13.140625" style="3" customWidth="1"/>
    <col min="2824" max="2824" width="14" style="3" customWidth="1"/>
    <col min="2825" max="2826" width="13.140625" style="3" customWidth="1"/>
    <col min="2827" max="2839" width="11.140625" style="3" customWidth="1"/>
    <col min="2840" max="2840" width="11.42578125" style="3" customWidth="1"/>
    <col min="2841" max="2849" width="11.140625" style="3" customWidth="1"/>
    <col min="2850" max="2850" width="11" style="3" customWidth="1"/>
    <col min="2851" max="2851" width="0.7109375" style="3" customWidth="1"/>
    <col min="2852" max="2874" width="11.42578125" style="3" customWidth="1"/>
    <col min="2875" max="2875" width="13.85546875" style="3" customWidth="1"/>
    <col min="2876" max="2876" width="19.7109375" style="3" customWidth="1"/>
    <col min="2877" max="2877" width="18.140625" style="3" customWidth="1"/>
    <col min="2878" max="2878" width="20.7109375" style="3" customWidth="1"/>
    <col min="2879" max="3039" width="9.140625" style="3"/>
    <col min="3040" max="3040" width="8" style="3" customWidth="1"/>
    <col min="3041" max="3041" width="26.42578125" style="3" customWidth="1"/>
    <col min="3042" max="3042" width="14.42578125" style="3" customWidth="1"/>
    <col min="3043" max="3043" width="18.7109375" style="3" customWidth="1"/>
    <col min="3044" max="3044" width="11.140625" style="3" customWidth="1"/>
    <col min="3045" max="3045" width="11.85546875" style="3" customWidth="1"/>
    <col min="3046" max="3046" width="15.42578125" style="3" customWidth="1"/>
    <col min="3047" max="3047" width="14.5703125" style="3" customWidth="1"/>
    <col min="3048" max="3048" width="14.28515625" style="3" customWidth="1"/>
    <col min="3049" max="3049" width="0.28515625" style="3" customWidth="1"/>
    <col min="3050" max="3050" width="11.7109375" style="3" customWidth="1"/>
    <col min="3051" max="3051" width="11.42578125" style="3" customWidth="1"/>
    <col min="3052" max="3052" width="0.42578125" style="3" customWidth="1"/>
    <col min="3053" max="3053" width="13.140625" style="3" customWidth="1"/>
    <col min="3054" max="3054" width="13" style="3" customWidth="1"/>
    <col min="3055" max="3055" width="0.7109375" style="3" customWidth="1"/>
    <col min="3056" max="3056" width="13.42578125" style="3" customWidth="1"/>
    <col min="3057" max="3057" width="13.28515625" style="3" customWidth="1"/>
    <col min="3058" max="3058" width="0.85546875" style="3" customWidth="1"/>
    <col min="3059" max="3079" width="13.140625" style="3" customWidth="1"/>
    <col min="3080" max="3080" width="14" style="3" customWidth="1"/>
    <col min="3081" max="3082" width="13.140625" style="3" customWidth="1"/>
    <col min="3083" max="3095" width="11.140625" style="3" customWidth="1"/>
    <col min="3096" max="3096" width="11.42578125" style="3" customWidth="1"/>
    <col min="3097" max="3105" width="11.140625" style="3" customWidth="1"/>
    <col min="3106" max="3106" width="11" style="3" customWidth="1"/>
    <col min="3107" max="3107" width="0.7109375" style="3" customWidth="1"/>
    <col min="3108" max="3130" width="11.42578125" style="3" customWidth="1"/>
    <col min="3131" max="3131" width="13.85546875" style="3" customWidth="1"/>
    <col min="3132" max="3132" width="19.7109375" style="3" customWidth="1"/>
    <col min="3133" max="3133" width="18.140625" style="3" customWidth="1"/>
    <col min="3134" max="3134" width="20.7109375" style="3" customWidth="1"/>
    <col min="3135" max="3295" width="9.140625" style="3"/>
    <col min="3296" max="3296" width="8" style="3" customWidth="1"/>
    <col min="3297" max="3297" width="26.42578125" style="3" customWidth="1"/>
    <col min="3298" max="3298" width="14.42578125" style="3" customWidth="1"/>
    <col min="3299" max="3299" width="18.7109375" style="3" customWidth="1"/>
    <col min="3300" max="3300" width="11.140625" style="3" customWidth="1"/>
    <col min="3301" max="3301" width="11.85546875" style="3" customWidth="1"/>
    <col min="3302" max="3302" width="15.42578125" style="3" customWidth="1"/>
    <col min="3303" max="3303" width="14.5703125" style="3" customWidth="1"/>
    <col min="3304" max="3304" width="14.28515625" style="3" customWidth="1"/>
    <col min="3305" max="3305" width="0.28515625" style="3" customWidth="1"/>
    <col min="3306" max="3306" width="11.7109375" style="3" customWidth="1"/>
    <col min="3307" max="3307" width="11.42578125" style="3" customWidth="1"/>
    <col min="3308" max="3308" width="0.42578125" style="3" customWidth="1"/>
    <col min="3309" max="3309" width="13.140625" style="3" customWidth="1"/>
    <col min="3310" max="3310" width="13" style="3" customWidth="1"/>
    <col min="3311" max="3311" width="0.7109375" style="3" customWidth="1"/>
    <col min="3312" max="3312" width="13.42578125" style="3" customWidth="1"/>
    <col min="3313" max="3313" width="13.28515625" style="3" customWidth="1"/>
    <col min="3314" max="3314" width="0.85546875" style="3" customWidth="1"/>
    <col min="3315" max="3335" width="13.140625" style="3" customWidth="1"/>
    <col min="3336" max="3336" width="14" style="3" customWidth="1"/>
    <col min="3337" max="3338" width="13.140625" style="3" customWidth="1"/>
    <col min="3339" max="3351" width="11.140625" style="3" customWidth="1"/>
    <col min="3352" max="3352" width="11.42578125" style="3" customWidth="1"/>
    <col min="3353" max="3361" width="11.140625" style="3" customWidth="1"/>
    <col min="3362" max="3362" width="11" style="3" customWidth="1"/>
    <col min="3363" max="3363" width="0.7109375" style="3" customWidth="1"/>
    <col min="3364" max="3386" width="11.42578125" style="3" customWidth="1"/>
    <col min="3387" max="3387" width="13.85546875" style="3" customWidth="1"/>
    <col min="3388" max="3388" width="19.7109375" style="3" customWidth="1"/>
    <col min="3389" max="3389" width="18.140625" style="3" customWidth="1"/>
    <col min="3390" max="3390" width="20.7109375" style="3" customWidth="1"/>
    <col min="3391" max="3551" width="9.140625" style="3"/>
    <col min="3552" max="3552" width="8" style="3" customWidth="1"/>
    <col min="3553" max="3553" width="26.42578125" style="3" customWidth="1"/>
    <col min="3554" max="3554" width="14.42578125" style="3" customWidth="1"/>
    <col min="3555" max="3555" width="18.7109375" style="3" customWidth="1"/>
    <col min="3556" max="3556" width="11.140625" style="3" customWidth="1"/>
    <col min="3557" max="3557" width="11.85546875" style="3" customWidth="1"/>
    <col min="3558" max="3558" width="15.42578125" style="3" customWidth="1"/>
    <col min="3559" max="3559" width="14.5703125" style="3" customWidth="1"/>
    <col min="3560" max="3560" width="14.28515625" style="3" customWidth="1"/>
    <col min="3561" max="3561" width="0.28515625" style="3" customWidth="1"/>
    <col min="3562" max="3562" width="11.7109375" style="3" customWidth="1"/>
    <col min="3563" max="3563" width="11.42578125" style="3" customWidth="1"/>
    <col min="3564" max="3564" width="0.42578125" style="3" customWidth="1"/>
    <col min="3565" max="3565" width="13.140625" style="3" customWidth="1"/>
    <col min="3566" max="3566" width="13" style="3" customWidth="1"/>
    <col min="3567" max="3567" width="0.7109375" style="3" customWidth="1"/>
    <col min="3568" max="3568" width="13.42578125" style="3" customWidth="1"/>
    <col min="3569" max="3569" width="13.28515625" style="3" customWidth="1"/>
    <col min="3570" max="3570" width="0.85546875" style="3" customWidth="1"/>
    <col min="3571" max="3591" width="13.140625" style="3" customWidth="1"/>
    <col min="3592" max="3592" width="14" style="3" customWidth="1"/>
    <col min="3593" max="3594" width="13.140625" style="3" customWidth="1"/>
    <col min="3595" max="3607" width="11.140625" style="3" customWidth="1"/>
    <col min="3608" max="3608" width="11.42578125" style="3" customWidth="1"/>
    <col min="3609" max="3617" width="11.140625" style="3" customWidth="1"/>
    <col min="3618" max="3618" width="11" style="3" customWidth="1"/>
    <col min="3619" max="3619" width="0.7109375" style="3" customWidth="1"/>
    <col min="3620" max="3642" width="11.42578125" style="3" customWidth="1"/>
    <col min="3643" max="3643" width="13.85546875" style="3" customWidth="1"/>
    <col min="3644" max="3644" width="19.7109375" style="3" customWidth="1"/>
    <col min="3645" max="3645" width="18.140625" style="3" customWidth="1"/>
    <col min="3646" max="3646" width="20.7109375" style="3" customWidth="1"/>
    <col min="3647" max="3807" width="9.140625" style="3"/>
    <col min="3808" max="3808" width="8" style="3" customWidth="1"/>
    <col min="3809" max="3809" width="26.42578125" style="3" customWidth="1"/>
    <col min="3810" max="3810" width="14.42578125" style="3" customWidth="1"/>
    <col min="3811" max="3811" width="18.7109375" style="3" customWidth="1"/>
    <col min="3812" max="3812" width="11.140625" style="3" customWidth="1"/>
    <col min="3813" max="3813" width="11.85546875" style="3" customWidth="1"/>
    <col min="3814" max="3814" width="15.42578125" style="3" customWidth="1"/>
    <col min="3815" max="3815" width="14.5703125" style="3" customWidth="1"/>
    <col min="3816" max="3816" width="14.28515625" style="3" customWidth="1"/>
    <col min="3817" max="3817" width="0.28515625" style="3" customWidth="1"/>
    <col min="3818" max="3818" width="11.7109375" style="3" customWidth="1"/>
    <col min="3819" max="3819" width="11.42578125" style="3" customWidth="1"/>
    <col min="3820" max="3820" width="0.42578125" style="3" customWidth="1"/>
    <col min="3821" max="3821" width="13.140625" style="3" customWidth="1"/>
    <col min="3822" max="3822" width="13" style="3" customWidth="1"/>
    <col min="3823" max="3823" width="0.7109375" style="3" customWidth="1"/>
    <col min="3824" max="3824" width="13.42578125" style="3" customWidth="1"/>
    <col min="3825" max="3825" width="13.28515625" style="3" customWidth="1"/>
    <col min="3826" max="3826" width="0.85546875" style="3" customWidth="1"/>
    <col min="3827" max="3847" width="13.140625" style="3" customWidth="1"/>
    <col min="3848" max="3848" width="14" style="3" customWidth="1"/>
    <col min="3849" max="3850" width="13.140625" style="3" customWidth="1"/>
    <col min="3851" max="3863" width="11.140625" style="3" customWidth="1"/>
    <col min="3864" max="3864" width="11.42578125" style="3" customWidth="1"/>
    <col min="3865" max="3873" width="11.140625" style="3" customWidth="1"/>
    <col min="3874" max="3874" width="11" style="3" customWidth="1"/>
    <col min="3875" max="3875" width="0.7109375" style="3" customWidth="1"/>
    <col min="3876" max="3898" width="11.42578125" style="3" customWidth="1"/>
    <col min="3899" max="3899" width="13.85546875" style="3" customWidth="1"/>
    <col min="3900" max="3900" width="19.7109375" style="3" customWidth="1"/>
    <col min="3901" max="3901" width="18.140625" style="3" customWidth="1"/>
    <col min="3902" max="3902" width="20.7109375" style="3" customWidth="1"/>
    <col min="3903" max="4063" width="9.140625" style="3"/>
    <col min="4064" max="4064" width="8" style="3" customWidth="1"/>
    <col min="4065" max="4065" width="26.42578125" style="3" customWidth="1"/>
    <col min="4066" max="4066" width="14.42578125" style="3" customWidth="1"/>
    <col min="4067" max="4067" width="18.7109375" style="3" customWidth="1"/>
    <col min="4068" max="4068" width="11.140625" style="3" customWidth="1"/>
    <col min="4069" max="4069" width="11.85546875" style="3" customWidth="1"/>
    <col min="4070" max="4070" width="15.42578125" style="3" customWidth="1"/>
    <col min="4071" max="4071" width="14.5703125" style="3" customWidth="1"/>
    <col min="4072" max="4072" width="14.28515625" style="3" customWidth="1"/>
    <col min="4073" max="4073" width="0.28515625" style="3" customWidth="1"/>
    <col min="4074" max="4074" width="11.7109375" style="3" customWidth="1"/>
    <col min="4075" max="4075" width="11.42578125" style="3" customWidth="1"/>
    <col min="4076" max="4076" width="0.42578125" style="3" customWidth="1"/>
    <col min="4077" max="4077" width="13.140625" style="3" customWidth="1"/>
    <col min="4078" max="4078" width="13" style="3" customWidth="1"/>
    <col min="4079" max="4079" width="0.7109375" style="3" customWidth="1"/>
    <col min="4080" max="4080" width="13.42578125" style="3" customWidth="1"/>
    <col min="4081" max="4081" width="13.28515625" style="3" customWidth="1"/>
    <col min="4082" max="4082" width="0.85546875" style="3" customWidth="1"/>
    <col min="4083" max="4103" width="13.140625" style="3" customWidth="1"/>
    <col min="4104" max="4104" width="14" style="3" customWidth="1"/>
    <col min="4105" max="4106" width="13.140625" style="3" customWidth="1"/>
    <col min="4107" max="4119" width="11.140625" style="3" customWidth="1"/>
    <col min="4120" max="4120" width="11.42578125" style="3" customWidth="1"/>
    <col min="4121" max="4129" width="11.140625" style="3" customWidth="1"/>
    <col min="4130" max="4130" width="11" style="3" customWidth="1"/>
    <col min="4131" max="4131" width="0.7109375" style="3" customWidth="1"/>
    <col min="4132" max="4154" width="11.42578125" style="3" customWidth="1"/>
    <col min="4155" max="4155" width="13.85546875" style="3" customWidth="1"/>
    <col min="4156" max="4156" width="19.7109375" style="3" customWidth="1"/>
    <col min="4157" max="4157" width="18.140625" style="3" customWidth="1"/>
    <col min="4158" max="4158" width="20.7109375" style="3" customWidth="1"/>
    <col min="4159" max="4319" width="9.140625" style="3"/>
    <col min="4320" max="4320" width="8" style="3" customWidth="1"/>
    <col min="4321" max="4321" width="26.42578125" style="3" customWidth="1"/>
    <col min="4322" max="4322" width="14.42578125" style="3" customWidth="1"/>
    <col min="4323" max="4323" width="18.7109375" style="3" customWidth="1"/>
    <col min="4324" max="4324" width="11.140625" style="3" customWidth="1"/>
    <col min="4325" max="4325" width="11.85546875" style="3" customWidth="1"/>
    <col min="4326" max="4326" width="15.42578125" style="3" customWidth="1"/>
    <col min="4327" max="4327" width="14.5703125" style="3" customWidth="1"/>
    <col min="4328" max="4328" width="14.28515625" style="3" customWidth="1"/>
    <col min="4329" max="4329" width="0.28515625" style="3" customWidth="1"/>
    <col min="4330" max="4330" width="11.7109375" style="3" customWidth="1"/>
    <col min="4331" max="4331" width="11.42578125" style="3" customWidth="1"/>
    <col min="4332" max="4332" width="0.42578125" style="3" customWidth="1"/>
    <col min="4333" max="4333" width="13.140625" style="3" customWidth="1"/>
    <col min="4334" max="4334" width="13" style="3" customWidth="1"/>
    <col min="4335" max="4335" width="0.7109375" style="3" customWidth="1"/>
    <col min="4336" max="4336" width="13.42578125" style="3" customWidth="1"/>
    <col min="4337" max="4337" width="13.28515625" style="3" customWidth="1"/>
    <col min="4338" max="4338" width="0.85546875" style="3" customWidth="1"/>
    <col min="4339" max="4359" width="13.140625" style="3" customWidth="1"/>
    <col min="4360" max="4360" width="14" style="3" customWidth="1"/>
    <col min="4361" max="4362" width="13.140625" style="3" customWidth="1"/>
    <col min="4363" max="4375" width="11.140625" style="3" customWidth="1"/>
    <col min="4376" max="4376" width="11.42578125" style="3" customWidth="1"/>
    <col min="4377" max="4385" width="11.140625" style="3" customWidth="1"/>
    <col min="4386" max="4386" width="11" style="3" customWidth="1"/>
    <col min="4387" max="4387" width="0.7109375" style="3" customWidth="1"/>
    <col min="4388" max="4410" width="11.42578125" style="3" customWidth="1"/>
    <col min="4411" max="4411" width="13.85546875" style="3" customWidth="1"/>
    <col min="4412" max="4412" width="19.7109375" style="3" customWidth="1"/>
    <col min="4413" max="4413" width="18.140625" style="3" customWidth="1"/>
    <col min="4414" max="4414" width="20.7109375" style="3" customWidth="1"/>
    <col min="4415" max="4575" width="9.140625" style="3"/>
    <col min="4576" max="4576" width="8" style="3" customWidth="1"/>
    <col min="4577" max="4577" width="26.42578125" style="3" customWidth="1"/>
    <col min="4578" max="4578" width="14.42578125" style="3" customWidth="1"/>
    <col min="4579" max="4579" width="18.7109375" style="3" customWidth="1"/>
    <col min="4580" max="4580" width="11.140625" style="3" customWidth="1"/>
    <col min="4581" max="4581" width="11.85546875" style="3" customWidth="1"/>
    <col min="4582" max="4582" width="15.42578125" style="3" customWidth="1"/>
    <col min="4583" max="4583" width="14.5703125" style="3" customWidth="1"/>
    <col min="4584" max="4584" width="14.28515625" style="3" customWidth="1"/>
    <col min="4585" max="4585" width="0.28515625" style="3" customWidth="1"/>
    <col min="4586" max="4586" width="11.7109375" style="3" customWidth="1"/>
    <col min="4587" max="4587" width="11.42578125" style="3" customWidth="1"/>
    <col min="4588" max="4588" width="0.42578125" style="3" customWidth="1"/>
    <col min="4589" max="4589" width="13.140625" style="3" customWidth="1"/>
    <col min="4590" max="4590" width="13" style="3" customWidth="1"/>
    <col min="4591" max="4591" width="0.7109375" style="3" customWidth="1"/>
    <col min="4592" max="4592" width="13.42578125" style="3" customWidth="1"/>
    <col min="4593" max="4593" width="13.28515625" style="3" customWidth="1"/>
    <col min="4594" max="4594" width="0.85546875" style="3" customWidth="1"/>
    <col min="4595" max="4615" width="13.140625" style="3" customWidth="1"/>
    <col min="4616" max="4616" width="14" style="3" customWidth="1"/>
    <col min="4617" max="4618" width="13.140625" style="3" customWidth="1"/>
    <col min="4619" max="4631" width="11.140625" style="3" customWidth="1"/>
    <col min="4632" max="4632" width="11.42578125" style="3" customWidth="1"/>
    <col min="4633" max="4641" width="11.140625" style="3" customWidth="1"/>
    <col min="4642" max="4642" width="11" style="3" customWidth="1"/>
    <col min="4643" max="4643" width="0.7109375" style="3" customWidth="1"/>
    <col min="4644" max="4666" width="11.42578125" style="3" customWidth="1"/>
    <col min="4667" max="4667" width="13.85546875" style="3" customWidth="1"/>
    <col min="4668" max="4668" width="19.7109375" style="3" customWidth="1"/>
    <col min="4669" max="4669" width="18.140625" style="3" customWidth="1"/>
    <col min="4670" max="4670" width="20.7109375" style="3" customWidth="1"/>
    <col min="4671" max="4831" width="9.140625" style="3"/>
    <col min="4832" max="4832" width="8" style="3" customWidth="1"/>
    <col min="4833" max="4833" width="26.42578125" style="3" customWidth="1"/>
    <col min="4834" max="4834" width="14.42578125" style="3" customWidth="1"/>
    <col min="4835" max="4835" width="18.7109375" style="3" customWidth="1"/>
    <col min="4836" max="4836" width="11.140625" style="3" customWidth="1"/>
    <col min="4837" max="4837" width="11.85546875" style="3" customWidth="1"/>
    <col min="4838" max="4838" width="15.42578125" style="3" customWidth="1"/>
    <col min="4839" max="4839" width="14.5703125" style="3" customWidth="1"/>
    <col min="4840" max="4840" width="14.28515625" style="3" customWidth="1"/>
    <col min="4841" max="4841" width="0.28515625" style="3" customWidth="1"/>
    <col min="4842" max="4842" width="11.7109375" style="3" customWidth="1"/>
    <col min="4843" max="4843" width="11.42578125" style="3" customWidth="1"/>
    <col min="4844" max="4844" width="0.42578125" style="3" customWidth="1"/>
    <col min="4845" max="4845" width="13.140625" style="3" customWidth="1"/>
    <col min="4846" max="4846" width="13" style="3" customWidth="1"/>
    <col min="4847" max="4847" width="0.7109375" style="3" customWidth="1"/>
    <col min="4848" max="4848" width="13.42578125" style="3" customWidth="1"/>
    <col min="4849" max="4849" width="13.28515625" style="3" customWidth="1"/>
    <col min="4850" max="4850" width="0.85546875" style="3" customWidth="1"/>
    <col min="4851" max="4871" width="13.140625" style="3" customWidth="1"/>
    <col min="4872" max="4872" width="14" style="3" customWidth="1"/>
    <col min="4873" max="4874" width="13.140625" style="3" customWidth="1"/>
    <col min="4875" max="4887" width="11.140625" style="3" customWidth="1"/>
    <col min="4888" max="4888" width="11.42578125" style="3" customWidth="1"/>
    <col min="4889" max="4897" width="11.140625" style="3" customWidth="1"/>
    <col min="4898" max="4898" width="11" style="3" customWidth="1"/>
    <col min="4899" max="4899" width="0.7109375" style="3" customWidth="1"/>
    <col min="4900" max="4922" width="11.42578125" style="3" customWidth="1"/>
    <col min="4923" max="4923" width="13.85546875" style="3" customWidth="1"/>
    <col min="4924" max="4924" width="19.7109375" style="3" customWidth="1"/>
    <col min="4925" max="4925" width="18.140625" style="3" customWidth="1"/>
    <col min="4926" max="4926" width="20.7109375" style="3" customWidth="1"/>
    <col min="4927" max="5087" width="9.140625" style="3"/>
    <col min="5088" max="5088" width="8" style="3" customWidth="1"/>
    <col min="5089" max="5089" width="26.42578125" style="3" customWidth="1"/>
    <col min="5090" max="5090" width="14.42578125" style="3" customWidth="1"/>
    <col min="5091" max="5091" width="18.7109375" style="3" customWidth="1"/>
    <col min="5092" max="5092" width="11.140625" style="3" customWidth="1"/>
    <col min="5093" max="5093" width="11.85546875" style="3" customWidth="1"/>
    <col min="5094" max="5094" width="15.42578125" style="3" customWidth="1"/>
    <col min="5095" max="5095" width="14.5703125" style="3" customWidth="1"/>
    <col min="5096" max="5096" width="14.28515625" style="3" customWidth="1"/>
    <col min="5097" max="5097" width="0.28515625" style="3" customWidth="1"/>
    <col min="5098" max="5098" width="11.7109375" style="3" customWidth="1"/>
    <col min="5099" max="5099" width="11.42578125" style="3" customWidth="1"/>
    <col min="5100" max="5100" width="0.42578125" style="3" customWidth="1"/>
    <col min="5101" max="5101" width="13.140625" style="3" customWidth="1"/>
    <col min="5102" max="5102" width="13" style="3" customWidth="1"/>
    <col min="5103" max="5103" width="0.7109375" style="3" customWidth="1"/>
    <col min="5104" max="5104" width="13.42578125" style="3" customWidth="1"/>
    <col min="5105" max="5105" width="13.28515625" style="3" customWidth="1"/>
    <col min="5106" max="5106" width="0.85546875" style="3" customWidth="1"/>
    <col min="5107" max="5127" width="13.140625" style="3" customWidth="1"/>
    <col min="5128" max="5128" width="14" style="3" customWidth="1"/>
    <col min="5129" max="5130" width="13.140625" style="3" customWidth="1"/>
    <col min="5131" max="5143" width="11.140625" style="3" customWidth="1"/>
    <col min="5144" max="5144" width="11.42578125" style="3" customWidth="1"/>
    <col min="5145" max="5153" width="11.140625" style="3" customWidth="1"/>
    <col min="5154" max="5154" width="11" style="3" customWidth="1"/>
    <col min="5155" max="5155" width="0.7109375" style="3" customWidth="1"/>
    <col min="5156" max="5178" width="11.42578125" style="3" customWidth="1"/>
    <col min="5179" max="5179" width="13.85546875" style="3" customWidth="1"/>
    <col min="5180" max="5180" width="19.7109375" style="3" customWidth="1"/>
    <col min="5181" max="5181" width="18.140625" style="3" customWidth="1"/>
    <col min="5182" max="5182" width="20.7109375" style="3" customWidth="1"/>
    <col min="5183" max="5343" width="9.140625" style="3"/>
    <col min="5344" max="5344" width="8" style="3" customWidth="1"/>
    <col min="5345" max="5345" width="26.42578125" style="3" customWidth="1"/>
    <col min="5346" max="5346" width="14.42578125" style="3" customWidth="1"/>
    <col min="5347" max="5347" width="18.7109375" style="3" customWidth="1"/>
    <col min="5348" max="5348" width="11.140625" style="3" customWidth="1"/>
    <col min="5349" max="5349" width="11.85546875" style="3" customWidth="1"/>
    <col min="5350" max="5350" width="15.42578125" style="3" customWidth="1"/>
    <col min="5351" max="5351" width="14.5703125" style="3" customWidth="1"/>
    <col min="5352" max="5352" width="14.28515625" style="3" customWidth="1"/>
    <col min="5353" max="5353" width="0.28515625" style="3" customWidth="1"/>
    <col min="5354" max="5354" width="11.7109375" style="3" customWidth="1"/>
    <col min="5355" max="5355" width="11.42578125" style="3" customWidth="1"/>
    <col min="5356" max="5356" width="0.42578125" style="3" customWidth="1"/>
    <col min="5357" max="5357" width="13.140625" style="3" customWidth="1"/>
    <col min="5358" max="5358" width="13" style="3" customWidth="1"/>
    <col min="5359" max="5359" width="0.7109375" style="3" customWidth="1"/>
    <col min="5360" max="5360" width="13.42578125" style="3" customWidth="1"/>
    <col min="5361" max="5361" width="13.28515625" style="3" customWidth="1"/>
    <col min="5362" max="5362" width="0.85546875" style="3" customWidth="1"/>
    <col min="5363" max="5383" width="13.140625" style="3" customWidth="1"/>
    <col min="5384" max="5384" width="14" style="3" customWidth="1"/>
    <col min="5385" max="5386" width="13.140625" style="3" customWidth="1"/>
    <col min="5387" max="5399" width="11.140625" style="3" customWidth="1"/>
    <col min="5400" max="5400" width="11.42578125" style="3" customWidth="1"/>
    <col min="5401" max="5409" width="11.140625" style="3" customWidth="1"/>
    <col min="5410" max="5410" width="11" style="3" customWidth="1"/>
    <col min="5411" max="5411" width="0.7109375" style="3" customWidth="1"/>
    <col min="5412" max="5434" width="11.42578125" style="3" customWidth="1"/>
    <col min="5435" max="5435" width="13.85546875" style="3" customWidth="1"/>
    <col min="5436" max="5436" width="19.7109375" style="3" customWidth="1"/>
    <col min="5437" max="5437" width="18.140625" style="3" customWidth="1"/>
    <col min="5438" max="5438" width="20.7109375" style="3" customWidth="1"/>
    <col min="5439" max="5599" width="9.140625" style="3"/>
    <col min="5600" max="5600" width="8" style="3" customWidth="1"/>
    <col min="5601" max="5601" width="26.42578125" style="3" customWidth="1"/>
    <col min="5602" max="5602" width="14.42578125" style="3" customWidth="1"/>
    <col min="5603" max="5603" width="18.7109375" style="3" customWidth="1"/>
    <col min="5604" max="5604" width="11.140625" style="3" customWidth="1"/>
    <col min="5605" max="5605" width="11.85546875" style="3" customWidth="1"/>
    <col min="5606" max="5606" width="15.42578125" style="3" customWidth="1"/>
    <col min="5607" max="5607" width="14.5703125" style="3" customWidth="1"/>
    <col min="5608" max="5608" width="14.28515625" style="3" customWidth="1"/>
    <col min="5609" max="5609" width="0.28515625" style="3" customWidth="1"/>
    <col min="5610" max="5610" width="11.7109375" style="3" customWidth="1"/>
    <col min="5611" max="5611" width="11.42578125" style="3" customWidth="1"/>
    <col min="5612" max="5612" width="0.42578125" style="3" customWidth="1"/>
    <col min="5613" max="5613" width="13.140625" style="3" customWidth="1"/>
    <col min="5614" max="5614" width="13" style="3" customWidth="1"/>
    <col min="5615" max="5615" width="0.7109375" style="3" customWidth="1"/>
    <col min="5616" max="5616" width="13.42578125" style="3" customWidth="1"/>
    <col min="5617" max="5617" width="13.28515625" style="3" customWidth="1"/>
    <col min="5618" max="5618" width="0.85546875" style="3" customWidth="1"/>
    <col min="5619" max="5639" width="13.140625" style="3" customWidth="1"/>
    <col min="5640" max="5640" width="14" style="3" customWidth="1"/>
    <col min="5641" max="5642" width="13.140625" style="3" customWidth="1"/>
    <col min="5643" max="5655" width="11.140625" style="3" customWidth="1"/>
    <col min="5656" max="5656" width="11.42578125" style="3" customWidth="1"/>
    <col min="5657" max="5665" width="11.140625" style="3" customWidth="1"/>
    <col min="5666" max="5666" width="11" style="3" customWidth="1"/>
    <col min="5667" max="5667" width="0.7109375" style="3" customWidth="1"/>
    <col min="5668" max="5690" width="11.42578125" style="3" customWidth="1"/>
    <col min="5691" max="5691" width="13.85546875" style="3" customWidth="1"/>
    <col min="5692" max="5692" width="19.7109375" style="3" customWidth="1"/>
    <col min="5693" max="5693" width="18.140625" style="3" customWidth="1"/>
    <col min="5694" max="5694" width="20.7109375" style="3" customWidth="1"/>
    <col min="5695" max="5855" width="9.140625" style="3"/>
    <col min="5856" max="5856" width="8" style="3" customWidth="1"/>
    <col min="5857" max="5857" width="26.42578125" style="3" customWidth="1"/>
    <col min="5858" max="5858" width="14.42578125" style="3" customWidth="1"/>
    <col min="5859" max="5859" width="18.7109375" style="3" customWidth="1"/>
    <col min="5860" max="5860" width="11.140625" style="3" customWidth="1"/>
    <col min="5861" max="5861" width="11.85546875" style="3" customWidth="1"/>
    <col min="5862" max="5862" width="15.42578125" style="3" customWidth="1"/>
    <col min="5863" max="5863" width="14.5703125" style="3" customWidth="1"/>
    <col min="5864" max="5864" width="14.28515625" style="3" customWidth="1"/>
    <col min="5865" max="5865" width="0.28515625" style="3" customWidth="1"/>
    <col min="5866" max="5866" width="11.7109375" style="3" customWidth="1"/>
    <col min="5867" max="5867" width="11.42578125" style="3" customWidth="1"/>
    <col min="5868" max="5868" width="0.42578125" style="3" customWidth="1"/>
    <col min="5869" max="5869" width="13.140625" style="3" customWidth="1"/>
    <col min="5870" max="5870" width="13" style="3" customWidth="1"/>
    <col min="5871" max="5871" width="0.7109375" style="3" customWidth="1"/>
    <col min="5872" max="5872" width="13.42578125" style="3" customWidth="1"/>
    <col min="5873" max="5873" width="13.28515625" style="3" customWidth="1"/>
    <col min="5874" max="5874" width="0.85546875" style="3" customWidth="1"/>
    <col min="5875" max="5895" width="13.140625" style="3" customWidth="1"/>
    <col min="5896" max="5896" width="14" style="3" customWidth="1"/>
    <col min="5897" max="5898" width="13.140625" style="3" customWidth="1"/>
    <col min="5899" max="5911" width="11.140625" style="3" customWidth="1"/>
    <col min="5912" max="5912" width="11.42578125" style="3" customWidth="1"/>
    <col min="5913" max="5921" width="11.140625" style="3" customWidth="1"/>
    <col min="5922" max="5922" width="11" style="3" customWidth="1"/>
    <col min="5923" max="5923" width="0.7109375" style="3" customWidth="1"/>
    <col min="5924" max="5946" width="11.42578125" style="3" customWidth="1"/>
    <col min="5947" max="5947" width="13.85546875" style="3" customWidth="1"/>
    <col min="5948" max="5948" width="19.7109375" style="3" customWidth="1"/>
    <col min="5949" max="5949" width="18.140625" style="3" customWidth="1"/>
    <col min="5950" max="5950" width="20.7109375" style="3" customWidth="1"/>
    <col min="5951" max="6111" width="9.140625" style="3"/>
    <col min="6112" max="6112" width="8" style="3" customWidth="1"/>
    <col min="6113" max="6113" width="26.42578125" style="3" customWidth="1"/>
    <col min="6114" max="6114" width="14.42578125" style="3" customWidth="1"/>
    <col min="6115" max="6115" width="18.7109375" style="3" customWidth="1"/>
    <col min="6116" max="6116" width="11.140625" style="3" customWidth="1"/>
    <col min="6117" max="6117" width="11.85546875" style="3" customWidth="1"/>
    <col min="6118" max="6118" width="15.42578125" style="3" customWidth="1"/>
    <col min="6119" max="6119" width="14.5703125" style="3" customWidth="1"/>
    <col min="6120" max="6120" width="14.28515625" style="3" customWidth="1"/>
    <col min="6121" max="6121" width="0.28515625" style="3" customWidth="1"/>
    <col min="6122" max="6122" width="11.7109375" style="3" customWidth="1"/>
    <col min="6123" max="6123" width="11.42578125" style="3" customWidth="1"/>
    <col min="6124" max="6124" width="0.42578125" style="3" customWidth="1"/>
    <col min="6125" max="6125" width="13.140625" style="3" customWidth="1"/>
    <col min="6126" max="6126" width="13" style="3" customWidth="1"/>
    <col min="6127" max="6127" width="0.7109375" style="3" customWidth="1"/>
    <col min="6128" max="6128" width="13.42578125" style="3" customWidth="1"/>
    <col min="6129" max="6129" width="13.28515625" style="3" customWidth="1"/>
    <col min="6130" max="6130" width="0.85546875" style="3" customWidth="1"/>
    <col min="6131" max="6151" width="13.140625" style="3" customWidth="1"/>
    <col min="6152" max="6152" width="14" style="3" customWidth="1"/>
    <col min="6153" max="6154" width="13.140625" style="3" customWidth="1"/>
    <col min="6155" max="6167" width="11.140625" style="3" customWidth="1"/>
    <col min="6168" max="6168" width="11.42578125" style="3" customWidth="1"/>
    <col min="6169" max="6177" width="11.140625" style="3" customWidth="1"/>
    <col min="6178" max="6178" width="11" style="3" customWidth="1"/>
    <col min="6179" max="6179" width="0.7109375" style="3" customWidth="1"/>
    <col min="6180" max="6202" width="11.42578125" style="3" customWidth="1"/>
    <col min="6203" max="6203" width="13.85546875" style="3" customWidth="1"/>
    <col min="6204" max="6204" width="19.7109375" style="3" customWidth="1"/>
    <col min="6205" max="6205" width="18.140625" style="3" customWidth="1"/>
    <col min="6206" max="6206" width="20.7109375" style="3" customWidth="1"/>
    <col min="6207" max="6367" width="9.140625" style="3"/>
    <col min="6368" max="6368" width="8" style="3" customWidth="1"/>
    <col min="6369" max="6369" width="26.42578125" style="3" customWidth="1"/>
    <col min="6370" max="6370" width="14.42578125" style="3" customWidth="1"/>
    <col min="6371" max="6371" width="18.7109375" style="3" customWidth="1"/>
    <col min="6372" max="6372" width="11.140625" style="3" customWidth="1"/>
    <col min="6373" max="6373" width="11.85546875" style="3" customWidth="1"/>
    <col min="6374" max="6374" width="15.42578125" style="3" customWidth="1"/>
    <col min="6375" max="6375" width="14.5703125" style="3" customWidth="1"/>
    <col min="6376" max="6376" width="14.28515625" style="3" customWidth="1"/>
    <col min="6377" max="6377" width="0.28515625" style="3" customWidth="1"/>
    <col min="6378" max="6378" width="11.7109375" style="3" customWidth="1"/>
    <col min="6379" max="6379" width="11.42578125" style="3" customWidth="1"/>
    <col min="6380" max="6380" width="0.42578125" style="3" customWidth="1"/>
    <col min="6381" max="6381" width="13.140625" style="3" customWidth="1"/>
    <col min="6382" max="6382" width="13" style="3" customWidth="1"/>
    <col min="6383" max="6383" width="0.7109375" style="3" customWidth="1"/>
    <col min="6384" max="6384" width="13.42578125" style="3" customWidth="1"/>
    <col min="6385" max="6385" width="13.28515625" style="3" customWidth="1"/>
    <col min="6386" max="6386" width="0.85546875" style="3" customWidth="1"/>
    <col min="6387" max="6407" width="13.140625" style="3" customWidth="1"/>
    <col min="6408" max="6408" width="14" style="3" customWidth="1"/>
    <col min="6409" max="6410" width="13.140625" style="3" customWidth="1"/>
    <col min="6411" max="6423" width="11.140625" style="3" customWidth="1"/>
    <col min="6424" max="6424" width="11.42578125" style="3" customWidth="1"/>
    <col min="6425" max="6433" width="11.140625" style="3" customWidth="1"/>
    <col min="6434" max="6434" width="11" style="3" customWidth="1"/>
    <col min="6435" max="6435" width="0.7109375" style="3" customWidth="1"/>
    <col min="6436" max="6458" width="11.42578125" style="3" customWidth="1"/>
    <col min="6459" max="6459" width="13.85546875" style="3" customWidth="1"/>
    <col min="6460" max="6460" width="19.7109375" style="3" customWidth="1"/>
    <col min="6461" max="6461" width="18.140625" style="3" customWidth="1"/>
    <col min="6462" max="6462" width="20.7109375" style="3" customWidth="1"/>
    <col min="6463" max="6623" width="9.140625" style="3"/>
    <col min="6624" max="6624" width="8" style="3" customWidth="1"/>
    <col min="6625" max="6625" width="26.42578125" style="3" customWidth="1"/>
    <col min="6626" max="6626" width="14.42578125" style="3" customWidth="1"/>
    <col min="6627" max="6627" width="18.7109375" style="3" customWidth="1"/>
    <col min="6628" max="6628" width="11.140625" style="3" customWidth="1"/>
    <col min="6629" max="6629" width="11.85546875" style="3" customWidth="1"/>
    <col min="6630" max="6630" width="15.42578125" style="3" customWidth="1"/>
    <col min="6631" max="6631" width="14.5703125" style="3" customWidth="1"/>
    <col min="6632" max="6632" width="14.28515625" style="3" customWidth="1"/>
    <col min="6633" max="6633" width="0.28515625" style="3" customWidth="1"/>
    <col min="6634" max="6634" width="11.7109375" style="3" customWidth="1"/>
    <col min="6635" max="6635" width="11.42578125" style="3" customWidth="1"/>
    <col min="6636" max="6636" width="0.42578125" style="3" customWidth="1"/>
    <col min="6637" max="6637" width="13.140625" style="3" customWidth="1"/>
    <col min="6638" max="6638" width="13" style="3" customWidth="1"/>
    <col min="6639" max="6639" width="0.7109375" style="3" customWidth="1"/>
    <col min="6640" max="6640" width="13.42578125" style="3" customWidth="1"/>
    <col min="6641" max="6641" width="13.28515625" style="3" customWidth="1"/>
    <col min="6642" max="6642" width="0.85546875" style="3" customWidth="1"/>
    <col min="6643" max="6663" width="13.140625" style="3" customWidth="1"/>
    <col min="6664" max="6664" width="14" style="3" customWidth="1"/>
    <col min="6665" max="6666" width="13.140625" style="3" customWidth="1"/>
    <col min="6667" max="6679" width="11.140625" style="3" customWidth="1"/>
    <col min="6680" max="6680" width="11.42578125" style="3" customWidth="1"/>
    <col min="6681" max="6689" width="11.140625" style="3" customWidth="1"/>
    <col min="6690" max="6690" width="11" style="3" customWidth="1"/>
    <col min="6691" max="6691" width="0.7109375" style="3" customWidth="1"/>
    <col min="6692" max="6714" width="11.42578125" style="3" customWidth="1"/>
    <col min="6715" max="6715" width="13.85546875" style="3" customWidth="1"/>
    <col min="6716" max="6716" width="19.7109375" style="3" customWidth="1"/>
    <col min="6717" max="6717" width="18.140625" style="3" customWidth="1"/>
    <col min="6718" max="6718" width="20.7109375" style="3" customWidth="1"/>
    <col min="6719" max="6879" width="9.140625" style="3"/>
    <col min="6880" max="6880" width="8" style="3" customWidth="1"/>
    <col min="6881" max="6881" width="26.42578125" style="3" customWidth="1"/>
    <col min="6882" max="6882" width="14.42578125" style="3" customWidth="1"/>
    <col min="6883" max="6883" width="18.7109375" style="3" customWidth="1"/>
    <col min="6884" max="6884" width="11.140625" style="3" customWidth="1"/>
    <col min="6885" max="6885" width="11.85546875" style="3" customWidth="1"/>
    <col min="6886" max="6886" width="15.42578125" style="3" customWidth="1"/>
    <col min="6887" max="6887" width="14.5703125" style="3" customWidth="1"/>
    <col min="6888" max="6888" width="14.28515625" style="3" customWidth="1"/>
    <col min="6889" max="6889" width="0.28515625" style="3" customWidth="1"/>
    <col min="6890" max="6890" width="11.7109375" style="3" customWidth="1"/>
    <col min="6891" max="6891" width="11.42578125" style="3" customWidth="1"/>
    <col min="6892" max="6892" width="0.42578125" style="3" customWidth="1"/>
    <col min="6893" max="6893" width="13.140625" style="3" customWidth="1"/>
    <col min="6894" max="6894" width="13" style="3" customWidth="1"/>
    <col min="6895" max="6895" width="0.7109375" style="3" customWidth="1"/>
    <col min="6896" max="6896" width="13.42578125" style="3" customWidth="1"/>
    <col min="6897" max="6897" width="13.28515625" style="3" customWidth="1"/>
    <col min="6898" max="6898" width="0.85546875" style="3" customWidth="1"/>
    <col min="6899" max="6919" width="13.140625" style="3" customWidth="1"/>
    <col min="6920" max="6920" width="14" style="3" customWidth="1"/>
    <col min="6921" max="6922" width="13.140625" style="3" customWidth="1"/>
    <col min="6923" max="6935" width="11.140625" style="3" customWidth="1"/>
    <col min="6936" max="6936" width="11.42578125" style="3" customWidth="1"/>
    <col min="6937" max="6945" width="11.140625" style="3" customWidth="1"/>
    <col min="6946" max="6946" width="11" style="3" customWidth="1"/>
    <col min="6947" max="6947" width="0.7109375" style="3" customWidth="1"/>
    <col min="6948" max="6970" width="11.42578125" style="3" customWidth="1"/>
    <col min="6971" max="6971" width="13.85546875" style="3" customWidth="1"/>
    <col min="6972" max="6972" width="19.7109375" style="3" customWidth="1"/>
    <col min="6973" max="6973" width="18.140625" style="3" customWidth="1"/>
    <col min="6974" max="6974" width="20.7109375" style="3" customWidth="1"/>
    <col min="6975" max="7135" width="9.140625" style="3"/>
    <col min="7136" max="7136" width="8" style="3" customWidth="1"/>
    <col min="7137" max="7137" width="26.42578125" style="3" customWidth="1"/>
    <col min="7138" max="7138" width="14.42578125" style="3" customWidth="1"/>
    <col min="7139" max="7139" width="18.7109375" style="3" customWidth="1"/>
    <col min="7140" max="7140" width="11.140625" style="3" customWidth="1"/>
    <col min="7141" max="7141" width="11.85546875" style="3" customWidth="1"/>
    <col min="7142" max="7142" width="15.42578125" style="3" customWidth="1"/>
    <col min="7143" max="7143" width="14.5703125" style="3" customWidth="1"/>
    <col min="7144" max="7144" width="14.28515625" style="3" customWidth="1"/>
    <col min="7145" max="7145" width="0.28515625" style="3" customWidth="1"/>
    <col min="7146" max="7146" width="11.7109375" style="3" customWidth="1"/>
    <col min="7147" max="7147" width="11.42578125" style="3" customWidth="1"/>
    <col min="7148" max="7148" width="0.42578125" style="3" customWidth="1"/>
    <col min="7149" max="7149" width="13.140625" style="3" customWidth="1"/>
    <col min="7150" max="7150" width="13" style="3" customWidth="1"/>
    <col min="7151" max="7151" width="0.7109375" style="3" customWidth="1"/>
    <col min="7152" max="7152" width="13.42578125" style="3" customWidth="1"/>
    <col min="7153" max="7153" width="13.28515625" style="3" customWidth="1"/>
    <col min="7154" max="7154" width="0.85546875" style="3" customWidth="1"/>
    <col min="7155" max="7175" width="13.140625" style="3" customWidth="1"/>
    <col min="7176" max="7176" width="14" style="3" customWidth="1"/>
    <col min="7177" max="7178" width="13.140625" style="3" customWidth="1"/>
    <col min="7179" max="7191" width="11.140625" style="3" customWidth="1"/>
    <col min="7192" max="7192" width="11.42578125" style="3" customWidth="1"/>
    <col min="7193" max="7201" width="11.140625" style="3" customWidth="1"/>
    <col min="7202" max="7202" width="11" style="3" customWidth="1"/>
    <col min="7203" max="7203" width="0.7109375" style="3" customWidth="1"/>
    <col min="7204" max="7226" width="11.42578125" style="3" customWidth="1"/>
    <col min="7227" max="7227" width="13.85546875" style="3" customWidth="1"/>
    <col min="7228" max="7228" width="19.7109375" style="3" customWidth="1"/>
    <col min="7229" max="7229" width="18.140625" style="3" customWidth="1"/>
    <col min="7230" max="7230" width="20.7109375" style="3" customWidth="1"/>
    <col min="7231" max="7391" width="9.140625" style="3"/>
    <col min="7392" max="7392" width="8" style="3" customWidth="1"/>
    <col min="7393" max="7393" width="26.42578125" style="3" customWidth="1"/>
    <col min="7394" max="7394" width="14.42578125" style="3" customWidth="1"/>
    <col min="7395" max="7395" width="18.7109375" style="3" customWidth="1"/>
    <col min="7396" max="7396" width="11.140625" style="3" customWidth="1"/>
    <col min="7397" max="7397" width="11.85546875" style="3" customWidth="1"/>
    <col min="7398" max="7398" width="15.42578125" style="3" customWidth="1"/>
    <col min="7399" max="7399" width="14.5703125" style="3" customWidth="1"/>
    <col min="7400" max="7400" width="14.28515625" style="3" customWidth="1"/>
    <col min="7401" max="7401" width="0.28515625" style="3" customWidth="1"/>
    <col min="7402" max="7402" width="11.7109375" style="3" customWidth="1"/>
    <col min="7403" max="7403" width="11.42578125" style="3" customWidth="1"/>
    <col min="7404" max="7404" width="0.42578125" style="3" customWidth="1"/>
    <col min="7405" max="7405" width="13.140625" style="3" customWidth="1"/>
    <col min="7406" max="7406" width="13" style="3" customWidth="1"/>
    <col min="7407" max="7407" width="0.7109375" style="3" customWidth="1"/>
    <col min="7408" max="7408" width="13.42578125" style="3" customWidth="1"/>
    <col min="7409" max="7409" width="13.28515625" style="3" customWidth="1"/>
    <col min="7410" max="7410" width="0.85546875" style="3" customWidth="1"/>
    <col min="7411" max="7431" width="13.140625" style="3" customWidth="1"/>
    <col min="7432" max="7432" width="14" style="3" customWidth="1"/>
    <col min="7433" max="7434" width="13.140625" style="3" customWidth="1"/>
    <col min="7435" max="7447" width="11.140625" style="3" customWidth="1"/>
    <col min="7448" max="7448" width="11.42578125" style="3" customWidth="1"/>
    <col min="7449" max="7457" width="11.140625" style="3" customWidth="1"/>
    <col min="7458" max="7458" width="11" style="3" customWidth="1"/>
    <col min="7459" max="7459" width="0.7109375" style="3" customWidth="1"/>
    <col min="7460" max="7482" width="11.42578125" style="3" customWidth="1"/>
    <col min="7483" max="7483" width="13.85546875" style="3" customWidth="1"/>
    <col min="7484" max="7484" width="19.7109375" style="3" customWidth="1"/>
    <col min="7485" max="7485" width="18.140625" style="3" customWidth="1"/>
    <col min="7486" max="7486" width="20.7109375" style="3" customWidth="1"/>
    <col min="7487" max="7647" width="9.140625" style="3"/>
    <col min="7648" max="7648" width="8" style="3" customWidth="1"/>
    <col min="7649" max="7649" width="26.42578125" style="3" customWidth="1"/>
    <col min="7650" max="7650" width="14.42578125" style="3" customWidth="1"/>
    <col min="7651" max="7651" width="18.7109375" style="3" customWidth="1"/>
    <col min="7652" max="7652" width="11.140625" style="3" customWidth="1"/>
    <col min="7653" max="7653" width="11.85546875" style="3" customWidth="1"/>
    <col min="7654" max="7654" width="15.42578125" style="3" customWidth="1"/>
    <col min="7655" max="7655" width="14.5703125" style="3" customWidth="1"/>
    <col min="7656" max="7656" width="14.28515625" style="3" customWidth="1"/>
    <col min="7657" max="7657" width="0.28515625" style="3" customWidth="1"/>
    <col min="7658" max="7658" width="11.7109375" style="3" customWidth="1"/>
    <col min="7659" max="7659" width="11.42578125" style="3" customWidth="1"/>
    <col min="7660" max="7660" width="0.42578125" style="3" customWidth="1"/>
    <col min="7661" max="7661" width="13.140625" style="3" customWidth="1"/>
    <col min="7662" max="7662" width="13" style="3" customWidth="1"/>
    <col min="7663" max="7663" width="0.7109375" style="3" customWidth="1"/>
    <col min="7664" max="7664" width="13.42578125" style="3" customWidth="1"/>
    <col min="7665" max="7665" width="13.28515625" style="3" customWidth="1"/>
    <col min="7666" max="7666" width="0.85546875" style="3" customWidth="1"/>
    <col min="7667" max="7687" width="13.140625" style="3" customWidth="1"/>
    <col min="7688" max="7688" width="14" style="3" customWidth="1"/>
    <col min="7689" max="7690" width="13.140625" style="3" customWidth="1"/>
    <col min="7691" max="7703" width="11.140625" style="3" customWidth="1"/>
    <col min="7704" max="7704" width="11.42578125" style="3" customWidth="1"/>
    <col min="7705" max="7713" width="11.140625" style="3" customWidth="1"/>
    <col min="7714" max="7714" width="11" style="3" customWidth="1"/>
    <col min="7715" max="7715" width="0.7109375" style="3" customWidth="1"/>
    <col min="7716" max="7738" width="11.42578125" style="3" customWidth="1"/>
    <col min="7739" max="7739" width="13.85546875" style="3" customWidth="1"/>
    <col min="7740" max="7740" width="19.7109375" style="3" customWidth="1"/>
    <col min="7741" max="7741" width="18.140625" style="3" customWidth="1"/>
    <col min="7742" max="7742" width="20.7109375" style="3" customWidth="1"/>
    <col min="7743" max="7903" width="9.140625" style="3"/>
    <col min="7904" max="7904" width="8" style="3" customWidth="1"/>
    <col min="7905" max="7905" width="26.42578125" style="3" customWidth="1"/>
    <col min="7906" max="7906" width="14.42578125" style="3" customWidth="1"/>
    <col min="7907" max="7907" width="18.7109375" style="3" customWidth="1"/>
    <col min="7908" max="7908" width="11.140625" style="3" customWidth="1"/>
    <col min="7909" max="7909" width="11.85546875" style="3" customWidth="1"/>
    <col min="7910" max="7910" width="15.42578125" style="3" customWidth="1"/>
    <col min="7911" max="7911" width="14.5703125" style="3" customWidth="1"/>
    <col min="7912" max="7912" width="14.28515625" style="3" customWidth="1"/>
    <col min="7913" max="7913" width="0.28515625" style="3" customWidth="1"/>
    <col min="7914" max="7914" width="11.7109375" style="3" customWidth="1"/>
    <col min="7915" max="7915" width="11.42578125" style="3" customWidth="1"/>
    <col min="7916" max="7916" width="0.42578125" style="3" customWidth="1"/>
    <col min="7917" max="7917" width="13.140625" style="3" customWidth="1"/>
    <col min="7918" max="7918" width="13" style="3" customWidth="1"/>
    <col min="7919" max="7919" width="0.7109375" style="3" customWidth="1"/>
    <col min="7920" max="7920" width="13.42578125" style="3" customWidth="1"/>
    <col min="7921" max="7921" width="13.28515625" style="3" customWidth="1"/>
    <col min="7922" max="7922" width="0.85546875" style="3" customWidth="1"/>
    <col min="7923" max="7943" width="13.140625" style="3" customWidth="1"/>
    <col min="7944" max="7944" width="14" style="3" customWidth="1"/>
    <col min="7945" max="7946" width="13.140625" style="3" customWidth="1"/>
    <col min="7947" max="7959" width="11.140625" style="3" customWidth="1"/>
    <col min="7960" max="7960" width="11.42578125" style="3" customWidth="1"/>
    <col min="7961" max="7969" width="11.140625" style="3" customWidth="1"/>
    <col min="7970" max="7970" width="11" style="3" customWidth="1"/>
    <col min="7971" max="7971" width="0.7109375" style="3" customWidth="1"/>
    <col min="7972" max="7994" width="11.42578125" style="3" customWidth="1"/>
    <col min="7995" max="7995" width="13.85546875" style="3" customWidth="1"/>
    <col min="7996" max="7996" width="19.7109375" style="3" customWidth="1"/>
    <col min="7997" max="7997" width="18.140625" style="3" customWidth="1"/>
    <col min="7998" max="7998" width="20.7109375" style="3" customWidth="1"/>
    <col min="7999" max="8159" width="9.140625" style="3"/>
    <col min="8160" max="8160" width="8" style="3" customWidth="1"/>
    <col min="8161" max="8161" width="26.42578125" style="3" customWidth="1"/>
    <col min="8162" max="8162" width="14.42578125" style="3" customWidth="1"/>
    <col min="8163" max="8163" width="18.7109375" style="3" customWidth="1"/>
    <col min="8164" max="8164" width="11.140625" style="3" customWidth="1"/>
    <col min="8165" max="8165" width="11.85546875" style="3" customWidth="1"/>
    <col min="8166" max="8166" width="15.42578125" style="3" customWidth="1"/>
    <col min="8167" max="8167" width="14.5703125" style="3" customWidth="1"/>
    <col min="8168" max="8168" width="14.28515625" style="3" customWidth="1"/>
    <col min="8169" max="8169" width="0.28515625" style="3" customWidth="1"/>
    <col min="8170" max="8170" width="11.7109375" style="3" customWidth="1"/>
    <col min="8171" max="8171" width="11.42578125" style="3" customWidth="1"/>
    <col min="8172" max="8172" width="0.42578125" style="3" customWidth="1"/>
    <col min="8173" max="8173" width="13.140625" style="3" customWidth="1"/>
    <col min="8174" max="8174" width="13" style="3" customWidth="1"/>
    <col min="8175" max="8175" width="0.7109375" style="3" customWidth="1"/>
    <col min="8176" max="8176" width="13.42578125" style="3" customWidth="1"/>
    <col min="8177" max="8177" width="13.28515625" style="3" customWidth="1"/>
    <col min="8178" max="8178" width="0.85546875" style="3" customWidth="1"/>
    <col min="8179" max="8199" width="13.140625" style="3" customWidth="1"/>
    <col min="8200" max="8200" width="14" style="3" customWidth="1"/>
    <col min="8201" max="8202" width="13.140625" style="3" customWidth="1"/>
    <col min="8203" max="8215" width="11.140625" style="3" customWidth="1"/>
    <col min="8216" max="8216" width="11.42578125" style="3" customWidth="1"/>
    <col min="8217" max="8225" width="11.140625" style="3" customWidth="1"/>
    <col min="8226" max="8226" width="11" style="3" customWidth="1"/>
    <col min="8227" max="8227" width="0.7109375" style="3" customWidth="1"/>
    <col min="8228" max="8250" width="11.42578125" style="3" customWidth="1"/>
    <col min="8251" max="8251" width="13.85546875" style="3" customWidth="1"/>
    <col min="8252" max="8252" width="19.7109375" style="3" customWidth="1"/>
    <col min="8253" max="8253" width="18.140625" style="3" customWidth="1"/>
    <col min="8254" max="8254" width="20.7109375" style="3" customWidth="1"/>
    <col min="8255" max="8415" width="9.140625" style="3"/>
    <col min="8416" max="8416" width="8" style="3" customWidth="1"/>
    <col min="8417" max="8417" width="26.42578125" style="3" customWidth="1"/>
    <col min="8418" max="8418" width="14.42578125" style="3" customWidth="1"/>
    <col min="8419" max="8419" width="18.7109375" style="3" customWidth="1"/>
    <col min="8420" max="8420" width="11.140625" style="3" customWidth="1"/>
    <col min="8421" max="8421" width="11.85546875" style="3" customWidth="1"/>
    <col min="8422" max="8422" width="15.42578125" style="3" customWidth="1"/>
    <col min="8423" max="8423" width="14.5703125" style="3" customWidth="1"/>
    <col min="8424" max="8424" width="14.28515625" style="3" customWidth="1"/>
    <col min="8425" max="8425" width="0.28515625" style="3" customWidth="1"/>
    <col min="8426" max="8426" width="11.7109375" style="3" customWidth="1"/>
    <col min="8427" max="8427" width="11.42578125" style="3" customWidth="1"/>
    <col min="8428" max="8428" width="0.42578125" style="3" customWidth="1"/>
    <col min="8429" max="8429" width="13.140625" style="3" customWidth="1"/>
    <col min="8430" max="8430" width="13" style="3" customWidth="1"/>
    <col min="8431" max="8431" width="0.7109375" style="3" customWidth="1"/>
    <col min="8432" max="8432" width="13.42578125" style="3" customWidth="1"/>
    <col min="8433" max="8433" width="13.28515625" style="3" customWidth="1"/>
    <col min="8434" max="8434" width="0.85546875" style="3" customWidth="1"/>
    <col min="8435" max="8455" width="13.140625" style="3" customWidth="1"/>
    <col min="8456" max="8456" width="14" style="3" customWidth="1"/>
    <col min="8457" max="8458" width="13.140625" style="3" customWidth="1"/>
    <col min="8459" max="8471" width="11.140625" style="3" customWidth="1"/>
    <col min="8472" max="8472" width="11.42578125" style="3" customWidth="1"/>
    <col min="8473" max="8481" width="11.140625" style="3" customWidth="1"/>
    <col min="8482" max="8482" width="11" style="3" customWidth="1"/>
    <col min="8483" max="8483" width="0.7109375" style="3" customWidth="1"/>
    <col min="8484" max="8506" width="11.42578125" style="3" customWidth="1"/>
    <col min="8507" max="8507" width="13.85546875" style="3" customWidth="1"/>
    <col min="8508" max="8508" width="19.7109375" style="3" customWidth="1"/>
    <col min="8509" max="8509" width="18.140625" style="3" customWidth="1"/>
    <col min="8510" max="8510" width="20.7109375" style="3" customWidth="1"/>
    <col min="8511" max="8671" width="9.140625" style="3"/>
    <col min="8672" max="8672" width="8" style="3" customWidth="1"/>
    <col min="8673" max="8673" width="26.42578125" style="3" customWidth="1"/>
    <col min="8674" max="8674" width="14.42578125" style="3" customWidth="1"/>
    <col min="8675" max="8675" width="18.7109375" style="3" customWidth="1"/>
    <col min="8676" max="8676" width="11.140625" style="3" customWidth="1"/>
    <col min="8677" max="8677" width="11.85546875" style="3" customWidth="1"/>
    <col min="8678" max="8678" width="15.42578125" style="3" customWidth="1"/>
    <col min="8679" max="8679" width="14.5703125" style="3" customWidth="1"/>
    <col min="8680" max="8680" width="14.28515625" style="3" customWidth="1"/>
    <col min="8681" max="8681" width="0.28515625" style="3" customWidth="1"/>
    <col min="8682" max="8682" width="11.7109375" style="3" customWidth="1"/>
    <col min="8683" max="8683" width="11.42578125" style="3" customWidth="1"/>
    <col min="8684" max="8684" width="0.42578125" style="3" customWidth="1"/>
    <col min="8685" max="8685" width="13.140625" style="3" customWidth="1"/>
    <col min="8686" max="8686" width="13" style="3" customWidth="1"/>
    <col min="8687" max="8687" width="0.7109375" style="3" customWidth="1"/>
    <col min="8688" max="8688" width="13.42578125" style="3" customWidth="1"/>
    <col min="8689" max="8689" width="13.28515625" style="3" customWidth="1"/>
    <col min="8690" max="8690" width="0.85546875" style="3" customWidth="1"/>
    <col min="8691" max="8711" width="13.140625" style="3" customWidth="1"/>
    <col min="8712" max="8712" width="14" style="3" customWidth="1"/>
    <col min="8713" max="8714" width="13.140625" style="3" customWidth="1"/>
    <col min="8715" max="8727" width="11.140625" style="3" customWidth="1"/>
    <col min="8728" max="8728" width="11.42578125" style="3" customWidth="1"/>
    <col min="8729" max="8737" width="11.140625" style="3" customWidth="1"/>
    <col min="8738" max="8738" width="11" style="3" customWidth="1"/>
    <col min="8739" max="8739" width="0.7109375" style="3" customWidth="1"/>
    <col min="8740" max="8762" width="11.42578125" style="3" customWidth="1"/>
    <col min="8763" max="8763" width="13.85546875" style="3" customWidth="1"/>
    <col min="8764" max="8764" width="19.7109375" style="3" customWidth="1"/>
    <col min="8765" max="8765" width="18.140625" style="3" customWidth="1"/>
    <col min="8766" max="8766" width="20.7109375" style="3" customWidth="1"/>
    <col min="8767" max="8927" width="9.140625" style="3"/>
    <col min="8928" max="8928" width="8" style="3" customWidth="1"/>
    <col min="8929" max="8929" width="26.42578125" style="3" customWidth="1"/>
    <col min="8930" max="8930" width="14.42578125" style="3" customWidth="1"/>
    <col min="8931" max="8931" width="18.7109375" style="3" customWidth="1"/>
    <col min="8932" max="8932" width="11.140625" style="3" customWidth="1"/>
    <col min="8933" max="8933" width="11.85546875" style="3" customWidth="1"/>
    <col min="8934" max="8934" width="15.42578125" style="3" customWidth="1"/>
    <col min="8935" max="8935" width="14.5703125" style="3" customWidth="1"/>
    <col min="8936" max="8936" width="14.28515625" style="3" customWidth="1"/>
    <col min="8937" max="8937" width="0.28515625" style="3" customWidth="1"/>
    <col min="8938" max="8938" width="11.7109375" style="3" customWidth="1"/>
    <col min="8939" max="8939" width="11.42578125" style="3" customWidth="1"/>
    <col min="8940" max="8940" width="0.42578125" style="3" customWidth="1"/>
    <col min="8941" max="8941" width="13.140625" style="3" customWidth="1"/>
    <col min="8942" max="8942" width="13" style="3" customWidth="1"/>
    <col min="8943" max="8943" width="0.7109375" style="3" customWidth="1"/>
    <col min="8944" max="8944" width="13.42578125" style="3" customWidth="1"/>
    <col min="8945" max="8945" width="13.28515625" style="3" customWidth="1"/>
    <col min="8946" max="8946" width="0.85546875" style="3" customWidth="1"/>
    <col min="8947" max="8967" width="13.140625" style="3" customWidth="1"/>
    <col min="8968" max="8968" width="14" style="3" customWidth="1"/>
    <col min="8969" max="8970" width="13.140625" style="3" customWidth="1"/>
    <col min="8971" max="8983" width="11.140625" style="3" customWidth="1"/>
    <col min="8984" max="8984" width="11.42578125" style="3" customWidth="1"/>
    <col min="8985" max="8993" width="11.140625" style="3" customWidth="1"/>
    <col min="8994" max="8994" width="11" style="3" customWidth="1"/>
    <col min="8995" max="8995" width="0.7109375" style="3" customWidth="1"/>
    <col min="8996" max="9018" width="11.42578125" style="3" customWidth="1"/>
    <col min="9019" max="9019" width="13.85546875" style="3" customWidth="1"/>
    <col min="9020" max="9020" width="19.7109375" style="3" customWidth="1"/>
    <col min="9021" max="9021" width="18.140625" style="3" customWidth="1"/>
    <col min="9022" max="9022" width="20.7109375" style="3" customWidth="1"/>
    <col min="9023" max="9183" width="9.140625" style="3"/>
    <col min="9184" max="9184" width="8" style="3" customWidth="1"/>
    <col min="9185" max="9185" width="26.42578125" style="3" customWidth="1"/>
    <col min="9186" max="9186" width="14.42578125" style="3" customWidth="1"/>
    <col min="9187" max="9187" width="18.7109375" style="3" customWidth="1"/>
    <col min="9188" max="9188" width="11.140625" style="3" customWidth="1"/>
    <col min="9189" max="9189" width="11.85546875" style="3" customWidth="1"/>
    <col min="9190" max="9190" width="15.42578125" style="3" customWidth="1"/>
    <col min="9191" max="9191" width="14.5703125" style="3" customWidth="1"/>
    <col min="9192" max="9192" width="14.28515625" style="3" customWidth="1"/>
    <col min="9193" max="9193" width="0.28515625" style="3" customWidth="1"/>
    <col min="9194" max="9194" width="11.7109375" style="3" customWidth="1"/>
    <col min="9195" max="9195" width="11.42578125" style="3" customWidth="1"/>
    <col min="9196" max="9196" width="0.42578125" style="3" customWidth="1"/>
    <col min="9197" max="9197" width="13.140625" style="3" customWidth="1"/>
    <col min="9198" max="9198" width="13" style="3" customWidth="1"/>
    <col min="9199" max="9199" width="0.7109375" style="3" customWidth="1"/>
    <col min="9200" max="9200" width="13.42578125" style="3" customWidth="1"/>
    <col min="9201" max="9201" width="13.28515625" style="3" customWidth="1"/>
    <col min="9202" max="9202" width="0.85546875" style="3" customWidth="1"/>
    <col min="9203" max="9223" width="13.140625" style="3" customWidth="1"/>
    <col min="9224" max="9224" width="14" style="3" customWidth="1"/>
    <col min="9225" max="9226" width="13.140625" style="3" customWidth="1"/>
    <col min="9227" max="9239" width="11.140625" style="3" customWidth="1"/>
    <col min="9240" max="9240" width="11.42578125" style="3" customWidth="1"/>
    <col min="9241" max="9249" width="11.140625" style="3" customWidth="1"/>
    <col min="9250" max="9250" width="11" style="3" customWidth="1"/>
    <col min="9251" max="9251" width="0.7109375" style="3" customWidth="1"/>
    <col min="9252" max="9274" width="11.42578125" style="3" customWidth="1"/>
    <col min="9275" max="9275" width="13.85546875" style="3" customWidth="1"/>
    <col min="9276" max="9276" width="19.7109375" style="3" customWidth="1"/>
    <col min="9277" max="9277" width="18.140625" style="3" customWidth="1"/>
    <col min="9278" max="9278" width="20.7109375" style="3" customWidth="1"/>
    <col min="9279" max="9439" width="9.140625" style="3"/>
    <col min="9440" max="9440" width="8" style="3" customWidth="1"/>
    <col min="9441" max="9441" width="26.42578125" style="3" customWidth="1"/>
    <col min="9442" max="9442" width="14.42578125" style="3" customWidth="1"/>
    <col min="9443" max="9443" width="18.7109375" style="3" customWidth="1"/>
    <col min="9444" max="9444" width="11.140625" style="3" customWidth="1"/>
    <col min="9445" max="9445" width="11.85546875" style="3" customWidth="1"/>
    <col min="9446" max="9446" width="15.42578125" style="3" customWidth="1"/>
    <col min="9447" max="9447" width="14.5703125" style="3" customWidth="1"/>
    <col min="9448" max="9448" width="14.28515625" style="3" customWidth="1"/>
    <col min="9449" max="9449" width="0.28515625" style="3" customWidth="1"/>
    <col min="9450" max="9450" width="11.7109375" style="3" customWidth="1"/>
    <col min="9451" max="9451" width="11.42578125" style="3" customWidth="1"/>
    <col min="9452" max="9452" width="0.42578125" style="3" customWidth="1"/>
    <col min="9453" max="9453" width="13.140625" style="3" customWidth="1"/>
    <col min="9454" max="9454" width="13" style="3" customWidth="1"/>
    <col min="9455" max="9455" width="0.7109375" style="3" customWidth="1"/>
    <col min="9456" max="9456" width="13.42578125" style="3" customWidth="1"/>
    <col min="9457" max="9457" width="13.28515625" style="3" customWidth="1"/>
    <col min="9458" max="9458" width="0.85546875" style="3" customWidth="1"/>
    <col min="9459" max="9479" width="13.140625" style="3" customWidth="1"/>
    <col min="9480" max="9480" width="14" style="3" customWidth="1"/>
    <col min="9481" max="9482" width="13.140625" style="3" customWidth="1"/>
    <col min="9483" max="9495" width="11.140625" style="3" customWidth="1"/>
    <col min="9496" max="9496" width="11.42578125" style="3" customWidth="1"/>
    <col min="9497" max="9505" width="11.140625" style="3" customWidth="1"/>
    <col min="9506" max="9506" width="11" style="3" customWidth="1"/>
    <col min="9507" max="9507" width="0.7109375" style="3" customWidth="1"/>
    <col min="9508" max="9530" width="11.42578125" style="3" customWidth="1"/>
    <col min="9531" max="9531" width="13.85546875" style="3" customWidth="1"/>
    <col min="9532" max="9532" width="19.7109375" style="3" customWidth="1"/>
    <col min="9533" max="9533" width="18.140625" style="3" customWidth="1"/>
    <col min="9534" max="9534" width="20.7109375" style="3" customWidth="1"/>
    <col min="9535" max="9695" width="9.140625" style="3"/>
    <col min="9696" max="9696" width="8" style="3" customWidth="1"/>
    <col min="9697" max="9697" width="26.42578125" style="3" customWidth="1"/>
    <col min="9698" max="9698" width="14.42578125" style="3" customWidth="1"/>
    <col min="9699" max="9699" width="18.7109375" style="3" customWidth="1"/>
    <col min="9700" max="9700" width="11.140625" style="3" customWidth="1"/>
    <col min="9701" max="9701" width="11.85546875" style="3" customWidth="1"/>
    <col min="9702" max="9702" width="15.42578125" style="3" customWidth="1"/>
    <col min="9703" max="9703" width="14.5703125" style="3" customWidth="1"/>
    <col min="9704" max="9704" width="14.28515625" style="3" customWidth="1"/>
    <col min="9705" max="9705" width="0.28515625" style="3" customWidth="1"/>
    <col min="9706" max="9706" width="11.7109375" style="3" customWidth="1"/>
    <col min="9707" max="9707" width="11.42578125" style="3" customWidth="1"/>
    <col min="9708" max="9708" width="0.42578125" style="3" customWidth="1"/>
    <col min="9709" max="9709" width="13.140625" style="3" customWidth="1"/>
    <col min="9710" max="9710" width="13" style="3" customWidth="1"/>
    <col min="9711" max="9711" width="0.7109375" style="3" customWidth="1"/>
    <col min="9712" max="9712" width="13.42578125" style="3" customWidth="1"/>
    <col min="9713" max="9713" width="13.28515625" style="3" customWidth="1"/>
    <col min="9714" max="9714" width="0.85546875" style="3" customWidth="1"/>
    <col min="9715" max="9735" width="13.140625" style="3" customWidth="1"/>
    <col min="9736" max="9736" width="14" style="3" customWidth="1"/>
    <col min="9737" max="9738" width="13.140625" style="3" customWidth="1"/>
    <col min="9739" max="9751" width="11.140625" style="3" customWidth="1"/>
    <col min="9752" max="9752" width="11.42578125" style="3" customWidth="1"/>
    <col min="9753" max="9761" width="11.140625" style="3" customWidth="1"/>
    <col min="9762" max="9762" width="11" style="3" customWidth="1"/>
    <col min="9763" max="9763" width="0.7109375" style="3" customWidth="1"/>
    <col min="9764" max="9786" width="11.42578125" style="3" customWidth="1"/>
    <col min="9787" max="9787" width="13.85546875" style="3" customWidth="1"/>
    <col min="9788" max="9788" width="19.7109375" style="3" customWidth="1"/>
    <col min="9789" max="9789" width="18.140625" style="3" customWidth="1"/>
    <col min="9790" max="9790" width="20.7109375" style="3" customWidth="1"/>
    <col min="9791" max="9951" width="9.140625" style="3"/>
    <col min="9952" max="9952" width="8" style="3" customWidth="1"/>
    <col min="9953" max="9953" width="26.42578125" style="3" customWidth="1"/>
    <col min="9954" max="9954" width="14.42578125" style="3" customWidth="1"/>
    <col min="9955" max="9955" width="18.7109375" style="3" customWidth="1"/>
    <col min="9956" max="9956" width="11.140625" style="3" customWidth="1"/>
    <col min="9957" max="9957" width="11.85546875" style="3" customWidth="1"/>
    <col min="9958" max="9958" width="15.42578125" style="3" customWidth="1"/>
    <col min="9959" max="9959" width="14.5703125" style="3" customWidth="1"/>
    <col min="9960" max="9960" width="14.28515625" style="3" customWidth="1"/>
    <col min="9961" max="9961" width="0.28515625" style="3" customWidth="1"/>
    <col min="9962" max="9962" width="11.7109375" style="3" customWidth="1"/>
    <col min="9963" max="9963" width="11.42578125" style="3" customWidth="1"/>
    <col min="9964" max="9964" width="0.42578125" style="3" customWidth="1"/>
    <col min="9965" max="9965" width="13.140625" style="3" customWidth="1"/>
    <col min="9966" max="9966" width="13" style="3" customWidth="1"/>
    <col min="9967" max="9967" width="0.7109375" style="3" customWidth="1"/>
    <col min="9968" max="9968" width="13.42578125" style="3" customWidth="1"/>
    <col min="9969" max="9969" width="13.28515625" style="3" customWidth="1"/>
    <col min="9970" max="9970" width="0.85546875" style="3" customWidth="1"/>
    <col min="9971" max="9991" width="13.140625" style="3" customWidth="1"/>
    <col min="9992" max="9992" width="14" style="3" customWidth="1"/>
    <col min="9993" max="9994" width="13.140625" style="3" customWidth="1"/>
    <col min="9995" max="10007" width="11.140625" style="3" customWidth="1"/>
    <col min="10008" max="10008" width="11.42578125" style="3" customWidth="1"/>
    <col min="10009" max="10017" width="11.140625" style="3" customWidth="1"/>
    <col min="10018" max="10018" width="11" style="3" customWidth="1"/>
    <col min="10019" max="10019" width="0.7109375" style="3" customWidth="1"/>
    <col min="10020" max="10042" width="11.42578125" style="3" customWidth="1"/>
    <col min="10043" max="10043" width="13.85546875" style="3" customWidth="1"/>
    <col min="10044" max="10044" width="19.7109375" style="3" customWidth="1"/>
    <col min="10045" max="10045" width="18.140625" style="3" customWidth="1"/>
    <col min="10046" max="10046" width="20.7109375" style="3" customWidth="1"/>
    <col min="10047" max="10207" width="9.140625" style="3"/>
    <col min="10208" max="10208" width="8" style="3" customWidth="1"/>
    <col min="10209" max="10209" width="26.42578125" style="3" customWidth="1"/>
    <col min="10210" max="10210" width="14.42578125" style="3" customWidth="1"/>
    <col min="10211" max="10211" width="18.7109375" style="3" customWidth="1"/>
    <col min="10212" max="10212" width="11.140625" style="3" customWidth="1"/>
    <col min="10213" max="10213" width="11.85546875" style="3" customWidth="1"/>
    <col min="10214" max="10214" width="15.42578125" style="3" customWidth="1"/>
    <col min="10215" max="10215" width="14.5703125" style="3" customWidth="1"/>
    <col min="10216" max="10216" width="14.28515625" style="3" customWidth="1"/>
    <col min="10217" max="10217" width="0.28515625" style="3" customWidth="1"/>
    <col min="10218" max="10218" width="11.7109375" style="3" customWidth="1"/>
    <col min="10219" max="10219" width="11.42578125" style="3" customWidth="1"/>
    <col min="10220" max="10220" width="0.42578125" style="3" customWidth="1"/>
    <col min="10221" max="10221" width="13.140625" style="3" customWidth="1"/>
    <col min="10222" max="10222" width="13" style="3" customWidth="1"/>
    <col min="10223" max="10223" width="0.7109375" style="3" customWidth="1"/>
    <col min="10224" max="10224" width="13.42578125" style="3" customWidth="1"/>
    <col min="10225" max="10225" width="13.28515625" style="3" customWidth="1"/>
    <col min="10226" max="10226" width="0.85546875" style="3" customWidth="1"/>
    <col min="10227" max="10247" width="13.140625" style="3" customWidth="1"/>
    <col min="10248" max="10248" width="14" style="3" customWidth="1"/>
    <col min="10249" max="10250" width="13.140625" style="3" customWidth="1"/>
    <col min="10251" max="10263" width="11.140625" style="3" customWidth="1"/>
    <col min="10264" max="10264" width="11.42578125" style="3" customWidth="1"/>
    <col min="10265" max="10273" width="11.140625" style="3" customWidth="1"/>
    <col min="10274" max="10274" width="11" style="3" customWidth="1"/>
    <col min="10275" max="10275" width="0.7109375" style="3" customWidth="1"/>
    <col min="10276" max="10298" width="11.42578125" style="3" customWidth="1"/>
    <col min="10299" max="10299" width="13.85546875" style="3" customWidth="1"/>
    <col min="10300" max="10300" width="19.7109375" style="3" customWidth="1"/>
    <col min="10301" max="10301" width="18.140625" style="3" customWidth="1"/>
    <col min="10302" max="10302" width="20.7109375" style="3" customWidth="1"/>
    <col min="10303" max="10463" width="9.140625" style="3"/>
    <col min="10464" max="10464" width="8" style="3" customWidth="1"/>
    <col min="10465" max="10465" width="26.42578125" style="3" customWidth="1"/>
    <col min="10466" max="10466" width="14.42578125" style="3" customWidth="1"/>
    <col min="10467" max="10467" width="18.7109375" style="3" customWidth="1"/>
    <col min="10468" max="10468" width="11.140625" style="3" customWidth="1"/>
    <col min="10469" max="10469" width="11.85546875" style="3" customWidth="1"/>
    <col min="10470" max="10470" width="15.42578125" style="3" customWidth="1"/>
    <col min="10471" max="10471" width="14.5703125" style="3" customWidth="1"/>
    <col min="10472" max="10472" width="14.28515625" style="3" customWidth="1"/>
    <col min="10473" max="10473" width="0.28515625" style="3" customWidth="1"/>
    <col min="10474" max="10474" width="11.7109375" style="3" customWidth="1"/>
    <col min="10475" max="10475" width="11.42578125" style="3" customWidth="1"/>
    <col min="10476" max="10476" width="0.42578125" style="3" customWidth="1"/>
    <col min="10477" max="10477" width="13.140625" style="3" customWidth="1"/>
    <col min="10478" max="10478" width="13" style="3" customWidth="1"/>
    <col min="10479" max="10479" width="0.7109375" style="3" customWidth="1"/>
    <col min="10480" max="10480" width="13.42578125" style="3" customWidth="1"/>
    <col min="10481" max="10481" width="13.28515625" style="3" customWidth="1"/>
    <col min="10482" max="10482" width="0.85546875" style="3" customWidth="1"/>
    <col min="10483" max="10503" width="13.140625" style="3" customWidth="1"/>
    <col min="10504" max="10504" width="14" style="3" customWidth="1"/>
    <col min="10505" max="10506" width="13.140625" style="3" customWidth="1"/>
    <col min="10507" max="10519" width="11.140625" style="3" customWidth="1"/>
    <col min="10520" max="10520" width="11.42578125" style="3" customWidth="1"/>
    <col min="10521" max="10529" width="11.140625" style="3" customWidth="1"/>
    <col min="10530" max="10530" width="11" style="3" customWidth="1"/>
    <col min="10531" max="10531" width="0.7109375" style="3" customWidth="1"/>
    <col min="10532" max="10554" width="11.42578125" style="3" customWidth="1"/>
    <col min="10555" max="10555" width="13.85546875" style="3" customWidth="1"/>
    <col min="10556" max="10556" width="19.7109375" style="3" customWidth="1"/>
    <col min="10557" max="10557" width="18.140625" style="3" customWidth="1"/>
    <col min="10558" max="10558" width="20.7109375" style="3" customWidth="1"/>
    <col min="10559" max="10719" width="9.140625" style="3"/>
    <col min="10720" max="10720" width="8" style="3" customWidth="1"/>
    <col min="10721" max="10721" width="26.42578125" style="3" customWidth="1"/>
    <col min="10722" max="10722" width="14.42578125" style="3" customWidth="1"/>
    <col min="10723" max="10723" width="18.7109375" style="3" customWidth="1"/>
    <col min="10724" max="10724" width="11.140625" style="3" customWidth="1"/>
    <col min="10725" max="10725" width="11.85546875" style="3" customWidth="1"/>
    <col min="10726" max="10726" width="15.42578125" style="3" customWidth="1"/>
    <col min="10727" max="10727" width="14.5703125" style="3" customWidth="1"/>
    <col min="10728" max="10728" width="14.28515625" style="3" customWidth="1"/>
    <col min="10729" max="10729" width="0.28515625" style="3" customWidth="1"/>
    <col min="10730" max="10730" width="11.7109375" style="3" customWidth="1"/>
    <col min="10731" max="10731" width="11.42578125" style="3" customWidth="1"/>
    <col min="10732" max="10732" width="0.42578125" style="3" customWidth="1"/>
    <col min="10733" max="10733" width="13.140625" style="3" customWidth="1"/>
    <col min="10734" max="10734" width="13" style="3" customWidth="1"/>
    <col min="10735" max="10735" width="0.7109375" style="3" customWidth="1"/>
    <col min="10736" max="10736" width="13.42578125" style="3" customWidth="1"/>
    <col min="10737" max="10737" width="13.28515625" style="3" customWidth="1"/>
    <col min="10738" max="10738" width="0.85546875" style="3" customWidth="1"/>
    <col min="10739" max="10759" width="13.140625" style="3" customWidth="1"/>
    <col min="10760" max="10760" width="14" style="3" customWidth="1"/>
    <col min="10761" max="10762" width="13.140625" style="3" customWidth="1"/>
    <col min="10763" max="10775" width="11.140625" style="3" customWidth="1"/>
    <col min="10776" max="10776" width="11.42578125" style="3" customWidth="1"/>
    <col min="10777" max="10785" width="11.140625" style="3" customWidth="1"/>
    <col min="10786" max="10786" width="11" style="3" customWidth="1"/>
    <col min="10787" max="10787" width="0.7109375" style="3" customWidth="1"/>
    <col min="10788" max="10810" width="11.42578125" style="3" customWidth="1"/>
    <col min="10811" max="10811" width="13.85546875" style="3" customWidth="1"/>
    <col min="10812" max="10812" width="19.7109375" style="3" customWidth="1"/>
    <col min="10813" max="10813" width="18.140625" style="3" customWidth="1"/>
    <col min="10814" max="10814" width="20.7109375" style="3" customWidth="1"/>
    <col min="10815" max="10975" width="9.140625" style="3"/>
    <col min="10976" max="10976" width="8" style="3" customWidth="1"/>
    <col min="10977" max="10977" width="26.42578125" style="3" customWidth="1"/>
    <col min="10978" max="10978" width="14.42578125" style="3" customWidth="1"/>
    <col min="10979" max="10979" width="18.7109375" style="3" customWidth="1"/>
    <col min="10980" max="10980" width="11.140625" style="3" customWidth="1"/>
    <col min="10981" max="10981" width="11.85546875" style="3" customWidth="1"/>
    <col min="10982" max="10982" width="15.42578125" style="3" customWidth="1"/>
    <col min="10983" max="10983" width="14.5703125" style="3" customWidth="1"/>
    <col min="10984" max="10984" width="14.28515625" style="3" customWidth="1"/>
    <col min="10985" max="10985" width="0.28515625" style="3" customWidth="1"/>
    <col min="10986" max="10986" width="11.7109375" style="3" customWidth="1"/>
    <col min="10987" max="10987" width="11.42578125" style="3" customWidth="1"/>
    <col min="10988" max="10988" width="0.42578125" style="3" customWidth="1"/>
    <col min="10989" max="10989" width="13.140625" style="3" customWidth="1"/>
    <col min="10990" max="10990" width="13" style="3" customWidth="1"/>
    <col min="10991" max="10991" width="0.7109375" style="3" customWidth="1"/>
    <col min="10992" max="10992" width="13.42578125" style="3" customWidth="1"/>
    <col min="10993" max="10993" width="13.28515625" style="3" customWidth="1"/>
    <col min="10994" max="10994" width="0.85546875" style="3" customWidth="1"/>
    <col min="10995" max="11015" width="13.140625" style="3" customWidth="1"/>
    <col min="11016" max="11016" width="14" style="3" customWidth="1"/>
    <col min="11017" max="11018" width="13.140625" style="3" customWidth="1"/>
    <col min="11019" max="11031" width="11.140625" style="3" customWidth="1"/>
    <col min="11032" max="11032" width="11.42578125" style="3" customWidth="1"/>
    <col min="11033" max="11041" width="11.140625" style="3" customWidth="1"/>
    <col min="11042" max="11042" width="11" style="3" customWidth="1"/>
    <col min="11043" max="11043" width="0.7109375" style="3" customWidth="1"/>
    <col min="11044" max="11066" width="11.42578125" style="3" customWidth="1"/>
    <col min="11067" max="11067" width="13.85546875" style="3" customWidth="1"/>
    <col min="11068" max="11068" width="19.7109375" style="3" customWidth="1"/>
    <col min="11069" max="11069" width="18.140625" style="3" customWidth="1"/>
    <col min="11070" max="11070" width="20.7109375" style="3" customWidth="1"/>
    <col min="11071" max="11231" width="9.140625" style="3"/>
    <col min="11232" max="11232" width="8" style="3" customWidth="1"/>
    <col min="11233" max="11233" width="26.42578125" style="3" customWidth="1"/>
    <col min="11234" max="11234" width="14.42578125" style="3" customWidth="1"/>
    <col min="11235" max="11235" width="18.7109375" style="3" customWidth="1"/>
    <col min="11236" max="11236" width="11.140625" style="3" customWidth="1"/>
    <col min="11237" max="11237" width="11.85546875" style="3" customWidth="1"/>
    <col min="11238" max="11238" width="15.42578125" style="3" customWidth="1"/>
    <col min="11239" max="11239" width="14.5703125" style="3" customWidth="1"/>
    <col min="11240" max="11240" width="14.28515625" style="3" customWidth="1"/>
    <col min="11241" max="11241" width="0.28515625" style="3" customWidth="1"/>
    <col min="11242" max="11242" width="11.7109375" style="3" customWidth="1"/>
    <col min="11243" max="11243" width="11.42578125" style="3" customWidth="1"/>
    <col min="11244" max="11244" width="0.42578125" style="3" customWidth="1"/>
    <col min="11245" max="11245" width="13.140625" style="3" customWidth="1"/>
    <col min="11246" max="11246" width="13" style="3" customWidth="1"/>
    <col min="11247" max="11247" width="0.7109375" style="3" customWidth="1"/>
    <col min="11248" max="11248" width="13.42578125" style="3" customWidth="1"/>
    <col min="11249" max="11249" width="13.28515625" style="3" customWidth="1"/>
    <col min="11250" max="11250" width="0.85546875" style="3" customWidth="1"/>
    <col min="11251" max="11271" width="13.140625" style="3" customWidth="1"/>
    <col min="11272" max="11272" width="14" style="3" customWidth="1"/>
    <col min="11273" max="11274" width="13.140625" style="3" customWidth="1"/>
    <col min="11275" max="11287" width="11.140625" style="3" customWidth="1"/>
    <col min="11288" max="11288" width="11.42578125" style="3" customWidth="1"/>
    <col min="11289" max="11297" width="11.140625" style="3" customWidth="1"/>
    <col min="11298" max="11298" width="11" style="3" customWidth="1"/>
    <col min="11299" max="11299" width="0.7109375" style="3" customWidth="1"/>
    <col min="11300" max="11322" width="11.42578125" style="3" customWidth="1"/>
    <col min="11323" max="11323" width="13.85546875" style="3" customWidth="1"/>
    <col min="11324" max="11324" width="19.7109375" style="3" customWidth="1"/>
    <col min="11325" max="11325" width="18.140625" style="3" customWidth="1"/>
    <col min="11326" max="11326" width="20.7109375" style="3" customWidth="1"/>
    <col min="11327" max="11487" width="9.140625" style="3"/>
    <col min="11488" max="11488" width="8" style="3" customWidth="1"/>
    <col min="11489" max="11489" width="26.42578125" style="3" customWidth="1"/>
    <col min="11490" max="11490" width="14.42578125" style="3" customWidth="1"/>
    <col min="11491" max="11491" width="18.7109375" style="3" customWidth="1"/>
    <col min="11492" max="11492" width="11.140625" style="3" customWidth="1"/>
    <col min="11493" max="11493" width="11.85546875" style="3" customWidth="1"/>
    <col min="11494" max="11494" width="15.42578125" style="3" customWidth="1"/>
    <col min="11495" max="11495" width="14.5703125" style="3" customWidth="1"/>
    <col min="11496" max="11496" width="14.28515625" style="3" customWidth="1"/>
    <col min="11497" max="11497" width="0.28515625" style="3" customWidth="1"/>
    <col min="11498" max="11498" width="11.7109375" style="3" customWidth="1"/>
    <col min="11499" max="11499" width="11.42578125" style="3" customWidth="1"/>
    <col min="11500" max="11500" width="0.42578125" style="3" customWidth="1"/>
    <col min="11501" max="11501" width="13.140625" style="3" customWidth="1"/>
    <col min="11502" max="11502" width="13" style="3" customWidth="1"/>
    <col min="11503" max="11503" width="0.7109375" style="3" customWidth="1"/>
    <col min="11504" max="11504" width="13.42578125" style="3" customWidth="1"/>
    <col min="11505" max="11505" width="13.28515625" style="3" customWidth="1"/>
    <col min="11506" max="11506" width="0.85546875" style="3" customWidth="1"/>
    <col min="11507" max="11527" width="13.140625" style="3" customWidth="1"/>
    <col min="11528" max="11528" width="14" style="3" customWidth="1"/>
    <col min="11529" max="11530" width="13.140625" style="3" customWidth="1"/>
    <col min="11531" max="11543" width="11.140625" style="3" customWidth="1"/>
    <col min="11544" max="11544" width="11.42578125" style="3" customWidth="1"/>
    <col min="11545" max="11553" width="11.140625" style="3" customWidth="1"/>
    <col min="11554" max="11554" width="11" style="3" customWidth="1"/>
    <col min="11555" max="11555" width="0.7109375" style="3" customWidth="1"/>
    <col min="11556" max="11578" width="11.42578125" style="3" customWidth="1"/>
    <col min="11579" max="11579" width="13.85546875" style="3" customWidth="1"/>
    <col min="11580" max="11580" width="19.7109375" style="3" customWidth="1"/>
    <col min="11581" max="11581" width="18.140625" style="3" customWidth="1"/>
    <col min="11582" max="11582" width="20.7109375" style="3" customWidth="1"/>
    <col min="11583" max="11743" width="9.140625" style="3"/>
    <col min="11744" max="11744" width="8" style="3" customWidth="1"/>
    <col min="11745" max="11745" width="26.42578125" style="3" customWidth="1"/>
    <col min="11746" max="11746" width="14.42578125" style="3" customWidth="1"/>
    <col min="11747" max="11747" width="18.7109375" style="3" customWidth="1"/>
    <col min="11748" max="11748" width="11.140625" style="3" customWidth="1"/>
    <col min="11749" max="11749" width="11.85546875" style="3" customWidth="1"/>
    <col min="11750" max="11750" width="15.42578125" style="3" customWidth="1"/>
    <col min="11751" max="11751" width="14.5703125" style="3" customWidth="1"/>
    <col min="11752" max="11752" width="14.28515625" style="3" customWidth="1"/>
    <col min="11753" max="11753" width="0.28515625" style="3" customWidth="1"/>
    <col min="11754" max="11754" width="11.7109375" style="3" customWidth="1"/>
    <col min="11755" max="11755" width="11.42578125" style="3" customWidth="1"/>
    <col min="11756" max="11756" width="0.42578125" style="3" customWidth="1"/>
    <col min="11757" max="11757" width="13.140625" style="3" customWidth="1"/>
    <col min="11758" max="11758" width="13" style="3" customWidth="1"/>
    <col min="11759" max="11759" width="0.7109375" style="3" customWidth="1"/>
    <col min="11760" max="11760" width="13.42578125" style="3" customWidth="1"/>
    <col min="11761" max="11761" width="13.28515625" style="3" customWidth="1"/>
    <col min="11762" max="11762" width="0.85546875" style="3" customWidth="1"/>
    <col min="11763" max="11783" width="13.140625" style="3" customWidth="1"/>
    <col min="11784" max="11784" width="14" style="3" customWidth="1"/>
    <col min="11785" max="11786" width="13.140625" style="3" customWidth="1"/>
    <col min="11787" max="11799" width="11.140625" style="3" customWidth="1"/>
    <col min="11800" max="11800" width="11.42578125" style="3" customWidth="1"/>
    <col min="11801" max="11809" width="11.140625" style="3" customWidth="1"/>
    <col min="11810" max="11810" width="11" style="3" customWidth="1"/>
    <col min="11811" max="11811" width="0.7109375" style="3" customWidth="1"/>
    <col min="11812" max="11834" width="11.42578125" style="3" customWidth="1"/>
    <col min="11835" max="11835" width="13.85546875" style="3" customWidth="1"/>
    <col min="11836" max="11836" width="19.7109375" style="3" customWidth="1"/>
    <col min="11837" max="11837" width="18.140625" style="3" customWidth="1"/>
    <col min="11838" max="11838" width="20.7109375" style="3" customWidth="1"/>
    <col min="11839" max="11999" width="9.140625" style="3"/>
    <col min="12000" max="12000" width="8" style="3" customWidth="1"/>
    <col min="12001" max="12001" width="26.42578125" style="3" customWidth="1"/>
    <col min="12002" max="12002" width="14.42578125" style="3" customWidth="1"/>
    <col min="12003" max="12003" width="18.7109375" style="3" customWidth="1"/>
    <col min="12004" max="12004" width="11.140625" style="3" customWidth="1"/>
    <col min="12005" max="12005" width="11.85546875" style="3" customWidth="1"/>
    <col min="12006" max="12006" width="15.42578125" style="3" customWidth="1"/>
    <col min="12007" max="12007" width="14.5703125" style="3" customWidth="1"/>
    <col min="12008" max="12008" width="14.28515625" style="3" customWidth="1"/>
    <col min="12009" max="12009" width="0.28515625" style="3" customWidth="1"/>
    <col min="12010" max="12010" width="11.7109375" style="3" customWidth="1"/>
    <col min="12011" max="12011" width="11.42578125" style="3" customWidth="1"/>
    <col min="12012" max="12012" width="0.42578125" style="3" customWidth="1"/>
    <col min="12013" max="12013" width="13.140625" style="3" customWidth="1"/>
    <col min="12014" max="12014" width="13" style="3" customWidth="1"/>
    <col min="12015" max="12015" width="0.7109375" style="3" customWidth="1"/>
    <col min="12016" max="12016" width="13.42578125" style="3" customWidth="1"/>
    <col min="12017" max="12017" width="13.28515625" style="3" customWidth="1"/>
    <col min="12018" max="12018" width="0.85546875" style="3" customWidth="1"/>
    <col min="12019" max="12039" width="13.140625" style="3" customWidth="1"/>
    <col min="12040" max="12040" width="14" style="3" customWidth="1"/>
    <col min="12041" max="12042" width="13.140625" style="3" customWidth="1"/>
    <col min="12043" max="12055" width="11.140625" style="3" customWidth="1"/>
    <col min="12056" max="12056" width="11.42578125" style="3" customWidth="1"/>
    <col min="12057" max="12065" width="11.140625" style="3" customWidth="1"/>
    <col min="12066" max="12066" width="11" style="3" customWidth="1"/>
    <col min="12067" max="12067" width="0.7109375" style="3" customWidth="1"/>
    <col min="12068" max="12090" width="11.42578125" style="3" customWidth="1"/>
    <col min="12091" max="12091" width="13.85546875" style="3" customWidth="1"/>
    <col min="12092" max="12092" width="19.7109375" style="3" customWidth="1"/>
    <col min="12093" max="12093" width="18.140625" style="3" customWidth="1"/>
    <col min="12094" max="12094" width="20.7109375" style="3" customWidth="1"/>
    <col min="12095" max="12255" width="9.140625" style="3"/>
    <col min="12256" max="12256" width="8" style="3" customWidth="1"/>
    <col min="12257" max="12257" width="26.42578125" style="3" customWidth="1"/>
    <col min="12258" max="12258" width="14.42578125" style="3" customWidth="1"/>
    <col min="12259" max="12259" width="18.7109375" style="3" customWidth="1"/>
    <col min="12260" max="12260" width="11.140625" style="3" customWidth="1"/>
    <col min="12261" max="12261" width="11.85546875" style="3" customWidth="1"/>
    <col min="12262" max="12262" width="15.42578125" style="3" customWidth="1"/>
    <col min="12263" max="12263" width="14.5703125" style="3" customWidth="1"/>
    <col min="12264" max="12264" width="14.28515625" style="3" customWidth="1"/>
    <col min="12265" max="12265" width="0.28515625" style="3" customWidth="1"/>
    <col min="12266" max="12266" width="11.7109375" style="3" customWidth="1"/>
    <col min="12267" max="12267" width="11.42578125" style="3" customWidth="1"/>
    <col min="12268" max="12268" width="0.42578125" style="3" customWidth="1"/>
    <col min="12269" max="12269" width="13.140625" style="3" customWidth="1"/>
    <col min="12270" max="12270" width="13" style="3" customWidth="1"/>
    <col min="12271" max="12271" width="0.7109375" style="3" customWidth="1"/>
    <col min="12272" max="12272" width="13.42578125" style="3" customWidth="1"/>
    <col min="12273" max="12273" width="13.28515625" style="3" customWidth="1"/>
    <col min="12274" max="12274" width="0.85546875" style="3" customWidth="1"/>
    <col min="12275" max="12295" width="13.140625" style="3" customWidth="1"/>
    <col min="12296" max="12296" width="14" style="3" customWidth="1"/>
    <col min="12297" max="12298" width="13.140625" style="3" customWidth="1"/>
    <col min="12299" max="12311" width="11.140625" style="3" customWidth="1"/>
    <col min="12312" max="12312" width="11.42578125" style="3" customWidth="1"/>
    <col min="12313" max="12321" width="11.140625" style="3" customWidth="1"/>
    <col min="12322" max="12322" width="11" style="3" customWidth="1"/>
    <col min="12323" max="12323" width="0.7109375" style="3" customWidth="1"/>
    <col min="12324" max="12346" width="11.42578125" style="3" customWidth="1"/>
    <col min="12347" max="12347" width="13.85546875" style="3" customWidth="1"/>
    <col min="12348" max="12348" width="19.7109375" style="3" customWidth="1"/>
    <col min="12349" max="12349" width="18.140625" style="3" customWidth="1"/>
    <col min="12350" max="12350" width="20.7109375" style="3" customWidth="1"/>
    <col min="12351" max="12511" width="9.140625" style="3"/>
    <col min="12512" max="12512" width="8" style="3" customWidth="1"/>
    <col min="12513" max="12513" width="26.42578125" style="3" customWidth="1"/>
    <col min="12514" max="12514" width="14.42578125" style="3" customWidth="1"/>
    <col min="12515" max="12515" width="18.7109375" style="3" customWidth="1"/>
    <col min="12516" max="12516" width="11.140625" style="3" customWidth="1"/>
    <col min="12517" max="12517" width="11.85546875" style="3" customWidth="1"/>
    <col min="12518" max="12518" width="15.42578125" style="3" customWidth="1"/>
    <col min="12519" max="12519" width="14.5703125" style="3" customWidth="1"/>
    <col min="12520" max="12520" width="14.28515625" style="3" customWidth="1"/>
    <col min="12521" max="12521" width="0.28515625" style="3" customWidth="1"/>
    <col min="12522" max="12522" width="11.7109375" style="3" customWidth="1"/>
    <col min="12523" max="12523" width="11.42578125" style="3" customWidth="1"/>
    <col min="12524" max="12524" width="0.42578125" style="3" customWidth="1"/>
    <col min="12525" max="12525" width="13.140625" style="3" customWidth="1"/>
    <col min="12526" max="12526" width="13" style="3" customWidth="1"/>
    <col min="12527" max="12527" width="0.7109375" style="3" customWidth="1"/>
    <col min="12528" max="12528" width="13.42578125" style="3" customWidth="1"/>
    <col min="12529" max="12529" width="13.28515625" style="3" customWidth="1"/>
    <col min="12530" max="12530" width="0.85546875" style="3" customWidth="1"/>
    <col min="12531" max="12551" width="13.140625" style="3" customWidth="1"/>
    <col min="12552" max="12552" width="14" style="3" customWidth="1"/>
    <col min="12553" max="12554" width="13.140625" style="3" customWidth="1"/>
    <col min="12555" max="12567" width="11.140625" style="3" customWidth="1"/>
    <col min="12568" max="12568" width="11.42578125" style="3" customWidth="1"/>
    <col min="12569" max="12577" width="11.140625" style="3" customWidth="1"/>
    <col min="12578" max="12578" width="11" style="3" customWidth="1"/>
    <col min="12579" max="12579" width="0.7109375" style="3" customWidth="1"/>
    <col min="12580" max="12602" width="11.42578125" style="3" customWidth="1"/>
    <col min="12603" max="12603" width="13.85546875" style="3" customWidth="1"/>
    <col min="12604" max="12604" width="19.7109375" style="3" customWidth="1"/>
    <col min="12605" max="12605" width="18.140625" style="3" customWidth="1"/>
    <col min="12606" max="12606" width="20.7109375" style="3" customWidth="1"/>
    <col min="12607" max="12767" width="9.140625" style="3"/>
    <col min="12768" max="12768" width="8" style="3" customWidth="1"/>
    <col min="12769" max="12769" width="26.42578125" style="3" customWidth="1"/>
    <col min="12770" max="12770" width="14.42578125" style="3" customWidth="1"/>
    <col min="12771" max="12771" width="18.7109375" style="3" customWidth="1"/>
    <col min="12772" max="12772" width="11.140625" style="3" customWidth="1"/>
    <col min="12773" max="12773" width="11.85546875" style="3" customWidth="1"/>
    <col min="12774" max="12774" width="15.42578125" style="3" customWidth="1"/>
    <col min="12775" max="12775" width="14.5703125" style="3" customWidth="1"/>
    <col min="12776" max="12776" width="14.28515625" style="3" customWidth="1"/>
    <col min="12777" max="12777" width="0.28515625" style="3" customWidth="1"/>
    <col min="12778" max="12778" width="11.7109375" style="3" customWidth="1"/>
    <col min="12779" max="12779" width="11.42578125" style="3" customWidth="1"/>
    <col min="12780" max="12780" width="0.42578125" style="3" customWidth="1"/>
    <col min="12781" max="12781" width="13.140625" style="3" customWidth="1"/>
    <col min="12782" max="12782" width="13" style="3" customWidth="1"/>
    <col min="12783" max="12783" width="0.7109375" style="3" customWidth="1"/>
    <col min="12784" max="12784" width="13.42578125" style="3" customWidth="1"/>
    <col min="12785" max="12785" width="13.28515625" style="3" customWidth="1"/>
    <col min="12786" max="12786" width="0.85546875" style="3" customWidth="1"/>
    <col min="12787" max="12807" width="13.140625" style="3" customWidth="1"/>
    <col min="12808" max="12808" width="14" style="3" customWidth="1"/>
    <col min="12809" max="12810" width="13.140625" style="3" customWidth="1"/>
    <col min="12811" max="12823" width="11.140625" style="3" customWidth="1"/>
    <col min="12824" max="12824" width="11.42578125" style="3" customWidth="1"/>
    <col min="12825" max="12833" width="11.140625" style="3" customWidth="1"/>
    <col min="12834" max="12834" width="11" style="3" customWidth="1"/>
    <col min="12835" max="12835" width="0.7109375" style="3" customWidth="1"/>
    <col min="12836" max="12858" width="11.42578125" style="3" customWidth="1"/>
    <col min="12859" max="12859" width="13.85546875" style="3" customWidth="1"/>
    <col min="12860" max="12860" width="19.7109375" style="3" customWidth="1"/>
    <col min="12861" max="12861" width="18.140625" style="3" customWidth="1"/>
    <col min="12862" max="12862" width="20.7109375" style="3" customWidth="1"/>
    <col min="12863" max="13023" width="9.140625" style="3"/>
    <col min="13024" max="13024" width="8" style="3" customWidth="1"/>
    <col min="13025" max="13025" width="26.42578125" style="3" customWidth="1"/>
    <col min="13026" max="13026" width="14.42578125" style="3" customWidth="1"/>
    <col min="13027" max="13027" width="18.7109375" style="3" customWidth="1"/>
    <col min="13028" max="13028" width="11.140625" style="3" customWidth="1"/>
    <col min="13029" max="13029" width="11.85546875" style="3" customWidth="1"/>
    <col min="13030" max="13030" width="15.42578125" style="3" customWidth="1"/>
    <col min="13031" max="13031" width="14.5703125" style="3" customWidth="1"/>
    <col min="13032" max="13032" width="14.28515625" style="3" customWidth="1"/>
    <col min="13033" max="13033" width="0.28515625" style="3" customWidth="1"/>
    <col min="13034" max="13034" width="11.7109375" style="3" customWidth="1"/>
    <col min="13035" max="13035" width="11.42578125" style="3" customWidth="1"/>
    <col min="13036" max="13036" width="0.42578125" style="3" customWidth="1"/>
    <col min="13037" max="13037" width="13.140625" style="3" customWidth="1"/>
    <col min="13038" max="13038" width="13" style="3" customWidth="1"/>
    <col min="13039" max="13039" width="0.7109375" style="3" customWidth="1"/>
    <col min="13040" max="13040" width="13.42578125" style="3" customWidth="1"/>
    <col min="13041" max="13041" width="13.28515625" style="3" customWidth="1"/>
    <col min="13042" max="13042" width="0.85546875" style="3" customWidth="1"/>
    <col min="13043" max="13063" width="13.140625" style="3" customWidth="1"/>
    <col min="13064" max="13064" width="14" style="3" customWidth="1"/>
    <col min="13065" max="13066" width="13.140625" style="3" customWidth="1"/>
    <col min="13067" max="13079" width="11.140625" style="3" customWidth="1"/>
    <col min="13080" max="13080" width="11.42578125" style="3" customWidth="1"/>
    <col min="13081" max="13089" width="11.140625" style="3" customWidth="1"/>
    <col min="13090" max="13090" width="11" style="3" customWidth="1"/>
    <col min="13091" max="13091" width="0.7109375" style="3" customWidth="1"/>
    <col min="13092" max="13114" width="11.42578125" style="3" customWidth="1"/>
    <col min="13115" max="13115" width="13.85546875" style="3" customWidth="1"/>
    <col min="13116" max="13116" width="19.7109375" style="3" customWidth="1"/>
    <col min="13117" max="13117" width="18.140625" style="3" customWidth="1"/>
    <col min="13118" max="13118" width="20.7109375" style="3" customWidth="1"/>
    <col min="13119" max="13279" width="9.140625" style="3"/>
    <col min="13280" max="13280" width="8" style="3" customWidth="1"/>
    <col min="13281" max="13281" width="26.42578125" style="3" customWidth="1"/>
    <col min="13282" max="13282" width="14.42578125" style="3" customWidth="1"/>
    <col min="13283" max="13283" width="18.7109375" style="3" customWidth="1"/>
    <col min="13284" max="13284" width="11.140625" style="3" customWidth="1"/>
    <col min="13285" max="13285" width="11.85546875" style="3" customWidth="1"/>
    <col min="13286" max="13286" width="15.42578125" style="3" customWidth="1"/>
    <col min="13287" max="13287" width="14.5703125" style="3" customWidth="1"/>
    <col min="13288" max="13288" width="14.28515625" style="3" customWidth="1"/>
    <col min="13289" max="13289" width="0.28515625" style="3" customWidth="1"/>
    <col min="13290" max="13290" width="11.7109375" style="3" customWidth="1"/>
    <col min="13291" max="13291" width="11.42578125" style="3" customWidth="1"/>
    <col min="13292" max="13292" width="0.42578125" style="3" customWidth="1"/>
    <col min="13293" max="13293" width="13.140625" style="3" customWidth="1"/>
    <col min="13294" max="13294" width="13" style="3" customWidth="1"/>
    <col min="13295" max="13295" width="0.7109375" style="3" customWidth="1"/>
    <col min="13296" max="13296" width="13.42578125" style="3" customWidth="1"/>
    <col min="13297" max="13297" width="13.28515625" style="3" customWidth="1"/>
    <col min="13298" max="13298" width="0.85546875" style="3" customWidth="1"/>
    <col min="13299" max="13319" width="13.140625" style="3" customWidth="1"/>
    <col min="13320" max="13320" width="14" style="3" customWidth="1"/>
    <col min="13321" max="13322" width="13.140625" style="3" customWidth="1"/>
    <col min="13323" max="13335" width="11.140625" style="3" customWidth="1"/>
    <col min="13336" max="13336" width="11.42578125" style="3" customWidth="1"/>
    <col min="13337" max="13345" width="11.140625" style="3" customWidth="1"/>
    <col min="13346" max="13346" width="11" style="3" customWidth="1"/>
    <col min="13347" max="13347" width="0.7109375" style="3" customWidth="1"/>
    <col min="13348" max="13370" width="11.42578125" style="3" customWidth="1"/>
    <col min="13371" max="13371" width="13.85546875" style="3" customWidth="1"/>
    <col min="13372" max="13372" width="19.7109375" style="3" customWidth="1"/>
    <col min="13373" max="13373" width="18.140625" style="3" customWidth="1"/>
    <col min="13374" max="13374" width="20.7109375" style="3" customWidth="1"/>
    <col min="13375" max="13535" width="9.140625" style="3"/>
    <col min="13536" max="13536" width="8" style="3" customWidth="1"/>
    <col min="13537" max="13537" width="26.42578125" style="3" customWidth="1"/>
    <col min="13538" max="13538" width="14.42578125" style="3" customWidth="1"/>
    <col min="13539" max="13539" width="18.7109375" style="3" customWidth="1"/>
    <col min="13540" max="13540" width="11.140625" style="3" customWidth="1"/>
    <col min="13541" max="13541" width="11.85546875" style="3" customWidth="1"/>
    <col min="13542" max="13542" width="15.42578125" style="3" customWidth="1"/>
    <col min="13543" max="13543" width="14.5703125" style="3" customWidth="1"/>
    <col min="13544" max="13544" width="14.28515625" style="3" customWidth="1"/>
    <col min="13545" max="13545" width="0.28515625" style="3" customWidth="1"/>
    <col min="13546" max="13546" width="11.7109375" style="3" customWidth="1"/>
    <col min="13547" max="13547" width="11.42578125" style="3" customWidth="1"/>
    <col min="13548" max="13548" width="0.42578125" style="3" customWidth="1"/>
    <col min="13549" max="13549" width="13.140625" style="3" customWidth="1"/>
    <col min="13550" max="13550" width="13" style="3" customWidth="1"/>
    <col min="13551" max="13551" width="0.7109375" style="3" customWidth="1"/>
    <col min="13552" max="13552" width="13.42578125" style="3" customWidth="1"/>
    <col min="13553" max="13553" width="13.28515625" style="3" customWidth="1"/>
    <col min="13554" max="13554" width="0.85546875" style="3" customWidth="1"/>
    <col min="13555" max="13575" width="13.140625" style="3" customWidth="1"/>
    <col min="13576" max="13576" width="14" style="3" customWidth="1"/>
    <col min="13577" max="13578" width="13.140625" style="3" customWidth="1"/>
    <col min="13579" max="13591" width="11.140625" style="3" customWidth="1"/>
    <col min="13592" max="13592" width="11.42578125" style="3" customWidth="1"/>
    <col min="13593" max="13601" width="11.140625" style="3" customWidth="1"/>
    <col min="13602" max="13602" width="11" style="3" customWidth="1"/>
    <col min="13603" max="13603" width="0.7109375" style="3" customWidth="1"/>
    <col min="13604" max="13626" width="11.42578125" style="3" customWidth="1"/>
    <col min="13627" max="13627" width="13.85546875" style="3" customWidth="1"/>
    <col min="13628" max="13628" width="19.7109375" style="3" customWidth="1"/>
    <col min="13629" max="13629" width="18.140625" style="3" customWidth="1"/>
    <col min="13630" max="13630" width="20.7109375" style="3" customWidth="1"/>
    <col min="13631" max="13791" width="9.140625" style="3"/>
    <col min="13792" max="13792" width="8" style="3" customWidth="1"/>
    <col min="13793" max="13793" width="26.42578125" style="3" customWidth="1"/>
    <col min="13794" max="13794" width="14.42578125" style="3" customWidth="1"/>
    <col min="13795" max="13795" width="18.7109375" style="3" customWidth="1"/>
    <col min="13796" max="13796" width="11.140625" style="3" customWidth="1"/>
    <col min="13797" max="13797" width="11.85546875" style="3" customWidth="1"/>
    <col min="13798" max="13798" width="15.42578125" style="3" customWidth="1"/>
    <col min="13799" max="13799" width="14.5703125" style="3" customWidth="1"/>
    <col min="13800" max="13800" width="14.28515625" style="3" customWidth="1"/>
    <col min="13801" max="13801" width="0.28515625" style="3" customWidth="1"/>
    <col min="13802" max="13802" width="11.7109375" style="3" customWidth="1"/>
    <col min="13803" max="13803" width="11.42578125" style="3" customWidth="1"/>
    <col min="13804" max="13804" width="0.42578125" style="3" customWidth="1"/>
    <col min="13805" max="13805" width="13.140625" style="3" customWidth="1"/>
    <col min="13806" max="13806" width="13" style="3" customWidth="1"/>
    <col min="13807" max="13807" width="0.7109375" style="3" customWidth="1"/>
    <col min="13808" max="13808" width="13.42578125" style="3" customWidth="1"/>
    <col min="13809" max="13809" width="13.28515625" style="3" customWidth="1"/>
    <col min="13810" max="13810" width="0.85546875" style="3" customWidth="1"/>
    <col min="13811" max="13831" width="13.140625" style="3" customWidth="1"/>
    <col min="13832" max="13832" width="14" style="3" customWidth="1"/>
    <col min="13833" max="13834" width="13.140625" style="3" customWidth="1"/>
    <col min="13835" max="13847" width="11.140625" style="3" customWidth="1"/>
    <col min="13848" max="13848" width="11.42578125" style="3" customWidth="1"/>
    <col min="13849" max="13857" width="11.140625" style="3" customWidth="1"/>
    <col min="13858" max="13858" width="11" style="3" customWidth="1"/>
    <col min="13859" max="13859" width="0.7109375" style="3" customWidth="1"/>
    <col min="13860" max="13882" width="11.42578125" style="3" customWidth="1"/>
    <col min="13883" max="13883" width="13.85546875" style="3" customWidth="1"/>
    <col min="13884" max="13884" width="19.7109375" style="3" customWidth="1"/>
    <col min="13885" max="13885" width="18.140625" style="3" customWidth="1"/>
    <col min="13886" max="13886" width="20.7109375" style="3" customWidth="1"/>
    <col min="13887" max="14047" width="9.140625" style="3"/>
    <col min="14048" max="14048" width="8" style="3" customWidth="1"/>
    <col min="14049" max="14049" width="26.42578125" style="3" customWidth="1"/>
    <col min="14050" max="14050" width="14.42578125" style="3" customWidth="1"/>
    <col min="14051" max="14051" width="18.7109375" style="3" customWidth="1"/>
    <col min="14052" max="14052" width="11.140625" style="3" customWidth="1"/>
    <col min="14053" max="14053" width="11.85546875" style="3" customWidth="1"/>
    <col min="14054" max="14054" width="15.42578125" style="3" customWidth="1"/>
    <col min="14055" max="14055" width="14.5703125" style="3" customWidth="1"/>
    <col min="14056" max="14056" width="14.28515625" style="3" customWidth="1"/>
    <col min="14057" max="14057" width="0.28515625" style="3" customWidth="1"/>
    <col min="14058" max="14058" width="11.7109375" style="3" customWidth="1"/>
    <col min="14059" max="14059" width="11.42578125" style="3" customWidth="1"/>
    <col min="14060" max="14060" width="0.42578125" style="3" customWidth="1"/>
    <col min="14061" max="14061" width="13.140625" style="3" customWidth="1"/>
    <col min="14062" max="14062" width="13" style="3" customWidth="1"/>
    <col min="14063" max="14063" width="0.7109375" style="3" customWidth="1"/>
    <col min="14064" max="14064" width="13.42578125" style="3" customWidth="1"/>
    <col min="14065" max="14065" width="13.28515625" style="3" customWidth="1"/>
    <col min="14066" max="14066" width="0.85546875" style="3" customWidth="1"/>
    <col min="14067" max="14087" width="13.140625" style="3" customWidth="1"/>
    <col min="14088" max="14088" width="14" style="3" customWidth="1"/>
    <col min="14089" max="14090" width="13.140625" style="3" customWidth="1"/>
    <col min="14091" max="14103" width="11.140625" style="3" customWidth="1"/>
    <col min="14104" max="14104" width="11.42578125" style="3" customWidth="1"/>
    <col min="14105" max="14113" width="11.140625" style="3" customWidth="1"/>
    <col min="14114" max="14114" width="11" style="3" customWidth="1"/>
    <col min="14115" max="14115" width="0.7109375" style="3" customWidth="1"/>
    <col min="14116" max="14138" width="11.42578125" style="3" customWidth="1"/>
    <col min="14139" max="14139" width="13.85546875" style="3" customWidth="1"/>
    <col min="14140" max="14140" width="19.7109375" style="3" customWidth="1"/>
    <col min="14141" max="14141" width="18.140625" style="3" customWidth="1"/>
    <col min="14142" max="14142" width="20.7109375" style="3" customWidth="1"/>
    <col min="14143" max="14303" width="9.140625" style="3"/>
    <col min="14304" max="14304" width="8" style="3" customWidth="1"/>
    <col min="14305" max="14305" width="26.42578125" style="3" customWidth="1"/>
    <col min="14306" max="14306" width="14.42578125" style="3" customWidth="1"/>
    <col min="14307" max="14307" width="18.7109375" style="3" customWidth="1"/>
    <col min="14308" max="14308" width="11.140625" style="3" customWidth="1"/>
    <col min="14309" max="14309" width="11.85546875" style="3" customWidth="1"/>
    <col min="14310" max="14310" width="15.42578125" style="3" customWidth="1"/>
    <col min="14311" max="14311" width="14.5703125" style="3" customWidth="1"/>
    <col min="14312" max="14312" width="14.28515625" style="3" customWidth="1"/>
    <col min="14313" max="14313" width="0.28515625" style="3" customWidth="1"/>
    <col min="14314" max="14314" width="11.7109375" style="3" customWidth="1"/>
    <col min="14315" max="14315" width="11.42578125" style="3" customWidth="1"/>
    <col min="14316" max="14316" width="0.42578125" style="3" customWidth="1"/>
    <col min="14317" max="14317" width="13.140625" style="3" customWidth="1"/>
    <col min="14318" max="14318" width="13" style="3" customWidth="1"/>
    <col min="14319" max="14319" width="0.7109375" style="3" customWidth="1"/>
    <col min="14320" max="14320" width="13.42578125" style="3" customWidth="1"/>
    <col min="14321" max="14321" width="13.28515625" style="3" customWidth="1"/>
    <col min="14322" max="14322" width="0.85546875" style="3" customWidth="1"/>
    <col min="14323" max="14343" width="13.140625" style="3" customWidth="1"/>
    <col min="14344" max="14344" width="14" style="3" customWidth="1"/>
    <col min="14345" max="14346" width="13.140625" style="3" customWidth="1"/>
    <col min="14347" max="14359" width="11.140625" style="3" customWidth="1"/>
    <col min="14360" max="14360" width="11.42578125" style="3" customWidth="1"/>
    <col min="14361" max="14369" width="11.140625" style="3" customWidth="1"/>
    <col min="14370" max="14370" width="11" style="3" customWidth="1"/>
    <col min="14371" max="14371" width="0.7109375" style="3" customWidth="1"/>
    <col min="14372" max="14394" width="11.42578125" style="3" customWidth="1"/>
    <col min="14395" max="14395" width="13.85546875" style="3" customWidth="1"/>
    <col min="14396" max="14396" width="19.7109375" style="3" customWidth="1"/>
    <col min="14397" max="14397" width="18.140625" style="3" customWidth="1"/>
    <col min="14398" max="14398" width="20.7109375" style="3" customWidth="1"/>
    <col min="14399" max="14559" width="9.140625" style="3"/>
    <col min="14560" max="14560" width="8" style="3" customWidth="1"/>
    <col min="14561" max="14561" width="26.42578125" style="3" customWidth="1"/>
    <col min="14562" max="14562" width="14.42578125" style="3" customWidth="1"/>
    <col min="14563" max="14563" width="18.7109375" style="3" customWidth="1"/>
    <col min="14564" max="14564" width="11.140625" style="3" customWidth="1"/>
    <col min="14565" max="14565" width="11.85546875" style="3" customWidth="1"/>
    <col min="14566" max="14566" width="15.42578125" style="3" customWidth="1"/>
    <col min="14567" max="14567" width="14.5703125" style="3" customWidth="1"/>
    <col min="14568" max="14568" width="14.28515625" style="3" customWidth="1"/>
    <col min="14569" max="14569" width="0.28515625" style="3" customWidth="1"/>
    <col min="14570" max="14570" width="11.7109375" style="3" customWidth="1"/>
    <col min="14571" max="14571" width="11.42578125" style="3" customWidth="1"/>
    <col min="14572" max="14572" width="0.42578125" style="3" customWidth="1"/>
    <col min="14573" max="14573" width="13.140625" style="3" customWidth="1"/>
    <col min="14574" max="14574" width="13" style="3" customWidth="1"/>
    <col min="14575" max="14575" width="0.7109375" style="3" customWidth="1"/>
    <col min="14576" max="14576" width="13.42578125" style="3" customWidth="1"/>
    <col min="14577" max="14577" width="13.28515625" style="3" customWidth="1"/>
    <col min="14578" max="14578" width="0.85546875" style="3" customWidth="1"/>
    <col min="14579" max="14599" width="13.140625" style="3" customWidth="1"/>
    <col min="14600" max="14600" width="14" style="3" customWidth="1"/>
    <col min="14601" max="14602" width="13.140625" style="3" customWidth="1"/>
    <col min="14603" max="14615" width="11.140625" style="3" customWidth="1"/>
    <col min="14616" max="14616" width="11.42578125" style="3" customWidth="1"/>
    <col min="14617" max="14625" width="11.140625" style="3" customWidth="1"/>
    <col min="14626" max="14626" width="11" style="3" customWidth="1"/>
    <col min="14627" max="14627" width="0.7109375" style="3" customWidth="1"/>
    <col min="14628" max="14650" width="11.42578125" style="3" customWidth="1"/>
    <col min="14651" max="14651" width="13.85546875" style="3" customWidth="1"/>
    <col min="14652" max="14652" width="19.7109375" style="3" customWidth="1"/>
    <col min="14653" max="14653" width="18.140625" style="3" customWidth="1"/>
    <col min="14654" max="14654" width="20.7109375" style="3" customWidth="1"/>
    <col min="14655" max="14815" width="9.140625" style="3"/>
    <col min="14816" max="14816" width="8" style="3" customWidth="1"/>
    <col min="14817" max="14817" width="26.42578125" style="3" customWidth="1"/>
    <col min="14818" max="14818" width="14.42578125" style="3" customWidth="1"/>
    <col min="14819" max="14819" width="18.7109375" style="3" customWidth="1"/>
    <col min="14820" max="14820" width="11.140625" style="3" customWidth="1"/>
    <col min="14821" max="14821" width="11.85546875" style="3" customWidth="1"/>
    <col min="14822" max="14822" width="15.42578125" style="3" customWidth="1"/>
    <col min="14823" max="14823" width="14.5703125" style="3" customWidth="1"/>
    <col min="14824" max="14824" width="14.28515625" style="3" customWidth="1"/>
    <col min="14825" max="14825" width="0.28515625" style="3" customWidth="1"/>
    <col min="14826" max="14826" width="11.7109375" style="3" customWidth="1"/>
    <col min="14827" max="14827" width="11.42578125" style="3" customWidth="1"/>
    <col min="14828" max="14828" width="0.42578125" style="3" customWidth="1"/>
    <col min="14829" max="14829" width="13.140625" style="3" customWidth="1"/>
    <col min="14830" max="14830" width="13" style="3" customWidth="1"/>
    <col min="14831" max="14831" width="0.7109375" style="3" customWidth="1"/>
    <col min="14832" max="14832" width="13.42578125" style="3" customWidth="1"/>
    <col min="14833" max="14833" width="13.28515625" style="3" customWidth="1"/>
    <col min="14834" max="14834" width="0.85546875" style="3" customWidth="1"/>
    <col min="14835" max="14855" width="13.140625" style="3" customWidth="1"/>
    <col min="14856" max="14856" width="14" style="3" customWidth="1"/>
    <col min="14857" max="14858" width="13.140625" style="3" customWidth="1"/>
    <col min="14859" max="14871" width="11.140625" style="3" customWidth="1"/>
    <col min="14872" max="14872" width="11.42578125" style="3" customWidth="1"/>
    <col min="14873" max="14881" width="11.140625" style="3" customWidth="1"/>
    <col min="14882" max="14882" width="11" style="3" customWidth="1"/>
    <col min="14883" max="14883" width="0.7109375" style="3" customWidth="1"/>
    <col min="14884" max="14906" width="11.42578125" style="3" customWidth="1"/>
    <col min="14907" max="14907" width="13.85546875" style="3" customWidth="1"/>
    <col min="14908" max="14908" width="19.7109375" style="3" customWidth="1"/>
    <col min="14909" max="14909" width="18.140625" style="3" customWidth="1"/>
    <col min="14910" max="14910" width="20.7109375" style="3" customWidth="1"/>
    <col min="14911" max="15071" width="9.140625" style="3"/>
    <col min="15072" max="15072" width="8" style="3" customWidth="1"/>
    <col min="15073" max="15073" width="26.42578125" style="3" customWidth="1"/>
    <col min="15074" max="15074" width="14.42578125" style="3" customWidth="1"/>
    <col min="15075" max="15075" width="18.7109375" style="3" customWidth="1"/>
    <col min="15076" max="15076" width="11.140625" style="3" customWidth="1"/>
    <col min="15077" max="15077" width="11.85546875" style="3" customWidth="1"/>
    <col min="15078" max="15078" width="15.42578125" style="3" customWidth="1"/>
    <col min="15079" max="15079" width="14.5703125" style="3" customWidth="1"/>
    <col min="15080" max="15080" width="14.28515625" style="3" customWidth="1"/>
    <col min="15081" max="15081" width="0.28515625" style="3" customWidth="1"/>
    <col min="15082" max="15082" width="11.7109375" style="3" customWidth="1"/>
    <col min="15083" max="15083" width="11.42578125" style="3" customWidth="1"/>
    <col min="15084" max="15084" width="0.42578125" style="3" customWidth="1"/>
    <col min="15085" max="15085" width="13.140625" style="3" customWidth="1"/>
    <col min="15086" max="15086" width="13" style="3" customWidth="1"/>
    <col min="15087" max="15087" width="0.7109375" style="3" customWidth="1"/>
    <col min="15088" max="15088" width="13.42578125" style="3" customWidth="1"/>
    <col min="15089" max="15089" width="13.28515625" style="3" customWidth="1"/>
    <col min="15090" max="15090" width="0.85546875" style="3" customWidth="1"/>
    <col min="15091" max="15111" width="13.140625" style="3" customWidth="1"/>
    <col min="15112" max="15112" width="14" style="3" customWidth="1"/>
    <col min="15113" max="15114" width="13.140625" style="3" customWidth="1"/>
    <col min="15115" max="15127" width="11.140625" style="3" customWidth="1"/>
    <col min="15128" max="15128" width="11.42578125" style="3" customWidth="1"/>
    <col min="15129" max="15137" width="11.140625" style="3" customWidth="1"/>
    <col min="15138" max="15138" width="11" style="3" customWidth="1"/>
    <col min="15139" max="15139" width="0.7109375" style="3" customWidth="1"/>
    <col min="15140" max="15162" width="11.42578125" style="3" customWidth="1"/>
    <col min="15163" max="15163" width="13.85546875" style="3" customWidth="1"/>
    <col min="15164" max="15164" width="19.7109375" style="3" customWidth="1"/>
    <col min="15165" max="15165" width="18.140625" style="3" customWidth="1"/>
    <col min="15166" max="15166" width="20.7109375" style="3" customWidth="1"/>
    <col min="15167" max="15327" width="9.140625" style="3"/>
    <col min="15328" max="15328" width="8" style="3" customWidth="1"/>
    <col min="15329" max="15329" width="26.42578125" style="3" customWidth="1"/>
    <col min="15330" max="15330" width="14.42578125" style="3" customWidth="1"/>
    <col min="15331" max="15331" width="18.7109375" style="3" customWidth="1"/>
    <col min="15332" max="15332" width="11.140625" style="3" customWidth="1"/>
    <col min="15333" max="15333" width="11.85546875" style="3" customWidth="1"/>
    <col min="15334" max="15334" width="15.42578125" style="3" customWidth="1"/>
    <col min="15335" max="15335" width="14.5703125" style="3" customWidth="1"/>
    <col min="15336" max="15336" width="14.28515625" style="3" customWidth="1"/>
    <col min="15337" max="15337" width="0.28515625" style="3" customWidth="1"/>
    <col min="15338" max="15338" width="11.7109375" style="3" customWidth="1"/>
    <col min="15339" max="15339" width="11.42578125" style="3" customWidth="1"/>
    <col min="15340" max="15340" width="0.42578125" style="3" customWidth="1"/>
    <col min="15341" max="15341" width="13.140625" style="3" customWidth="1"/>
    <col min="15342" max="15342" width="13" style="3" customWidth="1"/>
    <col min="15343" max="15343" width="0.7109375" style="3" customWidth="1"/>
    <col min="15344" max="15344" width="13.42578125" style="3" customWidth="1"/>
    <col min="15345" max="15345" width="13.28515625" style="3" customWidth="1"/>
    <col min="15346" max="15346" width="0.85546875" style="3" customWidth="1"/>
    <col min="15347" max="15367" width="13.140625" style="3" customWidth="1"/>
    <col min="15368" max="15368" width="14" style="3" customWidth="1"/>
    <col min="15369" max="15370" width="13.140625" style="3" customWidth="1"/>
    <col min="15371" max="15383" width="11.140625" style="3" customWidth="1"/>
    <col min="15384" max="15384" width="11.42578125" style="3" customWidth="1"/>
    <col min="15385" max="15393" width="11.140625" style="3" customWidth="1"/>
    <col min="15394" max="15394" width="11" style="3" customWidth="1"/>
    <col min="15395" max="15395" width="0.7109375" style="3" customWidth="1"/>
    <col min="15396" max="15418" width="11.42578125" style="3" customWidth="1"/>
    <col min="15419" max="15419" width="13.85546875" style="3" customWidth="1"/>
    <col min="15420" max="15420" width="19.7109375" style="3" customWidth="1"/>
    <col min="15421" max="15421" width="18.140625" style="3" customWidth="1"/>
    <col min="15422" max="15422" width="20.7109375" style="3" customWidth="1"/>
    <col min="15423" max="15583" width="9.140625" style="3"/>
    <col min="15584" max="15584" width="8" style="3" customWidth="1"/>
    <col min="15585" max="15585" width="26.42578125" style="3" customWidth="1"/>
    <col min="15586" max="15586" width="14.42578125" style="3" customWidth="1"/>
    <col min="15587" max="15587" width="18.7109375" style="3" customWidth="1"/>
    <col min="15588" max="15588" width="11.140625" style="3" customWidth="1"/>
    <col min="15589" max="15589" width="11.85546875" style="3" customWidth="1"/>
    <col min="15590" max="15590" width="15.42578125" style="3" customWidth="1"/>
    <col min="15591" max="15591" width="14.5703125" style="3" customWidth="1"/>
    <col min="15592" max="15592" width="14.28515625" style="3" customWidth="1"/>
    <col min="15593" max="15593" width="0.28515625" style="3" customWidth="1"/>
    <col min="15594" max="15594" width="11.7109375" style="3" customWidth="1"/>
    <col min="15595" max="15595" width="11.42578125" style="3" customWidth="1"/>
    <col min="15596" max="15596" width="0.42578125" style="3" customWidth="1"/>
    <col min="15597" max="15597" width="13.140625" style="3" customWidth="1"/>
    <col min="15598" max="15598" width="13" style="3" customWidth="1"/>
    <col min="15599" max="15599" width="0.7109375" style="3" customWidth="1"/>
    <col min="15600" max="15600" width="13.42578125" style="3" customWidth="1"/>
    <col min="15601" max="15601" width="13.28515625" style="3" customWidth="1"/>
    <col min="15602" max="15602" width="0.85546875" style="3" customWidth="1"/>
    <col min="15603" max="15623" width="13.140625" style="3" customWidth="1"/>
    <col min="15624" max="15624" width="14" style="3" customWidth="1"/>
    <col min="15625" max="15626" width="13.140625" style="3" customWidth="1"/>
    <col min="15627" max="15639" width="11.140625" style="3" customWidth="1"/>
    <col min="15640" max="15640" width="11.42578125" style="3" customWidth="1"/>
    <col min="15641" max="15649" width="11.140625" style="3" customWidth="1"/>
    <col min="15650" max="15650" width="11" style="3" customWidth="1"/>
    <col min="15651" max="15651" width="0.7109375" style="3" customWidth="1"/>
    <col min="15652" max="15674" width="11.42578125" style="3" customWidth="1"/>
    <col min="15675" max="15675" width="13.85546875" style="3" customWidth="1"/>
    <col min="15676" max="15676" width="19.7109375" style="3" customWidth="1"/>
    <col min="15677" max="15677" width="18.140625" style="3" customWidth="1"/>
    <col min="15678" max="15678" width="20.7109375" style="3" customWidth="1"/>
    <col min="15679" max="15839" width="9.140625" style="3"/>
    <col min="15840" max="15840" width="8" style="3" customWidth="1"/>
    <col min="15841" max="15841" width="26.42578125" style="3" customWidth="1"/>
    <col min="15842" max="15842" width="14.42578125" style="3" customWidth="1"/>
    <col min="15843" max="15843" width="18.7109375" style="3" customWidth="1"/>
    <col min="15844" max="15844" width="11.140625" style="3" customWidth="1"/>
    <col min="15845" max="15845" width="11.85546875" style="3" customWidth="1"/>
    <col min="15846" max="15846" width="15.42578125" style="3" customWidth="1"/>
    <col min="15847" max="15847" width="14.5703125" style="3" customWidth="1"/>
    <col min="15848" max="15848" width="14.28515625" style="3" customWidth="1"/>
    <col min="15849" max="15849" width="0.28515625" style="3" customWidth="1"/>
    <col min="15850" max="15850" width="11.7109375" style="3" customWidth="1"/>
    <col min="15851" max="15851" width="11.42578125" style="3" customWidth="1"/>
    <col min="15852" max="15852" width="0.42578125" style="3" customWidth="1"/>
    <col min="15853" max="15853" width="13.140625" style="3" customWidth="1"/>
    <col min="15854" max="15854" width="13" style="3" customWidth="1"/>
    <col min="15855" max="15855" width="0.7109375" style="3" customWidth="1"/>
    <col min="15856" max="15856" width="13.42578125" style="3" customWidth="1"/>
    <col min="15857" max="15857" width="13.28515625" style="3" customWidth="1"/>
    <col min="15858" max="15858" width="0.85546875" style="3" customWidth="1"/>
    <col min="15859" max="15879" width="13.140625" style="3" customWidth="1"/>
    <col min="15880" max="15880" width="14" style="3" customWidth="1"/>
    <col min="15881" max="15882" width="13.140625" style="3" customWidth="1"/>
    <col min="15883" max="15895" width="11.140625" style="3" customWidth="1"/>
    <col min="15896" max="15896" width="11.42578125" style="3" customWidth="1"/>
    <col min="15897" max="15905" width="11.140625" style="3" customWidth="1"/>
    <col min="15906" max="15906" width="11" style="3" customWidth="1"/>
    <col min="15907" max="15907" width="0.7109375" style="3" customWidth="1"/>
    <col min="15908" max="15930" width="11.42578125" style="3" customWidth="1"/>
    <col min="15931" max="15931" width="13.85546875" style="3" customWidth="1"/>
    <col min="15932" max="15932" width="19.7109375" style="3" customWidth="1"/>
    <col min="15933" max="15933" width="18.140625" style="3" customWidth="1"/>
    <col min="15934" max="15934" width="20.7109375" style="3" customWidth="1"/>
    <col min="15935" max="16095" width="9.140625" style="3"/>
    <col min="16096" max="16096" width="8" style="3" customWidth="1"/>
    <col min="16097" max="16097" width="26.42578125" style="3" customWidth="1"/>
    <col min="16098" max="16098" width="14.42578125" style="3" customWidth="1"/>
    <col min="16099" max="16099" width="18.7109375" style="3" customWidth="1"/>
    <col min="16100" max="16100" width="11.140625" style="3" customWidth="1"/>
    <col min="16101" max="16101" width="11.85546875" style="3" customWidth="1"/>
    <col min="16102" max="16102" width="15.42578125" style="3" customWidth="1"/>
    <col min="16103" max="16103" width="14.5703125" style="3" customWidth="1"/>
    <col min="16104" max="16104" width="14.28515625" style="3" customWidth="1"/>
    <col min="16105" max="16105" width="0.28515625" style="3" customWidth="1"/>
    <col min="16106" max="16106" width="11.7109375" style="3" customWidth="1"/>
    <col min="16107" max="16107" width="11.42578125" style="3" customWidth="1"/>
    <col min="16108" max="16108" width="0.42578125" style="3" customWidth="1"/>
    <col min="16109" max="16109" width="13.140625" style="3" customWidth="1"/>
    <col min="16110" max="16110" width="13" style="3" customWidth="1"/>
    <col min="16111" max="16111" width="0.7109375" style="3" customWidth="1"/>
    <col min="16112" max="16112" width="13.42578125" style="3" customWidth="1"/>
    <col min="16113" max="16113" width="13.28515625" style="3" customWidth="1"/>
    <col min="16114" max="16114" width="0.85546875" style="3" customWidth="1"/>
    <col min="16115" max="16135" width="13.140625" style="3" customWidth="1"/>
    <col min="16136" max="16136" width="14" style="3" customWidth="1"/>
    <col min="16137" max="16138" width="13.140625" style="3" customWidth="1"/>
    <col min="16139" max="16151" width="11.140625" style="3" customWidth="1"/>
    <col min="16152" max="16152" width="11.42578125" style="3" customWidth="1"/>
    <col min="16153" max="16161" width="11.140625" style="3" customWidth="1"/>
    <col min="16162" max="16162" width="11" style="3" customWidth="1"/>
    <col min="16163" max="16163" width="0.7109375" style="3" customWidth="1"/>
    <col min="16164" max="16186" width="11.42578125" style="3" customWidth="1"/>
    <col min="16187" max="16187" width="13.85546875" style="3" customWidth="1"/>
    <col min="16188" max="16188" width="19.7109375" style="3" customWidth="1"/>
    <col min="16189" max="16189" width="18.140625" style="3" customWidth="1"/>
    <col min="16190" max="16190" width="20.7109375" style="3" customWidth="1"/>
    <col min="16191" max="16384" width="9.140625" style="3"/>
  </cols>
  <sheetData>
    <row r="1" spans="1:67" s="4" customFormat="1" ht="27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750</v>
      </c>
      <c r="M1" s="4" t="s">
        <v>751</v>
      </c>
      <c r="N1" s="4" t="s">
        <v>752</v>
      </c>
      <c r="O1" s="4" t="s">
        <v>753</v>
      </c>
      <c r="P1" s="4" t="s">
        <v>754</v>
      </c>
      <c r="Q1" s="4" t="s">
        <v>755</v>
      </c>
      <c r="R1" s="4" t="s">
        <v>756</v>
      </c>
      <c r="S1" s="4" t="s">
        <v>757</v>
      </c>
      <c r="T1" s="4" t="s">
        <v>778</v>
      </c>
      <c r="U1" s="4" t="s">
        <v>758</v>
      </c>
      <c r="V1" s="4" t="s">
        <v>779</v>
      </c>
      <c r="W1" s="4" t="s">
        <v>759</v>
      </c>
      <c r="X1" s="4" t="s">
        <v>780</v>
      </c>
      <c r="Y1" s="4" t="s">
        <v>760</v>
      </c>
      <c r="Z1" s="4" t="s">
        <v>781</v>
      </c>
      <c r="AA1" s="4" t="s">
        <v>761</v>
      </c>
      <c r="AB1" s="4" t="s">
        <v>782</v>
      </c>
      <c r="AC1" s="4" t="s">
        <v>762</v>
      </c>
      <c r="AD1" s="4" t="s">
        <v>783</v>
      </c>
      <c r="AE1" s="4" t="s">
        <v>763</v>
      </c>
      <c r="AF1" s="4" t="s">
        <v>784</v>
      </c>
      <c r="AG1" s="4" t="s">
        <v>764</v>
      </c>
      <c r="AH1" s="4" t="s">
        <v>785</v>
      </c>
      <c r="AI1" s="4" t="s">
        <v>765</v>
      </c>
      <c r="AJ1" s="4" t="s">
        <v>786</v>
      </c>
      <c r="AK1" s="4" t="s">
        <v>766</v>
      </c>
      <c r="AL1" s="4" t="s">
        <v>787</v>
      </c>
      <c r="AM1" s="4" t="s">
        <v>767</v>
      </c>
      <c r="AN1" s="4" t="s">
        <v>788</v>
      </c>
      <c r="AO1" s="4" t="s">
        <v>768</v>
      </c>
      <c r="AP1" s="4" t="s">
        <v>789</v>
      </c>
      <c r="AQ1" s="4" t="s">
        <v>769</v>
      </c>
      <c r="AR1" s="4" t="s">
        <v>790</v>
      </c>
      <c r="AS1" s="4" t="s">
        <v>770</v>
      </c>
      <c r="AT1" s="4" t="s">
        <v>791</v>
      </c>
      <c r="AU1" s="4" t="s">
        <v>771</v>
      </c>
      <c r="AV1" s="4" t="s">
        <v>792</v>
      </c>
      <c r="AW1" s="4" t="s">
        <v>772</v>
      </c>
      <c r="AX1" s="4" t="s">
        <v>793</v>
      </c>
      <c r="AY1" s="4" t="s">
        <v>773</v>
      </c>
      <c r="AZ1" s="4" t="s">
        <v>794</v>
      </c>
      <c r="BA1" s="4" t="s">
        <v>774</v>
      </c>
      <c r="BB1" s="4" t="s">
        <v>795</v>
      </c>
      <c r="BC1" s="4" t="s">
        <v>775</v>
      </c>
      <c r="BD1" s="4" t="s">
        <v>796</v>
      </c>
      <c r="BE1" s="4" t="s">
        <v>776</v>
      </c>
      <c r="BF1" s="4" t="s">
        <v>797</v>
      </c>
      <c r="BG1" s="4" t="s">
        <v>777</v>
      </c>
      <c r="BH1" s="4" t="s">
        <v>798</v>
      </c>
      <c r="BI1" s="4" t="s">
        <v>799</v>
      </c>
      <c r="BJ1" s="4" t="s">
        <v>800</v>
      </c>
      <c r="BM1" s="5"/>
      <c r="BN1" s="5"/>
      <c r="BO1" s="5"/>
    </row>
    <row r="2" spans="1:67" s="2" customFormat="1" ht="25.5" customHeight="1">
      <c r="A2" s="6" t="s">
        <v>11</v>
      </c>
      <c r="B2" s="7" t="s">
        <v>12</v>
      </c>
      <c r="C2" s="8" t="s">
        <v>13</v>
      </c>
      <c r="D2" s="9" t="s">
        <v>14</v>
      </c>
      <c r="E2" s="10" t="s">
        <v>15</v>
      </c>
      <c r="F2" s="11">
        <v>6800</v>
      </c>
      <c r="G2" s="10"/>
      <c r="H2" s="12"/>
      <c r="I2" s="13">
        <f t="shared" ref="I2:I65" si="0">BJ2</f>
        <v>16320</v>
      </c>
      <c r="J2" s="14">
        <v>4000</v>
      </c>
      <c r="K2" s="15">
        <v>4000</v>
      </c>
      <c r="L2" s="16">
        <v>2040</v>
      </c>
      <c r="M2" s="15"/>
      <c r="N2" s="16">
        <v>2040</v>
      </c>
      <c r="O2" s="15"/>
      <c r="P2" s="16">
        <v>2040</v>
      </c>
      <c r="Q2" s="17"/>
      <c r="R2" s="16">
        <v>2040</v>
      </c>
      <c r="S2" s="17"/>
      <c r="T2" s="16">
        <v>2040</v>
      </c>
      <c r="U2" s="17"/>
      <c r="V2" s="16">
        <v>2040</v>
      </c>
      <c r="W2" s="17"/>
      <c r="X2" s="16">
        <v>2040</v>
      </c>
      <c r="Y2" s="15"/>
      <c r="Z2" s="16">
        <v>2040</v>
      </c>
      <c r="AA2" s="15"/>
      <c r="AB2" s="16">
        <v>2040</v>
      </c>
      <c r="AC2" s="15"/>
      <c r="AD2" s="14"/>
      <c r="AE2" s="15"/>
      <c r="AF2" s="14"/>
      <c r="AG2" s="15"/>
      <c r="AH2" s="14"/>
      <c r="AI2" s="15"/>
      <c r="AJ2" s="14"/>
      <c r="AK2" s="15"/>
      <c r="AL2" s="14"/>
      <c r="AM2" s="15"/>
      <c r="AN2" s="14"/>
      <c r="AO2" s="15"/>
      <c r="AP2" s="14"/>
      <c r="AQ2" s="15"/>
      <c r="AR2" s="14"/>
      <c r="AS2" s="15"/>
      <c r="AT2" s="14"/>
      <c r="AU2" s="15"/>
      <c r="AV2" s="14"/>
      <c r="AW2" s="15"/>
      <c r="AX2" s="14"/>
      <c r="AY2" s="15"/>
      <c r="AZ2" s="14"/>
      <c r="BA2" s="15"/>
      <c r="BB2" s="14"/>
      <c r="BC2" s="15"/>
      <c r="BD2" s="14"/>
      <c r="BE2" s="15"/>
      <c r="BF2" s="16"/>
      <c r="BG2" s="15"/>
      <c r="BH2" s="12">
        <f t="shared" ref="BH2:BI65" si="1">J2+L2+P2+R2+T2+V2+X2+Z2+AB2+AF2+AH2+AJ2+AL2+AN2+AP2+AR2+AT2+AV2+AX2+AZ2+BB2+BD2+BF2</f>
        <v>20320</v>
      </c>
      <c r="BI2" s="12">
        <f t="shared" si="1"/>
        <v>4000</v>
      </c>
      <c r="BJ2" s="12">
        <f t="shared" ref="BJ2:BJ65" si="2">BH2-BI2</f>
        <v>16320</v>
      </c>
      <c r="BM2" s="3"/>
      <c r="BN2" s="3"/>
      <c r="BO2" s="3"/>
    </row>
    <row r="3" spans="1:67" s="2" customFormat="1" ht="25.5" customHeight="1">
      <c r="A3" s="6" t="s">
        <v>16</v>
      </c>
      <c r="B3" s="18" t="s">
        <v>17</v>
      </c>
      <c r="C3" s="8" t="s">
        <v>13</v>
      </c>
      <c r="D3" s="9" t="s">
        <v>18</v>
      </c>
      <c r="E3" s="10" t="s">
        <v>19</v>
      </c>
      <c r="F3" s="11">
        <v>7200</v>
      </c>
      <c r="G3" s="10"/>
      <c r="H3" s="12"/>
      <c r="I3" s="13">
        <f t="shared" si="0"/>
        <v>10800</v>
      </c>
      <c r="J3" s="14">
        <v>4000</v>
      </c>
      <c r="K3" s="15">
        <v>4000</v>
      </c>
      <c r="L3" s="16">
        <v>2160</v>
      </c>
      <c r="M3" s="17">
        <v>0</v>
      </c>
      <c r="N3" s="16">
        <v>2160</v>
      </c>
      <c r="O3" s="17">
        <v>0</v>
      </c>
      <c r="P3" s="16">
        <v>2160</v>
      </c>
      <c r="Q3" s="17"/>
      <c r="R3" s="16">
        <v>2160</v>
      </c>
      <c r="S3" s="17">
        <v>4320</v>
      </c>
      <c r="T3" s="16">
        <v>2160</v>
      </c>
      <c r="U3" s="17"/>
      <c r="V3" s="16">
        <v>2160</v>
      </c>
      <c r="W3" s="17"/>
      <c r="X3" s="16">
        <v>2160</v>
      </c>
      <c r="Y3" s="15"/>
      <c r="Z3" s="16">
        <v>2160</v>
      </c>
      <c r="AA3" s="15"/>
      <c r="AB3" s="16">
        <v>2160</v>
      </c>
      <c r="AC3" s="15">
        <v>2160</v>
      </c>
      <c r="AD3" s="14"/>
      <c r="AE3" s="15"/>
      <c r="AF3" s="14"/>
      <c r="AG3" s="15"/>
      <c r="AH3" s="14"/>
      <c r="AI3" s="15"/>
      <c r="AJ3" s="14"/>
      <c r="AK3" s="15"/>
      <c r="AL3" s="14"/>
      <c r="AM3" s="15"/>
      <c r="AN3" s="14"/>
      <c r="AO3" s="15"/>
      <c r="AP3" s="14"/>
      <c r="AQ3" s="15"/>
      <c r="AR3" s="14"/>
      <c r="AS3" s="15"/>
      <c r="AT3" s="14"/>
      <c r="AU3" s="15"/>
      <c r="AV3" s="14"/>
      <c r="AW3" s="15"/>
      <c r="AX3" s="14"/>
      <c r="AY3" s="15"/>
      <c r="AZ3" s="14"/>
      <c r="BA3" s="15"/>
      <c r="BB3" s="14"/>
      <c r="BC3" s="15"/>
      <c r="BD3" s="14"/>
      <c r="BE3" s="15"/>
      <c r="BF3" s="16"/>
      <c r="BG3" s="15"/>
      <c r="BH3" s="12">
        <f t="shared" si="1"/>
        <v>21280</v>
      </c>
      <c r="BI3" s="12">
        <f t="shared" si="1"/>
        <v>10480</v>
      </c>
      <c r="BJ3" s="12">
        <f t="shared" si="2"/>
        <v>10800</v>
      </c>
      <c r="BM3" s="3"/>
      <c r="BN3" s="3"/>
      <c r="BO3" s="3"/>
    </row>
    <row r="4" spans="1:67" s="2" customFormat="1" ht="25.5" customHeight="1">
      <c r="A4" s="6" t="s">
        <v>20</v>
      </c>
      <c r="B4" s="18" t="s">
        <v>21</v>
      </c>
      <c r="C4" s="8" t="s">
        <v>13</v>
      </c>
      <c r="D4" s="9" t="s">
        <v>22</v>
      </c>
      <c r="E4" s="10" t="s">
        <v>19</v>
      </c>
      <c r="F4" s="11">
        <v>6800</v>
      </c>
      <c r="G4" s="10"/>
      <c r="H4" s="19"/>
      <c r="I4" s="20">
        <f t="shared" si="0"/>
        <v>0</v>
      </c>
      <c r="J4" s="14">
        <v>4000</v>
      </c>
      <c r="K4" s="15">
        <v>4000</v>
      </c>
      <c r="L4" s="16">
        <v>2040</v>
      </c>
      <c r="M4" s="15"/>
      <c r="N4" s="16">
        <v>2040</v>
      </c>
      <c r="O4" s="15"/>
      <c r="P4" s="16">
        <v>2040</v>
      </c>
      <c r="Q4" s="17"/>
      <c r="R4" s="16">
        <v>2040</v>
      </c>
      <c r="S4" s="17"/>
      <c r="T4" s="16">
        <v>2040</v>
      </c>
      <c r="U4" s="17">
        <v>8160</v>
      </c>
      <c r="V4" s="16">
        <v>2040</v>
      </c>
      <c r="W4" s="17"/>
      <c r="X4" s="16">
        <v>2040</v>
      </c>
      <c r="Y4" s="15"/>
      <c r="Z4" s="16">
        <v>2040</v>
      </c>
      <c r="AA4" s="15"/>
      <c r="AB4" s="16">
        <v>2040</v>
      </c>
      <c r="AC4" s="15">
        <v>8160</v>
      </c>
      <c r="AD4" s="21"/>
      <c r="AE4" s="15"/>
      <c r="AF4" s="22"/>
      <c r="AG4" s="15"/>
      <c r="AH4" s="14"/>
      <c r="AI4" s="15"/>
      <c r="AJ4" s="14"/>
      <c r="AK4" s="15"/>
      <c r="AL4" s="14"/>
      <c r="AM4" s="15"/>
      <c r="AN4" s="14"/>
      <c r="AO4" s="15"/>
      <c r="AP4" s="14"/>
      <c r="AQ4" s="15"/>
      <c r="AR4" s="14"/>
      <c r="AS4" s="15"/>
      <c r="AT4" s="14"/>
      <c r="AU4" s="15"/>
      <c r="AV4" s="14"/>
      <c r="AW4" s="15"/>
      <c r="AX4" s="14"/>
      <c r="AY4" s="15"/>
      <c r="AZ4" s="14"/>
      <c r="BA4" s="15"/>
      <c r="BB4" s="14"/>
      <c r="BC4" s="15"/>
      <c r="BD4" s="14"/>
      <c r="BE4" s="15"/>
      <c r="BF4" s="16"/>
      <c r="BG4" s="15"/>
      <c r="BH4" s="12">
        <f t="shared" si="1"/>
        <v>20320</v>
      </c>
      <c r="BI4" s="12">
        <f t="shared" si="1"/>
        <v>20320</v>
      </c>
      <c r="BJ4" s="12">
        <f t="shared" si="2"/>
        <v>0</v>
      </c>
      <c r="BM4" s="3"/>
      <c r="BN4" s="3"/>
      <c r="BO4" s="3"/>
    </row>
    <row r="5" spans="1:67" s="2" customFormat="1" ht="25.5" customHeight="1">
      <c r="A5" s="6" t="s">
        <v>23</v>
      </c>
      <c r="B5" s="18" t="s">
        <v>24</v>
      </c>
      <c r="C5" s="8" t="s">
        <v>13</v>
      </c>
      <c r="D5" s="9" t="s">
        <v>25</v>
      </c>
      <c r="E5" s="10" t="s">
        <v>19</v>
      </c>
      <c r="F5" s="11">
        <v>7200</v>
      </c>
      <c r="G5" s="10"/>
      <c r="H5" s="12"/>
      <c r="I5" s="20">
        <f t="shared" si="0"/>
        <v>0</v>
      </c>
      <c r="J5" s="14">
        <v>4000</v>
      </c>
      <c r="K5" s="15">
        <v>4000</v>
      </c>
      <c r="L5" s="16">
        <v>2160</v>
      </c>
      <c r="M5" s="15"/>
      <c r="N5" s="16">
        <v>2160</v>
      </c>
      <c r="O5" s="15"/>
      <c r="P5" s="16">
        <v>2160</v>
      </c>
      <c r="Q5" s="17"/>
      <c r="R5" s="16">
        <v>2160</v>
      </c>
      <c r="S5" s="17"/>
      <c r="T5" s="16">
        <v>2160</v>
      </c>
      <c r="U5" s="17">
        <v>8640</v>
      </c>
      <c r="V5" s="16">
        <v>2160</v>
      </c>
      <c r="W5" s="17"/>
      <c r="X5" s="16">
        <v>2160</v>
      </c>
      <c r="Y5" s="15"/>
      <c r="Z5" s="16">
        <v>2160</v>
      </c>
      <c r="AA5" s="15"/>
      <c r="AB5" s="16">
        <v>2160</v>
      </c>
      <c r="AC5" s="15">
        <v>8640</v>
      </c>
      <c r="AD5" s="14"/>
      <c r="AE5" s="15"/>
      <c r="AF5" s="14"/>
      <c r="AG5" s="15"/>
      <c r="AH5" s="14"/>
      <c r="AI5" s="15"/>
      <c r="AJ5" s="14"/>
      <c r="AK5" s="15"/>
      <c r="AL5" s="14"/>
      <c r="AM5" s="15"/>
      <c r="AN5" s="14"/>
      <c r="AO5" s="15"/>
      <c r="AP5" s="14"/>
      <c r="AQ5" s="15"/>
      <c r="AR5" s="14"/>
      <c r="AS5" s="15"/>
      <c r="AT5" s="14"/>
      <c r="AU5" s="15"/>
      <c r="AV5" s="14"/>
      <c r="AW5" s="15"/>
      <c r="AX5" s="14"/>
      <c r="AY5" s="15"/>
      <c r="AZ5" s="14"/>
      <c r="BA5" s="15"/>
      <c r="BB5" s="14"/>
      <c r="BC5" s="15"/>
      <c r="BD5" s="14"/>
      <c r="BE5" s="15"/>
      <c r="BF5" s="16"/>
      <c r="BG5" s="15"/>
      <c r="BH5" s="12">
        <f t="shared" si="1"/>
        <v>21280</v>
      </c>
      <c r="BI5" s="12">
        <f t="shared" si="1"/>
        <v>21280</v>
      </c>
      <c r="BJ5" s="12">
        <f t="shared" si="2"/>
        <v>0</v>
      </c>
      <c r="BM5" s="3"/>
      <c r="BN5" s="3"/>
      <c r="BO5" s="3"/>
    </row>
    <row r="6" spans="1:67" s="2" customFormat="1" ht="25.5" customHeight="1">
      <c r="A6" s="6" t="s">
        <v>26</v>
      </c>
      <c r="B6" s="23" t="s">
        <v>27</v>
      </c>
      <c r="C6" s="8" t="s">
        <v>13</v>
      </c>
      <c r="D6" s="9" t="s">
        <v>28</v>
      </c>
      <c r="E6" s="10" t="s">
        <v>15</v>
      </c>
      <c r="F6" s="11">
        <v>7200</v>
      </c>
      <c r="G6" s="10"/>
      <c r="H6" s="12"/>
      <c r="I6" s="13">
        <f t="shared" si="0"/>
        <v>17280</v>
      </c>
      <c r="J6" s="14">
        <v>4000</v>
      </c>
      <c r="K6" s="15">
        <v>4000</v>
      </c>
      <c r="L6" s="16">
        <v>2160</v>
      </c>
      <c r="M6" s="15"/>
      <c r="N6" s="16">
        <v>2160</v>
      </c>
      <c r="O6" s="15"/>
      <c r="P6" s="16">
        <v>2160</v>
      </c>
      <c r="Q6" s="17"/>
      <c r="R6" s="16">
        <v>2160</v>
      </c>
      <c r="S6" s="17"/>
      <c r="T6" s="16">
        <v>2160</v>
      </c>
      <c r="U6" s="17"/>
      <c r="V6" s="16">
        <v>2160</v>
      </c>
      <c r="W6" s="17"/>
      <c r="X6" s="16">
        <v>2160</v>
      </c>
      <c r="Y6" s="15"/>
      <c r="Z6" s="16">
        <v>2160</v>
      </c>
      <c r="AA6" s="15"/>
      <c r="AB6" s="16">
        <v>2160</v>
      </c>
      <c r="AC6" s="15"/>
      <c r="AD6" s="14"/>
      <c r="AE6" s="15"/>
      <c r="AF6" s="14"/>
      <c r="AG6" s="15"/>
      <c r="AH6" s="14"/>
      <c r="AI6" s="15"/>
      <c r="AJ6" s="14"/>
      <c r="AK6" s="15"/>
      <c r="AL6" s="14"/>
      <c r="AM6" s="15"/>
      <c r="AN6" s="14"/>
      <c r="AO6" s="15"/>
      <c r="AP6" s="14"/>
      <c r="AQ6" s="15"/>
      <c r="AR6" s="14"/>
      <c r="AS6" s="15"/>
      <c r="AT6" s="14"/>
      <c r="AU6" s="15"/>
      <c r="AV6" s="14"/>
      <c r="AW6" s="15"/>
      <c r="AX6" s="14"/>
      <c r="AY6" s="15"/>
      <c r="AZ6" s="14"/>
      <c r="BA6" s="15"/>
      <c r="BB6" s="14"/>
      <c r="BC6" s="15"/>
      <c r="BD6" s="14"/>
      <c r="BE6" s="15"/>
      <c r="BF6" s="16"/>
      <c r="BG6" s="15"/>
      <c r="BH6" s="12">
        <f t="shared" si="1"/>
        <v>21280</v>
      </c>
      <c r="BI6" s="12">
        <f t="shared" si="1"/>
        <v>4000</v>
      </c>
      <c r="BJ6" s="12">
        <f t="shared" si="2"/>
        <v>17280</v>
      </c>
      <c r="BM6" s="3"/>
      <c r="BN6" s="3"/>
      <c r="BO6" s="3"/>
    </row>
    <row r="7" spans="1:67" s="2" customFormat="1" ht="25.5" customHeight="1">
      <c r="A7" s="6" t="s">
        <v>29</v>
      </c>
      <c r="B7" s="18" t="s">
        <v>30</v>
      </c>
      <c r="C7" s="8" t="s">
        <v>13</v>
      </c>
      <c r="D7" s="9" t="s">
        <v>31</v>
      </c>
      <c r="E7" s="10" t="s">
        <v>19</v>
      </c>
      <c r="F7" s="11">
        <v>7200</v>
      </c>
      <c r="G7" s="10"/>
      <c r="H7" s="12"/>
      <c r="I7" s="13">
        <f t="shared" si="0"/>
        <v>0</v>
      </c>
      <c r="J7" s="14">
        <v>4000</v>
      </c>
      <c r="K7" s="15">
        <v>4000</v>
      </c>
      <c r="L7" s="16">
        <v>2160</v>
      </c>
      <c r="M7" s="15">
        <v>2160</v>
      </c>
      <c r="N7" s="16">
        <v>2160</v>
      </c>
      <c r="O7" s="15">
        <v>2160</v>
      </c>
      <c r="P7" s="16">
        <v>2160</v>
      </c>
      <c r="Q7" s="15">
        <v>2160</v>
      </c>
      <c r="R7" s="16">
        <v>2160</v>
      </c>
      <c r="S7" s="15">
        <v>2160</v>
      </c>
      <c r="T7" s="16">
        <v>2160</v>
      </c>
      <c r="U7" s="17">
        <v>2160</v>
      </c>
      <c r="V7" s="16">
        <v>2160</v>
      </c>
      <c r="W7" s="15">
        <v>2160</v>
      </c>
      <c r="X7" s="16">
        <v>2160</v>
      </c>
      <c r="Y7" s="15">
        <v>2160</v>
      </c>
      <c r="Z7" s="16">
        <v>2160</v>
      </c>
      <c r="AA7" s="15">
        <v>2160</v>
      </c>
      <c r="AB7" s="16">
        <v>2160</v>
      </c>
      <c r="AC7" s="15">
        <v>2160</v>
      </c>
      <c r="AD7" s="14"/>
      <c r="AE7" s="15"/>
      <c r="AF7" s="14"/>
      <c r="AG7" s="15"/>
      <c r="AH7" s="14"/>
      <c r="AI7" s="15"/>
      <c r="AJ7" s="14"/>
      <c r="AK7" s="15"/>
      <c r="AL7" s="14"/>
      <c r="AM7" s="15"/>
      <c r="AN7" s="14"/>
      <c r="AO7" s="15"/>
      <c r="AP7" s="14"/>
      <c r="AQ7" s="15"/>
      <c r="AR7" s="14"/>
      <c r="AS7" s="15"/>
      <c r="AT7" s="14"/>
      <c r="AU7" s="15"/>
      <c r="AV7" s="14"/>
      <c r="AW7" s="15"/>
      <c r="AX7" s="14"/>
      <c r="AY7" s="15"/>
      <c r="AZ7" s="14"/>
      <c r="BA7" s="15"/>
      <c r="BB7" s="14"/>
      <c r="BC7" s="15"/>
      <c r="BD7" s="14"/>
      <c r="BE7" s="15"/>
      <c r="BF7" s="16"/>
      <c r="BG7" s="15"/>
      <c r="BH7" s="12">
        <f t="shared" si="1"/>
        <v>21280</v>
      </c>
      <c r="BI7" s="12">
        <f t="shared" si="1"/>
        <v>21280</v>
      </c>
      <c r="BJ7" s="12">
        <f t="shared" si="2"/>
        <v>0</v>
      </c>
      <c r="BM7" s="3"/>
      <c r="BN7" s="3"/>
      <c r="BO7" s="3"/>
    </row>
    <row r="8" spans="1:67" s="2" customFormat="1" ht="25.5" customHeight="1">
      <c r="A8" s="6" t="s">
        <v>32</v>
      </c>
      <c r="B8" s="18" t="s">
        <v>33</v>
      </c>
      <c r="C8" s="8" t="s">
        <v>13</v>
      </c>
      <c r="D8" s="9" t="s">
        <v>34</v>
      </c>
      <c r="E8" s="10" t="s">
        <v>15</v>
      </c>
      <c r="F8" s="11"/>
      <c r="G8" s="24" t="s">
        <v>35</v>
      </c>
      <c r="H8" s="12"/>
      <c r="I8" s="13">
        <f t="shared" si="0"/>
        <v>2160</v>
      </c>
      <c r="J8" s="14">
        <v>4000</v>
      </c>
      <c r="K8" s="15">
        <v>4000</v>
      </c>
      <c r="L8" s="16">
        <v>2160</v>
      </c>
      <c r="M8" s="15">
        <v>0</v>
      </c>
      <c r="N8" s="16">
        <v>2160</v>
      </c>
      <c r="O8" s="15">
        <v>4320</v>
      </c>
      <c r="P8" s="16">
        <v>2160</v>
      </c>
      <c r="Q8" s="17">
        <v>0</v>
      </c>
      <c r="R8" s="16">
        <v>2160</v>
      </c>
      <c r="S8" s="17">
        <v>2160</v>
      </c>
      <c r="T8" s="16">
        <v>2160</v>
      </c>
      <c r="U8" s="17"/>
      <c r="V8" s="16">
        <f>2160+6000</f>
        <v>8160</v>
      </c>
      <c r="W8" s="17">
        <f>4320+8160</f>
        <v>12480</v>
      </c>
      <c r="X8" s="16"/>
      <c r="Y8" s="15"/>
      <c r="Z8" s="16"/>
      <c r="AA8" s="15"/>
      <c r="AB8" s="16"/>
      <c r="AC8" s="15"/>
      <c r="AD8" s="14"/>
      <c r="AE8" s="15"/>
      <c r="AF8" s="14"/>
      <c r="AG8" s="15"/>
      <c r="AH8" s="14"/>
      <c r="AI8" s="15"/>
      <c r="AJ8" s="14"/>
      <c r="AK8" s="15"/>
      <c r="AL8" s="14"/>
      <c r="AM8" s="15"/>
      <c r="AN8" s="14"/>
      <c r="AO8" s="15"/>
      <c r="AP8" s="14"/>
      <c r="AQ8" s="15"/>
      <c r="AR8" s="14"/>
      <c r="AS8" s="15"/>
      <c r="AT8" s="14"/>
      <c r="AU8" s="15"/>
      <c r="AV8" s="14"/>
      <c r="AW8" s="15"/>
      <c r="AX8" s="14"/>
      <c r="AY8" s="15"/>
      <c r="AZ8" s="14"/>
      <c r="BA8" s="15"/>
      <c r="BB8" s="14"/>
      <c r="BC8" s="15"/>
      <c r="BD8" s="14"/>
      <c r="BE8" s="15"/>
      <c r="BF8" s="16"/>
      <c r="BG8" s="15"/>
      <c r="BH8" s="12">
        <f t="shared" si="1"/>
        <v>20800</v>
      </c>
      <c r="BI8" s="12">
        <f t="shared" si="1"/>
        <v>18640</v>
      </c>
      <c r="BJ8" s="12">
        <f t="shared" si="2"/>
        <v>2160</v>
      </c>
      <c r="BM8" s="3"/>
      <c r="BN8" s="3"/>
      <c r="BO8" s="3"/>
    </row>
    <row r="9" spans="1:67" s="2" customFormat="1" ht="25.5" customHeight="1">
      <c r="A9" s="6" t="s">
        <v>36</v>
      </c>
      <c r="B9" s="18" t="s">
        <v>37</v>
      </c>
      <c r="C9" s="8" t="s">
        <v>13</v>
      </c>
      <c r="D9" s="9" t="s">
        <v>38</v>
      </c>
      <c r="E9" s="10" t="s">
        <v>19</v>
      </c>
      <c r="F9" s="11">
        <v>7200</v>
      </c>
      <c r="G9" s="10"/>
      <c r="H9" s="12"/>
      <c r="I9" s="13">
        <f t="shared" si="0"/>
        <v>4320</v>
      </c>
      <c r="J9" s="14">
        <v>4000</v>
      </c>
      <c r="K9" s="15">
        <v>4000</v>
      </c>
      <c r="L9" s="16">
        <v>2160</v>
      </c>
      <c r="M9" s="25">
        <v>2160</v>
      </c>
      <c r="N9" s="16">
        <v>2160</v>
      </c>
      <c r="O9" s="15">
        <v>2160</v>
      </c>
      <c r="P9" s="16">
        <v>2160</v>
      </c>
      <c r="Q9" s="15">
        <v>2160</v>
      </c>
      <c r="R9" s="16">
        <v>2160</v>
      </c>
      <c r="S9" s="17">
        <v>2160</v>
      </c>
      <c r="T9" s="16">
        <v>2160</v>
      </c>
      <c r="U9" s="17"/>
      <c r="V9" s="16">
        <v>2160</v>
      </c>
      <c r="W9" s="17">
        <v>2160</v>
      </c>
      <c r="X9" s="16">
        <v>2160</v>
      </c>
      <c r="Y9" s="15"/>
      <c r="Z9" s="16">
        <v>2160</v>
      </c>
      <c r="AA9" s="15">
        <v>2160</v>
      </c>
      <c r="AB9" s="16">
        <v>2160</v>
      </c>
      <c r="AC9" s="15">
        <v>2160</v>
      </c>
      <c r="AD9" s="14"/>
      <c r="AE9" s="15"/>
      <c r="AF9" s="14"/>
      <c r="AG9" s="15"/>
      <c r="AH9" s="14"/>
      <c r="AI9" s="15"/>
      <c r="AJ9" s="14"/>
      <c r="AK9" s="15"/>
      <c r="AL9" s="14"/>
      <c r="AM9" s="15"/>
      <c r="AN9" s="14"/>
      <c r="AO9" s="15"/>
      <c r="AP9" s="14"/>
      <c r="AQ9" s="15"/>
      <c r="AR9" s="14"/>
      <c r="AS9" s="15"/>
      <c r="AT9" s="14"/>
      <c r="AU9" s="15"/>
      <c r="AV9" s="14"/>
      <c r="AW9" s="15"/>
      <c r="AX9" s="14"/>
      <c r="AY9" s="15"/>
      <c r="AZ9" s="14"/>
      <c r="BA9" s="15"/>
      <c r="BB9" s="14"/>
      <c r="BC9" s="15"/>
      <c r="BD9" s="14"/>
      <c r="BE9" s="15"/>
      <c r="BF9" s="16"/>
      <c r="BG9" s="15"/>
      <c r="BH9" s="12">
        <f t="shared" si="1"/>
        <v>21280</v>
      </c>
      <c r="BI9" s="12">
        <f t="shared" si="1"/>
        <v>16960</v>
      </c>
      <c r="BJ9" s="12">
        <f t="shared" si="2"/>
        <v>4320</v>
      </c>
      <c r="BM9" s="3"/>
      <c r="BN9" s="3"/>
      <c r="BO9" s="3"/>
    </row>
    <row r="10" spans="1:67" s="2" customFormat="1" ht="25.5" customHeight="1">
      <c r="A10" s="6" t="s">
        <v>39</v>
      </c>
      <c r="B10" s="18" t="s">
        <v>40</v>
      </c>
      <c r="C10" s="8" t="s">
        <v>13</v>
      </c>
      <c r="D10" s="9" t="s">
        <v>41</v>
      </c>
      <c r="E10" s="10" t="s">
        <v>15</v>
      </c>
      <c r="F10" s="11">
        <v>7200</v>
      </c>
      <c r="G10" s="10"/>
      <c r="H10" s="12"/>
      <c r="I10" s="13">
        <f t="shared" si="0"/>
        <v>0</v>
      </c>
      <c r="J10" s="14">
        <v>4000</v>
      </c>
      <c r="K10" s="15">
        <v>4000</v>
      </c>
      <c r="L10" s="16">
        <v>2160</v>
      </c>
      <c r="M10" s="15">
        <v>2160</v>
      </c>
      <c r="N10" s="16">
        <v>2160</v>
      </c>
      <c r="O10" s="15">
        <v>2160</v>
      </c>
      <c r="P10" s="16">
        <v>2160</v>
      </c>
      <c r="Q10" s="15">
        <v>2160</v>
      </c>
      <c r="R10" s="16">
        <v>2160</v>
      </c>
      <c r="S10" s="15">
        <v>2160</v>
      </c>
      <c r="T10" s="16">
        <v>2160</v>
      </c>
      <c r="U10" s="17">
        <v>2160</v>
      </c>
      <c r="V10" s="16">
        <v>2160</v>
      </c>
      <c r="W10" s="15">
        <v>2160</v>
      </c>
      <c r="X10" s="16">
        <v>2160</v>
      </c>
      <c r="Y10" s="15">
        <f>2160+2160</f>
        <v>4320</v>
      </c>
      <c r="Z10" s="16">
        <v>2160</v>
      </c>
      <c r="AA10" s="15"/>
      <c r="AB10" s="16">
        <v>2160</v>
      </c>
      <c r="AC10" s="15">
        <v>2160</v>
      </c>
      <c r="AD10" s="14"/>
      <c r="AE10" s="15"/>
      <c r="AF10" s="14"/>
      <c r="AG10" s="15"/>
      <c r="AH10" s="14"/>
      <c r="AI10" s="15"/>
      <c r="AJ10" s="14"/>
      <c r="AK10" s="15"/>
      <c r="AL10" s="14"/>
      <c r="AM10" s="15"/>
      <c r="AN10" s="14"/>
      <c r="AO10" s="15"/>
      <c r="AP10" s="14"/>
      <c r="AQ10" s="15"/>
      <c r="AR10" s="14"/>
      <c r="AS10" s="15"/>
      <c r="AT10" s="14"/>
      <c r="AU10" s="15"/>
      <c r="AV10" s="14"/>
      <c r="AW10" s="15"/>
      <c r="AX10" s="14"/>
      <c r="AY10" s="15"/>
      <c r="AZ10" s="14"/>
      <c r="BA10" s="15"/>
      <c r="BB10" s="14"/>
      <c r="BC10" s="15"/>
      <c r="BD10" s="14"/>
      <c r="BE10" s="15"/>
      <c r="BF10" s="16"/>
      <c r="BG10" s="15"/>
      <c r="BH10" s="12">
        <f t="shared" si="1"/>
        <v>21280</v>
      </c>
      <c r="BI10" s="12">
        <f t="shared" si="1"/>
        <v>21280</v>
      </c>
      <c r="BJ10" s="12">
        <f t="shared" si="2"/>
        <v>0</v>
      </c>
      <c r="BM10" s="3"/>
      <c r="BN10" s="3"/>
      <c r="BO10" s="3"/>
    </row>
    <row r="11" spans="1:67" s="2" customFormat="1" ht="25.5" customHeight="1">
      <c r="A11" s="6" t="s">
        <v>42</v>
      </c>
      <c r="B11" s="18" t="s">
        <v>43</v>
      </c>
      <c r="C11" s="8" t="s">
        <v>13</v>
      </c>
      <c r="D11" s="9" t="s">
        <v>44</v>
      </c>
      <c r="E11" s="10" t="s">
        <v>15</v>
      </c>
      <c r="F11" s="11">
        <v>7200</v>
      </c>
      <c r="G11" s="10"/>
      <c r="H11" s="12"/>
      <c r="I11" s="13">
        <f t="shared" si="0"/>
        <v>0</v>
      </c>
      <c r="J11" s="14">
        <v>4000</v>
      </c>
      <c r="K11" s="15">
        <v>4000</v>
      </c>
      <c r="L11" s="16">
        <v>2160</v>
      </c>
      <c r="M11" s="15">
        <v>2160</v>
      </c>
      <c r="N11" s="16">
        <v>2160</v>
      </c>
      <c r="O11" s="17">
        <v>0</v>
      </c>
      <c r="P11" s="16">
        <v>2160</v>
      </c>
      <c r="Q11" s="17">
        <v>2160</v>
      </c>
      <c r="R11" s="16">
        <v>2160</v>
      </c>
      <c r="S11" s="17">
        <f>2160+2160</f>
        <v>4320</v>
      </c>
      <c r="T11" s="16">
        <v>2160</v>
      </c>
      <c r="U11" s="17"/>
      <c r="V11" s="16">
        <v>2160</v>
      </c>
      <c r="W11" s="17"/>
      <c r="X11" s="16">
        <v>2160</v>
      </c>
      <c r="Y11" s="15">
        <v>4320</v>
      </c>
      <c r="Z11" s="16">
        <v>2160</v>
      </c>
      <c r="AA11" s="15"/>
      <c r="AB11" s="16">
        <v>2160</v>
      </c>
      <c r="AC11" s="15">
        <v>4320</v>
      </c>
      <c r="AD11" s="14"/>
      <c r="AE11" s="15"/>
      <c r="AF11" s="14"/>
      <c r="AG11" s="15"/>
      <c r="AH11" s="14"/>
      <c r="AI11" s="15"/>
      <c r="AJ11" s="14"/>
      <c r="AK11" s="15"/>
      <c r="AL11" s="14"/>
      <c r="AM11" s="15"/>
      <c r="AN11" s="14"/>
      <c r="AO11" s="15"/>
      <c r="AP11" s="14"/>
      <c r="AQ11" s="15"/>
      <c r="AR11" s="14"/>
      <c r="AS11" s="15"/>
      <c r="AT11" s="14"/>
      <c r="AU11" s="15"/>
      <c r="AV11" s="14"/>
      <c r="AW11" s="15"/>
      <c r="AX11" s="14"/>
      <c r="AY11" s="15"/>
      <c r="AZ11" s="14"/>
      <c r="BA11" s="15"/>
      <c r="BB11" s="14"/>
      <c r="BC11" s="15"/>
      <c r="BD11" s="14"/>
      <c r="BE11" s="15"/>
      <c r="BF11" s="16"/>
      <c r="BG11" s="15"/>
      <c r="BH11" s="12">
        <f t="shared" si="1"/>
        <v>21280</v>
      </c>
      <c r="BI11" s="12">
        <f t="shared" si="1"/>
        <v>21280</v>
      </c>
      <c r="BJ11" s="12">
        <f t="shared" si="2"/>
        <v>0</v>
      </c>
      <c r="BM11" s="3"/>
      <c r="BN11" s="3"/>
      <c r="BO11" s="3"/>
    </row>
    <row r="12" spans="1:67" s="2" customFormat="1" ht="25.5" customHeight="1">
      <c r="A12" s="6" t="s">
        <v>45</v>
      </c>
      <c r="B12" s="18" t="s">
        <v>46</v>
      </c>
      <c r="C12" s="8" t="s">
        <v>13</v>
      </c>
      <c r="D12" s="9" t="s">
        <v>47</v>
      </c>
      <c r="E12" s="10"/>
      <c r="F12" s="11"/>
      <c r="G12" s="10" t="s">
        <v>48</v>
      </c>
      <c r="H12" s="26"/>
      <c r="I12" s="13">
        <f t="shared" si="0"/>
        <v>0</v>
      </c>
      <c r="J12" s="14">
        <v>4000</v>
      </c>
      <c r="K12" s="15">
        <v>4000</v>
      </c>
      <c r="L12" s="16"/>
      <c r="M12" s="15"/>
      <c r="N12" s="16"/>
      <c r="O12" s="15"/>
      <c r="P12" s="16"/>
      <c r="Q12" s="17"/>
      <c r="R12" s="16"/>
      <c r="S12" s="17"/>
      <c r="T12" s="16"/>
      <c r="U12" s="17"/>
      <c r="V12" s="16"/>
      <c r="W12" s="17"/>
      <c r="X12" s="16"/>
      <c r="Y12" s="15"/>
      <c r="Z12" s="16"/>
      <c r="AA12" s="15"/>
      <c r="AB12" s="16"/>
      <c r="AC12" s="15"/>
      <c r="AD12" s="14"/>
      <c r="AE12" s="15"/>
      <c r="AF12" s="14"/>
      <c r="AG12" s="15"/>
      <c r="AH12" s="14"/>
      <c r="AI12" s="15"/>
      <c r="AJ12" s="14"/>
      <c r="AK12" s="15"/>
      <c r="AL12" s="14"/>
      <c r="AM12" s="15"/>
      <c r="AN12" s="14"/>
      <c r="AO12" s="15"/>
      <c r="AP12" s="14"/>
      <c r="AQ12" s="15"/>
      <c r="AR12" s="14"/>
      <c r="AS12" s="15"/>
      <c r="AT12" s="14"/>
      <c r="AU12" s="15"/>
      <c r="AV12" s="14"/>
      <c r="AW12" s="15"/>
      <c r="AX12" s="14"/>
      <c r="AY12" s="15"/>
      <c r="AZ12" s="14"/>
      <c r="BA12" s="15"/>
      <c r="BB12" s="14"/>
      <c r="BC12" s="15"/>
      <c r="BD12" s="14"/>
      <c r="BE12" s="15"/>
      <c r="BF12" s="16"/>
      <c r="BG12" s="15"/>
      <c r="BH12" s="12">
        <f t="shared" si="1"/>
        <v>4000</v>
      </c>
      <c r="BI12" s="12">
        <f t="shared" si="1"/>
        <v>4000</v>
      </c>
      <c r="BJ12" s="12">
        <f t="shared" si="2"/>
        <v>0</v>
      </c>
      <c r="BM12" s="3"/>
      <c r="BN12" s="3"/>
      <c r="BO12" s="3"/>
    </row>
    <row r="13" spans="1:67" s="2" customFormat="1" ht="25.5" customHeight="1">
      <c r="A13" s="6" t="s">
        <v>49</v>
      </c>
      <c r="B13" s="18" t="s">
        <v>50</v>
      </c>
      <c r="C13" s="8" t="s">
        <v>13</v>
      </c>
      <c r="D13" s="9" t="s">
        <v>51</v>
      </c>
      <c r="E13" s="10" t="s">
        <v>15</v>
      </c>
      <c r="F13" s="11">
        <v>7200</v>
      </c>
      <c r="G13" s="10"/>
      <c r="H13" s="12"/>
      <c r="I13" s="13">
        <f t="shared" si="0"/>
        <v>17280</v>
      </c>
      <c r="J13" s="14">
        <v>4000</v>
      </c>
      <c r="K13" s="15">
        <v>4000</v>
      </c>
      <c r="L13" s="16">
        <v>2160</v>
      </c>
      <c r="M13" s="15"/>
      <c r="N13" s="16">
        <v>2160</v>
      </c>
      <c r="O13" s="15"/>
      <c r="P13" s="16">
        <v>2160</v>
      </c>
      <c r="Q13" s="17"/>
      <c r="R13" s="16">
        <v>2160</v>
      </c>
      <c r="S13" s="17"/>
      <c r="T13" s="16">
        <v>2160</v>
      </c>
      <c r="U13" s="17"/>
      <c r="V13" s="16">
        <v>2160</v>
      </c>
      <c r="W13" s="17"/>
      <c r="X13" s="16">
        <v>2160</v>
      </c>
      <c r="Y13" s="15"/>
      <c r="Z13" s="16">
        <v>2160</v>
      </c>
      <c r="AA13" s="15"/>
      <c r="AB13" s="16">
        <v>2160</v>
      </c>
      <c r="AC13" s="15"/>
      <c r="AD13" s="14"/>
      <c r="AE13" s="15"/>
      <c r="AF13" s="14"/>
      <c r="AG13" s="15"/>
      <c r="AH13" s="14"/>
      <c r="AI13" s="15"/>
      <c r="AJ13" s="14"/>
      <c r="AK13" s="15"/>
      <c r="AL13" s="14"/>
      <c r="AM13" s="15"/>
      <c r="AN13" s="14"/>
      <c r="AO13" s="15"/>
      <c r="AP13" s="14"/>
      <c r="AQ13" s="15"/>
      <c r="AR13" s="14"/>
      <c r="AS13" s="15"/>
      <c r="AT13" s="14"/>
      <c r="AU13" s="15"/>
      <c r="AV13" s="14"/>
      <c r="AW13" s="15"/>
      <c r="AX13" s="14"/>
      <c r="AY13" s="15"/>
      <c r="AZ13" s="14"/>
      <c r="BA13" s="15"/>
      <c r="BB13" s="14"/>
      <c r="BC13" s="15"/>
      <c r="BD13" s="14"/>
      <c r="BE13" s="15"/>
      <c r="BF13" s="16"/>
      <c r="BG13" s="15"/>
      <c r="BH13" s="12">
        <f t="shared" si="1"/>
        <v>21280</v>
      </c>
      <c r="BI13" s="12">
        <f t="shared" si="1"/>
        <v>4000</v>
      </c>
      <c r="BJ13" s="12">
        <f t="shared" si="2"/>
        <v>17280</v>
      </c>
      <c r="BM13" s="3"/>
      <c r="BN13" s="3"/>
      <c r="BO13" s="3"/>
    </row>
    <row r="14" spans="1:67" s="2" customFormat="1" ht="25.5" customHeight="1">
      <c r="A14" s="6" t="s">
        <v>52</v>
      </c>
      <c r="B14" s="18" t="s">
        <v>53</v>
      </c>
      <c r="C14" s="8" t="s">
        <v>13</v>
      </c>
      <c r="D14" s="9" t="s">
        <v>54</v>
      </c>
      <c r="E14" s="10" t="s">
        <v>19</v>
      </c>
      <c r="F14" s="11">
        <v>7200</v>
      </c>
      <c r="G14" s="10"/>
      <c r="H14" s="19"/>
      <c r="I14" s="13">
        <f t="shared" si="0"/>
        <v>-2160</v>
      </c>
      <c r="J14" s="14">
        <v>4000</v>
      </c>
      <c r="K14" s="15">
        <v>4000</v>
      </c>
      <c r="L14" s="16">
        <v>2160</v>
      </c>
      <c r="M14" s="17">
        <v>0</v>
      </c>
      <c r="N14" s="16">
        <v>2160</v>
      </c>
      <c r="O14" s="17">
        <v>0</v>
      </c>
      <c r="P14" s="16">
        <v>2160</v>
      </c>
      <c r="Q14" s="17">
        <v>0</v>
      </c>
      <c r="R14" s="16">
        <v>2160</v>
      </c>
      <c r="S14" s="17">
        <v>8640</v>
      </c>
      <c r="T14" s="16">
        <v>2160</v>
      </c>
      <c r="U14" s="17">
        <v>2160</v>
      </c>
      <c r="V14" s="16">
        <v>2160</v>
      </c>
      <c r="W14" s="17">
        <v>2160</v>
      </c>
      <c r="X14" s="16">
        <v>2160</v>
      </c>
      <c r="Y14" s="17">
        <v>4320</v>
      </c>
      <c r="Z14" s="16">
        <v>2160</v>
      </c>
      <c r="AA14" s="15">
        <v>2160</v>
      </c>
      <c r="AB14" s="16">
        <v>2160</v>
      </c>
      <c r="AC14" s="15"/>
      <c r="AD14" s="14"/>
      <c r="AE14" s="15"/>
      <c r="AF14" s="14"/>
      <c r="AG14" s="15"/>
      <c r="AH14" s="14"/>
      <c r="AI14" s="15"/>
      <c r="AJ14" s="14"/>
      <c r="AK14" s="15"/>
      <c r="AL14" s="14"/>
      <c r="AM14" s="15"/>
      <c r="AN14" s="14"/>
      <c r="AO14" s="15"/>
      <c r="AP14" s="14"/>
      <c r="AQ14" s="15"/>
      <c r="AR14" s="14"/>
      <c r="AS14" s="15"/>
      <c r="AT14" s="14"/>
      <c r="AU14" s="15"/>
      <c r="AV14" s="14"/>
      <c r="AW14" s="15"/>
      <c r="AX14" s="14"/>
      <c r="AY14" s="15"/>
      <c r="AZ14" s="14"/>
      <c r="BA14" s="15"/>
      <c r="BB14" s="14"/>
      <c r="BC14" s="15"/>
      <c r="BD14" s="14"/>
      <c r="BE14" s="15"/>
      <c r="BF14" s="16"/>
      <c r="BG14" s="15"/>
      <c r="BH14" s="12">
        <f t="shared" si="1"/>
        <v>21280</v>
      </c>
      <c r="BI14" s="12">
        <f t="shared" si="1"/>
        <v>23440</v>
      </c>
      <c r="BJ14" s="12">
        <f t="shared" si="2"/>
        <v>-2160</v>
      </c>
      <c r="BM14" s="3"/>
      <c r="BN14" s="3"/>
      <c r="BO14" s="3"/>
    </row>
    <row r="15" spans="1:67" s="2" customFormat="1" ht="25.5" customHeight="1">
      <c r="A15" s="6" t="s">
        <v>55</v>
      </c>
      <c r="B15" s="18" t="s">
        <v>56</v>
      </c>
      <c r="C15" s="8" t="s">
        <v>13</v>
      </c>
      <c r="D15" s="9" t="s">
        <v>57</v>
      </c>
      <c r="E15" s="10" t="s">
        <v>15</v>
      </c>
      <c r="F15" s="11">
        <v>7200</v>
      </c>
      <c r="G15" s="10"/>
      <c r="H15" s="12"/>
      <c r="I15" s="13">
        <f t="shared" si="0"/>
        <v>10800</v>
      </c>
      <c r="J15" s="14">
        <v>4000</v>
      </c>
      <c r="K15" s="15">
        <v>4000</v>
      </c>
      <c r="L15" s="16">
        <v>2160</v>
      </c>
      <c r="M15" s="15">
        <v>2160</v>
      </c>
      <c r="N15" s="16">
        <v>2160</v>
      </c>
      <c r="O15" s="17">
        <v>0</v>
      </c>
      <c r="P15" s="16">
        <v>2160</v>
      </c>
      <c r="Q15" s="17">
        <v>0</v>
      </c>
      <c r="R15" s="16">
        <v>2160</v>
      </c>
      <c r="S15" s="17">
        <f>2160+2160</f>
        <v>4320</v>
      </c>
      <c r="T15" s="16">
        <v>2160</v>
      </c>
      <c r="U15" s="17"/>
      <c r="V15" s="16">
        <v>2160</v>
      </c>
      <c r="W15" s="17"/>
      <c r="X15" s="16">
        <v>2160</v>
      </c>
      <c r="Y15" s="15"/>
      <c r="Z15" s="16">
        <v>2160</v>
      </c>
      <c r="AA15" s="15"/>
      <c r="AB15" s="16">
        <v>2160</v>
      </c>
      <c r="AC15" s="15"/>
      <c r="AD15" s="14"/>
      <c r="AE15" s="15"/>
      <c r="AF15" s="14"/>
      <c r="AG15" s="15"/>
      <c r="AH15" s="14"/>
      <c r="AI15" s="15"/>
      <c r="AJ15" s="14"/>
      <c r="AK15" s="15"/>
      <c r="AL15" s="14"/>
      <c r="AM15" s="15"/>
      <c r="AN15" s="14"/>
      <c r="AO15" s="15"/>
      <c r="AP15" s="14"/>
      <c r="AQ15" s="15"/>
      <c r="AR15" s="14"/>
      <c r="AS15" s="15"/>
      <c r="AT15" s="14"/>
      <c r="AU15" s="15"/>
      <c r="AV15" s="14"/>
      <c r="AW15" s="15"/>
      <c r="AX15" s="14"/>
      <c r="AY15" s="15"/>
      <c r="AZ15" s="14"/>
      <c r="BA15" s="15"/>
      <c r="BB15" s="14"/>
      <c r="BC15" s="15"/>
      <c r="BD15" s="14"/>
      <c r="BE15" s="15"/>
      <c r="BF15" s="16"/>
      <c r="BG15" s="15"/>
      <c r="BH15" s="12">
        <f t="shared" si="1"/>
        <v>21280</v>
      </c>
      <c r="BI15" s="12">
        <f t="shared" si="1"/>
        <v>10480</v>
      </c>
      <c r="BJ15" s="12">
        <f t="shared" si="2"/>
        <v>10800</v>
      </c>
      <c r="BM15" s="3"/>
      <c r="BN15" s="3"/>
      <c r="BO15" s="3"/>
    </row>
    <row r="16" spans="1:67" s="2" customFormat="1" ht="25.5" customHeight="1">
      <c r="A16" s="6" t="s">
        <v>58</v>
      </c>
      <c r="B16" s="18" t="s">
        <v>59</v>
      </c>
      <c r="C16" s="8" t="s">
        <v>13</v>
      </c>
      <c r="D16" s="9" t="s">
        <v>60</v>
      </c>
      <c r="E16" s="10" t="s">
        <v>19</v>
      </c>
      <c r="F16" s="11"/>
      <c r="G16" s="24" t="s">
        <v>35</v>
      </c>
      <c r="H16" s="12"/>
      <c r="I16" s="13">
        <f t="shared" si="0"/>
        <v>-2160</v>
      </c>
      <c r="J16" s="14">
        <v>4000</v>
      </c>
      <c r="K16" s="15">
        <v>4000</v>
      </c>
      <c r="L16" s="16">
        <v>2160</v>
      </c>
      <c r="M16" s="15"/>
      <c r="N16" s="16">
        <v>2160</v>
      </c>
      <c r="O16" s="15"/>
      <c r="P16" s="16">
        <f>2160+6000</f>
        <v>8160</v>
      </c>
      <c r="Q16" s="17">
        <v>12480</v>
      </c>
      <c r="R16" s="16"/>
      <c r="S16" s="17"/>
      <c r="T16" s="16"/>
      <c r="U16" s="17"/>
      <c r="V16" s="16"/>
      <c r="W16" s="17"/>
      <c r="X16" s="16"/>
      <c r="Y16" s="15"/>
      <c r="Z16" s="16"/>
      <c r="AA16" s="15"/>
      <c r="AB16" s="16"/>
      <c r="AC16" s="15"/>
      <c r="AD16" s="14"/>
      <c r="AE16" s="15"/>
      <c r="AF16" s="14"/>
      <c r="AG16" s="15"/>
      <c r="AH16" s="14"/>
      <c r="AI16" s="15"/>
      <c r="AJ16" s="14"/>
      <c r="AK16" s="15"/>
      <c r="AL16" s="14"/>
      <c r="AM16" s="15"/>
      <c r="AN16" s="14"/>
      <c r="AO16" s="15"/>
      <c r="AP16" s="14"/>
      <c r="AQ16" s="15"/>
      <c r="AR16" s="14"/>
      <c r="AS16" s="15"/>
      <c r="AT16" s="14"/>
      <c r="AU16" s="15"/>
      <c r="AV16" s="14"/>
      <c r="AW16" s="15"/>
      <c r="AX16" s="14"/>
      <c r="AY16" s="15"/>
      <c r="AZ16" s="14"/>
      <c r="BA16" s="15"/>
      <c r="BB16" s="14"/>
      <c r="BC16" s="15"/>
      <c r="BD16" s="14"/>
      <c r="BE16" s="15"/>
      <c r="BF16" s="16"/>
      <c r="BG16" s="15"/>
      <c r="BH16" s="12">
        <f t="shared" si="1"/>
        <v>14320</v>
      </c>
      <c r="BI16" s="12">
        <f t="shared" si="1"/>
        <v>16480</v>
      </c>
      <c r="BJ16" s="12">
        <f t="shared" si="2"/>
        <v>-2160</v>
      </c>
      <c r="BM16" s="3"/>
      <c r="BN16" s="3"/>
      <c r="BO16" s="3"/>
    </row>
    <row r="17" spans="1:67" s="2" customFormat="1" ht="25.5" customHeight="1">
      <c r="A17" s="6" t="s">
        <v>61</v>
      </c>
      <c r="B17" s="18" t="s">
        <v>62</v>
      </c>
      <c r="C17" s="8" t="s">
        <v>13</v>
      </c>
      <c r="D17" s="9" t="s">
        <v>63</v>
      </c>
      <c r="E17" s="10" t="s">
        <v>19</v>
      </c>
      <c r="F17" s="11"/>
      <c r="G17" s="24" t="s">
        <v>35</v>
      </c>
      <c r="H17" s="12"/>
      <c r="I17" s="13">
        <f t="shared" si="0"/>
        <v>-2160</v>
      </c>
      <c r="J17" s="14">
        <v>4000</v>
      </c>
      <c r="K17" s="15">
        <f>2000+2000</f>
        <v>4000</v>
      </c>
      <c r="L17" s="16">
        <v>2160</v>
      </c>
      <c r="M17" s="17">
        <v>0</v>
      </c>
      <c r="N17" s="16">
        <v>2160</v>
      </c>
      <c r="O17" s="17">
        <v>0</v>
      </c>
      <c r="P17" s="16">
        <v>2160</v>
      </c>
      <c r="Q17" s="17"/>
      <c r="R17" s="16">
        <v>2160</v>
      </c>
      <c r="S17" s="17">
        <v>4320</v>
      </c>
      <c r="T17" s="16">
        <v>2160</v>
      </c>
      <c r="U17" s="17"/>
      <c r="V17" s="16">
        <v>2160</v>
      </c>
      <c r="W17" s="17">
        <f>4320+4320</f>
        <v>8640</v>
      </c>
      <c r="X17" s="16"/>
      <c r="Y17" s="15"/>
      <c r="Z17" s="16"/>
      <c r="AA17" s="15"/>
      <c r="AB17" s="16"/>
      <c r="AC17" s="15"/>
      <c r="AD17" s="14"/>
      <c r="AE17" s="15"/>
      <c r="AF17" s="14"/>
      <c r="AG17" s="15"/>
      <c r="AH17" s="14"/>
      <c r="AI17" s="15"/>
      <c r="AJ17" s="14"/>
      <c r="AK17" s="15"/>
      <c r="AL17" s="14"/>
      <c r="AM17" s="15"/>
      <c r="AN17" s="14"/>
      <c r="AO17" s="15"/>
      <c r="AP17" s="14"/>
      <c r="AQ17" s="15"/>
      <c r="AR17" s="14"/>
      <c r="AS17" s="15"/>
      <c r="AT17" s="14"/>
      <c r="AU17" s="15"/>
      <c r="AV17" s="14"/>
      <c r="AW17" s="15"/>
      <c r="AX17" s="14"/>
      <c r="AY17" s="15"/>
      <c r="AZ17" s="14"/>
      <c r="BA17" s="15"/>
      <c r="BB17" s="14"/>
      <c r="BC17" s="15"/>
      <c r="BD17" s="14"/>
      <c r="BE17" s="15"/>
      <c r="BF17" s="16"/>
      <c r="BG17" s="15"/>
      <c r="BH17" s="12">
        <f t="shared" si="1"/>
        <v>14800</v>
      </c>
      <c r="BI17" s="12">
        <f t="shared" si="1"/>
        <v>16960</v>
      </c>
      <c r="BJ17" s="12">
        <f t="shared" si="2"/>
        <v>-2160</v>
      </c>
      <c r="BM17" s="3"/>
      <c r="BN17" s="3"/>
      <c r="BO17" s="3"/>
    </row>
    <row r="18" spans="1:67" s="2" customFormat="1" ht="25.5" customHeight="1">
      <c r="A18" s="6" t="s">
        <v>64</v>
      </c>
      <c r="B18" s="18" t="s">
        <v>65</v>
      </c>
      <c r="C18" s="8" t="s">
        <v>13</v>
      </c>
      <c r="D18" s="9" t="s">
        <v>66</v>
      </c>
      <c r="E18" s="10" t="s">
        <v>19</v>
      </c>
      <c r="F18" s="11">
        <v>7200</v>
      </c>
      <c r="G18" s="10"/>
      <c r="H18" s="12"/>
      <c r="I18" s="13">
        <f t="shared" si="0"/>
        <v>12960</v>
      </c>
      <c r="J18" s="14">
        <v>4000</v>
      </c>
      <c r="K18" s="15">
        <v>4000</v>
      </c>
      <c r="L18" s="16">
        <v>2160</v>
      </c>
      <c r="M18" s="15">
        <v>2160</v>
      </c>
      <c r="N18" s="16">
        <v>2160</v>
      </c>
      <c r="O18" s="15">
        <v>2160</v>
      </c>
      <c r="P18" s="16">
        <v>2160</v>
      </c>
      <c r="Q18" s="17">
        <v>0</v>
      </c>
      <c r="R18" s="16">
        <v>2160</v>
      </c>
      <c r="S18" s="17">
        <v>2160</v>
      </c>
      <c r="T18" s="16">
        <v>2160</v>
      </c>
      <c r="U18" s="17"/>
      <c r="V18" s="16">
        <v>2160</v>
      </c>
      <c r="W18" s="17"/>
      <c r="X18" s="16">
        <v>2160</v>
      </c>
      <c r="Y18" s="15"/>
      <c r="Z18" s="16">
        <v>2160</v>
      </c>
      <c r="AA18" s="15"/>
      <c r="AB18" s="16">
        <v>2160</v>
      </c>
      <c r="AC18" s="15"/>
      <c r="AD18" s="14"/>
      <c r="AE18" s="15"/>
      <c r="AF18" s="14"/>
      <c r="AG18" s="15"/>
      <c r="AH18" s="14"/>
      <c r="AI18" s="15"/>
      <c r="AJ18" s="14"/>
      <c r="AK18" s="15"/>
      <c r="AL18" s="14"/>
      <c r="AM18" s="15"/>
      <c r="AN18" s="14"/>
      <c r="AO18" s="15"/>
      <c r="AP18" s="14"/>
      <c r="AQ18" s="15"/>
      <c r="AR18" s="14"/>
      <c r="AS18" s="15"/>
      <c r="AT18" s="14"/>
      <c r="AU18" s="15"/>
      <c r="AV18" s="14"/>
      <c r="AW18" s="15"/>
      <c r="AX18" s="14"/>
      <c r="AY18" s="15"/>
      <c r="AZ18" s="14"/>
      <c r="BA18" s="15"/>
      <c r="BB18" s="14"/>
      <c r="BC18" s="15"/>
      <c r="BD18" s="14"/>
      <c r="BE18" s="15"/>
      <c r="BF18" s="16"/>
      <c r="BG18" s="15"/>
      <c r="BH18" s="12">
        <f t="shared" si="1"/>
        <v>21280</v>
      </c>
      <c r="BI18" s="12">
        <f t="shared" si="1"/>
        <v>8320</v>
      </c>
      <c r="BJ18" s="12">
        <f t="shared" si="2"/>
        <v>12960</v>
      </c>
      <c r="BM18" s="3"/>
      <c r="BN18" s="3"/>
      <c r="BO18" s="3"/>
    </row>
    <row r="19" spans="1:67" s="2" customFormat="1" ht="25.5" customHeight="1">
      <c r="A19" s="6" t="s">
        <v>67</v>
      </c>
      <c r="B19" s="18" t="s">
        <v>68</v>
      </c>
      <c r="C19" s="8" t="s">
        <v>13</v>
      </c>
      <c r="D19" s="9" t="s">
        <v>69</v>
      </c>
      <c r="E19" s="10" t="s">
        <v>19</v>
      </c>
      <c r="F19" s="11">
        <v>7200</v>
      </c>
      <c r="G19" s="10"/>
      <c r="H19" s="12"/>
      <c r="I19" s="13">
        <f t="shared" si="0"/>
        <v>12960</v>
      </c>
      <c r="J19" s="14">
        <v>4000</v>
      </c>
      <c r="K19" s="15">
        <v>4000</v>
      </c>
      <c r="L19" s="16">
        <v>2160</v>
      </c>
      <c r="M19" s="15"/>
      <c r="N19" s="16">
        <v>2160</v>
      </c>
      <c r="O19" s="15"/>
      <c r="P19" s="16">
        <v>2160</v>
      </c>
      <c r="Q19" s="17"/>
      <c r="R19" s="16">
        <v>2160</v>
      </c>
      <c r="S19" s="17"/>
      <c r="T19" s="16">
        <v>2160</v>
      </c>
      <c r="U19" s="17"/>
      <c r="V19" s="16">
        <v>2160</v>
      </c>
      <c r="W19" s="17"/>
      <c r="X19" s="16">
        <v>2160</v>
      </c>
      <c r="Y19" s="15"/>
      <c r="Z19" s="16">
        <v>2160</v>
      </c>
      <c r="AA19" s="15"/>
      <c r="AB19" s="16">
        <v>2160</v>
      </c>
      <c r="AC19" s="15">
        <v>4320</v>
      </c>
      <c r="AD19" s="14"/>
      <c r="AE19" s="15"/>
      <c r="AF19" s="14"/>
      <c r="AG19" s="15"/>
      <c r="AH19" s="14"/>
      <c r="AI19" s="15"/>
      <c r="AJ19" s="14"/>
      <c r="AK19" s="15"/>
      <c r="AL19" s="14"/>
      <c r="AM19" s="15"/>
      <c r="AN19" s="14"/>
      <c r="AO19" s="15"/>
      <c r="AP19" s="14"/>
      <c r="AQ19" s="15"/>
      <c r="AR19" s="14"/>
      <c r="AS19" s="15"/>
      <c r="AT19" s="14"/>
      <c r="AU19" s="15"/>
      <c r="AV19" s="14"/>
      <c r="AW19" s="15"/>
      <c r="AX19" s="14"/>
      <c r="AY19" s="15"/>
      <c r="AZ19" s="14"/>
      <c r="BA19" s="15"/>
      <c r="BB19" s="14"/>
      <c r="BC19" s="15"/>
      <c r="BD19" s="14"/>
      <c r="BE19" s="15"/>
      <c r="BF19" s="16"/>
      <c r="BG19" s="15"/>
      <c r="BH19" s="12">
        <f t="shared" si="1"/>
        <v>21280</v>
      </c>
      <c r="BI19" s="12">
        <f t="shared" si="1"/>
        <v>8320</v>
      </c>
      <c r="BJ19" s="12">
        <f t="shared" si="2"/>
        <v>12960</v>
      </c>
      <c r="BM19" s="3"/>
      <c r="BN19" s="3"/>
      <c r="BO19" s="3"/>
    </row>
    <row r="20" spans="1:67" s="2" customFormat="1" ht="25.5" customHeight="1">
      <c r="A20" s="6" t="s">
        <v>70</v>
      </c>
      <c r="B20" s="18" t="s">
        <v>71</v>
      </c>
      <c r="C20" s="8" t="s">
        <v>13</v>
      </c>
      <c r="D20" s="9" t="s">
        <v>72</v>
      </c>
      <c r="E20" s="10" t="s">
        <v>19</v>
      </c>
      <c r="F20" s="11"/>
      <c r="G20" s="24" t="s">
        <v>35</v>
      </c>
      <c r="H20" s="12"/>
      <c r="I20" s="13">
        <f t="shared" si="0"/>
        <v>6640</v>
      </c>
      <c r="J20" s="14">
        <v>4000</v>
      </c>
      <c r="K20" s="15">
        <v>4000</v>
      </c>
      <c r="L20" s="16">
        <v>2160</v>
      </c>
      <c r="M20" s="15"/>
      <c r="N20" s="16">
        <v>2160</v>
      </c>
      <c r="O20" s="15"/>
      <c r="P20" s="16">
        <v>2160</v>
      </c>
      <c r="Q20" s="17"/>
      <c r="R20" s="16">
        <v>2160</v>
      </c>
      <c r="S20" s="17"/>
      <c r="T20" s="16">
        <f>2160+6000</f>
        <v>8160</v>
      </c>
      <c r="U20" s="17"/>
      <c r="V20" s="16"/>
      <c r="W20" s="17">
        <v>8000</v>
      </c>
      <c r="X20" s="16"/>
      <c r="Y20" s="15"/>
      <c r="Z20" s="16"/>
      <c r="AA20" s="15"/>
      <c r="AB20" s="16"/>
      <c r="AC20" s="15"/>
      <c r="AD20" s="14"/>
      <c r="AE20" s="15"/>
      <c r="AF20" s="14"/>
      <c r="AG20" s="15"/>
      <c r="AH20" s="14"/>
      <c r="AI20" s="15"/>
      <c r="AJ20" s="14"/>
      <c r="AK20" s="15"/>
      <c r="AL20" s="14"/>
      <c r="AM20" s="15"/>
      <c r="AN20" s="14"/>
      <c r="AO20" s="15"/>
      <c r="AP20" s="14"/>
      <c r="AQ20" s="15"/>
      <c r="AR20" s="14"/>
      <c r="AS20" s="15"/>
      <c r="AT20" s="14"/>
      <c r="AU20" s="15"/>
      <c r="AV20" s="14"/>
      <c r="AW20" s="15"/>
      <c r="AX20" s="14"/>
      <c r="AY20" s="15"/>
      <c r="AZ20" s="14"/>
      <c r="BA20" s="15"/>
      <c r="BB20" s="14"/>
      <c r="BC20" s="15"/>
      <c r="BD20" s="14"/>
      <c r="BE20" s="15"/>
      <c r="BF20" s="16"/>
      <c r="BG20" s="15"/>
      <c r="BH20" s="12">
        <f t="shared" si="1"/>
        <v>18640</v>
      </c>
      <c r="BI20" s="12">
        <f t="shared" si="1"/>
        <v>12000</v>
      </c>
      <c r="BJ20" s="12">
        <f t="shared" si="2"/>
        <v>6640</v>
      </c>
      <c r="BM20" s="3"/>
      <c r="BN20" s="3"/>
      <c r="BO20" s="3"/>
    </row>
    <row r="21" spans="1:67" s="2" customFormat="1" ht="25.5" customHeight="1">
      <c r="A21" s="6" t="s">
        <v>73</v>
      </c>
      <c r="B21" s="18" t="s">
        <v>74</v>
      </c>
      <c r="C21" s="8" t="s">
        <v>13</v>
      </c>
      <c r="D21" s="9" t="s">
        <v>75</v>
      </c>
      <c r="E21" s="10" t="s">
        <v>19</v>
      </c>
      <c r="F21" s="11"/>
      <c r="G21" s="24" t="s">
        <v>35</v>
      </c>
      <c r="H21" s="12"/>
      <c r="I21" s="13">
        <f t="shared" si="0"/>
        <v>1320</v>
      </c>
      <c r="J21" s="14">
        <v>4000</v>
      </c>
      <c r="K21" s="15">
        <v>4000</v>
      </c>
      <c r="L21" s="16">
        <v>2160</v>
      </c>
      <c r="M21" s="15"/>
      <c r="N21" s="16">
        <v>2160</v>
      </c>
      <c r="O21" s="15"/>
      <c r="P21" s="16">
        <v>2160</v>
      </c>
      <c r="Q21" s="17"/>
      <c r="R21" s="16">
        <v>2160</v>
      </c>
      <c r="S21" s="17"/>
      <c r="T21" s="16">
        <v>2160</v>
      </c>
      <c r="U21" s="17"/>
      <c r="V21" s="16">
        <v>2160</v>
      </c>
      <c r="W21" s="17">
        <v>9480</v>
      </c>
      <c r="X21" s="16"/>
      <c r="Y21" s="15"/>
      <c r="Z21" s="16"/>
      <c r="AA21" s="15"/>
      <c r="AB21" s="16"/>
      <c r="AC21" s="15"/>
      <c r="AD21" s="14"/>
      <c r="AE21" s="15"/>
      <c r="AF21" s="14"/>
      <c r="AG21" s="15"/>
      <c r="AH21" s="14"/>
      <c r="AI21" s="15"/>
      <c r="AJ21" s="14"/>
      <c r="AK21" s="15"/>
      <c r="AL21" s="14"/>
      <c r="AM21" s="15"/>
      <c r="AN21" s="14"/>
      <c r="AO21" s="15"/>
      <c r="AP21" s="14"/>
      <c r="AQ21" s="15"/>
      <c r="AR21" s="14"/>
      <c r="AS21" s="15"/>
      <c r="AT21" s="14"/>
      <c r="AU21" s="15"/>
      <c r="AV21" s="14"/>
      <c r="AW21" s="15"/>
      <c r="AX21" s="14"/>
      <c r="AY21" s="15"/>
      <c r="AZ21" s="14"/>
      <c r="BA21" s="15"/>
      <c r="BB21" s="14"/>
      <c r="BC21" s="15"/>
      <c r="BD21" s="14"/>
      <c r="BE21" s="15"/>
      <c r="BF21" s="16"/>
      <c r="BG21" s="15"/>
      <c r="BH21" s="12">
        <f t="shared" si="1"/>
        <v>14800</v>
      </c>
      <c r="BI21" s="12">
        <f t="shared" si="1"/>
        <v>13480</v>
      </c>
      <c r="BJ21" s="12">
        <f t="shared" si="2"/>
        <v>1320</v>
      </c>
      <c r="BM21" s="3"/>
      <c r="BN21" s="3"/>
      <c r="BO21" s="3"/>
    </row>
    <row r="22" spans="1:67" s="2" customFormat="1" ht="25.5" customHeight="1">
      <c r="A22" s="6" t="s">
        <v>76</v>
      </c>
      <c r="B22" s="18" t="s">
        <v>77</v>
      </c>
      <c r="C22" s="8" t="s">
        <v>13</v>
      </c>
      <c r="D22" s="9" t="s">
        <v>78</v>
      </c>
      <c r="E22" s="10" t="s">
        <v>19</v>
      </c>
      <c r="F22" s="11"/>
      <c r="G22" s="24" t="s">
        <v>35</v>
      </c>
      <c r="H22" s="12"/>
      <c r="I22" s="13">
        <f t="shared" si="0"/>
        <v>-2160</v>
      </c>
      <c r="J22" s="14">
        <v>4000</v>
      </c>
      <c r="K22" s="15">
        <v>4000</v>
      </c>
      <c r="L22" s="16">
        <v>2160</v>
      </c>
      <c r="M22" s="15">
        <v>2160</v>
      </c>
      <c r="N22" s="16">
        <v>2160</v>
      </c>
      <c r="O22" s="17">
        <v>0</v>
      </c>
      <c r="P22" s="16">
        <v>2160</v>
      </c>
      <c r="Q22" s="17">
        <v>0</v>
      </c>
      <c r="R22" s="16">
        <v>2160</v>
      </c>
      <c r="S22" s="17">
        <v>6480</v>
      </c>
      <c r="T22" s="16">
        <v>6000</v>
      </c>
      <c r="U22" s="17">
        <v>6000</v>
      </c>
      <c r="V22" s="16"/>
      <c r="W22" s="17"/>
      <c r="X22" s="16"/>
      <c r="Y22" s="15"/>
      <c r="Z22" s="16"/>
      <c r="AA22" s="15"/>
      <c r="AB22" s="16"/>
      <c r="AC22" s="15"/>
      <c r="AD22" s="14"/>
      <c r="AE22" s="15"/>
      <c r="AF22" s="14"/>
      <c r="AG22" s="15"/>
      <c r="AH22" s="14"/>
      <c r="AI22" s="15"/>
      <c r="AJ22" s="14"/>
      <c r="AK22" s="15"/>
      <c r="AL22" s="14"/>
      <c r="AM22" s="15"/>
      <c r="AN22" s="14"/>
      <c r="AO22" s="15"/>
      <c r="AP22" s="14"/>
      <c r="AQ22" s="15"/>
      <c r="AR22" s="14"/>
      <c r="AS22" s="15"/>
      <c r="AT22" s="14"/>
      <c r="AU22" s="15"/>
      <c r="AV22" s="14"/>
      <c r="AW22" s="15"/>
      <c r="AX22" s="14"/>
      <c r="AY22" s="15"/>
      <c r="AZ22" s="14"/>
      <c r="BA22" s="15"/>
      <c r="BB22" s="14"/>
      <c r="BC22" s="15"/>
      <c r="BD22" s="14"/>
      <c r="BE22" s="15"/>
      <c r="BF22" s="16"/>
      <c r="BG22" s="15"/>
      <c r="BH22" s="12">
        <f t="shared" si="1"/>
        <v>16480</v>
      </c>
      <c r="BI22" s="12">
        <f t="shared" si="1"/>
        <v>18640</v>
      </c>
      <c r="BJ22" s="12">
        <f t="shared" si="2"/>
        <v>-2160</v>
      </c>
      <c r="BM22" s="3"/>
      <c r="BN22" s="3"/>
      <c r="BO22" s="3"/>
    </row>
    <row r="23" spans="1:67" s="2" customFormat="1" ht="25.5" customHeight="1">
      <c r="A23" s="6" t="s">
        <v>79</v>
      </c>
      <c r="B23" s="18" t="s">
        <v>80</v>
      </c>
      <c r="C23" s="8" t="s">
        <v>13</v>
      </c>
      <c r="D23" s="9" t="s">
        <v>81</v>
      </c>
      <c r="E23" s="10" t="s">
        <v>19</v>
      </c>
      <c r="F23" s="11"/>
      <c r="G23" s="10" t="s">
        <v>48</v>
      </c>
      <c r="H23" s="12"/>
      <c r="I23" s="13">
        <f t="shared" si="0"/>
        <v>0</v>
      </c>
      <c r="J23" s="14">
        <v>4000</v>
      </c>
      <c r="K23" s="15">
        <v>4000</v>
      </c>
      <c r="L23" s="16"/>
      <c r="M23" s="15"/>
      <c r="N23" s="16"/>
      <c r="O23" s="15"/>
      <c r="P23" s="16"/>
      <c r="Q23" s="17"/>
      <c r="R23" s="16"/>
      <c r="S23" s="17"/>
      <c r="T23" s="16"/>
      <c r="U23" s="17"/>
      <c r="V23" s="16"/>
      <c r="W23" s="17"/>
      <c r="X23" s="16"/>
      <c r="Y23" s="15"/>
      <c r="Z23" s="16"/>
      <c r="AA23" s="15"/>
      <c r="AB23" s="16"/>
      <c r="AC23" s="15"/>
      <c r="AD23" s="14"/>
      <c r="AE23" s="15"/>
      <c r="AF23" s="14"/>
      <c r="AG23" s="15"/>
      <c r="AH23" s="14"/>
      <c r="AI23" s="15"/>
      <c r="AJ23" s="14"/>
      <c r="AK23" s="15"/>
      <c r="AL23" s="14"/>
      <c r="AM23" s="15"/>
      <c r="AN23" s="14"/>
      <c r="AO23" s="15"/>
      <c r="AP23" s="14"/>
      <c r="AQ23" s="15"/>
      <c r="AR23" s="14"/>
      <c r="AS23" s="15"/>
      <c r="AT23" s="14"/>
      <c r="AU23" s="15"/>
      <c r="AV23" s="14"/>
      <c r="AW23" s="15"/>
      <c r="AX23" s="14"/>
      <c r="AY23" s="15"/>
      <c r="AZ23" s="14"/>
      <c r="BA23" s="15"/>
      <c r="BB23" s="14"/>
      <c r="BC23" s="15"/>
      <c r="BD23" s="14"/>
      <c r="BE23" s="15"/>
      <c r="BF23" s="16"/>
      <c r="BG23" s="15"/>
      <c r="BH23" s="12">
        <f t="shared" si="1"/>
        <v>4000</v>
      </c>
      <c r="BI23" s="12">
        <f t="shared" si="1"/>
        <v>4000</v>
      </c>
      <c r="BJ23" s="12">
        <f t="shared" si="2"/>
        <v>0</v>
      </c>
      <c r="BM23" s="3"/>
      <c r="BN23" s="3"/>
      <c r="BO23" s="3"/>
    </row>
    <row r="24" spans="1:67" s="2" customFormat="1" ht="25.5" customHeight="1">
      <c r="A24" s="6" t="s">
        <v>82</v>
      </c>
      <c r="B24" s="18" t="s">
        <v>83</v>
      </c>
      <c r="C24" s="8" t="s">
        <v>13</v>
      </c>
      <c r="D24" s="9" t="s">
        <v>84</v>
      </c>
      <c r="E24" s="10" t="s">
        <v>15</v>
      </c>
      <c r="F24" s="11">
        <v>7200</v>
      </c>
      <c r="G24" s="10"/>
      <c r="H24" s="12"/>
      <c r="I24" s="13">
        <f t="shared" si="0"/>
        <v>-2160</v>
      </c>
      <c r="J24" s="14">
        <v>4000</v>
      </c>
      <c r="K24" s="15">
        <v>4000</v>
      </c>
      <c r="L24" s="16">
        <v>2160</v>
      </c>
      <c r="M24" s="17">
        <v>0</v>
      </c>
      <c r="N24" s="16">
        <v>2160</v>
      </c>
      <c r="O24" s="17">
        <v>0</v>
      </c>
      <c r="P24" s="16">
        <v>2160</v>
      </c>
      <c r="Q24" s="17">
        <v>0</v>
      </c>
      <c r="R24" s="16">
        <v>2160</v>
      </c>
      <c r="S24" s="17">
        <v>8640</v>
      </c>
      <c r="T24" s="16">
        <v>2160</v>
      </c>
      <c r="U24" s="17"/>
      <c r="V24" s="16">
        <v>2160</v>
      </c>
      <c r="W24" s="17"/>
      <c r="X24" s="16">
        <v>2160</v>
      </c>
      <c r="Y24" s="15"/>
      <c r="Z24" s="16">
        <v>2160</v>
      </c>
      <c r="AA24" s="15"/>
      <c r="AB24" s="16">
        <v>2160</v>
      </c>
      <c r="AC24" s="15">
        <v>10800</v>
      </c>
      <c r="AD24" s="14"/>
      <c r="AE24" s="15"/>
      <c r="AF24" s="14"/>
      <c r="AG24" s="15"/>
      <c r="AH24" s="14"/>
      <c r="AI24" s="15"/>
      <c r="AJ24" s="14"/>
      <c r="AK24" s="15"/>
      <c r="AL24" s="14"/>
      <c r="AM24" s="15"/>
      <c r="AN24" s="14"/>
      <c r="AO24" s="15"/>
      <c r="AP24" s="14"/>
      <c r="AQ24" s="15"/>
      <c r="AR24" s="14"/>
      <c r="AS24" s="15"/>
      <c r="AT24" s="14"/>
      <c r="AU24" s="15"/>
      <c r="AV24" s="14"/>
      <c r="AW24" s="15"/>
      <c r="AX24" s="14"/>
      <c r="AY24" s="15"/>
      <c r="AZ24" s="14"/>
      <c r="BA24" s="15"/>
      <c r="BB24" s="14"/>
      <c r="BC24" s="15"/>
      <c r="BD24" s="14"/>
      <c r="BE24" s="15"/>
      <c r="BF24" s="16"/>
      <c r="BG24" s="15"/>
      <c r="BH24" s="12">
        <f t="shared" si="1"/>
        <v>21280</v>
      </c>
      <c r="BI24" s="12">
        <f t="shared" si="1"/>
        <v>23440</v>
      </c>
      <c r="BJ24" s="12">
        <f t="shared" si="2"/>
        <v>-2160</v>
      </c>
      <c r="BM24" s="3"/>
      <c r="BN24" s="3"/>
      <c r="BO24" s="3"/>
    </row>
    <row r="25" spans="1:67" s="2" customFormat="1" ht="25.5" customHeight="1">
      <c r="A25" s="6" t="s">
        <v>85</v>
      </c>
      <c r="B25" s="18" t="s">
        <v>86</v>
      </c>
      <c r="C25" s="8" t="s">
        <v>13</v>
      </c>
      <c r="D25" s="9" t="s">
        <v>87</v>
      </c>
      <c r="E25" s="10" t="s">
        <v>19</v>
      </c>
      <c r="F25" s="11"/>
      <c r="G25" s="24" t="s">
        <v>35</v>
      </c>
      <c r="H25" s="12"/>
      <c r="I25" s="13">
        <f t="shared" si="0"/>
        <v>-2160</v>
      </c>
      <c r="J25" s="14">
        <v>4000</v>
      </c>
      <c r="K25" s="15">
        <v>4000</v>
      </c>
      <c r="L25" s="16">
        <v>2160</v>
      </c>
      <c r="M25" s="17">
        <v>0</v>
      </c>
      <c r="N25" s="16">
        <v>2160</v>
      </c>
      <c r="O25" s="15"/>
      <c r="P25" s="16">
        <v>2160</v>
      </c>
      <c r="Q25" s="17"/>
      <c r="R25" s="16">
        <v>2160</v>
      </c>
      <c r="S25" s="17">
        <v>1020</v>
      </c>
      <c r="T25" s="16">
        <v>2160</v>
      </c>
      <c r="U25" s="17">
        <v>3300</v>
      </c>
      <c r="V25" s="16">
        <v>2160</v>
      </c>
      <c r="W25" s="17"/>
      <c r="X25" s="16">
        <v>2160</v>
      </c>
      <c r="Y25" s="15"/>
      <c r="Z25" s="16">
        <v>2160</v>
      </c>
      <c r="AA25" s="15"/>
      <c r="AB25" s="16">
        <v>6000</v>
      </c>
      <c r="AC25" s="15">
        <v>18960</v>
      </c>
      <c r="AD25" s="14"/>
      <c r="AE25" s="15"/>
      <c r="AF25" s="14"/>
      <c r="AG25" s="15"/>
      <c r="AH25" s="14"/>
      <c r="AI25" s="15"/>
      <c r="AJ25" s="14"/>
      <c r="AK25" s="15"/>
      <c r="AL25" s="14"/>
      <c r="AM25" s="15"/>
      <c r="AN25" s="14"/>
      <c r="AO25" s="15"/>
      <c r="AP25" s="14"/>
      <c r="AQ25" s="15"/>
      <c r="AR25" s="14"/>
      <c r="AS25" s="15"/>
      <c r="AT25" s="14"/>
      <c r="AU25" s="15"/>
      <c r="AV25" s="14"/>
      <c r="AW25" s="15"/>
      <c r="AX25" s="14"/>
      <c r="AY25" s="15"/>
      <c r="AZ25" s="14"/>
      <c r="BA25" s="15"/>
      <c r="BB25" s="14"/>
      <c r="BC25" s="15"/>
      <c r="BD25" s="14"/>
      <c r="BE25" s="15"/>
      <c r="BF25" s="16"/>
      <c r="BG25" s="15"/>
      <c r="BH25" s="12">
        <f t="shared" si="1"/>
        <v>25120</v>
      </c>
      <c r="BI25" s="12">
        <f t="shared" si="1"/>
        <v>27280</v>
      </c>
      <c r="BJ25" s="12">
        <f t="shared" si="2"/>
        <v>-2160</v>
      </c>
      <c r="BM25" s="3"/>
      <c r="BN25" s="3"/>
      <c r="BO25" s="3"/>
    </row>
    <row r="26" spans="1:67" s="2" customFormat="1" ht="25.5" customHeight="1">
      <c r="A26" s="6" t="s">
        <v>88</v>
      </c>
      <c r="B26" s="18" t="s">
        <v>89</v>
      </c>
      <c r="C26" s="8" t="s">
        <v>13</v>
      </c>
      <c r="D26" s="9" t="s">
        <v>90</v>
      </c>
      <c r="E26" s="10"/>
      <c r="F26" s="11"/>
      <c r="G26" s="10"/>
      <c r="H26" s="19"/>
      <c r="I26" s="13">
        <f t="shared" si="0"/>
        <v>0</v>
      </c>
      <c r="J26" s="14">
        <v>4000</v>
      </c>
      <c r="K26" s="15">
        <v>4000</v>
      </c>
      <c r="L26" s="16"/>
      <c r="M26" s="15"/>
      <c r="N26" s="16"/>
      <c r="O26" s="15"/>
      <c r="P26" s="16"/>
      <c r="Q26" s="17"/>
      <c r="R26" s="16"/>
      <c r="S26" s="17"/>
      <c r="T26" s="16"/>
      <c r="U26" s="17"/>
      <c r="V26" s="16"/>
      <c r="W26" s="17"/>
      <c r="X26" s="16"/>
      <c r="Y26" s="15"/>
      <c r="Z26" s="16"/>
      <c r="AA26" s="15"/>
      <c r="AB26" s="16"/>
      <c r="AC26" s="15"/>
      <c r="AD26" s="14"/>
      <c r="AE26" s="15"/>
      <c r="AF26" s="14"/>
      <c r="AG26" s="15"/>
      <c r="AH26" s="14"/>
      <c r="AI26" s="15"/>
      <c r="AJ26" s="14"/>
      <c r="AK26" s="15"/>
      <c r="AL26" s="14"/>
      <c r="AM26" s="15"/>
      <c r="AN26" s="14"/>
      <c r="AO26" s="15"/>
      <c r="AP26" s="14"/>
      <c r="AQ26" s="15"/>
      <c r="AR26" s="14"/>
      <c r="AS26" s="15"/>
      <c r="AT26" s="14"/>
      <c r="AU26" s="15"/>
      <c r="AV26" s="14"/>
      <c r="AW26" s="15"/>
      <c r="AX26" s="14"/>
      <c r="AY26" s="15"/>
      <c r="AZ26" s="14"/>
      <c r="BA26" s="15"/>
      <c r="BB26" s="14"/>
      <c r="BC26" s="15"/>
      <c r="BD26" s="14"/>
      <c r="BE26" s="15"/>
      <c r="BF26" s="16"/>
      <c r="BG26" s="15"/>
      <c r="BH26" s="12">
        <f t="shared" si="1"/>
        <v>4000</v>
      </c>
      <c r="BI26" s="12">
        <f t="shared" si="1"/>
        <v>4000</v>
      </c>
      <c r="BJ26" s="12">
        <f t="shared" si="2"/>
        <v>0</v>
      </c>
      <c r="BM26" s="3"/>
      <c r="BN26" s="3"/>
      <c r="BO26" s="3"/>
    </row>
    <row r="27" spans="1:67" s="2" customFormat="1" ht="25.5" customHeight="1">
      <c r="A27" s="6" t="s">
        <v>91</v>
      </c>
      <c r="B27" s="18" t="s">
        <v>92</v>
      </c>
      <c r="C27" s="8" t="s">
        <v>13</v>
      </c>
      <c r="D27" s="9" t="s">
        <v>93</v>
      </c>
      <c r="E27" s="10" t="s">
        <v>94</v>
      </c>
      <c r="F27" s="11">
        <v>5500</v>
      </c>
      <c r="G27" s="10"/>
      <c r="H27" s="12"/>
      <c r="I27" s="13">
        <f t="shared" si="0"/>
        <v>13200</v>
      </c>
      <c r="J27" s="14">
        <v>4000</v>
      </c>
      <c r="K27" s="15">
        <v>4000</v>
      </c>
      <c r="L27" s="16">
        <v>1650</v>
      </c>
      <c r="M27" s="15"/>
      <c r="N27" s="16">
        <v>1650</v>
      </c>
      <c r="O27" s="15"/>
      <c r="P27" s="16">
        <v>1650</v>
      </c>
      <c r="Q27" s="17"/>
      <c r="R27" s="16">
        <v>1650</v>
      </c>
      <c r="S27" s="17"/>
      <c r="T27" s="16">
        <v>1650</v>
      </c>
      <c r="U27" s="17"/>
      <c r="V27" s="16">
        <v>1650</v>
      </c>
      <c r="W27" s="17"/>
      <c r="X27" s="16">
        <v>1650</v>
      </c>
      <c r="Y27" s="15"/>
      <c r="Z27" s="16">
        <v>1650</v>
      </c>
      <c r="AA27" s="15"/>
      <c r="AB27" s="16">
        <v>1650</v>
      </c>
      <c r="AC27" s="15"/>
      <c r="AD27" s="14"/>
      <c r="AE27" s="15"/>
      <c r="AF27" s="14"/>
      <c r="AG27" s="15"/>
      <c r="AH27" s="14"/>
      <c r="AI27" s="15"/>
      <c r="AJ27" s="14"/>
      <c r="AK27" s="15"/>
      <c r="AL27" s="14"/>
      <c r="AM27" s="15"/>
      <c r="AN27" s="14"/>
      <c r="AO27" s="15"/>
      <c r="AP27" s="14"/>
      <c r="AQ27" s="15"/>
      <c r="AR27" s="14"/>
      <c r="AS27" s="15"/>
      <c r="AT27" s="14"/>
      <c r="AU27" s="15"/>
      <c r="AV27" s="14"/>
      <c r="AW27" s="15"/>
      <c r="AX27" s="14"/>
      <c r="AY27" s="15"/>
      <c r="AZ27" s="14"/>
      <c r="BA27" s="15"/>
      <c r="BB27" s="14"/>
      <c r="BC27" s="15"/>
      <c r="BD27" s="14"/>
      <c r="BE27" s="15"/>
      <c r="BF27" s="16"/>
      <c r="BG27" s="15"/>
      <c r="BH27" s="12">
        <f t="shared" si="1"/>
        <v>17200</v>
      </c>
      <c r="BI27" s="12">
        <f t="shared" si="1"/>
        <v>4000</v>
      </c>
      <c r="BJ27" s="12">
        <f t="shared" si="2"/>
        <v>13200</v>
      </c>
      <c r="BM27" s="3"/>
      <c r="BN27" s="3"/>
      <c r="BO27" s="3"/>
    </row>
    <row r="28" spans="1:67" s="2" customFormat="1" ht="25.5" customHeight="1">
      <c r="A28" s="6" t="s">
        <v>95</v>
      </c>
      <c r="B28" s="18" t="s">
        <v>96</v>
      </c>
      <c r="C28" s="8" t="s">
        <v>13</v>
      </c>
      <c r="D28" s="9" t="s">
        <v>97</v>
      </c>
      <c r="E28" s="10" t="s">
        <v>15</v>
      </c>
      <c r="F28" s="11">
        <v>7200</v>
      </c>
      <c r="G28" s="10"/>
      <c r="H28" s="12"/>
      <c r="I28" s="27">
        <f t="shared" si="0"/>
        <v>12960</v>
      </c>
      <c r="J28" s="14">
        <v>4000</v>
      </c>
      <c r="K28" s="15">
        <v>4000</v>
      </c>
      <c r="L28" s="16">
        <v>2160</v>
      </c>
      <c r="M28" s="17">
        <v>0</v>
      </c>
      <c r="N28" s="16">
        <v>2160</v>
      </c>
      <c r="O28" s="17">
        <v>0</v>
      </c>
      <c r="P28" s="16">
        <v>2160</v>
      </c>
      <c r="Q28" s="17"/>
      <c r="R28" s="16">
        <v>2160</v>
      </c>
      <c r="S28" s="17">
        <v>4320</v>
      </c>
      <c r="T28" s="16">
        <v>2160</v>
      </c>
      <c r="U28" s="17"/>
      <c r="V28" s="16">
        <v>2160</v>
      </c>
      <c r="W28" s="17"/>
      <c r="X28" s="16">
        <v>2160</v>
      </c>
      <c r="Y28" s="15"/>
      <c r="Z28" s="16">
        <v>2160</v>
      </c>
      <c r="AA28" s="15"/>
      <c r="AB28" s="16">
        <v>2160</v>
      </c>
      <c r="AC28" s="15"/>
      <c r="AD28" s="14"/>
      <c r="AE28" s="15">
        <v>4320</v>
      </c>
      <c r="AF28" s="28"/>
      <c r="AG28" s="15"/>
      <c r="AH28" s="14"/>
      <c r="AI28" s="15"/>
      <c r="AJ28" s="14"/>
      <c r="AK28" s="15"/>
      <c r="AL28" s="14"/>
      <c r="AM28" s="15"/>
      <c r="AN28" s="14"/>
      <c r="AO28" s="15"/>
      <c r="AP28" s="14"/>
      <c r="AQ28" s="15"/>
      <c r="AR28" s="14"/>
      <c r="AS28" s="15"/>
      <c r="AT28" s="14"/>
      <c r="AU28" s="15"/>
      <c r="AV28" s="14"/>
      <c r="AW28" s="15"/>
      <c r="AX28" s="14"/>
      <c r="AY28" s="15"/>
      <c r="AZ28" s="14"/>
      <c r="BA28" s="15"/>
      <c r="BB28" s="14"/>
      <c r="BC28" s="15"/>
      <c r="BD28" s="14"/>
      <c r="BE28" s="15"/>
      <c r="BF28" s="16"/>
      <c r="BG28" s="15"/>
      <c r="BH28" s="12">
        <f t="shared" si="1"/>
        <v>21280</v>
      </c>
      <c r="BI28" s="12">
        <f t="shared" si="1"/>
        <v>8320</v>
      </c>
      <c r="BJ28" s="12">
        <f t="shared" si="2"/>
        <v>12960</v>
      </c>
      <c r="BM28" s="3"/>
      <c r="BN28" s="3"/>
      <c r="BO28" s="3"/>
    </row>
    <row r="29" spans="1:67" s="2" customFormat="1" ht="25.5" customHeight="1">
      <c r="A29" s="6" t="s">
        <v>98</v>
      </c>
      <c r="B29" s="18" t="s">
        <v>99</v>
      </c>
      <c r="C29" s="8" t="s">
        <v>13</v>
      </c>
      <c r="D29" s="9" t="s">
        <v>100</v>
      </c>
      <c r="E29" s="10" t="s">
        <v>19</v>
      </c>
      <c r="F29" s="11">
        <v>6800</v>
      </c>
      <c r="G29" s="10"/>
      <c r="H29" s="12"/>
      <c r="I29" s="13">
        <f t="shared" si="0"/>
        <v>-2040</v>
      </c>
      <c r="J29" s="14">
        <v>4000</v>
      </c>
      <c r="K29" s="15">
        <v>4000</v>
      </c>
      <c r="L29" s="16">
        <v>2040</v>
      </c>
      <c r="M29" s="15"/>
      <c r="N29" s="16">
        <v>2040</v>
      </c>
      <c r="O29" s="15"/>
      <c r="P29" s="16">
        <v>2040</v>
      </c>
      <c r="Q29" s="17"/>
      <c r="R29" s="16">
        <v>2040</v>
      </c>
      <c r="S29" s="17"/>
      <c r="T29" s="16">
        <v>2040</v>
      </c>
      <c r="U29" s="17"/>
      <c r="V29" s="16">
        <v>2040</v>
      </c>
      <c r="W29" s="17"/>
      <c r="X29" s="16">
        <v>2040</v>
      </c>
      <c r="Y29" s="15">
        <f>12200+2040</f>
        <v>14240</v>
      </c>
      <c r="Z29" s="16">
        <v>2040</v>
      </c>
      <c r="AA29" s="15">
        <v>2080</v>
      </c>
      <c r="AB29" s="16">
        <v>2040</v>
      </c>
      <c r="AC29" s="15">
        <v>2040</v>
      </c>
      <c r="AD29" s="14"/>
      <c r="AE29" s="15"/>
      <c r="AF29" s="14"/>
      <c r="AG29" s="15"/>
      <c r="AH29" s="14"/>
      <c r="AI29" s="15"/>
      <c r="AJ29" s="14"/>
      <c r="AK29" s="15"/>
      <c r="AL29" s="14"/>
      <c r="AM29" s="15"/>
      <c r="AN29" s="14"/>
      <c r="AO29" s="15"/>
      <c r="AP29" s="14"/>
      <c r="AQ29" s="15"/>
      <c r="AR29" s="14"/>
      <c r="AS29" s="15"/>
      <c r="AT29" s="14"/>
      <c r="AU29" s="15"/>
      <c r="AV29" s="14"/>
      <c r="AW29" s="15"/>
      <c r="AX29" s="14"/>
      <c r="AY29" s="15"/>
      <c r="AZ29" s="14"/>
      <c r="BA29" s="15"/>
      <c r="BB29" s="14"/>
      <c r="BC29" s="15"/>
      <c r="BD29" s="14"/>
      <c r="BE29" s="15"/>
      <c r="BF29" s="16"/>
      <c r="BG29" s="15"/>
      <c r="BH29" s="12">
        <f t="shared" si="1"/>
        <v>20320</v>
      </c>
      <c r="BI29" s="12">
        <f t="shared" si="1"/>
        <v>22360</v>
      </c>
      <c r="BJ29" s="12">
        <f t="shared" si="2"/>
        <v>-2040</v>
      </c>
      <c r="BM29" s="3"/>
      <c r="BN29" s="3"/>
      <c r="BO29" s="3"/>
    </row>
    <row r="30" spans="1:67" s="2" customFormat="1" ht="25.5" customHeight="1">
      <c r="A30" s="6" t="s">
        <v>101</v>
      </c>
      <c r="B30" s="18" t="s">
        <v>102</v>
      </c>
      <c r="C30" s="8" t="s">
        <v>13</v>
      </c>
      <c r="D30" s="9" t="s">
        <v>103</v>
      </c>
      <c r="E30" s="10" t="s">
        <v>94</v>
      </c>
      <c r="F30" s="11">
        <v>3000</v>
      </c>
      <c r="G30" s="29" t="s">
        <v>104</v>
      </c>
      <c r="H30" s="12"/>
      <c r="I30" s="13">
        <f t="shared" si="0"/>
        <v>-900</v>
      </c>
      <c r="J30" s="14">
        <v>4000</v>
      </c>
      <c r="K30" s="15">
        <v>4000</v>
      </c>
      <c r="L30" s="16">
        <v>900</v>
      </c>
      <c r="M30" s="17">
        <v>0</v>
      </c>
      <c r="N30" s="16">
        <v>900</v>
      </c>
      <c r="O30" s="17">
        <v>0</v>
      </c>
      <c r="P30" s="16">
        <v>900</v>
      </c>
      <c r="Q30" s="17">
        <v>1800</v>
      </c>
      <c r="R30" s="16">
        <v>900</v>
      </c>
      <c r="S30" s="17"/>
      <c r="T30" s="16">
        <v>900</v>
      </c>
      <c r="U30" s="17">
        <f>900+1800</f>
        <v>2700</v>
      </c>
      <c r="V30" s="16">
        <v>900</v>
      </c>
      <c r="W30" s="17">
        <v>900</v>
      </c>
      <c r="X30" s="16">
        <v>900</v>
      </c>
      <c r="Y30" s="15">
        <v>900</v>
      </c>
      <c r="Z30" s="16">
        <v>900</v>
      </c>
      <c r="AA30" s="15"/>
      <c r="AB30" s="16">
        <v>900</v>
      </c>
      <c r="AC30" s="15">
        <v>1800</v>
      </c>
      <c r="AD30" s="14"/>
      <c r="AE30" s="15"/>
      <c r="AF30" s="14"/>
      <c r="AG30" s="15"/>
      <c r="AH30" s="14"/>
      <c r="AI30" s="15"/>
      <c r="AJ30" s="14"/>
      <c r="AK30" s="15"/>
      <c r="AL30" s="14"/>
      <c r="AM30" s="15"/>
      <c r="AN30" s="14"/>
      <c r="AO30" s="15"/>
      <c r="AP30" s="14"/>
      <c r="AQ30" s="15"/>
      <c r="AR30" s="14"/>
      <c r="AS30" s="15"/>
      <c r="AT30" s="14"/>
      <c r="AU30" s="15"/>
      <c r="AV30" s="14"/>
      <c r="AW30" s="15"/>
      <c r="AX30" s="14"/>
      <c r="AY30" s="15"/>
      <c r="AZ30" s="14"/>
      <c r="BA30" s="15"/>
      <c r="BB30" s="14"/>
      <c r="BC30" s="15"/>
      <c r="BD30" s="14"/>
      <c r="BE30" s="15"/>
      <c r="BF30" s="16"/>
      <c r="BG30" s="15"/>
      <c r="BH30" s="12">
        <f t="shared" si="1"/>
        <v>11200</v>
      </c>
      <c r="BI30" s="12">
        <f t="shared" si="1"/>
        <v>12100</v>
      </c>
      <c r="BJ30" s="12">
        <f t="shared" si="2"/>
        <v>-900</v>
      </c>
      <c r="BM30" s="3"/>
      <c r="BN30" s="3"/>
      <c r="BO30" s="3"/>
    </row>
    <row r="31" spans="1:67" s="2" customFormat="1" ht="25.5" customHeight="1">
      <c r="A31" s="6" t="s">
        <v>105</v>
      </c>
      <c r="B31" s="18" t="s">
        <v>106</v>
      </c>
      <c r="C31" s="8" t="s">
        <v>13</v>
      </c>
      <c r="D31" s="9" t="s">
        <v>107</v>
      </c>
      <c r="E31" s="10" t="s">
        <v>19</v>
      </c>
      <c r="F31" s="11">
        <v>7200</v>
      </c>
      <c r="G31" s="10"/>
      <c r="H31" s="12"/>
      <c r="I31" s="13">
        <f t="shared" si="0"/>
        <v>6320</v>
      </c>
      <c r="J31" s="14">
        <v>4000</v>
      </c>
      <c r="K31" s="15">
        <v>4000</v>
      </c>
      <c r="L31" s="16">
        <v>2160</v>
      </c>
      <c r="M31" s="17">
        <v>0</v>
      </c>
      <c r="N31" s="16">
        <v>2160</v>
      </c>
      <c r="O31" s="17">
        <v>0</v>
      </c>
      <c r="P31" s="16">
        <v>2160</v>
      </c>
      <c r="Q31" s="17"/>
      <c r="R31" s="16">
        <v>2160</v>
      </c>
      <c r="S31" s="17">
        <v>4320</v>
      </c>
      <c r="T31" s="16">
        <v>2160</v>
      </c>
      <c r="U31" s="17"/>
      <c r="V31" s="16">
        <v>2160</v>
      </c>
      <c r="W31" s="17"/>
      <c r="X31" s="16">
        <v>2160</v>
      </c>
      <c r="Y31" s="15"/>
      <c r="Z31" s="16">
        <v>2160</v>
      </c>
      <c r="AA31" s="15"/>
      <c r="AB31" s="16">
        <v>2160</v>
      </c>
      <c r="AC31" s="15">
        <v>6640</v>
      </c>
      <c r="AD31" s="14"/>
      <c r="AE31" s="15"/>
      <c r="AF31" s="14"/>
      <c r="AG31" s="15"/>
      <c r="AH31" s="14"/>
      <c r="AI31" s="15"/>
      <c r="AJ31" s="14"/>
      <c r="AK31" s="15"/>
      <c r="AL31" s="14"/>
      <c r="AM31" s="15"/>
      <c r="AN31" s="14"/>
      <c r="AO31" s="15"/>
      <c r="AP31" s="14"/>
      <c r="AQ31" s="15"/>
      <c r="AR31" s="14"/>
      <c r="AS31" s="15"/>
      <c r="AT31" s="14"/>
      <c r="AU31" s="15"/>
      <c r="AV31" s="14"/>
      <c r="AW31" s="15"/>
      <c r="AX31" s="14"/>
      <c r="AY31" s="15"/>
      <c r="AZ31" s="14"/>
      <c r="BA31" s="15"/>
      <c r="BB31" s="14"/>
      <c r="BC31" s="15"/>
      <c r="BD31" s="14"/>
      <c r="BE31" s="15"/>
      <c r="BF31" s="16"/>
      <c r="BG31" s="15"/>
      <c r="BH31" s="12">
        <f t="shared" si="1"/>
        <v>21280</v>
      </c>
      <c r="BI31" s="12">
        <f t="shared" si="1"/>
        <v>14960</v>
      </c>
      <c r="BJ31" s="12">
        <f t="shared" si="2"/>
        <v>6320</v>
      </c>
      <c r="BM31" s="3"/>
      <c r="BN31" s="3"/>
      <c r="BO31" s="3"/>
    </row>
    <row r="32" spans="1:67" s="2" customFormat="1" ht="25.5" customHeight="1">
      <c r="A32" s="6" t="s">
        <v>108</v>
      </c>
      <c r="B32" s="18" t="s">
        <v>109</v>
      </c>
      <c r="C32" s="8" t="s">
        <v>13</v>
      </c>
      <c r="D32" s="9" t="s">
        <v>110</v>
      </c>
      <c r="E32" s="10" t="s">
        <v>15</v>
      </c>
      <c r="F32" s="11">
        <v>6800</v>
      </c>
      <c r="G32" s="10"/>
      <c r="H32" s="12"/>
      <c r="I32" s="13">
        <f t="shared" si="0"/>
        <v>8160</v>
      </c>
      <c r="J32" s="14">
        <v>4000</v>
      </c>
      <c r="K32" s="15">
        <v>4000</v>
      </c>
      <c r="L32" s="16">
        <v>2040</v>
      </c>
      <c r="M32" s="15">
        <v>2040</v>
      </c>
      <c r="N32" s="16">
        <v>2040</v>
      </c>
      <c r="O32" s="15">
        <v>2040</v>
      </c>
      <c r="P32" s="16">
        <v>2040</v>
      </c>
      <c r="Q32" s="17">
        <v>2040</v>
      </c>
      <c r="R32" s="16">
        <v>2040</v>
      </c>
      <c r="S32" s="17">
        <v>2040</v>
      </c>
      <c r="T32" s="16">
        <v>2040</v>
      </c>
      <c r="U32" s="17">
        <v>2040</v>
      </c>
      <c r="V32" s="16">
        <v>2040</v>
      </c>
      <c r="W32" s="17"/>
      <c r="X32" s="16">
        <v>2040</v>
      </c>
      <c r="Y32" s="15"/>
      <c r="Z32" s="16">
        <v>2040</v>
      </c>
      <c r="AA32" s="15"/>
      <c r="AB32" s="16">
        <v>2040</v>
      </c>
      <c r="AC32" s="15"/>
      <c r="AD32" s="14"/>
      <c r="AE32" s="15"/>
      <c r="AF32" s="14"/>
      <c r="AG32" s="15"/>
      <c r="AH32" s="14"/>
      <c r="AI32" s="15"/>
      <c r="AJ32" s="14"/>
      <c r="AK32" s="15"/>
      <c r="AL32" s="14"/>
      <c r="AM32" s="15"/>
      <c r="AN32" s="14"/>
      <c r="AO32" s="15"/>
      <c r="AP32" s="14"/>
      <c r="AQ32" s="15"/>
      <c r="AR32" s="14"/>
      <c r="AS32" s="15"/>
      <c r="AT32" s="14"/>
      <c r="AU32" s="15"/>
      <c r="AV32" s="14"/>
      <c r="AW32" s="15"/>
      <c r="AX32" s="14"/>
      <c r="AY32" s="15"/>
      <c r="AZ32" s="14"/>
      <c r="BA32" s="15"/>
      <c r="BB32" s="14"/>
      <c r="BC32" s="15"/>
      <c r="BD32" s="14"/>
      <c r="BE32" s="15"/>
      <c r="BF32" s="16"/>
      <c r="BG32" s="15"/>
      <c r="BH32" s="12">
        <f t="shared" si="1"/>
        <v>20320</v>
      </c>
      <c r="BI32" s="12">
        <f t="shared" si="1"/>
        <v>12160</v>
      </c>
      <c r="BJ32" s="12">
        <f t="shared" si="2"/>
        <v>8160</v>
      </c>
      <c r="BM32" s="3"/>
      <c r="BN32" s="3"/>
      <c r="BO32" s="3"/>
    </row>
    <row r="33" spans="1:67" s="2" customFormat="1" ht="25.5" customHeight="1">
      <c r="A33" s="6" t="s">
        <v>111</v>
      </c>
      <c r="B33" s="18" t="s">
        <v>112</v>
      </c>
      <c r="C33" s="8" t="s">
        <v>13</v>
      </c>
      <c r="D33" s="9" t="s">
        <v>113</v>
      </c>
      <c r="E33" s="10" t="s">
        <v>15</v>
      </c>
      <c r="F33" s="11">
        <v>7200</v>
      </c>
      <c r="G33" s="10"/>
      <c r="H33" s="12"/>
      <c r="I33" s="13">
        <f t="shared" si="0"/>
        <v>0</v>
      </c>
      <c r="J33" s="14">
        <v>4000</v>
      </c>
      <c r="K33" s="15">
        <v>4000</v>
      </c>
      <c r="L33" s="16">
        <v>2160</v>
      </c>
      <c r="M33" s="17">
        <v>0</v>
      </c>
      <c r="N33" s="16">
        <v>2160</v>
      </c>
      <c r="O33" s="17">
        <v>0</v>
      </c>
      <c r="P33" s="16">
        <v>2160</v>
      </c>
      <c r="Q33" s="17">
        <v>0</v>
      </c>
      <c r="R33" s="16">
        <v>2160</v>
      </c>
      <c r="S33" s="17">
        <v>8640</v>
      </c>
      <c r="T33" s="16">
        <v>2160</v>
      </c>
      <c r="U33" s="17">
        <v>2160</v>
      </c>
      <c r="V33" s="16">
        <v>2160</v>
      </c>
      <c r="W33" s="17">
        <v>2160</v>
      </c>
      <c r="X33" s="16">
        <v>2160</v>
      </c>
      <c r="Y33" s="15"/>
      <c r="Z33" s="16">
        <v>2160</v>
      </c>
      <c r="AA33" s="15"/>
      <c r="AB33" s="16">
        <v>2160</v>
      </c>
      <c r="AC33" s="15">
        <v>4320</v>
      </c>
      <c r="AD33" s="14"/>
      <c r="AE33" s="15"/>
      <c r="AF33" s="14"/>
      <c r="AG33" s="15"/>
      <c r="AH33" s="14"/>
      <c r="AI33" s="15"/>
      <c r="AJ33" s="14"/>
      <c r="AK33" s="15"/>
      <c r="AL33" s="14"/>
      <c r="AM33" s="15"/>
      <c r="AN33" s="14"/>
      <c r="AO33" s="15"/>
      <c r="AP33" s="14"/>
      <c r="AQ33" s="15"/>
      <c r="AR33" s="14"/>
      <c r="AS33" s="15"/>
      <c r="AT33" s="14"/>
      <c r="AU33" s="15"/>
      <c r="AV33" s="14"/>
      <c r="AW33" s="15"/>
      <c r="AX33" s="14"/>
      <c r="AY33" s="15"/>
      <c r="AZ33" s="14"/>
      <c r="BA33" s="15"/>
      <c r="BB33" s="14"/>
      <c r="BC33" s="15"/>
      <c r="BD33" s="14"/>
      <c r="BE33" s="15"/>
      <c r="BF33" s="16"/>
      <c r="BG33" s="15"/>
      <c r="BH33" s="12">
        <f t="shared" si="1"/>
        <v>21280</v>
      </c>
      <c r="BI33" s="12">
        <f t="shared" si="1"/>
        <v>21280</v>
      </c>
      <c r="BJ33" s="12">
        <f t="shared" si="2"/>
        <v>0</v>
      </c>
      <c r="BM33" s="3"/>
      <c r="BN33" s="3"/>
      <c r="BO33" s="3"/>
    </row>
    <row r="34" spans="1:67" s="2" customFormat="1" ht="25.5" customHeight="1">
      <c r="A34" s="6" t="s">
        <v>114</v>
      </c>
      <c r="B34" s="18" t="s">
        <v>115</v>
      </c>
      <c r="C34" s="8" t="s">
        <v>13</v>
      </c>
      <c r="D34" s="9" t="s">
        <v>116</v>
      </c>
      <c r="E34" s="10" t="s">
        <v>19</v>
      </c>
      <c r="F34" s="11">
        <v>7200</v>
      </c>
      <c r="G34" s="10"/>
      <c r="H34" s="12"/>
      <c r="I34" s="13">
        <f t="shared" si="0"/>
        <v>0</v>
      </c>
      <c r="J34" s="14">
        <v>4000</v>
      </c>
      <c r="K34" s="15">
        <v>4000</v>
      </c>
      <c r="L34" s="16">
        <v>2160</v>
      </c>
      <c r="M34" s="17">
        <v>0</v>
      </c>
      <c r="N34" s="16">
        <v>2160</v>
      </c>
      <c r="O34" s="17">
        <v>0</v>
      </c>
      <c r="P34" s="16">
        <v>2160</v>
      </c>
      <c r="Q34" s="17">
        <v>4320</v>
      </c>
      <c r="R34" s="16">
        <v>2160</v>
      </c>
      <c r="S34" s="17">
        <v>4320</v>
      </c>
      <c r="T34" s="16">
        <v>2160</v>
      </c>
      <c r="U34" s="17"/>
      <c r="V34" s="16">
        <v>2160</v>
      </c>
      <c r="W34" s="17">
        <v>2160</v>
      </c>
      <c r="X34" s="16">
        <v>2160</v>
      </c>
      <c r="Y34" s="15">
        <v>2160</v>
      </c>
      <c r="Z34" s="16">
        <v>2160</v>
      </c>
      <c r="AA34" s="15">
        <v>2160</v>
      </c>
      <c r="AB34" s="16">
        <v>2160</v>
      </c>
      <c r="AC34" s="15">
        <v>2160</v>
      </c>
      <c r="AD34" s="14"/>
      <c r="AE34" s="15"/>
      <c r="AF34" s="28"/>
      <c r="AG34" s="15"/>
      <c r="AH34" s="14"/>
      <c r="AI34" s="15"/>
      <c r="AJ34" s="14"/>
      <c r="AK34" s="15"/>
      <c r="AL34" s="14"/>
      <c r="AM34" s="15"/>
      <c r="AN34" s="14"/>
      <c r="AO34" s="15"/>
      <c r="AP34" s="14"/>
      <c r="AQ34" s="15"/>
      <c r="AR34" s="14"/>
      <c r="AS34" s="15"/>
      <c r="AT34" s="14"/>
      <c r="AU34" s="15"/>
      <c r="AV34" s="14"/>
      <c r="AW34" s="15"/>
      <c r="AX34" s="14"/>
      <c r="AY34" s="15"/>
      <c r="AZ34" s="14"/>
      <c r="BA34" s="15"/>
      <c r="BB34" s="14"/>
      <c r="BC34" s="15"/>
      <c r="BD34" s="14"/>
      <c r="BE34" s="15"/>
      <c r="BF34" s="16"/>
      <c r="BG34" s="15"/>
      <c r="BH34" s="12">
        <f t="shared" si="1"/>
        <v>21280</v>
      </c>
      <c r="BI34" s="12">
        <f t="shared" si="1"/>
        <v>21280</v>
      </c>
      <c r="BJ34" s="12">
        <f t="shared" si="2"/>
        <v>0</v>
      </c>
      <c r="BM34" s="3"/>
      <c r="BN34" s="3"/>
      <c r="BO34" s="3"/>
    </row>
    <row r="35" spans="1:67" s="2" customFormat="1" ht="25.5" customHeight="1">
      <c r="A35" s="6" t="s">
        <v>117</v>
      </c>
      <c r="B35" s="18" t="s">
        <v>118</v>
      </c>
      <c r="C35" s="8" t="s">
        <v>13</v>
      </c>
      <c r="D35" s="9" t="s">
        <v>119</v>
      </c>
      <c r="E35" s="10" t="s">
        <v>15</v>
      </c>
      <c r="F35" s="11">
        <v>6800</v>
      </c>
      <c r="G35" s="10"/>
      <c r="H35" s="12"/>
      <c r="I35" s="13">
        <f t="shared" si="0"/>
        <v>0</v>
      </c>
      <c r="J35" s="14">
        <v>4000</v>
      </c>
      <c r="K35" s="15">
        <v>4000</v>
      </c>
      <c r="L35" s="16">
        <v>2040</v>
      </c>
      <c r="M35" s="25">
        <v>2040</v>
      </c>
      <c r="N35" s="16">
        <v>2040</v>
      </c>
      <c r="O35" s="15">
        <v>2040</v>
      </c>
      <c r="P35" s="16">
        <v>2040</v>
      </c>
      <c r="Q35" s="15">
        <v>2040</v>
      </c>
      <c r="R35" s="16">
        <v>2040</v>
      </c>
      <c r="S35" s="15">
        <v>2040</v>
      </c>
      <c r="T35" s="16">
        <v>2040</v>
      </c>
      <c r="U35" s="15">
        <v>2040</v>
      </c>
      <c r="V35" s="16">
        <v>2040</v>
      </c>
      <c r="W35" s="15">
        <v>2040</v>
      </c>
      <c r="X35" s="16">
        <v>2040</v>
      </c>
      <c r="Y35" s="15">
        <v>2040</v>
      </c>
      <c r="Z35" s="16">
        <v>2040</v>
      </c>
      <c r="AA35" s="15"/>
      <c r="AB35" s="16">
        <v>2040</v>
      </c>
      <c r="AC35" s="15">
        <v>4080</v>
      </c>
      <c r="AD35" s="14"/>
      <c r="AE35" s="15"/>
      <c r="AF35" s="14"/>
      <c r="AG35" s="15"/>
      <c r="AH35" s="14"/>
      <c r="AI35" s="15"/>
      <c r="AJ35" s="14"/>
      <c r="AK35" s="15"/>
      <c r="AL35" s="14"/>
      <c r="AM35" s="15"/>
      <c r="AN35" s="14"/>
      <c r="AO35" s="15"/>
      <c r="AP35" s="14"/>
      <c r="AQ35" s="15"/>
      <c r="AR35" s="14"/>
      <c r="AS35" s="15"/>
      <c r="AT35" s="14"/>
      <c r="AU35" s="15"/>
      <c r="AV35" s="14"/>
      <c r="AW35" s="15"/>
      <c r="AX35" s="14"/>
      <c r="AY35" s="15"/>
      <c r="AZ35" s="14"/>
      <c r="BA35" s="15"/>
      <c r="BB35" s="14"/>
      <c r="BC35" s="15"/>
      <c r="BD35" s="14"/>
      <c r="BE35" s="15"/>
      <c r="BF35" s="16"/>
      <c r="BG35" s="15"/>
      <c r="BH35" s="12">
        <f t="shared" si="1"/>
        <v>20320</v>
      </c>
      <c r="BI35" s="12">
        <f t="shared" si="1"/>
        <v>20320</v>
      </c>
      <c r="BJ35" s="12">
        <f t="shared" si="2"/>
        <v>0</v>
      </c>
      <c r="BM35" s="3"/>
      <c r="BN35" s="3"/>
      <c r="BO35" s="3"/>
    </row>
    <row r="36" spans="1:67" s="2" customFormat="1" ht="25.5" customHeight="1">
      <c r="A36" s="6" t="s">
        <v>120</v>
      </c>
      <c r="B36" s="18" t="s">
        <v>121</v>
      </c>
      <c r="C36" s="8" t="s">
        <v>13</v>
      </c>
      <c r="D36" s="9" t="s">
        <v>122</v>
      </c>
      <c r="E36" s="10" t="s">
        <v>15</v>
      </c>
      <c r="F36" s="11">
        <v>6500</v>
      </c>
      <c r="G36" s="10"/>
      <c r="H36" s="12"/>
      <c r="I36" s="13">
        <f t="shared" si="0"/>
        <v>5850</v>
      </c>
      <c r="J36" s="14">
        <v>4000</v>
      </c>
      <c r="K36" s="15">
        <v>4000</v>
      </c>
      <c r="L36" s="16">
        <v>1950</v>
      </c>
      <c r="M36" s="15"/>
      <c r="N36" s="16">
        <v>1950</v>
      </c>
      <c r="O36" s="15"/>
      <c r="P36" s="16">
        <v>1950</v>
      </c>
      <c r="Q36" s="17"/>
      <c r="R36" s="16">
        <v>1950</v>
      </c>
      <c r="S36" s="17"/>
      <c r="T36" s="16">
        <v>1950</v>
      </c>
      <c r="U36" s="17">
        <v>9750</v>
      </c>
      <c r="V36" s="16">
        <v>1950</v>
      </c>
      <c r="W36" s="17"/>
      <c r="X36" s="16">
        <v>1950</v>
      </c>
      <c r="Y36" s="15"/>
      <c r="Z36" s="16">
        <v>1950</v>
      </c>
      <c r="AA36" s="15"/>
      <c r="AB36" s="16">
        <v>1950</v>
      </c>
      <c r="AC36" s="15"/>
      <c r="AD36" s="14"/>
      <c r="AE36" s="15"/>
      <c r="AF36" s="14"/>
      <c r="AG36" s="15"/>
      <c r="AH36" s="14"/>
      <c r="AI36" s="15"/>
      <c r="AJ36" s="14"/>
      <c r="AK36" s="15"/>
      <c r="AL36" s="14"/>
      <c r="AM36" s="15"/>
      <c r="AN36" s="14"/>
      <c r="AO36" s="15"/>
      <c r="AP36" s="14"/>
      <c r="AQ36" s="15"/>
      <c r="AR36" s="14"/>
      <c r="AS36" s="15"/>
      <c r="AT36" s="14"/>
      <c r="AU36" s="15"/>
      <c r="AV36" s="14"/>
      <c r="AW36" s="15"/>
      <c r="AX36" s="14"/>
      <c r="AY36" s="15"/>
      <c r="AZ36" s="14"/>
      <c r="BA36" s="15"/>
      <c r="BB36" s="14"/>
      <c r="BC36" s="15"/>
      <c r="BD36" s="14"/>
      <c r="BE36" s="15"/>
      <c r="BF36" s="16"/>
      <c r="BG36" s="15"/>
      <c r="BH36" s="12">
        <f t="shared" si="1"/>
        <v>19600</v>
      </c>
      <c r="BI36" s="12">
        <f t="shared" si="1"/>
        <v>13750</v>
      </c>
      <c r="BJ36" s="12">
        <f t="shared" si="2"/>
        <v>5850</v>
      </c>
      <c r="BM36" s="3"/>
      <c r="BN36" s="3"/>
      <c r="BO36" s="3"/>
    </row>
    <row r="37" spans="1:67" s="2" customFormat="1" ht="25.5" customHeight="1">
      <c r="A37" s="6" t="s">
        <v>123</v>
      </c>
      <c r="B37" s="18" t="s">
        <v>124</v>
      </c>
      <c r="C37" s="8" t="s">
        <v>13</v>
      </c>
      <c r="D37" s="9" t="s">
        <v>125</v>
      </c>
      <c r="E37" s="10" t="s">
        <v>19</v>
      </c>
      <c r="F37" s="11">
        <v>7200</v>
      </c>
      <c r="G37" s="10"/>
      <c r="H37" s="12"/>
      <c r="I37" s="13">
        <f t="shared" si="0"/>
        <v>10800</v>
      </c>
      <c r="J37" s="14">
        <v>4000</v>
      </c>
      <c r="K37" s="15">
        <v>4000</v>
      </c>
      <c r="L37" s="16">
        <v>2160</v>
      </c>
      <c r="M37" s="15">
        <v>0</v>
      </c>
      <c r="N37" s="16">
        <v>2160</v>
      </c>
      <c r="O37" s="15">
        <v>4320</v>
      </c>
      <c r="P37" s="16">
        <v>2160</v>
      </c>
      <c r="Q37" s="17"/>
      <c r="R37" s="16">
        <v>2160</v>
      </c>
      <c r="S37" s="17"/>
      <c r="T37" s="16">
        <v>2160</v>
      </c>
      <c r="U37" s="17">
        <v>6480</v>
      </c>
      <c r="V37" s="16">
        <v>2160</v>
      </c>
      <c r="W37" s="17"/>
      <c r="X37" s="16">
        <v>2160</v>
      </c>
      <c r="Y37" s="15"/>
      <c r="Z37" s="16">
        <v>2160</v>
      </c>
      <c r="AA37" s="15"/>
      <c r="AB37" s="16">
        <v>2160</v>
      </c>
      <c r="AC37" s="15"/>
      <c r="AD37" s="14"/>
      <c r="AE37" s="15"/>
      <c r="AF37" s="14"/>
      <c r="AG37" s="15"/>
      <c r="AH37" s="14"/>
      <c r="AI37" s="15"/>
      <c r="AJ37" s="14"/>
      <c r="AK37" s="15"/>
      <c r="AL37" s="14"/>
      <c r="AM37" s="15"/>
      <c r="AN37" s="14"/>
      <c r="AO37" s="15"/>
      <c r="AP37" s="14"/>
      <c r="AQ37" s="15"/>
      <c r="AR37" s="14"/>
      <c r="AS37" s="15"/>
      <c r="AT37" s="14"/>
      <c r="AU37" s="15"/>
      <c r="AV37" s="14"/>
      <c r="AW37" s="15"/>
      <c r="AX37" s="14"/>
      <c r="AY37" s="15"/>
      <c r="AZ37" s="14"/>
      <c r="BA37" s="15"/>
      <c r="BB37" s="14"/>
      <c r="BC37" s="15"/>
      <c r="BD37" s="14"/>
      <c r="BE37" s="15"/>
      <c r="BF37" s="16"/>
      <c r="BG37" s="15"/>
      <c r="BH37" s="12">
        <f t="shared" si="1"/>
        <v>21280</v>
      </c>
      <c r="BI37" s="12">
        <f t="shared" si="1"/>
        <v>10480</v>
      </c>
      <c r="BJ37" s="12">
        <f t="shared" si="2"/>
        <v>10800</v>
      </c>
      <c r="BM37" s="3"/>
      <c r="BN37" s="3"/>
      <c r="BO37" s="3"/>
    </row>
    <row r="38" spans="1:67" s="2" customFormat="1" ht="25.5" customHeight="1">
      <c r="A38" s="6" t="s">
        <v>126</v>
      </c>
      <c r="B38" s="18" t="s">
        <v>127</v>
      </c>
      <c r="C38" s="8" t="s">
        <v>13</v>
      </c>
      <c r="D38" s="9" t="s">
        <v>128</v>
      </c>
      <c r="E38" s="10" t="s">
        <v>19</v>
      </c>
      <c r="F38" s="11">
        <v>7200</v>
      </c>
      <c r="G38" s="10"/>
      <c r="H38" s="12"/>
      <c r="I38" s="13">
        <f t="shared" si="0"/>
        <v>2160</v>
      </c>
      <c r="J38" s="14">
        <v>4000</v>
      </c>
      <c r="K38" s="15">
        <v>4000</v>
      </c>
      <c r="L38" s="16">
        <v>2160</v>
      </c>
      <c r="M38" s="15">
        <v>0</v>
      </c>
      <c r="N38" s="16">
        <v>2160</v>
      </c>
      <c r="O38" s="15">
        <v>2160</v>
      </c>
      <c r="P38" s="16">
        <v>2160</v>
      </c>
      <c r="Q38" s="15">
        <v>2160</v>
      </c>
      <c r="R38" s="16">
        <v>2160</v>
      </c>
      <c r="S38" s="15">
        <f>2160+4320</f>
        <v>6480</v>
      </c>
      <c r="T38" s="16">
        <v>2160</v>
      </c>
      <c r="U38" s="17">
        <v>0</v>
      </c>
      <c r="V38" s="16">
        <v>2160</v>
      </c>
      <c r="W38" s="17"/>
      <c r="X38" s="16">
        <v>2160</v>
      </c>
      <c r="Y38" s="15">
        <v>4320</v>
      </c>
      <c r="Z38" s="16">
        <v>2160</v>
      </c>
      <c r="AA38" s="15"/>
      <c r="AB38" s="16">
        <v>2160</v>
      </c>
      <c r="AC38" s="15">
        <v>2160</v>
      </c>
      <c r="AD38" s="14"/>
      <c r="AE38" s="15"/>
      <c r="AF38" s="14"/>
      <c r="AG38" s="15"/>
      <c r="AH38" s="14"/>
      <c r="AI38" s="15"/>
      <c r="AJ38" s="14"/>
      <c r="AK38" s="15"/>
      <c r="AL38" s="14"/>
      <c r="AM38" s="15"/>
      <c r="AN38" s="14"/>
      <c r="AO38" s="15"/>
      <c r="AP38" s="14"/>
      <c r="AQ38" s="15"/>
      <c r="AR38" s="14"/>
      <c r="AS38" s="15"/>
      <c r="AT38" s="14"/>
      <c r="AU38" s="15"/>
      <c r="AV38" s="14"/>
      <c r="AW38" s="15"/>
      <c r="AX38" s="14"/>
      <c r="AY38" s="15"/>
      <c r="AZ38" s="14"/>
      <c r="BA38" s="15"/>
      <c r="BB38" s="14"/>
      <c r="BC38" s="15"/>
      <c r="BD38" s="14"/>
      <c r="BE38" s="15"/>
      <c r="BF38" s="16"/>
      <c r="BG38" s="15"/>
      <c r="BH38" s="12">
        <f t="shared" si="1"/>
        <v>21280</v>
      </c>
      <c r="BI38" s="12">
        <f t="shared" si="1"/>
        <v>19120</v>
      </c>
      <c r="BJ38" s="12">
        <f t="shared" si="2"/>
        <v>2160</v>
      </c>
      <c r="BM38" s="3"/>
      <c r="BN38" s="3"/>
      <c r="BO38" s="3"/>
    </row>
    <row r="39" spans="1:67" s="2" customFormat="1" ht="25.5" customHeight="1">
      <c r="A39" s="6" t="s">
        <v>129</v>
      </c>
      <c r="B39" s="18" t="s">
        <v>130</v>
      </c>
      <c r="C39" s="8" t="s">
        <v>13</v>
      </c>
      <c r="D39" s="9" t="s">
        <v>131</v>
      </c>
      <c r="E39" s="10" t="s">
        <v>15</v>
      </c>
      <c r="F39" s="11">
        <v>6500</v>
      </c>
      <c r="G39" s="10"/>
      <c r="H39" s="12"/>
      <c r="I39" s="13">
        <f t="shared" si="0"/>
        <v>9750</v>
      </c>
      <c r="J39" s="14">
        <v>4000</v>
      </c>
      <c r="K39" s="15">
        <v>4000</v>
      </c>
      <c r="L39" s="16">
        <v>1950</v>
      </c>
      <c r="M39" s="15">
        <v>0</v>
      </c>
      <c r="N39" s="16">
        <v>1950</v>
      </c>
      <c r="O39" s="15">
        <f>1950+0</f>
        <v>1950</v>
      </c>
      <c r="P39" s="16">
        <v>1950</v>
      </c>
      <c r="Q39" s="17">
        <v>0</v>
      </c>
      <c r="R39" s="16">
        <v>1950</v>
      </c>
      <c r="S39" s="17">
        <v>5850</v>
      </c>
      <c r="T39" s="16">
        <v>1950</v>
      </c>
      <c r="U39" s="17"/>
      <c r="V39" s="16">
        <v>1950</v>
      </c>
      <c r="W39" s="17"/>
      <c r="X39" s="16">
        <v>1950</v>
      </c>
      <c r="Y39" s="15"/>
      <c r="Z39" s="16">
        <v>1950</v>
      </c>
      <c r="AA39" s="15"/>
      <c r="AB39" s="16">
        <v>1950</v>
      </c>
      <c r="AC39" s="15"/>
      <c r="AD39" s="14"/>
      <c r="AE39" s="15"/>
      <c r="AF39" s="14"/>
      <c r="AG39" s="15"/>
      <c r="AH39" s="14"/>
      <c r="AI39" s="15"/>
      <c r="AJ39" s="14"/>
      <c r="AK39" s="15"/>
      <c r="AL39" s="14"/>
      <c r="AM39" s="15"/>
      <c r="AN39" s="14"/>
      <c r="AO39" s="15"/>
      <c r="AP39" s="14"/>
      <c r="AQ39" s="15"/>
      <c r="AR39" s="14"/>
      <c r="AS39" s="15"/>
      <c r="AT39" s="14"/>
      <c r="AU39" s="15"/>
      <c r="AV39" s="14"/>
      <c r="AW39" s="15"/>
      <c r="AX39" s="14"/>
      <c r="AY39" s="15"/>
      <c r="AZ39" s="14"/>
      <c r="BA39" s="15"/>
      <c r="BB39" s="14"/>
      <c r="BC39" s="15"/>
      <c r="BD39" s="14"/>
      <c r="BE39" s="15"/>
      <c r="BF39" s="16"/>
      <c r="BG39" s="15"/>
      <c r="BH39" s="12">
        <f t="shared" si="1"/>
        <v>19600</v>
      </c>
      <c r="BI39" s="12">
        <f t="shared" si="1"/>
        <v>9850</v>
      </c>
      <c r="BJ39" s="12">
        <f t="shared" si="2"/>
        <v>9750</v>
      </c>
      <c r="BM39" s="3"/>
      <c r="BN39" s="3"/>
      <c r="BO39" s="3"/>
    </row>
    <row r="40" spans="1:67" s="2" customFormat="1" ht="25.5" customHeight="1">
      <c r="A40" s="6" t="s">
        <v>132</v>
      </c>
      <c r="B40" s="18" t="s">
        <v>133</v>
      </c>
      <c r="C40" s="8" t="s">
        <v>13</v>
      </c>
      <c r="D40" s="9" t="s">
        <v>134</v>
      </c>
      <c r="E40" s="10" t="s">
        <v>19</v>
      </c>
      <c r="F40" s="11"/>
      <c r="G40" s="30" t="s">
        <v>35</v>
      </c>
      <c r="H40" s="12"/>
      <c r="I40" s="13">
        <f t="shared" si="0"/>
        <v>-1950</v>
      </c>
      <c r="J40" s="14">
        <v>4000</v>
      </c>
      <c r="K40" s="15">
        <v>4000</v>
      </c>
      <c r="L40" s="16">
        <v>1950</v>
      </c>
      <c r="M40" s="17">
        <v>0</v>
      </c>
      <c r="N40" s="16">
        <v>1950</v>
      </c>
      <c r="O40" s="17">
        <v>0</v>
      </c>
      <c r="P40" s="16">
        <v>1950</v>
      </c>
      <c r="Q40" s="17">
        <v>0</v>
      </c>
      <c r="R40" s="16">
        <v>1950</v>
      </c>
      <c r="S40" s="17">
        <v>7800</v>
      </c>
      <c r="T40" s="16">
        <v>1950</v>
      </c>
      <c r="U40" s="17"/>
      <c r="V40" s="16">
        <f>1950+6000</f>
        <v>7950</v>
      </c>
      <c r="W40" s="17">
        <v>9900</v>
      </c>
      <c r="X40" s="16"/>
      <c r="Y40" s="15"/>
      <c r="Z40" s="16"/>
      <c r="AA40" s="15"/>
      <c r="AB40" s="16"/>
      <c r="AC40" s="15"/>
      <c r="AD40" s="14"/>
      <c r="AE40" s="15"/>
      <c r="AF40" s="14"/>
      <c r="AG40" s="15"/>
      <c r="AH40" s="14"/>
      <c r="AI40" s="15"/>
      <c r="AJ40" s="14"/>
      <c r="AK40" s="15"/>
      <c r="AL40" s="14"/>
      <c r="AM40" s="15"/>
      <c r="AN40" s="14"/>
      <c r="AO40" s="15"/>
      <c r="AP40" s="14"/>
      <c r="AQ40" s="15"/>
      <c r="AR40" s="14"/>
      <c r="AS40" s="15"/>
      <c r="AT40" s="14"/>
      <c r="AU40" s="15"/>
      <c r="AV40" s="14"/>
      <c r="AW40" s="15"/>
      <c r="AX40" s="14"/>
      <c r="AY40" s="15"/>
      <c r="AZ40" s="14"/>
      <c r="BA40" s="15"/>
      <c r="BB40" s="14"/>
      <c r="BC40" s="15"/>
      <c r="BD40" s="14"/>
      <c r="BE40" s="15"/>
      <c r="BF40" s="16"/>
      <c r="BG40" s="15"/>
      <c r="BH40" s="12">
        <f t="shared" si="1"/>
        <v>19750</v>
      </c>
      <c r="BI40" s="12">
        <f t="shared" si="1"/>
        <v>21700</v>
      </c>
      <c r="BJ40" s="12">
        <f t="shared" si="2"/>
        <v>-1950</v>
      </c>
      <c r="BM40" s="3"/>
      <c r="BN40" s="3"/>
      <c r="BO40" s="3"/>
    </row>
    <row r="41" spans="1:67" s="2" customFormat="1" ht="25.5" customHeight="1">
      <c r="A41" s="6" t="s">
        <v>135</v>
      </c>
      <c r="B41" s="18" t="s">
        <v>136</v>
      </c>
      <c r="C41" s="8" t="s">
        <v>13</v>
      </c>
      <c r="D41" s="31" t="s">
        <v>137</v>
      </c>
      <c r="E41" s="10" t="s">
        <v>19</v>
      </c>
      <c r="F41" s="11">
        <v>7200</v>
      </c>
      <c r="G41" s="10"/>
      <c r="H41" s="12"/>
      <c r="I41" s="13">
        <f t="shared" si="0"/>
        <v>6480</v>
      </c>
      <c r="J41" s="14">
        <v>4000</v>
      </c>
      <c r="K41" s="15">
        <v>4000</v>
      </c>
      <c r="L41" s="16">
        <v>2160</v>
      </c>
      <c r="M41" s="17">
        <v>0</v>
      </c>
      <c r="N41" s="16">
        <v>2160</v>
      </c>
      <c r="O41" s="17">
        <v>0</v>
      </c>
      <c r="P41" s="16">
        <v>2160</v>
      </c>
      <c r="Q41" s="17"/>
      <c r="R41" s="16">
        <v>2160</v>
      </c>
      <c r="S41" s="17">
        <v>4320</v>
      </c>
      <c r="T41" s="16">
        <v>2160</v>
      </c>
      <c r="U41" s="15">
        <v>6480</v>
      </c>
      <c r="V41" s="16">
        <v>2160</v>
      </c>
      <c r="W41" s="17"/>
      <c r="X41" s="16">
        <v>2160</v>
      </c>
      <c r="Y41" s="15"/>
      <c r="Z41" s="16">
        <v>2160</v>
      </c>
      <c r="AA41" s="15"/>
      <c r="AB41" s="16">
        <v>2160</v>
      </c>
      <c r="AC41" s="15"/>
      <c r="AD41" s="14"/>
      <c r="AE41" s="15"/>
      <c r="AF41" s="14"/>
      <c r="AG41" s="15"/>
      <c r="AH41" s="14"/>
      <c r="AI41" s="15"/>
      <c r="AJ41" s="14"/>
      <c r="AK41" s="15"/>
      <c r="AL41" s="14"/>
      <c r="AM41" s="15"/>
      <c r="AN41" s="14"/>
      <c r="AO41" s="15"/>
      <c r="AP41" s="14"/>
      <c r="AQ41" s="15"/>
      <c r="AR41" s="14"/>
      <c r="AS41" s="15"/>
      <c r="AT41" s="14"/>
      <c r="AU41" s="15"/>
      <c r="AV41" s="14"/>
      <c r="AW41" s="15"/>
      <c r="AX41" s="14"/>
      <c r="AY41" s="15"/>
      <c r="AZ41" s="14"/>
      <c r="BA41" s="15"/>
      <c r="BB41" s="14"/>
      <c r="BC41" s="15"/>
      <c r="BD41" s="14"/>
      <c r="BE41" s="15"/>
      <c r="BF41" s="16"/>
      <c r="BG41" s="15"/>
      <c r="BH41" s="12">
        <f t="shared" si="1"/>
        <v>21280</v>
      </c>
      <c r="BI41" s="12">
        <f t="shared" si="1"/>
        <v>14800</v>
      </c>
      <c r="BJ41" s="12">
        <f t="shared" si="2"/>
        <v>6480</v>
      </c>
      <c r="BM41" s="3"/>
      <c r="BN41" s="3"/>
      <c r="BO41" s="3"/>
    </row>
    <row r="42" spans="1:67" s="2" customFormat="1" ht="25.5" customHeight="1">
      <c r="A42" s="6" t="s">
        <v>138</v>
      </c>
      <c r="B42" s="18" t="s">
        <v>139</v>
      </c>
      <c r="C42" s="8" t="s">
        <v>13</v>
      </c>
      <c r="D42" s="9" t="s">
        <v>140</v>
      </c>
      <c r="E42" s="10" t="s">
        <v>19</v>
      </c>
      <c r="F42" s="11">
        <v>7200</v>
      </c>
      <c r="G42" s="10"/>
      <c r="H42" s="12"/>
      <c r="I42" s="13">
        <f t="shared" si="0"/>
        <v>-3840</v>
      </c>
      <c r="J42" s="14">
        <v>4000</v>
      </c>
      <c r="K42" s="15">
        <v>4000</v>
      </c>
      <c r="L42" s="16">
        <v>2160</v>
      </c>
      <c r="M42" s="25">
        <v>2160</v>
      </c>
      <c r="N42" s="16">
        <v>2160</v>
      </c>
      <c r="O42" s="15">
        <v>2160</v>
      </c>
      <c r="P42" s="16">
        <v>2160</v>
      </c>
      <c r="Q42" s="17">
        <v>0</v>
      </c>
      <c r="R42" s="16">
        <v>2160</v>
      </c>
      <c r="S42" s="17">
        <v>4320</v>
      </c>
      <c r="T42" s="16">
        <v>2160</v>
      </c>
      <c r="U42" s="17">
        <v>0</v>
      </c>
      <c r="V42" s="16">
        <v>2160</v>
      </c>
      <c r="W42" s="17">
        <v>4320</v>
      </c>
      <c r="X42" s="16">
        <v>2160</v>
      </c>
      <c r="Y42" s="15">
        <v>2160</v>
      </c>
      <c r="Z42" s="16">
        <v>2160</v>
      </c>
      <c r="AA42" s="15">
        <f>2160+6000</f>
        <v>8160</v>
      </c>
      <c r="AB42" s="16">
        <v>2160</v>
      </c>
      <c r="AC42" s="15"/>
      <c r="AD42" s="14"/>
      <c r="AE42" s="15"/>
      <c r="AF42" s="14"/>
      <c r="AG42" s="15"/>
      <c r="AH42" s="14"/>
      <c r="AI42" s="15"/>
      <c r="AJ42" s="14"/>
      <c r="AK42" s="15"/>
      <c r="AL42" s="14"/>
      <c r="AM42" s="15"/>
      <c r="AN42" s="14"/>
      <c r="AO42" s="15"/>
      <c r="AP42" s="14"/>
      <c r="AQ42" s="15"/>
      <c r="AR42" s="14"/>
      <c r="AS42" s="15"/>
      <c r="AT42" s="14"/>
      <c r="AU42" s="15"/>
      <c r="AV42" s="14"/>
      <c r="AW42" s="15"/>
      <c r="AX42" s="14"/>
      <c r="AY42" s="15"/>
      <c r="AZ42" s="14"/>
      <c r="BA42" s="15"/>
      <c r="BB42" s="14"/>
      <c r="BC42" s="15"/>
      <c r="BD42" s="14"/>
      <c r="BE42" s="15"/>
      <c r="BF42" s="16"/>
      <c r="BG42" s="15"/>
      <c r="BH42" s="12">
        <f t="shared" si="1"/>
        <v>21280</v>
      </c>
      <c r="BI42" s="12">
        <f t="shared" si="1"/>
        <v>25120</v>
      </c>
      <c r="BJ42" s="12">
        <f t="shared" si="2"/>
        <v>-3840</v>
      </c>
      <c r="BM42" s="3"/>
      <c r="BN42" s="3"/>
      <c r="BO42" s="3"/>
    </row>
    <row r="43" spans="1:67" s="2" customFormat="1" ht="25.5" customHeight="1">
      <c r="A43" s="6" t="s">
        <v>141</v>
      </c>
      <c r="B43" s="18" t="s">
        <v>142</v>
      </c>
      <c r="C43" s="8" t="s">
        <v>13</v>
      </c>
      <c r="D43" s="9" t="s">
        <v>143</v>
      </c>
      <c r="E43" s="10" t="s">
        <v>144</v>
      </c>
      <c r="F43" s="11">
        <v>7200</v>
      </c>
      <c r="G43" s="32"/>
      <c r="H43" s="26"/>
      <c r="I43" s="13">
        <f t="shared" si="0"/>
        <v>0</v>
      </c>
      <c r="J43" s="14">
        <v>4000</v>
      </c>
      <c r="K43" s="15">
        <v>4000</v>
      </c>
      <c r="L43" s="16">
        <v>2160</v>
      </c>
      <c r="M43" s="25">
        <v>2160</v>
      </c>
      <c r="N43" s="16">
        <v>2160</v>
      </c>
      <c r="O43" s="15">
        <v>2160</v>
      </c>
      <c r="P43" s="16">
        <v>2160</v>
      </c>
      <c r="Q43" s="15">
        <v>2160</v>
      </c>
      <c r="R43" s="16">
        <v>2160</v>
      </c>
      <c r="S43" s="15">
        <v>2160</v>
      </c>
      <c r="T43" s="16">
        <v>2160</v>
      </c>
      <c r="U43" s="15">
        <v>2160</v>
      </c>
      <c r="V43" s="16">
        <v>2160</v>
      </c>
      <c r="W43" s="15">
        <v>2160</v>
      </c>
      <c r="X43" s="16">
        <v>2160</v>
      </c>
      <c r="Y43" s="15">
        <v>2160</v>
      </c>
      <c r="Z43" s="16">
        <v>2160</v>
      </c>
      <c r="AA43" s="15">
        <v>2160</v>
      </c>
      <c r="AB43" s="16">
        <v>2160</v>
      </c>
      <c r="AC43" s="15">
        <v>2160</v>
      </c>
      <c r="AD43" s="14"/>
      <c r="AE43" s="15"/>
      <c r="AF43" s="14"/>
      <c r="AG43" s="15"/>
      <c r="AH43" s="14"/>
      <c r="AI43" s="15"/>
      <c r="AJ43" s="14"/>
      <c r="AK43" s="15"/>
      <c r="AL43" s="14"/>
      <c r="AM43" s="15"/>
      <c r="AN43" s="14"/>
      <c r="AO43" s="15"/>
      <c r="AP43" s="14"/>
      <c r="AQ43" s="15"/>
      <c r="AR43" s="14"/>
      <c r="AS43" s="15"/>
      <c r="AT43" s="14"/>
      <c r="AU43" s="15"/>
      <c r="AV43" s="14"/>
      <c r="AW43" s="15"/>
      <c r="AX43" s="14"/>
      <c r="AY43" s="15"/>
      <c r="AZ43" s="14"/>
      <c r="BA43" s="15"/>
      <c r="BB43" s="14"/>
      <c r="BC43" s="15"/>
      <c r="BD43" s="14"/>
      <c r="BE43" s="15"/>
      <c r="BF43" s="16"/>
      <c r="BG43" s="15"/>
      <c r="BH43" s="12">
        <f t="shared" si="1"/>
        <v>21280</v>
      </c>
      <c r="BI43" s="12">
        <f t="shared" si="1"/>
        <v>21280</v>
      </c>
      <c r="BJ43" s="12">
        <f t="shared" si="2"/>
        <v>0</v>
      </c>
      <c r="BM43" s="3"/>
      <c r="BN43" s="3"/>
      <c r="BO43" s="3"/>
    </row>
    <row r="44" spans="1:67" s="2" customFormat="1" ht="25.5" customHeight="1">
      <c r="A44" s="6" t="s">
        <v>145</v>
      </c>
      <c r="B44" s="18" t="s">
        <v>146</v>
      </c>
      <c r="C44" s="8" t="s">
        <v>13</v>
      </c>
      <c r="D44" s="9" t="s">
        <v>147</v>
      </c>
      <c r="E44" s="10" t="s">
        <v>144</v>
      </c>
      <c r="F44" s="11"/>
      <c r="G44" s="30" t="s">
        <v>35</v>
      </c>
      <c r="H44" s="12"/>
      <c r="I44" s="13">
        <f t="shared" si="0"/>
        <v>-2160</v>
      </c>
      <c r="J44" s="14">
        <v>4000</v>
      </c>
      <c r="K44" s="15">
        <v>4000</v>
      </c>
      <c r="L44" s="16">
        <v>2160</v>
      </c>
      <c r="M44" s="25">
        <v>2160</v>
      </c>
      <c r="N44" s="16">
        <v>2160</v>
      </c>
      <c r="O44" s="15"/>
      <c r="P44" s="16">
        <v>6000</v>
      </c>
      <c r="Q44" s="17">
        <f>6000+2160</f>
        <v>8160</v>
      </c>
      <c r="R44" s="16"/>
      <c r="S44" s="17"/>
      <c r="T44" s="16"/>
      <c r="U44" s="17"/>
      <c r="V44" s="16"/>
      <c r="W44" s="17"/>
      <c r="X44" s="16"/>
      <c r="Y44" s="15"/>
      <c r="Z44" s="16"/>
      <c r="AA44" s="15"/>
      <c r="AB44" s="16"/>
      <c r="AC44" s="15"/>
      <c r="AD44" s="14"/>
      <c r="AE44" s="15"/>
      <c r="AF44" s="14"/>
      <c r="AG44" s="15"/>
      <c r="AH44" s="14"/>
      <c r="AI44" s="15"/>
      <c r="AJ44" s="14"/>
      <c r="AK44" s="15"/>
      <c r="AL44" s="14"/>
      <c r="AM44" s="15"/>
      <c r="AN44" s="14"/>
      <c r="AO44" s="15"/>
      <c r="AP44" s="14"/>
      <c r="AQ44" s="15"/>
      <c r="AR44" s="14"/>
      <c r="AS44" s="15"/>
      <c r="AT44" s="14"/>
      <c r="AU44" s="15"/>
      <c r="AV44" s="14"/>
      <c r="AW44" s="15"/>
      <c r="AX44" s="14"/>
      <c r="AY44" s="15"/>
      <c r="AZ44" s="14"/>
      <c r="BA44" s="15"/>
      <c r="BB44" s="14"/>
      <c r="BC44" s="15"/>
      <c r="BD44" s="14"/>
      <c r="BE44" s="15"/>
      <c r="BF44" s="16"/>
      <c r="BG44" s="15"/>
      <c r="BH44" s="12">
        <f t="shared" si="1"/>
        <v>12160</v>
      </c>
      <c r="BI44" s="12">
        <f t="shared" si="1"/>
        <v>14320</v>
      </c>
      <c r="BJ44" s="12">
        <f t="shared" si="2"/>
        <v>-2160</v>
      </c>
      <c r="BM44" s="3"/>
      <c r="BN44" s="3"/>
      <c r="BO44" s="3"/>
    </row>
    <row r="45" spans="1:67" s="2" customFormat="1" ht="25.5" customHeight="1">
      <c r="A45" s="6" t="s">
        <v>148</v>
      </c>
      <c r="B45" s="18" t="s">
        <v>149</v>
      </c>
      <c r="C45" s="8" t="s">
        <v>13</v>
      </c>
      <c r="D45" s="33" t="s">
        <v>150</v>
      </c>
      <c r="E45" s="10" t="s">
        <v>15</v>
      </c>
      <c r="F45" s="11">
        <v>6800</v>
      </c>
      <c r="G45" s="10"/>
      <c r="H45" s="27"/>
      <c r="I45" s="13">
        <f t="shared" si="0"/>
        <v>0</v>
      </c>
      <c r="J45" s="14">
        <v>4000</v>
      </c>
      <c r="K45" s="15">
        <v>4000</v>
      </c>
      <c r="L45" s="16">
        <v>2040</v>
      </c>
      <c r="M45" s="15">
        <v>2040</v>
      </c>
      <c r="N45" s="16">
        <v>2040</v>
      </c>
      <c r="O45" s="15">
        <v>2040</v>
      </c>
      <c r="P45" s="16">
        <v>2040</v>
      </c>
      <c r="Q45" s="17">
        <v>2040</v>
      </c>
      <c r="R45" s="16">
        <v>2040</v>
      </c>
      <c r="S45" s="17">
        <v>2040</v>
      </c>
      <c r="T45" s="16">
        <v>2040</v>
      </c>
      <c r="U45" s="17">
        <v>2040</v>
      </c>
      <c r="V45" s="16">
        <v>2040</v>
      </c>
      <c r="W45" s="17"/>
      <c r="X45" s="16">
        <v>2040</v>
      </c>
      <c r="Y45" s="15"/>
      <c r="Z45" s="16">
        <v>2040</v>
      </c>
      <c r="AA45" s="15"/>
      <c r="AB45" s="16">
        <v>2040</v>
      </c>
      <c r="AC45" s="15">
        <v>8160</v>
      </c>
      <c r="AD45" s="14"/>
      <c r="AE45" s="15"/>
      <c r="AF45" s="14"/>
      <c r="AG45" s="15"/>
      <c r="AH45" s="14"/>
      <c r="AI45" s="15"/>
      <c r="AJ45" s="14"/>
      <c r="AK45" s="15"/>
      <c r="AL45" s="14"/>
      <c r="AM45" s="15"/>
      <c r="AN45" s="14"/>
      <c r="AO45" s="15"/>
      <c r="AP45" s="14"/>
      <c r="AQ45" s="15"/>
      <c r="AR45" s="14"/>
      <c r="AS45" s="15"/>
      <c r="AT45" s="14"/>
      <c r="AU45" s="15"/>
      <c r="AV45" s="14"/>
      <c r="AW45" s="15"/>
      <c r="AX45" s="14"/>
      <c r="AY45" s="15"/>
      <c r="AZ45" s="14"/>
      <c r="BA45" s="15"/>
      <c r="BB45" s="14"/>
      <c r="BC45" s="15"/>
      <c r="BD45" s="14"/>
      <c r="BE45" s="15"/>
      <c r="BF45" s="16"/>
      <c r="BG45" s="15"/>
      <c r="BH45" s="12">
        <f t="shared" si="1"/>
        <v>20320</v>
      </c>
      <c r="BI45" s="12">
        <f t="shared" si="1"/>
        <v>20320</v>
      </c>
      <c r="BJ45" s="12">
        <f t="shared" si="2"/>
        <v>0</v>
      </c>
      <c r="BM45" s="3"/>
      <c r="BN45" s="3"/>
      <c r="BO45" s="3"/>
    </row>
    <row r="46" spans="1:67" s="2" customFormat="1" ht="25.5" customHeight="1">
      <c r="A46" s="6" t="s">
        <v>151</v>
      </c>
      <c r="B46" s="18" t="s">
        <v>152</v>
      </c>
      <c r="C46" s="8" t="s">
        <v>13</v>
      </c>
      <c r="D46" s="9" t="s">
        <v>153</v>
      </c>
      <c r="E46" s="10" t="s">
        <v>15</v>
      </c>
      <c r="F46" s="11">
        <v>6800</v>
      </c>
      <c r="G46" s="10"/>
      <c r="H46" s="12"/>
      <c r="I46" s="13">
        <f t="shared" si="0"/>
        <v>14280</v>
      </c>
      <c r="J46" s="14">
        <v>4000</v>
      </c>
      <c r="K46" s="15">
        <v>4000</v>
      </c>
      <c r="L46" s="16">
        <v>2040</v>
      </c>
      <c r="M46" s="15">
        <v>2040</v>
      </c>
      <c r="N46" s="16">
        <v>2040</v>
      </c>
      <c r="O46" s="15"/>
      <c r="P46" s="16">
        <v>2040</v>
      </c>
      <c r="Q46" s="17"/>
      <c r="R46" s="16">
        <v>2040</v>
      </c>
      <c r="S46" s="17"/>
      <c r="T46" s="16">
        <v>2040</v>
      </c>
      <c r="U46" s="17"/>
      <c r="V46" s="16">
        <v>2040</v>
      </c>
      <c r="W46" s="17"/>
      <c r="X46" s="16">
        <v>2040</v>
      </c>
      <c r="Y46" s="15"/>
      <c r="Z46" s="16">
        <v>2040</v>
      </c>
      <c r="AA46" s="15"/>
      <c r="AB46" s="16">
        <v>2040</v>
      </c>
      <c r="AC46" s="15"/>
      <c r="AD46" s="14"/>
      <c r="AE46" s="15"/>
      <c r="AF46" s="14"/>
      <c r="AG46" s="15"/>
      <c r="AH46" s="14"/>
      <c r="AI46" s="15"/>
      <c r="AJ46" s="14"/>
      <c r="AK46" s="15"/>
      <c r="AL46" s="14"/>
      <c r="AM46" s="15"/>
      <c r="AN46" s="14"/>
      <c r="AO46" s="15"/>
      <c r="AP46" s="14"/>
      <c r="AQ46" s="15"/>
      <c r="AR46" s="14"/>
      <c r="AS46" s="15"/>
      <c r="AT46" s="14"/>
      <c r="AU46" s="15"/>
      <c r="AV46" s="14"/>
      <c r="AW46" s="15"/>
      <c r="AX46" s="14"/>
      <c r="AY46" s="15"/>
      <c r="AZ46" s="14"/>
      <c r="BA46" s="15"/>
      <c r="BB46" s="14"/>
      <c r="BC46" s="15"/>
      <c r="BD46" s="14"/>
      <c r="BE46" s="15"/>
      <c r="BF46" s="16"/>
      <c r="BG46" s="15"/>
      <c r="BH46" s="12">
        <f t="shared" si="1"/>
        <v>20320</v>
      </c>
      <c r="BI46" s="12">
        <f t="shared" si="1"/>
        <v>6040</v>
      </c>
      <c r="BJ46" s="12">
        <f t="shared" si="2"/>
        <v>14280</v>
      </c>
      <c r="BM46" s="3"/>
      <c r="BN46" s="3"/>
      <c r="BO46" s="3"/>
    </row>
    <row r="47" spans="1:67" s="2" customFormat="1" ht="25.5" customHeight="1">
      <c r="A47" s="6" t="s">
        <v>154</v>
      </c>
      <c r="B47" s="18" t="s">
        <v>155</v>
      </c>
      <c r="C47" s="8" t="s">
        <v>13</v>
      </c>
      <c r="D47" s="9" t="s">
        <v>156</v>
      </c>
      <c r="E47" s="10" t="s">
        <v>15</v>
      </c>
      <c r="F47" s="11">
        <v>6800</v>
      </c>
      <c r="G47" s="10"/>
      <c r="H47" s="12"/>
      <c r="I47" s="27">
        <f t="shared" si="0"/>
        <v>0</v>
      </c>
      <c r="J47" s="14">
        <v>4000</v>
      </c>
      <c r="K47" s="15">
        <v>4000</v>
      </c>
      <c r="L47" s="16">
        <v>2040</v>
      </c>
      <c r="M47" s="15">
        <v>2040</v>
      </c>
      <c r="N47" s="16">
        <v>2040</v>
      </c>
      <c r="O47" s="15">
        <v>2040</v>
      </c>
      <c r="P47" s="16">
        <v>2040</v>
      </c>
      <c r="Q47" s="17">
        <v>2040</v>
      </c>
      <c r="R47" s="16">
        <v>2040</v>
      </c>
      <c r="S47" s="17">
        <v>2040</v>
      </c>
      <c r="T47" s="16">
        <v>2040</v>
      </c>
      <c r="U47" s="17"/>
      <c r="V47" s="16">
        <v>2040</v>
      </c>
      <c r="W47" s="17">
        <v>2040</v>
      </c>
      <c r="X47" s="16">
        <v>2040</v>
      </c>
      <c r="Y47" s="15"/>
      <c r="Z47" s="16">
        <v>2040</v>
      </c>
      <c r="AA47" s="15"/>
      <c r="AB47" s="16">
        <v>2040</v>
      </c>
      <c r="AC47" s="15">
        <v>8160</v>
      </c>
      <c r="AD47" s="14"/>
      <c r="AE47" s="15"/>
      <c r="AF47" s="14"/>
      <c r="AG47" s="15"/>
      <c r="AH47" s="14"/>
      <c r="AI47" s="15"/>
      <c r="AJ47" s="14"/>
      <c r="AK47" s="15"/>
      <c r="AL47" s="14"/>
      <c r="AM47" s="15"/>
      <c r="AN47" s="14"/>
      <c r="AO47" s="15"/>
      <c r="AP47" s="14"/>
      <c r="AQ47" s="15"/>
      <c r="AR47" s="14"/>
      <c r="AS47" s="15"/>
      <c r="AT47" s="14"/>
      <c r="AU47" s="15"/>
      <c r="AV47" s="14"/>
      <c r="AW47" s="15"/>
      <c r="AX47" s="14"/>
      <c r="AY47" s="15"/>
      <c r="AZ47" s="14"/>
      <c r="BA47" s="15"/>
      <c r="BB47" s="14"/>
      <c r="BC47" s="15"/>
      <c r="BD47" s="14"/>
      <c r="BE47" s="15"/>
      <c r="BF47" s="16"/>
      <c r="BG47" s="15"/>
      <c r="BH47" s="12">
        <f t="shared" si="1"/>
        <v>20320</v>
      </c>
      <c r="BI47" s="12">
        <f t="shared" si="1"/>
        <v>20320</v>
      </c>
      <c r="BJ47" s="12">
        <f t="shared" si="2"/>
        <v>0</v>
      </c>
      <c r="BM47" s="3"/>
      <c r="BN47" s="3"/>
      <c r="BO47" s="3"/>
    </row>
    <row r="48" spans="1:67" s="2" customFormat="1" ht="25.5" customHeight="1">
      <c r="A48" s="6" t="s">
        <v>157</v>
      </c>
      <c r="B48" s="18" t="s">
        <v>158</v>
      </c>
      <c r="C48" s="8" t="s">
        <v>13</v>
      </c>
      <c r="D48" s="9" t="s">
        <v>159</v>
      </c>
      <c r="E48" s="10" t="s">
        <v>19</v>
      </c>
      <c r="F48" s="11">
        <v>6800</v>
      </c>
      <c r="G48" s="10"/>
      <c r="H48" s="12"/>
      <c r="I48" s="13">
        <f t="shared" si="0"/>
        <v>0</v>
      </c>
      <c r="J48" s="14">
        <v>4000</v>
      </c>
      <c r="K48" s="15">
        <v>4000</v>
      </c>
      <c r="L48" s="16">
        <v>2040</v>
      </c>
      <c r="M48" s="17">
        <v>0</v>
      </c>
      <c r="N48" s="16">
        <v>2040</v>
      </c>
      <c r="O48" s="17">
        <v>0</v>
      </c>
      <c r="P48" s="16">
        <v>2040</v>
      </c>
      <c r="Q48" s="17">
        <v>0</v>
      </c>
      <c r="R48" s="16">
        <v>2040</v>
      </c>
      <c r="S48" s="17">
        <v>8640</v>
      </c>
      <c r="T48" s="16">
        <v>2040</v>
      </c>
      <c r="U48" s="17"/>
      <c r="V48" s="16">
        <v>2040</v>
      </c>
      <c r="W48" s="17"/>
      <c r="X48" s="16">
        <v>2040</v>
      </c>
      <c r="Y48" s="15"/>
      <c r="Z48" s="16">
        <v>2040</v>
      </c>
      <c r="AA48" s="15">
        <v>7680</v>
      </c>
      <c r="AB48" s="16">
        <v>2040</v>
      </c>
      <c r="AC48" s="15"/>
      <c r="AD48" s="14"/>
      <c r="AE48" s="15"/>
      <c r="AF48" s="14"/>
      <c r="AG48" s="15"/>
      <c r="AH48" s="14"/>
      <c r="AI48" s="15"/>
      <c r="AJ48" s="14"/>
      <c r="AK48" s="15"/>
      <c r="AL48" s="14"/>
      <c r="AM48" s="15"/>
      <c r="AN48" s="14"/>
      <c r="AO48" s="15"/>
      <c r="AP48" s="14"/>
      <c r="AQ48" s="15"/>
      <c r="AR48" s="14"/>
      <c r="AS48" s="15"/>
      <c r="AT48" s="14"/>
      <c r="AU48" s="15"/>
      <c r="AV48" s="14"/>
      <c r="AW48" s="15"/>
      <c r="AX48" s="14"/>
      <c r="AY48" s="15"/>
      <c r="AZ48" s="14"/>
      <c r="BA48" s="15"/>
      <c r="BB48" s="14"/>
      <c r="BC48" s="15"/>
      <c r="BD48" s="14"/>
      <c r="BE48" s="15"/>
      <c r="BF48" s="16"/>
      <c r="BG48" s="15"/>
      <c r="BH48" s="12">
        <f t="shared" si="1"/>
        <v>20320</v>
      </c>
      <c r="BI48" s="12">
        <f t="shared" si="1"/>
        <v>20320</v>
      </c>
      <c r="BJ48" s="12">
        <f t="shared" si="2"/>
        <v>0</v>
      </c>
      <c r="BM48" s="3"/>
      <c r="BN48" s="3"/>
      <c r="BO48" s="3"/>
    </row>
    <row r="49" spans="1:67" s="2" customFormat="1" ht="25.5" customHeight="1">
      <c r="A49" s="6" t="s">
        <v>160</v>
      </c>
      <c r="B49" s="18" t="s">
        <v>161</v>
      </c>
      <c r="C49" s="8" t="s">
        <v>13</v>
      </c>
      <c r="D49" s="9" t="s">
        <v>162</v>
      </c>
      <c r="E49" s="10" t="s">
        <v>19</v>
      </c>
      <c r="F49" s="11">
        <v>6500</v>
      </c>
      <c r="G49" s="10"/>
      <c r="H49" s="12"/>
      <c r="I49" s="13">
        <f t="shared" si="0"/>
        <v>7800</v>
      </c>
      <c r="J49" s="14">
        <v>4000</v>
      </c>
      <c r="K49" s="15">
        <v>4000</v>
      </c>
      <c r="L49" s="16">
        <v>1950</v>
      </c>
      <c r="M49" s="25">
        <v>1950</v>
      </c>
      <c r="N49" s="16">
        <v>1950</v>
      </c>
      <c r="O49" s="15">
        <v>1950</v>
      </c>
      <c r="P49" s="16">
        <v>1950</v>
      </c>
      <c r="Q49" s="15">
        <v>1950</v>
      </c>
      <c r="R49" s="16">
        <v>1950</v>
      </c>
      <c r="S49" s="15">
        <v>1950</v>
      </c>
      <c r="T49" s="16">
        <v>1950</v>
      </c>
      <c r="U49" s="17"/>
      <c r="V49" s="16">
        <v>1950</v>
      </c>
      <c r="W49" s="15">
        <v>1950</v>
      </c>
      <c r="X49" s="16">
        <v>1950</v>
      </c>
      <c r="Y49" s="15"/>
      <c r="Z49" s="16">
        <v>1950</v>
      </c>
      <c r="AA49" s="15"/>
      <c r="AB49" s="16">
        <v>1950</v>
      </c>
      <c r="AC49" s="15"/>
      <c r="AD49" s="14"/>
      <c r="AE49" s="15"/>
      <c r="AF49" s="14"/>
      <c r="AG49" s="15"/>
      <c r="AH49" s="14"/>
      <c r="AI49" s="15"/>
      <c r="AJ49" s="14"/>
      <c r="AK49" s="15"/>
      <c r="AL49" s="14"/>
      <c r="AM49" s="15"/>
      <c r="AN49" s="14"/>
      <c r="AO49" s="15"/>
      <c r="AP49" s="14"/>
      <c r="AQ49" s="15"/>
      <c r="AR49" s="14"/>
      <c r="AS49" s="15"/>
      <c r="AT49" s="14"/>
      <c r="AU49" s="15"/>
      <c r="AV49" s="14"/>
      <c r="AW49" s="15"/>
      <c r="AX49" s="14"/>
      <c r="AY49" s="15"/>
      <c r="AZ49" s="14"/>
      <c r="BA49" s="15"/>
      <c r="BB49" s="14"/>
      <c r="BC49" s="15"/>
      <c r="BD49" s="14"/>
      <c r="BE49" s="15"/>
      <c r="BF49" s="16"/>
      <c r="BG49" s="15"/>
      <c r="BH49" s="12">
        <f t="shared" si="1"/>
        <v>19600</v>
      </c>
      <c r="BI49" s="12">
        <f t="shared" si="1"/>
        <v>11800</v>
      </c>
      <c r="BJ49" s="12">
        <f t="shared" si="2"/>
        <v>7800</v>
      </c>
      <c r="BM49" s="3"/>
      <c r="BN49" s="3"/>
      <c r="BO49" s="3"/>
    </row>
    <row r="50" spans="1:67" s="2" customFormat="1" ht="25.5" customHeight="1">
      <c r="A50" s="6" t="s">
        <v>163</v>
      </c>
      <c r="B50" s="18" t="s">
        <v>164</v>
      </c>
      <c r="C50" s="8" t="s">
        <v>13</v>
      </c>
      <c r="D50" s="9" t="s">
        <v>165</v>
      </c>
      <c r="E50" s="10" t="s">
        <v>94</v>
      </c>
      <c r="F50" s="11">
        <v>5500</v>
      </c>
      <c r="G50" s="10"/>
      <c r="H50" s="12"/>
      <c r="I50" s="13">
        <f t="shared" si="0"/>
        <v>-1650</v>
      </c>
      <c r="J50" s="14">
        <v>4000</v>
      </c>
      <c r="K50" s="15">
        <v>4000</v>
      </c>
      <c r="L50" s="16">
        <v>1650</v>
      </c>
      <c r="M50" s="15">
        <v>1650</v>
      </c>
      <c r="N50" s="16">
        <v>1650</v>
      </c>
      <c r="O50" s="17">
        <v>0</v>
      </c>
      <c r="P50" s="16">
        <v>1650</v>
      </c>
      <c r="Q50" s="17">
        <v>3300</v>
      </c>
      <c r="R50" s="16">
        <v>1650</v>
      </c>
      <c r="S50" s="17">
        <v>1650</v>
      </c>
      <c r="T50" s="16">
        <v>1650</v>
      </c>
      <c r="U50" s="17"/>
      <c r="V50" s="16">
        <v>1650</v>
      </c>
      <c r="W50" s="17"/>
      <c r="X50" s="16">
        <v>1650</v>
      </c>
      <c r="Y50" s="15"/>
      <c r="Z50" s="16">
        <v>1650</v>
      </c>
      <c r="AA50" s="15">
        <v>6600</v>
      </c>
      <c r="AB50" s="16">
        <v>1650</v>
      </c>
      <c r="AC50" s="15">
        <v>1650</v>
      </c>
      <c r="AD50" s="14"/>
      <c r="AE50" s="15"/>
      <c r="AF50" s="14"/>
      <c r="AG50" s="15"/>
      <c r="AH50" s="14"/>
      <c r="AI50" s="15"/>
      <c r="AJ50" s="14"/>
      <c r="AK50" s="15"/>
      <c r="AL50" s="14"/>
      <c r="AM50" s="15"/>
      <c r="AN50" s="14"/>
      <c r="AO50" s="15"/>
      <c r="AP50" s="14"/>
      <c r="AQ50" s="15"/>
      <c r="AR50" s="14"/>
      <c r="AS50" s="15"/>
      <c r="AT50" s="14"/>
      <c r="AU50" s="15"/>
      <c r="AV50" s="14"/>
      <c r="AW50" s="15"/>
      <c r="AX50" s="14"/>
      <c r="AY50" s="15"/>
      <c r="AZ50" s="14"/>
      <c r="BA50" s="15"/>
      <c r="BB50" s="14"/>
      <c r="BC50" s="15"/>
      <c r="BD50" s="14"/>
      <c r="BE50" s="15"/>
      <c r="BF50" s="16"/>
      <c r="BG50" s="15"/>
      <c r="BH50" s="12">
        <f t="shared" si="1"/>
        <v>17200</v>
      </c>
      <c r="BI50" s="12">
        <f t="shared" si="1"/>
        <v>18850</v>
      </c>
      <c r="BJ50" s="12">
        <f t="shared" si="2"/>
        <v>-1650</v>
      </c>
      <c r="BM50" s="3"/>
      <c r="BN50" s="3"/>
      <c r="BO50" s="3"/>
    </row>
    <row r="51" spans="1:67" s="2" customFormat="1" ht="25.5" customHeight="1">
      <c r="A51" s="6" t="s">
        <v>166</v>
      </c>
      <c r="B51" s="18" t="s">
        <v>167</v>
      </c>
      <c r="C51" s="8" t="s">
        <v>13</v>
      </c>
      <c r="D51" s="9" t="s">
        <v>168</v>
      </c>
      <c r="E51" s="10" t="s">
        <v>19</v>
      </c>
      <c r="F51" s="11">
        <v>6800</v>
      </c>
      <c r="G51" s="10"/>
      <c r="H51" s="12"/>
      <c r="I51" s="13">
        <f t="shared" si="0"/>
        <v>0</v>
      </c>
      <c r="J51" s="14">
        <v>4000</v>
      </c>
      <c r="K51" s="15">
        <v>4000</v>
      </c>
      <c r="L51" s="16">
        <v>2040</v>
      </c>
      <c r="M51" s="17">
        <v>0</v>
      </c>
      <c r="N51" s="16">
        <v>2040</v>
      </c>
      <c r="O51" s="17">
        <v>0</v>
      </c>
      <c r="P51" s="16">
        <v>2040</v>
      </c>
      <c r="Q51" s="17">
        <v>0</v>
      </c>
      <c r="R51" s="16">
        <v>2040</v>
      </c>
      <c r="S51" s="17">
        <v>6560</v>
      </c>
      <c r="T51" s="16">
        <v>2040</v>
      </c>
      <c r="U51" s="17"/>
      <c r="V51" s="16">
        <v>2040</v>
      </c>
      <c r="W51" s="17"/>
      <c r="X51" s="16">
        <v>2040</v>
      </c>
      <c r="Y51" s="15"/>
      <c r="Z51" s="16">
        <v>2040</v>
      </c>
      <c r="AA51" s="15"/>
      <c r="AB51" s="16">
        <v>2040</v>
      </c>
      <c r="AC51" s="15">
        <v>9760</v>
      </c>
      <c r="AD51" s="14"/>
      <c r="AE51" s="15"/>
      <c r="AF51" s="14"/>
      <c r="AG51" s="15"/>
      <c r="AH51" s="14"/>
      <c r="AI51" s="15"/>
      <c r="AJ51" s="14"/>
      <c r="AK51" s="15"/>
      <c r="AL51" s="14"/>
      <c r="AM51" s="15"/>
      <c r="AN51" s="14"/>
      <c r="AO51" s="15"/>
      <c r="AP51" s="14"/>
      <c r="AQ51" s="15"/>
      <c r="AR51" s="14"/>
      <c r="AS51" s="15"/>
      <c r="AT51" s="14"/>
      <c r="AU51" s="15"/>
      <c r="AV51" s="14"/>
      <c r="AW51" s="15"/>
      <c r="AX51" s="14"/>
      <c r="AY51" s="15"/>
      <c r="AZ51" s="14"/>
      <c r="BA51" s="15"/>
      <c r="BB51" s="14"/>
      <c r="BC51" s="15"/>
      <c r="BD51" s="14"/>
      <c r="BE51" s="15"/>
      <c r="BF51" s="16"/>
      <c r="BG51" s="15"/>
      <c r="BH51" s="12">
        <f t="shared" si="1"/>
        <v>20320</v>
      </c>
      <c r="BI51" s="12">
        <f t="shared" si="1"/>
        <v>20320</v>
      </c>
      <c r="BJ51" s="12">
        <f t="shared" si="2"/>
        <v>0</v>
      </c>
      <c r="BM51" s="3"/>
      <c r="BN51" s="3"/>
      <c r="BO51" s="3"/>
    </row>
    <row r="52" spans="1:67" s="2" customFormat="1" ht="25.5" customHeight="1">
      <c r="A52" s="6" t="s">
        <v>169</v>
      </c>
      <c r="B52" s="18" t="s">
        <v>170</v>
      </c>
      <c r="C52" s="8" t="s">
        <v>13</v>
      </c>
      <c r="D52" s="9" t="s">
        <v>171</v>
      </c>
      <c r="E52" s="10" t="s">
        <v>15</v>
      </c>
      <c r="F52" s="11"/>
      <c r="G52" s="34" t="s">
        <v>35</v>
      </c>
      <c r="H52" s="12"/>
      <c r="I52" s="13">
        <f t="shared" si="0"/>
        <v>-2040</v>
      </c>
      <c r="J52" s="14">
        <v>4000</v>
      </c>
      <c r="K52" s="15">
        <v>4000</v>
      </c>
      <c r="L52" s="16">
        <v>2040</v>
      </c>
      <c r="M52" s="15"/>
      <c r="N52" s="16">
        <v>2040</v>
      </c>
      <c r="O52" s="15"/>
      <c r="P52" s="16">
        <v>2040</v>
      </c>
      <c r="Q52" s="17"/>
      <c r="R52" s="16">
        <v>2040</v>
      </c>
      <c r="S52" s="17"/>
      <c r="T52" s="16">
        <v>2040</v>
      </c>
      <c r="U52" s="17"/>
      <c r="V52" s="16">
        <v>2040</v>
      </c>
      <c r="W52" s="17"/>
      <c r="X52" s="16">
        <v>8040</v>
      </c>
      <c r="Y52" s="15">
        <v>20280</v>
      </c>
      <c r="Z52" s="16"/>
      <c r="AA52" s="15"/>
      <c r="AB52" s="16"/>
      <c r="AC52" s="15"/>
      <c r="AD52" s="14"/>
      <c r="AE52" s="15"/>
      <c r="AF52" s="14"/>
      <c r="AG52" s="15"/>
      <c r="AH52" s="14"/>
      <c r="AI52" s="15"/>
      <c r="AJ52" s="14"/>
      <c r="AK52" s="15"/>
      <c r="AL52" s="14"/>
      <c r="AM52" s="15"/>
      <c r="AN52" s="14"/>
      <c r="AO52" s="15"/>
      <c r="AP52" s="14"/>
      <c r="AQ52" s="15"/>
      <c r="AR52" s="14"/>
      <c r="AS52" s="15"/>
      <c r="AT52" s="14"/>
      <c r="AU52" s="15"/>
      <c r="AV52" s="14"/>
      <c r="AW52" s="15"/>
      <c r="AX52" s="14"/>
      <c r="AY52" s="15"/>
      <c r="AZ52" s="14"/>
      <c r="BA52" s="15"/>
      <c r="BB52" s="14"/>
      <c r="BC52" s="15"/>
      <c r="BD52" s="14"/>
      <c r="BE52" s="15"/>
      <c r="BF52" s="16"/>
      <c r="BG52" s="15"/>
      <c r="BH52" s="12">
        <f t="shared" si="1"/>
        <v>22240</v>
      </c>
      <c r="BI52" s="12">
        <f t="shared" si="1"/>
        <v>24280</v>
      </c>
      <c r="BJ52" s="12">
        <f t="shared" si="2"/>
        <v>-2040</v>
      </c>
      <c r="BM52" s="3"/>
      <c r="BN52" s="3"/>
      <c r="BO52" s="3"/>
    </row>
    <row r="53" spans="1:67" s="2" customFormat="1" ht="25.5" customHeight="1">
      <c r="A53" s="6" t="s">
        <v>172</v>
      </c>
      <c r="B53" s="18" t="s">
        <v>173</v>
      </c>
      <c r="C53" s="8" t="s">
        <v>13</v>
      </c>
      <c r="D53" s="35"/>
      <c r="E53" s="10" t="s">
        <v>15</v>
      </c>
      <c r="F53" s="11"/>
      <c r="G53" s="34" t="s">
        <v>35</v>
      </c>
      <c r="H53" s="19">
        <v>43932</v>
      </c>
      <c r="I53" s="13">
        <f t="shared" si="0"/>
        <v>2160</v>
      </c>
      <c r="J53" s="14">
        <v>4000</v>
      </c>
      <c r="K53" s="15">
        <v>4000</v>
      </c>
      <c r="L53" s="16">
        <v>2160</v>
      </c>
      <c r="M53" s="15">
        <v>0</v>
      </c>
      <c r="N53" s="16">
        <v>6000</v>
      </c>
      <c r="O53" s="15">
        <v>8160</v>
      </c>
      <c r="P53" s="16"/>
      <c r="Q53" s="15">
        <v>0</v>
      </c>
      <c r="R53" s="16"/>
      <c r="S53" s="17"/>
      <c r="T53" s="16"/>
      <c r="U53" s="17"/>
      <c r="V53" s="16"/>
      <c r="W53" s="17"/>
      <c r="X53" s="16"/>
      <c r="Y53" s="15"/>
      <c r="Z53" s="16"/>
      <c r="AA53" s="15"/>
      <c r="AB53" s="16"/>
      <c r="AC53" s="15"/>
      <c r="AD53" s="14"/>
      <c r="AE53" s="15"/>
      <c r="AF53" s="14"/>
      <c r="AG53" s="15"/>
      <c r="AH53" s="14"/>
      <c r="AI53" s="15"/>
      <c r="AJ53" s="14"/>
      <c r="AK53" s="15"/>
      <c r="AL53" s="14"/>
      <c r="AM53" s="15"/>
      <c r="AN53" s="14"/>
      <c r="AO53" s="15"/>
      <c r="AP53" s="14"/>
      <c r="AQ53" s="15"/>
      <c r="AR53" s="14"/>
      <c r="AS53" s="15"/>
      <c r="AT53" s="14"/>
      <c r="AU53" s="15"/>
      <c r="AV53" s="14"/>
      <c r="AW53" s="15"/>
      <c r="AX53" s="14"/>
      <c r="AY53" s="15"/>
      <c r="AZ53" s="14"/>
      <c r="BA53" s="15"/>
      <c r="BB53" s="14"/>
      <c r="BC53" s="15"/>
      <c r="BD53" s="14"/>
      <c r="BE53" s="15"/>
      <c r="BF53" s="16"/>
      <c r="BG53" s="15"/>
      <c r="BH53" s="12">
        <f t="shared" si="1"/>
        <v>6160</v>
      </c>
      <c r="BI53" s="12">
        <f t="shared" si="1"/>
        <v>4000</v>
      </c>
      <c r="BJ53" s="12">
        <f t="shared" si="2"/>
        <v>2160</v>
      </c>
      <c r="BM53" s="3"/>
      <c r="BN53" s="3"/>
      <c r="BO53" s="3"/>
    </row>
    <row r="54" spans="1:67" s="2" customFormat="1" ht="25.5" customHeight="1">
      <c r="A54" s="6" t="s">
        <v>174</v>
      </c>
      <c r="B54" s="18" t="s">
        <v>175</v>
      </c>
      <c r="C54" s="8" t="s">
        <v>13</v>
      </c>
      <c r="D54" s="9" t="s">
        <v>176</v>
      </c>
      <c r="E54" s="10" t="s">
        <v>19</v>
      </c>
      <c r="F54" s="11">
        <v>6500</v>
      </c>
      <c r="G54" s="10"/>
      <c r="H54" s="12"/>
      <c r="I54" s="13">
        <f t="shared" si="0"/>
        <v>0</v>
      </c>
      <c r="J54" s="14">
        <v>4000</v>
      </c>
      <c r="K54" s="15">
        <v>4000</v>
      </c>
      <c r="L54" s="16">
        <v>1950</v>
      </c>
      <c r="M54" s="17">
        <v>0</v>
      </c>
      <c r="N54" s="16">
        <v>1950</v>
      </c>
      <c r="O54" s="17">
        <v>0</v>
      </c>
      <c r="P54" s="16">
        <v>1950</v>
      </c>
      <c r="Q54" s="17">
        <v>5850</v>
      </c>
      <c r="R54" s="16">
        <v>1950</v>
      </c>
      <c r="S54" s="17">
        <v>1950</v>
      </c>
      <c r="T54" s="16">
        <v>1950</v>
      </c>
      <c r="U54" s="17"/>
      <c r="V54" s="16">
        <v>1950</v>
      </c>
      <c r="W54" s="17">
        <f>1950+1950</f>
        <v>3900</v>
      </c>
      <c r="X54" s="16">
        <v>1950</v>
      </c>
      <c r="Y54" s="15"/>
      <c r="Z54" s="16">
        <v>1950</v>
      </c>
      <c r="AA54" s="15">
        <v>1950</v>
      </c>
      <c r="AB54" s="16">
        <v>1950</v>
      </c>
      <c r="AC54" s="15">
        <v>1950</v>
      </c>
      <c r="AD54" s="14"/>
      <c r="AE54" s="15"/>
      <c r="AF54" s="14"/>
      <c r="AG54" s="15"/>
      <c r="AH54" s="14"/>
      <c r="AI54" s="15"/>
      <c r="AJ54" s="14"/>
      <c r="AK54" s="15"/>
      <c r="AL54" s="14"/>
      <c r="AM54" s="15"/>
      <c r="AN54" s="14"/>
      <c r="AO54" s="15"/>
      <c r="AP54" s="14"/>
      <c r="AQ54" s="15"/>
      <c r="AR54" s="14"/>
      <c r="AS54" s="15"/>
      <c r="AT54" s="14"/>
      <c r="AU54" s="15"/>
      <c r="AV54" s="14"/>
      <c r="AW54" s="15"/>
      <c r="AX54" s="14"/>
      <c r="AY54" s="15"/>
      <c r="AZ54" s="14"/>
      <c r="BA54" s="15"/>
      <c r="BB54" s="14"/>
      <c r="BC54" s="15"/>
      <c r="BD54" s="14"/>
      <c r="BE54" s="15"/>
      <c r="BF54" s="16"/>
      <c r="BG54" s="15"/>
      <c r="BH54" s="12">
        <f t="shared" si="1"/>
        <v>19600</v>
      </c>
      <c r="BI54" s="12">
        <f t="shared" si="1"/>
        <v>19600</v>
      </c>
      <c r="BJ54" s="12">
        <f t="shared" si="2"/>
        <v>0</v>
      </c>
      <c r="BM54" s="3"/>
      <c r="BN54" s="3"/>
      <c r="BO54" s="3"/>
    </row>
    <row r="55" spans="1:67" s="2" customFormat="1" ht="25.5" customHeight="1">
      <c r="A55" s="6" t="s">
        <v>177</v>
      </c>
      <c r="B55" s="18" t="s">
        <v>178</v>
      </c>
      <c r="C55" s="8" t="s">
        <v>13</v>
      </c>
      <c r="D55" s="9" t="s">
        <v>179</v>
      </c>
      <c r="E55" s="10" t="s">
        <v>15</v>
      </c>
      <c r="F55" s="11"/>
      <c r="G55" s="34" t="s">
        <v>35</v>
      </c>
      <c r="H55" s="12"/>
      <c r="I55" s="13">
        <f t="shared" si="0"/>
        <v>0</v>
      </c>
      <c r="J55" s="14">
        <v>4000</v>
      </c>
      <c r="K55" s="15">
        <v>4000</v>
      </c>
      <c r="L55" s="16">
        <v>2160</v>
      </c>
      <c r="M55" s="15">
        <v>0</v>
      </c>
      <c r="N55" s="16">
        <v>2160</v>
      </c>
      <c r="O55" s="15">
        <f>2160+0</f>
        <v>2160</v>
      </c>
      <c r="P55" s="16">
        <v>2160</v>
      </c>
      <c r="Q55" s="17"/>
      <c r="R55" s="16">
        <v>2160</v>
      </c>
      <c r="S55" s="17">
        <v>2160</v>
      </c>
      <c r="T55" s="16">
        <v>2160</v>
      </c>
      <c r="U55" s="17"/>
      <c r="V55" s="16">
        <v>2160</v>
      </c>
      <c r="W55" s="17"/>
      <c r="X55" s="16">
        <v>2160</v>
      </c>
      <c r="Y55" s="15"/>
      <c r="Z55" s="16">
        <v>2160</v>
      </c>
      <c r="AA55" s="15"/>
      <c r="AB55" s="16">
        <v>6000</v>
      </c>
      <c r="AC55" s="15">
        <v>18960</v>
      </c>
      <c r="AD55" s="14"/>
      <c r="AE55" s="15"/>
      <c r="AF55" s="14"/>
      <c r="AG55" s="15"/>
      <c r="AH55" s="14"/>
      <c r="AI55" s="15"/>
      <c r="AJ55" s="14"/>
      <c r="AK55" s="15"/>
      <c r="AL55" s="14"/>
      <c r="AM55" s="15"/>
      <c r="AN55" s="14"/>
      <c r="AO55" s="15"/>
      <c r="AP55" s="14"/>
      <c r="AQ55" s="15"/>
      <c r="AR55" s="14"/>
      <c r="AS55" s="15"/>
      <c r="AT55" s="14"/>
      <c r="AU55" s="15"/>
      <c r="AV55" s="14"/>
      <c r="AW55" s="15"/>
      <c r="AX55" s="14"/>
      <c r="AY55" s="15"/>
      <c r="AZ55" s="14"/>
      <c r="BA55" s="15"/>
      <c r="BB55" s="14"/>
      <c r="BC55" s="15"/>
      <c r="BD55" s="14"/>
      <c r="BE55" s="15"/>
      <c r="BF55" s="16"/>
      <c r="BG55" s="15"/>
      <c r="BH55" s="12">
        <f t="shared" si="1"/>
        <v>25120</v>
      </c>
      <c r="BI55" s="12">
        <f t="shared" si="1"/>
        <v>25120</v>
      </c>
      <c r="BJ55" s="12">
        <f t="shared" si="2"/>
        <v>0</v>
      </c>
      <c r="BM55" s="3"/>
      <c r="BN55" s="3"/>
      <c r="BO55" s="3"/>
    </row>
    <row r="56" spans="1:67" s="2" customFormat="1" ht="25.5" customHeight="1">
      <c r="A56" s="6" t="s">
        <v>180</v>
      </c>
      <c r="B56" s="36" t="s">
        <v>181</v>
      </c>
      <c r="C56" s="8" t="s">
        <v>13</v>
      </c>
      <c r="D56" s="9" t="s">
        <v>182</v>
      </c>
      <c r="E56" s="10" t="s">
        <v>15</v>
      </c>
      <c r="F56" s="11"/>
      <c r="G56" s="34" t="s">
        <v>35</v>
      </c>
      <c r="H56" s="12"/>
      <c r="I56" s="13">
        <f t="shared" si="0"/>
        <v>-2160</v>
      </c>
      <c r="J56" s="14">
        <v>4000</v>
      </c>
      <c r="K56" s="15">
        <v>4000</v>
      </c>
      <c r="L56" s="16">
        <v>2160</v>
      </c>
      <c r="M56" s="15"/>
      <c r="N56" s="16">
        <v>2160</v>
      </c>
      <c r="O56" s="15"/>
      <c r="P56" s="16">
        <v>2160</v>
      </c>
      <c r="Q56" s="17"/>
      <c r="R56" s="16">
        <v>2160</v>
      </c>
      <c r="S56" s="17">
        <v>8640</v>
      </c>
      <c r="T56" s="16">
        <v>2160</v>
      </c>
      <c r="U56" s="17"/>
      <c r="V56" s="16">
        <v>2160</v>
      </c>
      <c r="W56" s="17"/>
      <c r="X56" s="16">
        <v>2160</v>
      </c>
      <c r="Y56" s="15"/>
      <c r="Z56" s="16">
        <v>2160</v>
      </c>
      <c r="AA56" s="15"/>
      <c r="AB56" s="16">
        <v>6000</v>
      </c>
      <c r="AC56" s="15">
        <v>14640</v>
      </c>
      <c r="AD56" s="14"/>
      <c r="AE56" s="15"/>
      <c r="AF56" s="14"/>
      <c r="AG56" s="15"/>
      <c r="AH56" s="14"/>
      <c r="AI56" s="15"/>
      <c r="AJ56" s="14"/>
      <c r="AK56" s="15"/>
      <c r="AL56" s="14"/>
      <c r="AM56" s="15"/>
      <c r="AN56" s="14"/>
      <c r="AO56" s="15"/>
      <c r="AP56" s="14"/>
      <c r="AQ56" s="15"/>
      <c r="AR56" s="14"/>
      <c r="AS56" s="15"/>
      <c r="AT56" s="14"/>
      <c r="AU56" s="15"/>
      <c r="AV56" s="14"/>
      <c r="AW56" s="15"/>
      <c r="AX56" s="14"/>
      <c r="AY56" s="15"/>
      <c r="AZ56" s="14"/>
      <c r="BA56" s="15"/>
      <c r="BB56" s="14"/>
      <c r="BC56" s="15"/>
      <c r="BD56" s="14"/>
      <c r="BE56" s="15"/>
      <c r="BF56" s="16"/>
      <c r="BG56" s="15"/>
      <c r="BH56" s="12">
        <f t="shared" si="1"/>
        <v>25120</v>
      </c>
      <c r="BI56" s="12">
        <f t="shared" si="1"/>
        <v>27280</v>
      </c>
      <c r="BJ56" s="12">
        <f t="shared" si="2"/>
        <v>-2160</v>
      </c>
      <c r="BM56" s="3"/>
      <c r="BN56" s="3"/>
      <c r="BO56" s="3"/>
    </row>
    <row r="57" spans="1:67" s="2" customFormat="1" ht="25.5" customHeight="1">
      <c r="A57" s="6" t="s">
        <v>183</v>
      </c>
      <c r="B57" s="18" t="s">
        <v>184</v>
      </c>
      <c r="C57" s="8" t="s">
        <v>13</v>
      </c>
      <c r="D57" s="9" t="s">
        <v>185</v>
      </c>
      <c r="E57" s="10" t="s">
        <v>15</v>
      </c>
      <c r="F57" s="11">
        <v>6800</v>
      </c>
      <c r="G57" s="10"/>
      <c r="H57" s="12"/>
      <c r="I57" s="13">
        <f t="shared" si="0"/>
        <v>-2040</v>
      </c>
      <c r="J57" s="14">
        <v>4000</v>
      </c>
      <c r="K57" s="15">
        <v>4000</v>
      </c>
      <c r="L57" s="16">
        <v>2040</v>
      </c>
      <c r="M57" s="17">
        <v>0</v>
      </c>
      <c r="N57" s="16">
        <v>2040</v>
      </c>
      <c r="O57" s="17">
        <v>0</v>
      </c>
      <c r="P57" s="16">
        <v>2040</v>
      </c>
      <c r="Q57" s="17">
        <v>0</v>
      </c>
      <c r="R57" s="16">
        <v>2040</v>
      </c>
      <c r="S57" s="17">
        <v>8160</v>
      </c>
      <c r="T57" s="16">
        <v>2040</v>
      </c>
      <c r="U57" s="17"/>
      <c r="V57" s="16">
        <v>2040</v>
      </c>
      <c r="W57" s="17"/>
      <c r="X57" s="16">
        <v>2040</v>
      </c>
      <c r="Y57" s="15"/>
      <c r="Z57" s="16">
        <v>2040</v>
      </c>
      <c r="AA57" s="15"/>
      <c r="AB57" s="16">
        <v>2040</v>
      </c>
      <c r="AC57" s="15">
        <v>10200</v>
      </c>
      <c r="AD57" s="14"/>
      <c r="AE57" s="15"/>
      <c r="AF57" s="14"/>
      <c r="AG57" s="15"/>
      <c r="AH57" s="14"/>
      <c r="AI57" s="15"/>
      <c r="AJ57" s="14"/>
      <c r="AK57" s="15"/>
      <c r="AL57" s="14"/>
      <c r="AM57" s="15"/>
      <c r="AN57" s="14"/>
      <c r="AO57" s="15"/>
      <c r="AP57" s="14"/>
      <c r="AQ57" s="15"/>
      <c r="AR57" s="14"/>
      <c r="AS57" s="15"/>
      <c r="AT57" s="14"/>
      <c r="AU57" s="15"/>
      <c r="AV57" s="14"/>
      <c r="AW57" s="15"/>
      <c r="AX57" s="14"/>
      <c r="AY57" s="15"/>
      <c r="AZ57" s="14"/>
      <c r="BA57" s="15"/>
      <c r="BB57" s="14"/>
      <c r="BC57" s="15"/>
      <c r="BD57" s="14"/>
      <c r="BE57" s="15"/>
      <c r="BF57" s="16"/>
      <c r="BG57" s="15"/>
      <c r="BH57" s="12">
        <f t="shared" si="1"/>
        <v>20320</v>
      </c>
      <c r="BI57" s="12">
        <f t="shared" si="1"/>
        <v>22360</v>
      </c>
      <c r="BJ57" s="12">
        <f t="shared" si="2"/>
        <v>-2040</v>
      </c>
      <c r="BM57" s="3"/>
      <c r="BN57" s="3"/>
      <c r="BO57" s="3"/>
    </row>
    <row r="58" spans="1:67" s="2" customFormat="1" ht="25.5" customHeight="1">
      <c r="A58" s="6" t="s">
        <v>186</v>
      </c>
      <c r="B58" s="18" t="s">
        <v>187</v>
      </c>
      <c r="C58" s="8" t="s">
        <v>13</v>
      </c>
      <c r="D58" s="9" t="s">
        <v>188</v>
      </c>
      <c r="E58" s="10" t="s">
        <v>94</v>
      </c>
      <c r="F58" s="11">
        <v>5500</v>
      </c>
      <c r="G58" s="10"/>
      <c r="H58" s="12"/>
      <c r="I58" s="13">
        <f t="shared" si="0"/>
        <v>0</v>
      </c>
      <c r="J58" s="14">
        <v>4000</v>
      </c>
      <c r="K58" s="15">
        <v>4000</v>
      </c>
      <c r="L58" s="16">
        <v>1650</v>
      </c>
      <c r="M58" s="25">
        <v>1650</v>
      </c>
      <c r="N58" s="16">
        <v>1650</v>
      </c>
      <c r="O58" s="15">
        <v>0</v>
      </c>
      <c r="P58" s="16">
        <v>1650</v>
      </c>
      <c r="Q58" s="15">
        <v>3300</v>
      </c>
      <c r="R58" s="16">
        <v>1650</v>
      </c>
      <c r="S58" s="15">
        <v>1650</v>
      </c>
      <c r="T58" s="16">
        <v>1650</v>
      </c>
      <c r="U58" s="17"/>
      <c r="V58" s="16">
        <v>1650</v>
      </c>
      <c r="W58" s="17"/>
      <c r="X58" s="16">
        <v>1650</v>
      </c>
      <c r="Y58" s="15"/>
      <c r="Z58" s="16">
        <v>1650</v>
      </c>
      <c r="AA58" s="15">
        <v>4950</v>
      </c>
      <c r="AB58" s="16">
        <v>1650</v>
      </c>
      <c r="AC58" s="15">
        <v>1650</v>
      </c>
      <c r="AD58" s="14"/>
      <c r="AE58" s="15"/>
      <c r="AF58" s="14"/>
      <c r="AG58" s="15"/>
      <c r="AH58" s="14"/>
      <c r="AI58" s="15"/>
      <c r="AJ58" s="14"/>
      <c r="AK58" s="15"/>
      <c r="AL58" s="14"/>
      <c r="AM58" s="15"/>
      <c r="AN58" s="14"/>
      <c r="AO58" s="15"/>
      <c r="AP58" s="14"/>
      <c r="AQ58" s="15"/>
      <c r="AR58" s="14"/>
      <c r="AS58" s="15"/>
      <c r="AT58" s="14"/>
      <c r="AU58" s="15"/>
      <c r="AV58" s="14"/>
      <c r="AW58" s="15"/>
      <c r="AX58" s="14"/>
      <c r="AY58" s="15"/>
      <c r="AZ58" s="14"/>
      <c r="BA58" s="15"/>
      <c r="BB58" s="14"/>
      <c r="BC58" s="15"/>
      <c r="BD58" s="14"/>
      <c r="BE58" s="15"/>
      <c r="BF58" s="16"/>
      <c r="BG58" s="15"/>
      <c r="BH58" s="12">
        <f t="shared" si="1"/>
        <v>17200</v>
      </c>
      <c r="BI58" s="12">
        <f t="shared" si="1"/>
        <v>17200</v>
      </c>
      <c r="BJ58" s="12">
        <f t="shared" si="2"/>
        <v>0</v>
      </c>
      <c r="BM58" s="3"/>
      <c r="BN58" s="3"/>
      <c r="BO58" s="3"/>
    </row>
    <row r="59" spans="1:67" s="2" customFormat="1" ht="25.5" customHeight="1">
      <c r="A59" s="6" t="s">
        <v>189</v>
      </c>
      <c r="B59" s="18" t="s">
        <v>190</v>
      </c>
      <c r="C59" s="8" t="s">
        <v>13</v>
      </c>
      <c r="D59" s="9" t="s">
        <v>191</v>
      </c>
      <c r="E59" s="10" t="s">
        <v>94</v>
      </c>
      <c r="F59" s="11">
        <v>5500</v>
      </c>
      <c r="G59" s="10"/>
      <c r="H59" s="12"/>
      <c r="I59" s="13">
        <f t="shared" si="0"/>
        <v>1650</v>
      </c>
      <c r="J59" s="14">
        <v>4000</v>
      </c>
      <c r="K59" s="15">
        <v>4000</v>
      </c>
      <c r="L59" s="16">
        <v>1650</v>
      </c>
      <c r="M59" s="25">
        <v>1650</v>
      </c>
      <c r="N59" s="16">
        <v>1650</v>
      </c>
      <c r="O59" s="15">
        <v>1650</v>
      </c>
      <c r="P59" s="16">
        <v>1650</v>
      </c>
      <c r="Q59" s="15">
        <v>1650</v>
      </c>
      <c r="R59" s="16">
        <v>1650</v>
      </c>
      <c r="S59" s="17"/>
      <c r="T59" s="16">
        <v>1650</v>
      </c>
      <c r="U59" s="15">
        <v>3300</v>
      </c>
      <c r="V59" s="16">
        <v>1650</v>
      </c>
      <c r="W59" s="15">
        <v>1650</v>
      </c>
      <c r="X59" s="16">
        <v>1650</v>
      </c>
      <c r="Y59" s="15"/>
      <c r="Z59" s="16">
        <v>1650</v>
      </c>
      <c r="AA59" s="15">
        <v>3300</v>
      </c>
      <c r="AB59" s="16">
        <v>1650</v>
      </c>
      <c r="AC59" s="15"/>
      <c r="AD59" s="14"/>
      <c r="AE59" s="15"/>
      <c r="AF59" s="14"/>
      <c r="AG59" s="15"/>
      <c r="AH59" s="14"/>
      <c r="AI59" s="15"/>
      <c r="AJ59" s="14"/>
      <c r="AK59" s="15"/>
      <c r="AL59" s="14"/>
      <c r="AM59" s="15"/>
      <c r="AN59" s="14"/>
      <c r="AO59" s="15"/>
      <c r="AP59" s="14"/>
      <c r="AQ59" s="15"/>
      <c r="AR59" s="14"/>
      <c r="AS59" s="15"/>
      <c r="AT59" s="14"/>
      <c r="AU59" s="15"/>
      <c r="AV59" s="14"/>
      <c r="AW59" s="15"/>
      <c r="AX59" s="14"/>
      <c r="AY59" s="15"/>
      <c r="AZ59" s="14"/>
      <c r="BA59" s="15"/>
      <c r="BB59" s="14"/>
      <c r="BC59" s="15"/>
      <c r="BD59" s="14"/>
      <c r="BE59" s="15"/>
      <c r="BF59" s="16"/>
      <c r="BG59" s="15"/>
      <c r="BH59" s="12">
        <f t="shared" si="1"/>
        <v>17200</v>
      </c>
      <c r="BI59" s="12">
        <f t="shared" si="1"/>
        <v>15550</v>
      </c>
      <c r="BJ59" s="12">
        <f t="shared" si="2"/>
        <v>1650</v>
      </c>
      <c r="BM59" s="3"/>
      <c r="BN59" s="3"/>
      <c r="BO59" s="3"/>
    </row>
    <row r="60" spans="1:67" s="2" customFormat="1" ht="25.5" customHeight="1">
      <c r="A60" s="6" t="s">
        <v>192</v>
      </c>
      <c r="B60" s="37" t="s">
        <v>193</v>
      </c>
      <c r="C60" s="8" t="s">
        <v>13</v>
      </c>
      <c r="D60" s="9" t="s">
        <v>194</v>
      </c>
      <c r="E60" s="10" t="s">
        <v>15</v>
      </c>
      <c r="F60" s="11">
        <v>6800</v>
      </c>
      <c r="G60" s="10"/>
      <c r="H60" s="12"/>
      <c r="I60" s="13">
        <f t="shared" si="0"/>
        <v>4080</v>
      </c>
      <c r="J60" s="14">
        <v>4000</v>
      </c>
      <c r="K60" s="15">
        <v>4000</v>
      </c>
      <c r="L60" s="16">
        <v>2040</v>
      </c>
      <c r="M60" s="25">
        <v>2040</v>
      </c>
      <c r="N60" s="16">
        <v>2040</v>
      </c>
      <c r="O60" s="15">
        <v>0</v>
      </c>
      <c r="P60" s="16">
        <v>2040</v>
      </c>
      <c r="Q60" s="15">
        <f>2040+0</f>
        <v>2040</v>
      </c>
      <c r="R60" s="16">
        <v>2040</v>
      </c>
      <c r="S60" s="17">
        <v>4080</v>
      </c>
      <c r="T60" s="16">
        <v>2040</v>
      </c>
      <c r="U60" s="17"/>
      <c r="V60" s="16">
        <v>2040</v>
      </c>
      <c r="W60" s="17"/>
      <c r="X60" s="16">
        <v>2040</v>
      </c>
      <c r="Y60" s="15"/>
      <c r="Z60" s="16">
        <v>2040</v>
      </c>
      <c r="AA60" s="15"/>
      <c r="AB60" s="16">
        <v>2040</v>
      </c>
      <c r="AC60" s="15">
        <v>4080</v>
      </c>
      <c r="AD60" s="14"/>
      <c r="AE60" s="15"/>
      <c r="AF60" s="14"/>
      <c r="AG60" s="15"/>
      <c r="AH60" s="14"/>
      <c r="AI60" s="15"/>
      <c r="AJ60" s="14"/>
      <c r="AK60" s="15"/>
      <c r="AL60" s="14"/>
      <c r="AM60" s="15"/>
      <c r="AN60" s="14"/>
      <c r="AO60" s="15"/>
      <c r="AP60" s="14"/>
      <c r="AQ60" s="15"/>
      <c r="AR60" s="14"/>
      <c r="AS60" s="15"/>
      <c r="AT60" s="14"/>
      <c r="AU60" s="15"/>
      <c r="AV60" s="14"/>
      <c r="AW60" s="15"/>
      <c r="AX60" s="14"/>
      <c r="AY60" s="15"/>
      <c r="AZ60" s="14"/>
      <c r="BA60" s="15"/>
      <c r="BB60" s="14"/>
      <c r="BC60" s="15"/>
      <c r="BD60" s="14"/>
      <c r="BE60" s="15"/>
      <c r="BF60" s="16"/>
      <c r="BG60" s="15"/>
      <c r="BH60" s="12">
        <f t="shared" si="1"/>
        <v>20320</v>
      </c>
      <c r="BI60" s="12">
        <f t="shared" si="1"/>
        <v>16240</v>
      </c>
      <c r="BJ60" s="12">
        <f t="shared" si="2"/>
        <v>4080</v>
      </c>
      <c r="BM60" s="3"/>
      <c r="BN60" s="3"/>
      <c r="BO60" s="3"/>
    </row>
    <row r="61" spans="1:67" s="2" customFormat="1" ht="25.5" customHeight="1">
      <c r="A61" s="6" t="s">
        <v>195</v>
      </c>
      <c r="B61" s="38" t="s">
        <v>196</v>
      </c>
      <c r="C61" s="8" t="s">
        <v>13</v>
      </c>
      <c r="D61" s="9" t="s">
        <v>197</v>
      </c>
      <c r="E61" s="10"/>
      <c r="F61" s="11"/>
      <c r="G61" s="10" t="s">
        <v>48</v>
      </c>
      <c r="H61" s="12"/>
      <c r="I61" s="13">
        <f t="shared" si="0"/>
        <v>0</v>
      </c>
      <c r="J61" s="14">
        <v>4000</v>
      </c>
      <c r="K61" s="15">
        <v>4000</v>
      </c>
      <c r="L61" s="16"/>
      <c r="M61" s="15"/>
      <c r="N61" s="16"/>
      <c r="O61" s="15"/>
      <c r="P61" s="16"/>
      <c r="Q61" s="17"/>
      <c r="R61" s="16"/>
      <c r="S61" s="17"/>
      <c r="T61" s="16"/>
      <c r="U61" s="17"/>
      <c r="V61" s="16"/>
      <c r="W61" s="17"/>
      <c r="X61" s="16"/>
      <c r="Y61" s="15"/>
      <c r="Z61" s="16"/>
      <c r="AA61" s="15"/>
      <c r="AB61" s="16"/>
      <c r="AC61" s="15"/>
      <c r="AD61" s="14"/>
      <c r="AE61" s="15"/>
      <c r="AF61" s="14"/>
      <c r="AG61" s="15"/>
      <c r="AH61" s="14"/>
      <c r="AI61" s="15"/>
      <c r="AJ61" s="14"/>
      <c r="AK61" s="15"/>
      <c r="AL61" s="14"/>
      <c r="AM61" s="15"/>
      <c r="AN61" s="14"/>
      <c r="AO61" s="15"/>
      <c r="AP61" s="14"/>
      <c r="AQ61" s="15"/>
      <c r="AR61" s="14"/>
      <c r="AS61" s="15"/>
      <c r="AT61" s="14"/>
      <c r="AU61" s="15"/>
      <c r="AV61" s="14"/>
      <c r="AW61" s="15"/>
      <c r="AX61" s="14"/>
      <c r="AY61" s="15"/>
      <c r="AZ61" s="14"/>
      <c r="BA61" s="15"/>
      <c r="BB61" s="14"/>
      <c r="BC61" s="15"/>
      <c r="BD61" s="14"/>
      <c r="BE61" s="15"/>
      <c r="BF61" s="16"/>
      <c r="BG61" s="15"/>
      <c r="BH61" s="12">
        <f t="shared" si="1"/>
        <v>4000</v>
      </c>
      <c r="BI61" s="12">
        <f t="shared" si="1"/>
        <v>4000</v>
      </c>
      <c r="BJ61" s="12">
        <f t="shared" si="2"/>
        <v>0</v>
      </c>
      <c r="BM61" s="3"/>
      <c r="BN61" s="3"/>
      <c r="BO61" s="3"/>
    </row>
    <row r="62" spans="1:67" s="2" customFormat="1" ht="25.5" customHeight="1">
      <c r="A62" s="6" t="s">
        <v>198</v>
      </c>
      <c r="B62" s="39" t="s">
        <v>199</v>
      </c>
      <c r="C62" s="8" t="s">
        <v>13</v>
      </c>
      <c r="D62" s="9" t="s">
        <v>200</v>
      </c>
      <c r="E62" s="10" t="s">
        <v>15</v>
      </c>
      <c r="F62" s="11">
        <v>7200</v>
      </c>
      <c r="G62" s="10"/>
      <c r="H62" s="12"/>
      <c r="I62" s="13">
        <f t="shared" si="0"/>
        <v>2160</v>
      </c>
      <c r="J62" s="14">
        <v>4000</v>
      </c>
      <c r="K62" s="15">
        <v>4000</v>
      </c>
      <c r="L62" s="16">
        <v>2160</v>
      </c>
      <c r="M62" s="15"/>
      <c r="N62" s="16">
        <v>2160</v>
      </c>
      <c r="O62" s="15">
        <v>4320</v>
      </c>
      <c r="P62" s="16">
        <v>2160</v>
      </c>
      <c r="Q62" s="17">
        <v>0</v>
      </c>
      <c r="R62" s="16">
        <v>2160</v>
      </c>
      <c r="S62" s="17">
        <v>4320</v>
      </c>
      <c r="T62" s="16">
        <v>2160</v>
      </c>
      <c r="U62" s="17"/>
      <c r="V62" s="16">
        <v>2160</v>
      </c>
      <c r="W62" s="17"/>
      <c r="X62" s="16">
        <f>2160+6000</f>
        <v>8160</v>
      </c>
      <c r="Y62" s="15">
        <v>12480</v>
      </c>
      <c r="Z62" s="16"/>
      <c r="AA62" s="15"/>
      <c r="AB62" s="16"/>
      <c r="AC62" s="15"/>
      <c r="AD62" s="14"/>
      <c r="AE62" s="15"/>
      <c r="AF62" s="14"/>
      <c r="AG62" s="15"/>
      <c r="AH62" s="14"/>
      <c r="AI62" s="15"/>
      <c r="AJ62" s="14"/>
      <c r="AK62" s="15"/>
      <c r="AL62" s="14"/>
      <c r="AM62" s="15"/>
      <c r="AN62" s="14"/>
      <c r="AO62" s="15"/>
      <c r="AP62" s="14"/>
      <c r="AQ62" s="15"/>
      <c r="AR62" s="14"/>
      <c r="AS62" s="15"/>
      <c r="AT62" s="14"/>
      <c r="AU62" s="15"/>
      <c r="AV62" s="14"/>
      <c r="AW62" s="15"/>
      <c r="AX62" s="14"/>
      <c r="AY62" s="15"/>
      <c r="AZ62" s="14"/>
      <c r="BA62" s="15"/>
      <c r="BB62" s="14"/>
      <c r="BC62" s="15"/>
      <c r="BD62" s="14"/>
      <c r="BE62" s="15"/>
      <c r="BF62" s="16"/>
      <c r="BG62" s="15"/>
      <c r="BH62" s="12">
        <f t="shared" si="1"/>
        <v>22960</v>
      </c>
      <c r="BI62" s="12">
        <f t="shared" si="1"/>
        <v>20800</v>
      </c>
      <c r="BJ62" s="12">
        <f t="shared" si="2"/>
        <v>2160</v>
      </c>
      <c r="BM62" s="3"/>
      <c r="BN62" s="3"/>
      <c r="BO62" s="3"/>
    </row>
    <row r="63" spans="1:67" s="2" customFormat="1" ht="25.5" customHeight="1">
      <c r="A63" s="6" t="s">
        <v>201</v>
      </c>
      <c r="B63" s="39" t="s">
        <v>202</v>
      </c>
      <c r="C63" s="8" t="s">
        <v>13</v>
      </c>
      <c r="D63" s="9" t="s">
        <v>203</v>
      </c>
      <c r="E63" s="10" t="s">
        <v>15</v>
      </c>
      <c r="F63" s="11">
        <v>6800</v>
      </c>
      <c r="G63" s="10"/>
      <c r="H63" s="12"/>
      <c r="I63" s="13">
        <f t="shared" si="0"/>
        <v>3920</v>
      </c>
      <c r="J63" s="14">
        <v>4000</v>
      </c>
      <c r="K63" s="15">
        <v>4000</v>
      </c>
      <c r="L63" s="16">
        <v>2040</v>
      </c>
      <c r="M63" s="15">
        <v>0</v>
      </c>
      <c r="N63" s="16">
        <v>2040</v>
      </c>
      <c r="O63" s="15">
        <v>4080</v>
      </c>
      <c r="P63" s="16">
        <v>2040</v>
      </c>
      <c r="Q63" s="15">
        <v>2040</v>
      </c>
      <c r="R63" s="16">
        <v>2040</v>
      </c>
      <c r="S63" s="17">
        <v>2040</v>
      </c>
      <c r="T63" s="16">
        <v>2040</v>
      </c>
      <c r="U63" s="17">
        <v>2040</v>
      </c>
      <c r="V63" s="16">
        <v>2040</v>
      </c>
      <c r="W63" s="17"/>
      <c r="X63" s="16">
        <v>2040</v>
      </c>
      <c r="Y63" s="15">
        <v>2040</v>
      </c>
      <c r="Z63" s="16">
        <v>2040</v>
      </c>
      <c r="AA63" s="15"/>
      <c r="AB63" s="16">
        <v>2040</v>
      </c>
      <c r="AC63" s="15">
        <v>4240</v>
      </c>
      <c r="AD63" s="14"/>
      <c r="AE63" s="15"/>
      <c r="AF63" s="14"/>
      <c r="AG63" s="15"/>
      <c r="AH63" s="14"/>
      <c r="AI63" s="15"/>
      <c r="AJ63" s="14"/>
      <c r="AK63" s="15"/>
      <c r="AL63" s="14"/>
      <c r="AM63" s="15"/>
      <c r="AN63" s="14"/>
      <c r="AO63" s="15"/>
      <c r="AP63" s="14"/>
      <c r="AQ63" s="15"/>
      <c r="AR63" s="14"/>
      <c r="AS63" s="15"/>
      <c r="AT63" s="14"/>
      <c r="AU63" s="15"/>
      <c r="AV63" s="14"/>
      <c r="AW63" s="15"/>
      <c r="AX63" s="14"/>
      <c r="AY63" s="15"/>
      <c r="AZ63" s="14"/>
      <c r="BA63" s="15"/>
      <c r="BB63" s="14"/>
      <c r="BC63" s="15"/>
      <c r="BD63" s="14"/>
      <c r="BE63" s="15"/>
      <c r="BF63" s="16"/>
      <c r="BG63" s="15"/>
      <c r="BH63" s="12">
        <f t="shared" si="1"/>
        <v>20320</v>
      </c>
      <c r="BI63" s="12">
        <f t="shared" si="1"/>
        <v>16400</v>
      </c>
      <c r="BJ63" s="12">
        <f t="shared" si="2"/>
        <v>3920</v>
      </c>
      <c r="BM63" s="3"/>
      <c r="BN63" s="3"/>
      <c r="BO63" s="3"/>
    </row>
    <row r="64" spans="1:67" s="2" customFormat="1" ht="25.5" customHeight="1">
      <c r="A64" s="6" t="s">
        <v>204</v>
      </c>
      <c r="B64" s="39" t="s">
        <v>205</v>
      </c>
      <c r="C64" s="8" t="s">
        <v>13</v>
      </c>
      <c r="D64" s="9" t="s">
        <v>206</v>
      </c>
      <c r="E64" s="10" t="s">
        <v>15</v>
      </c>
      <c r="F64" s="11">
        <v>7200</v>
      </c>
      <c r="G64" s="10"/>
      <c r="H64" s="12"/>
      <c r="I64" s="13">
        <f t="shared" si="0"/>
        <v>-2160</v>
      </c>
      <c r="J64" s="14">
        <v>4000</v>
      </c>
      <c r="K64" s="15">
        <v>4000</v>
      </c>
      <c r="L64" s="16">
        <v>2160</v>
      </c>
      <c r="M64" s="15"/>
      <c r="N64" s="16">
        <v>2160</v>
      </c>
      <c r="O64" s="15"/>
      <c r="P64" s="16">
        <v>2160</v>
      </c>
      <c r="Q64" s="17">
        <v>6480</v>
      </c>
      <c r="R64" s="16">
        <v>2160</v>
      </c>
      <c r="S64" s="17">
        <v>2160</v>
      </c>
      <c r="T64" s="16">
        <v>2160</v>
      </c>
      <c r="U64" s="17">
        <v>2160</v>
      </c>
      <c r="V64" s="16">
        <v>2160</v>
      </c>
      <c r="W64" s="17"/>
      <c r="X64" s="16">
        <v>2160</v>
      </c>
      <c r="Y64" s="15">
        <f>2160+2160</f>
        <v>4320</v>
      </c>
      <c r="Z64" s="16">
        <v>2160</v>
      </c>
      <c r="AA64" s="15">
        <v>2160</v>
      </c>
      <c r="AB64" s="16">
        <v>2160</v>
      </c>
      <c r="AC64" s="15">
        <v>2160</v>
      </c>
      <c r="AD64" s="14"/>
      <c r="AE64" s="15"/>
      <c r="AF64" s="14"/>
      <c r="AG64" s="15"/>
      <c r="AH64" s="14"/>
      <c r="AI64" s="15"/>
      <c r="AJ64" s="14"/>
      <c r="AK64" s="15"/>
      <c r="AL64" s="14"/>
      <c r="AM64" s="15"/>
      <c r="AN64" s="14"/>
      <c r="AO64" s="15"/>
      <c r="AP64" s="14"/>
      <c r="AQ64" s="15"/>
      <c r="AR64" s="14"/>
      <c r="AS64" s="15"/>
      <c r="AT64" s="14"/>
      <c r="AU64" s="15"/>
      <c r="AV64" s="14"/>
      <c r="AW64" s="15"/>
      <c r="AX64" s="14"/>
      <c r="AY64" s="15"/>
      <c r="AZ64" s="14"/>
      <c r="BA64" s="15"/>
      <c r="BB64" s="14"/>
      <c r="BC64" s="15"/>
      <c r="BD64" s="14"/>
      <c r="BE64" s="15"/>
      <c r="BF64" s="16"/>
      <c r="BG64" s="15"/>
      <c r="BH64" s="12">
        <f t="shared" si="1"/>
        <v>21280</v>
      </c>
      <c r="BI64" s="12">
        <f t="shared" si="1"/>
        <v>23440</v>
      </c>
      <c r="BJ64" s="12">
        <f t="shared" si="2"/>
        <v>-2160</v>
      </c>
      <c r="BM64" s="3"/>
      <c r="BN64" s="3"/>
      <c r="BO64" s="3"/>
    </row>
    <row r="65" spans="1:67" s="2" customFormat="1" ht="25.5" customHeight="1">
      <c r="A65" s="6" t="s">
        <v>207</v>
      </c>
      <c r="B65" s="39" t="s">
        <v>208</v>
      </c>
      <c r="C65" s="8" t="s">
        <v>13</v>
      </c>
      <c r="D65" s="9" t="s">
        <v>209</v>
      </c>
      <c r="E65" s="10" t="s">
        <v>94</v>
      </c>
      <c r="F65" s="11">
        <v>5500</v>
      </c>
      <c r="G65" s="10"/>
      <c r="H65" s="12"/>
      <c r="I65" s="13">
        <f t="shared" si="0"/>
        <v>1650</v>
      </c>
      <c r="J65" s="14">
        <v>4000</v>
      </c>
      <c r="K65" s="15">
        <v>4000</v>
      </c>
      <c r="L65" s="16">
        <v>1650</v>
      </c>
      <c r="M65" s="15">
        <v>1650</v>
      </c>
      <c r="N65" s="16">
        <v>1650</v>
      </c>
      <c r="O65" s="15">
        <v>1650</v>
      </c>
      <c r="P65" s="16">
        <v>1650</v>
      </c>
      <c r="Q65" s="17">
        <v>1650</v>
      </c>
      <c r="R65" s="16">
        <v>1650</v>
      </c>
      <c r="S65" s="17">
        <v>1650</v>
      </c>
      <c r="T65" s="16">
        <v>1650</v>
      </c>
      <c r="U65" s="17">
        <v>1650</v>
      </c>
      <c r="V65" s="16">
        <v>1650</v>
      </c>
      <c r="W65" s="17">
        <v>1650</v>
      </c>
      <c r="X65" s="16">
        <v>1650</v>
      </c>
      <c r="Y65" s="15"/>
      <c r="Z65" s="16">
        <v>1650</v>
      </c>
      <c r="AA65" s="15">
        <v>1650</v>
      </c>
      <c r="AB65" s="16">
        <v>1650</v>
      </c>
      <c r="AC65" s="15">
        <v>1650</v>
      </c>
      <c r="AD65" s="14"/>
      <c r="AE65" s="15"/>
      <c r="AF65" s="14"/>
      <c r="AG65" s="15"/>
      <c r="AH65" s="14"/>
      <c r="AI65" s="15"/>
      <c r="AJ65" s="14"/>
      <c r="AK65" s="15"/>
      <c r="AL65" s="14"/>
      <c r="AM65" s="15"/>
      <c r="AN65" s="14"/>
      <c r="AO65" s="15"/>
      <c r="AP65" s="14"/>
      <c r="AQ65" s="15"/>
      <c r="AR65" s="14"/>
      <c r="AS65" s="15"/>
      <c r="AT65" s="14"/>
      <c r="AU65" s="15"/>
      <c r="AV65" s="14"/>
      <c r="AW65" s="15"/>
      <c r="AX65" s="14"/>
      <c r="AY65" s="15"/>
      <c r="AZ65" s="14"/>
      <c r="BA65" s="15"/>
      <c r="BB65" s="14"/>
      <c r="BC65" s="15"/>
      <c r="BD65" s="14"/>
      <c r="BE65" s="15"/>
      <c r="BF65" s="16"/>
      <c r="BG65" s="15"/>
      <c r="BH65" s="12">
        <f t="shared" si="1"/>
        <v>17200</v>
      </c>
      <c r="BI65" s="12">
        <f t="shared" si="1"/>
        <v>15550</v>
      </c>
      <c r="BJ65" s="12">
        <f t="shared" si="2"/>
        <v>1650</v>
      </c>
      <c r="BM65" s="3"/>
      <c r="BN65" s="3"/>
      <c r="BO65" s="3"/>
    </row>
    <row r="66" spans="1:67" s="2" customFormat="1" ht="25.5" customHeight="1">
      <c r="A66" s="6" t="s">
        <v>210</v>
      </c>
      <c r="B66" s="39" t="s">
        <v>211</v>
      </c>
      <c r="C66" s="8" t="s">
        <v>13</v>
      </c>
      <c r="D66" s="9" t="s">
        <v>212</v>
      </c>
      <c r="E66" s="10" t="s">
        <v>144</v>
      </c>
      <c r="F66" s="11"/>
      <c r="G66" s="34" t="s">
        <v>35</v>
      </c>
      <c r="H66" s="12"/>
      <c r="I66" s="13">
        <f t="shared" ref="I66:I129" si="3">BJ66</f>
        <v>3840</v>
      </c>
      <c r="J66" s="14">
        <v>4000</v>
      </c>
      <c r="K66" s="15">
        <v>4000</v>
      </c>
      <c r="L66" s="16">
        <v>2160</v>
      </c>
      <c r="M66" s="15">
        <v>2160</v>
      </c>
      <c r="N66" s="16">
        <v>2160</v>
      </c>
      <c r="O66" s="15"/>
      <c r="P66" s="16">
        <v>2160</v>
      </c>
      <c r="Q66" s="17"/>
      <c r="R66" s="16">
        <v>2160</v>
      </c>
      <c r="S66" s="17"/>
      <c r="T66" s="16">
        <v>2160</v>
      </c>
      <c r="U66" s="17">
        <v>8640</v>
      </c>
      <c r="V66" s="16">
        <f>2160+6000</f>
        <v>8160</v>
      </c>
      <c r="W66" s="17"/>
      <c r="X66" s="16"/>
      <c r="Y66" s="15">
        <v>2160</v>
      </c>
      <c r="Z66" s="16"/>
      <c r="AA66" s="15"/>
      <c r="AB66" s="16"/>
      <c r="AC66" s="15"/>
      <c r="AD66" s="14"/>
      <c r="AE66" s="15"/>
      <c r="AF66" s="14"/>
      <c r="AG66" s="15"/>
      <c r="AH66" s="14"/>
      <c r="AI66" s="15"/>
      <c r="AJ66" s="14"/>
      <c r="AK66" s="15"/>
      <c r="AL66" s="14"/>
      <c r="AM66" s="15"/>
      <c r="AN66" s="14"/>
      <c r="AO66" s="15"/>
      <c r="AP66" s="14"/>
      <c r="AQ66" s="15"/>
      <c r="AR66" s="14"/>
      <c r="AS66" s="15"/>
      <c r="AT66" s="14"/>
      <c r="AU66" s="15"/>
      <c r="AV66" s="14"/>
      <c r="AW66" s="15"/>
      <c r="AX66" s="14"/>
      <c r="AY66" s="15"/>
      <c r="AZ66" s="14"/>
      <c r="BA66" s="15"/>
      <c r="BB66" s="14"/>
      <c r="BC66" s="15"/>
      <c r="BD66" s="14"/>
      <c r="BE66" s="15"/>
      <c r="BF66" s="16"/>
      <c r="BG66" s="15"/>
      <c r="BH66" s="12">
        <f t="shared" ref="BH66:BI126" si="4">J66+L66+P66+R66+T66+V66+X66+Z66+AB66+AF66+AH66+AJ66+AL66+AN66+AP66+AR66+AT66+AV66+AX66+AZ66+BB66+BD66+BF66</f>
        <v>20800</v>
      </c>
      <c r="BI66" s="12">
        <f t="shared" si="4"/>
        <v>16960</v>
      </c>
      <c r="BJ66" s="12">
        <f t="shared" ref="BJ66:BJ126" si="5">BH66-BI66</f>
        <v>3840</v>
      </c>
      <c r="BM66" s="3"/>
      <c r="BN66" s="3"/>
      <c r="BO66" s="3"/>
    </row>
    <row r="67" spans="1:67" s="2" customFormat="1" ht="25.5" customHeight="1">
      <c r="A67" s="6" t="s">
        <v>213</v>
      </c>
      <c r="B67" s="39" t="s">
        <v>214</v>
      </c>
      <c r="C67" s="8" t="s">
        <v>13</v>
      </c>
      <c r="D67" s="9" t="s">
        <v>215</v>
      </c>
      <c r="E67" s="10"/>
      <c r="F67" s="11"/>
      <c r="G67" s="10" t="s">
        <v>48</v>
      </c>
      <c r="H67" s="12"/>
      <c r="I67" s="13">
        <f t="shared" si="3"/>
        <v>0</v>
      </c>
      <c r="J67" s="14">
        <v>4000</v>
      </c>
      <c r="K67" s="15">
        <v>4000</v>
      </c>
      <c r="L67" s="16"/>
      <c r="M67" s="15"/>
      <c r="N67" s="16"/>
      <c r="O67" s="15"/>
      <c r="P67" s="16"/>
      <c r="Q67" s="17"/>
      <c r="R67" s="16"/>
      <c r="S67" s="17"/>
      <c r="T67" s="16"/>
      <c r="U67" s="17"/>
      <c r="V67" s="16"/>
      <c r="W67" s="17"/>
      <c r="X67" s="16"/>
      <c r="Y67" s="15"/>
      <c r="Z67" s="16"/>
      <c r="AA67" s="15"/>
      <c r="AB67" s="16"/>
      <c r="AC67" s="15"/>
      <c r="AD67" s="14"/>
      <c r="AE67" s="15"/>
      <c r="AF67" s="14"/>
      <c r="AG67" s="15"/>
      <c r="AH67" s="14"/>
      <c r="AI67" s="15"/>
      <c r="AJ67" s="14"/>
      <c r="AK67" s="15"/>
      <c r="AL67" s="14"/>
      <c r="AM67" s="15"/>
      <c r="AN67" s="14"/>
      <c r="AO67" s="15"/>
      <c r="AP67" s="14"/>
      <c r="AQ67" s="15"/>
      <c r="AR67" s="14"/>
      <c r="AS67" s="15"/>
      <c r="AT67" s="14"/>
      <c r="AU67" s="15"/>
      <c r="AV67" s="14"/>
      <c r="AW67" s="15"/>
      <c r="AX67" s="14"/>
      <c r="AY67" s="15"/>
      <c r="AZ67" s="14"/>
      <c r="BA67" s="15"/>
      <c r="BB67" s="14"/>
      <c r="BC67" s="15"/>
      <c r="BD67" s="14"/>
      <c r="BE67" s="15"/>
      <c r="BF67" s="16"/>
      <c r="BG67" s="15"/>
      <c r="BH67" s="12">
        <f t="shared" si="4"/>
        <v>4000</v>
      </c>
      <c r="BI67" s="12">
        <f t="shared" si="4"/>
        <v>4000</v>
      </c>
      <c r="BJ67" s="12">
        <f t="shared" si="5"/>
        <v>0</v>
      </c>
      <c r="BM67" s="3"/>
      <c r="BN67" s="3"/>
      <c r="BO67" s="3"/>
    </row>
    <row r="68" spans="1:67" s="2" customFormat="1" ht="25.5" customHeight="1">
      <c r="A68" s="6" t="s">
        <v>216</v>
      </c>
      <c r="B68" s="39" t="s">
        <v>217</v>
      </c>
      <c r="C68" s="8" t="s">
        <v>13</v>
      </c>
      <c r="D68" s="9" t="s">
        <v>218</v>
      </c>
      <c r="E68" s="10" t="s">
        <v>19</v>
      </c>
      <c r="F68" s="11">
        <v>7200</v>
      </c>
      <c r="G68" s="10"/>
      <c r="H68" s="12"/>
      <c r="I68" s="13">
        <f t="shared" si="3"/>
        <v>6480</v>
      </c>
      <c r="J68" s="14">
        <v>4000</v>
      </c>
      <c r="K68" s="15">
        <v>4000</v>
      </c>
      <c r="L68" s="16">
        <v>2160</v>
      </c>
      <c r="M68" s="15">
        <v>2160</v>
      </c>
      <c r="N68" s="16">
        <v>2160</v>
      </c>
      <c r="O68" s="15"/>
      <c r="P68" s="16">
        <v>2160</v>
      </c>
      <c r="Q68" s="17"/>
      <c r="R68" s="16">
        <v>2160</v>
      </c>
      <c r="S68" s="17"/>
      <c r="T68" s="16">
        <v>2160</v>
      </c>
      <c r="U68" s="17">
        <v>4060</v>
      </c>
      <c r="V68" s="16">
        <v>2160</v>
      </c>
      <c r="W68" s="17"/>
      <c r="X68" s="16">
        <v>2160</v>
      </c>
      <c r="Y68" s="15"/>
      <c r="Z68" s="16">
        <v>2160</v>
      </c>
      <c r="AA68" s="15"/>
      <c r="AB68" s="16">
        <v>2160</v>
      </c>
      <c r="AC68" s="15">
        <v>4580</v>
      </c>
      <c r="AD68" s="14"/>
      <c r="AE68" s="15"/>
      <c r="AF68" s="14"/>
      <c r="AG68" s="15"/>
      <c r="AH68" s="14"/>
      <c r="AI68" s="15"/>
      <c r="AJ68" s="14"/>
      <c r="AK68" s="15"/>
      <c r="AL68" s="14"/>
      <c r="AM68" s="15"/>
      <c r="AN68" s="14"/>
      <c r="AO68" s="15"/>
      <c r="AP68" s="14"/>
      <c r="AQ68" s="15"/>
      <c r="AR68" s="14"/>
      <c r="AS68" s="15"/>
      <c r="AT68" s="14"/>
      <c r="AU68" s="15"/>
      <c r="AV68" s="14"/>
      <c r="AW68" s="15"/>
      <c r="AX68" s="14"/>
      <c r="AY68" s="15"/>
      <c r="AZ68" s="14"/>
      <c r="BA68" s="15"/>
      <c r="BB68" s="14"/>
      <c r="BC68" s="15"/>
      <c r="BD68" s="14"/>
      <c r="BE68" s="15"/>
      <c r="BF68" s="16"/>
      <c r="BG68" s="15"/>
      <c r="BH68" s="12">
        <f t="shared" si="4"/>
        <v>21280</v>
      </c>
      <c r="BI68" s="12">
        <f t="shared" si="4"/>
        <v>14800</v>
      </c>
      <c r="BJ68" s="12">
        <f t="shared" si="5"/>
        <v>6480</v>
      </c>
      <c r="BM68" s="3"/>
      <c r="BN68" s="3"/>
      <c r="BO68" s="3"/>
    </row>
    <row r="69" spans="1:67" s="2" customFormat="1" ht="25.5" customHeight="1">
      <c r="A69" s="6" t="s">
        <v>219</v>
      </c>
      <c r="B69" s="39" t="s">
        <v>220</v>
      </c>
      <c r="C69" s="8" t="s">
        <v>13</v>
      </c>
      <c r="D69" s="9" t="s">
        <v>221</v>
      </c>
      <c r="E69" s="10" t="s">
        <v>144</v>
      </c>
      <c r="F69" s="11">
        <v>6800</v>
      </c>
      <c r="G69" s="40"/>
      <c r="H69" s="41"/>
      <c r="I69" s="13">
        <f t="shared" si="3"/>
        <v>8160</v>
      </c>
      <c r="J69" s="14">
        <v>4000</v>
      </c>
      <c r="K69" s="15">
        <v>4000</v>
      </c>
      <c r="L69" s="16">
        <v>2040</v>
      </c>
      <c r="M69" s="15">
        <v>2040</v>
      </c>
      <c r="N69" s="16">
        <v>2040</v>
      </c>
      <c r="O69" s="15">
        <v>2160</v>
      </c>
      <c r="P69" s="16">
        <v>2040</v>
      </c>
      <c r="Q69" s="17">
        <v>0</v>
      </c>
      <c r="R69" s="16">
        <v>2040</v>
      </c>
      <c r="S69" s="17">
        <v>4080</v>
      </c>
      <c r="T69" s="16">
        <v>2040</v>
      </c>
      <c r="U69" s="17">
        <v>2040</v>
      </c>
      <c r="V69" s="16">
        <v>2040</v>
      </c>
      <c r="W69" s="17"/>
      <c r="X69" s="16">
        <v>2040</v>
      </c>
      <c r="Y69" s="15"/>
      <c r="Z69" s="16">
        <v>2040</v>
      </c>
      <c r="AA69" s="15"/>
      <c r="AB69" s="16">
        <v>2040</v>
      </c>
      <c r="AC69" s="15"/>
      <c r="AD69" s="14"/>
      <c r="AE69" s="15"/>
      <c r="AF69" s="14"/>
      <c r="AG69" s="15"/>
      <c r="AH69" s="14"/>
      <c r="AI69" s="15"/>
      <c r="AJ69" s="14"/>
      <c r="AK69" s="15"/>
      <c r="AL69" s="14"/>
      <c r="AM69" s="15"/>
      <c r="AN69" s="14"/>
      <c r="AO69" s="15"/>
      <c r="AP69" s="14"/>
      <c r="AQ69" s="15"/>
      <c r="AR69" s="14"/>
      <c r="AS69" s="15"/>
      <c r="AT69" s="14"/>
      <c r="AU69" s="15"/>
      <c r="AV69" s="14"/>
      <c r="AW69" s="15"/>
      <c r="AX69" s="14"/>
      <c r="AY69" s="15"/>
      <c r="AZ69" s="14"/>
      <c r="BA69" s="15"/>
      <c r="BB69" s="14"/>
      <c r="BC69" s="15"/>
      <c r="BD69" s="14"/>
      <c r="BE69" s="15"/>
      <c r="BF69" s="14"/>
      <c r="BG69" s="15"/>
      <c r="BH69" s="12">
        <f t="shared" si="4"/>
        <v>20320</v>
      </c>
      <c r="BI69" s="12">
        <f t="shared" si="4"/>
        <v>12160</v>
      </c>
      <c r="BJ69" s="12">
        <f t="shared" si="5"/>
        <v>8160</v>
      </c>
      <c r="BM69" s="3"/>
      <c r="BN69" s="3"/>
      <c r="BO69" s="3"/>
    </row>
    <row r="70" spans="1:67" s="2" customFormat="1" ht="25.5" customHeight="1">
      <c r="A70" s="6" t="s">
        <v>222</v>
      </c>
      <c r="B70" s="39" t="s">
        <v>223</v>
      </c>
      <c r="C70" s="8" t="s">
        <v>13</v>
      </c>
      <c r="D70" s="9" t="s">
        <v>224</v>
      </c>
      <c r="E70" s="10" t="s">
        <v>19</v>
      </c>
      <c r="F70" s="11">
        <v>7200</v>
      </c>
      <c r="G70" s="40"/>
      <c r="H70" s="41"/>
      <c r="I70" s="13">
        <f t="shared" si="3"/>
        <v>0</v>
      </c>
      <c r="J70" s="14">
        <v>4000</v>
      </c>
      <c r="K70" s="15">
        <v>4000</v>
      </c>
      <c r="L70" s="16">
        <v>2160</v>
      </c>
      <c r="M70" s="15">
        <v>2160</v>
      </c>
      <c r="N70" s="16">
        <v>2160</v>
      </c>
      <c r="O70" s="15">
        <v>2160</v>
      </c>
      <c r="P70" s="16">
        <v>2160</v>
      </c>
      <c r="Q70" s="15">
        <v>2160</v>
      </c>
      <c r="R70" s="16">
        <v>2160</v>
      </c>
      <c r="S70" s="15">
        <v>2160</v>
      </c>
      <c r="T70" s="16">
        <v>2160</v>
      </c>
      <c r="U70" s="17">
        <v>2160</v>
      </c>
      <c r="V70" s="16">
        <v>2160</v>
      </c>
      <c r="W70" s="15">
        <v>2160</v>
      </c>
      <c r="X70" s="16">
        <v>2160</v>
      </c>
      <c r="Y70" s="15">
        <v>2160</v>
      </c>
      <c r="Z70" s="16">
        <v>2160</v>
      </c>
      <c r="AA70" s="15">
        <v>2160</v>
      </c>
      <c r="AB70" s="16">
        <v>2160</v>
      </c>
      <c r="AC70" s="15">
        <v>2160</v>
      </c>
      <c r="AD70" s="14"/>
      <c r="AE70" s="15"/>
      <c r="AF70" s="14"/>
      <c r="AG70" s="15"/>
      <c r="AH70" s="14"/>
      <c r="AI70" s="15"/>
      <c r="AJ70" s="14"/>
      <c r="AK70" s="15"/>
      <c r="AL70" s="14"/>
      <c r="AM70" s="15"/>
      <c r="AN70" s="14"/>
      <c r="AO70" s="15"/>
      <c r="AP70" s="14"/>
      <c r="AQ70" s="15"/>
      <c r="AR70" s="14"/>
      <c r="AS70" s="15"/>
      <c r="AT70" s="14"/>
      <c r="AU70" s="15"/>
      <c r="AV70" s="14"/>
      <c r="AW70" s="15"/>
      <c r="AX70" s="14"/>
      <c r="AY70" s="15"/>
      <c r="AZ70" s="14"/>
      <c r="BA70" s="15"/>
      <c r="BB70" s="14"/>
      <c r="BC70" s="15"/>
      <c r="BD70" s="14"/>
      <c r="BE70" s="15"/>
      <c r="BF70" s="14"/>
      <c r="BG70" s="15"/>
      <c r="BH70" s="12">
        <f t="shared" si="4"/>
        <v>21280</v>
      </c>
      <c r="BI70" s="12">
        <f t="shared" si="4"/>
        <v>21280</v>
      </c>
      <c r="BJ70" s="12">
        <f t="shared" si="5"/>
        <v>0</v>
      </c>
      <c r="BM70" s="3"/>
      <c r="BN70" s="3"/>
      <c r="BO70" s="3"/>
    </row>
    <row r="71" spans="1:67" s="2" customFormat="1" ht="25.5" customHeight="1">
      <c r="A71" s="6" t="s">
        <v>225</v>
      </c>
      <c r="B71" s="39" t="s">
        <v>226</v>
      </c>
      <c r="C71" s="8" t="s">
        <v>13</v>
      </c>
      <c r="D71" s="9" t="s">
        <v>227</v>
      </c>
      <c r="E71" s="10" t="s">
        <v>15</v>
      </c>
      <c r="F71" s="11"/>
      <c r="G71" s="42" t="s">
        <v>35</v>
      </c>
      <c r="H71" s="41"/>
      <c r="I71" s="13">
        <f t="shared" si="3"/>
        <v>-1950</v>
      </c>
      <c r="J71" s="14">
        <v>4000</v>
      </c>
      <c r="K71" s="15">
        <v>4000</v>
      </c>
      <c r="L71" s="16">
        <v>1950</v>
      </c>
      <c r="M71" s="17">
        <v>0</v>
      </c>
      <c r="N71" s="16">
        <v>1950</v>
      </c>
      <c r="O71" s="17">
        <v>0</v>
      </c>
      <c r="P71" s="16">
        <v>1950</v>
      </c>
      <c r="Q71" s="17">
        <v>0</v>
      </c>
      <c r="R71" s="16">
        <v>1950</v>
      </c>
      <c r="S71" s="17">
        <v>7800</v>
      </c>
      <c r="T71" s="16">
        <v>1950</v>
      </c>
      <c r="U71" s="15">
        <v>1950</v>
      </c>
      <c r="V71" s="16">
        <v>6000</v>
      </c>
      <c r="W71" s="17">
        <v>6000</v>
      </c>
      <c r="X71" s="16"/>
      <c r="Y71" s="15"/>
      <c r="Z71" s="16"/>
      <c r="AA71" s="15"/>
      <c r="AB71" s="16"/>
      <c r="AC71" s="15"/>
      <c r="AD71" s="14"/>
      <c r="AE71" s="15"/>
      <c r="AF71" s="14"/>
      <c r="AG71" s="15"/>
      <c r="AH71" s="14"/>
      <c r="AI71" s="15"/>
      <c r="AJ71" s="14"/>
      <c r="AK71" s="15"/>
      <c r="AL71" s="14"/>
      <c r="AM71" s="15"/>
      <c r="AN71" s="14"/>
      <c r="AO71" s="15"/>
      <c r="AP71" s="14"/>
      <c r="AQ71" s="15"/>
      <c r="AR71" s="14"/>
      <c r="AS71" s="15"/>
      <c r="AT71" s="14"/>
      <c r="AU71" s="15"/>
      <c r="AV71" s="14"/>
      <c r="AW71" s="15"/>
      <c r="AX71" s="14"/>
      <c r="AY71" s="15"/>
      <c r="AZ71" s="14"/>
      <c r="BA71" s="15"/>
      <c r="BB71" s="14"/>
      <c r="BC71" s="15"/>
      <c r="BD71" s="14"/>
      <c r="BE71" s="15"/>
      <c r="BF71" s="14"/>
      <c r="BG71" s="15"/>
      <c r="BH71" s="12">
        <f t="shared" si="4"/>
        <v>17800</v>
      </c>
      <c r="BI71" s="12">
        <f t="shared" si="4"/>
        <v>19750</v>
      </c>
      <c r="BJ71" s="12">
        <f t="shared" si="5"/>
        <v>-1950</v>
      </c>
      <c r="BM71" s="3"/>
      <c r="BN71" s="3"/>
      <c r="BO71" s="3"/>
    </row>
    <row r="72" spans="1:67" s="2" customFormat="1" ht="25.5" customHeight="1">
      <c r="A72" s="6" t="s">
        <v>228</v>
      </c>
      <c r="B72" s="39" t="s">
        <v>229</v>
      </c>
      <c r="C72" s="8" t="s">
        <v>13</v>
      </c>
      <c r="D72" s="9" t="s">
        <v>230</v>
      </c>
      <c r="E72" s="10" t="s">
        <v>144</v>
      </c>
      <c r="F72" s="11"/>
      <c r="G72" s="43" t="s">
        <v>231</v>
      </c>
      <c r="H72" s="41"/>
      <c r="I72" s="13">
        <f t="shared" si="3"/>
        <v>-2160</v>
      </c>
      <c r="J72" s="14">
        <v>4000</v>
      </c>
      <c r="K72" s="15">
        <v>4000</v>
      </c>
      <c r="L72" s="16">
        <v>2160</v>
      </c>
      <c r="M72" s="15"/>
      <c r="N72" s="16">
        <v>2160</v>
      </c>
      <c r="O72" s="15"/>
      <c r="P72" s="16">
        <v>2160</v>
      </c>
      <c r="Q72" s="17"/>
      <c r="R72" s="16">
        <v>2160</v>
      </c>
      <c r="S72" s="17">
        <v>8640</v>
      </c>
      <c r="T72" s="16">
        <v>2160</v>
      </c>
      <c r="U72" s="17">
        <v>2160</v>
      </c>
      <c r="V72" s="16"/>
      <c r="W72" s="17"/>
      <c r="X72" s="16"/>
      <c r="Y72" s="15"/>
      <c r="Z72" s="16"/>
      <c r="AA72" s="15"/>
      <c r="AB72" s="16"/>
      <c r="AC72" s="15"/>
      <c r="AD72" s="14"/>
      <c r="AE72" s="15"/>
      <c r="AF72" s="14"/>
      <c r="AG72" s="15"/>
      <c r="AH72" s="14"/>
      <c r="AI72" s="15"/>
      <c r="AJ72" s="14"/>
      <c r="AK72" s="15"/>
      <c r="AL72" s="14"/>
      <c r="AM72" s="15"/>
      <c r="AN72" s="14"/>
      <c r="AO72" s="15"/>
      <c r="AP72" s="14"/>
      <c r="AQ72" s="15"/>
      <c r="AR72" s="14"/>
      <c r="AS72" s="15"/>
      <c r="AT72" s="14"/>
      <c r="AU72" s="15"/>
      <c r="AV72" s="14"/>
      <c r="AW72" s="15"/>
      <c r="AX72" s="14"/>
      <c r="AY72" s="15"/>
      <c r="AZ72" s="14"/>
      <c r="BA72" s="15"/>
      <c r="BB72" s="14"/>
      <c r="BC72" s="15"/>
      <c r="BD72" s="14"/>
      <c r="BE72" s="15"/>
      <c r="BF72" s="14"/>
      <c r="BG72" s="15"/>
      <c r="BH72" s="12">
        <f t="shared" si="4"/>
        <v>12640</v>
      </c>
      <c r="BI72" s="12">
        <f t="shared" si="4"/>
        <v>14800</v>
      </c>
      <c r="BJ72" s="12">
        <f t="shared" si="5"/>
        <v>-2160</v>
      </c>
      <c r="BM72" s="3"/>
      <c r="BN72" s="3"/>
      <c r="BO72" s="3"/>
    </row>
    <row r="73" spans="1:67" s="2" customFormat="1" ht="25.5" customHeight="1">
      <c r="A73" s="6" t="s">
        <v>232</v>
      </c>
      <c r="B73" s="39" t="s">
        <v>233</v>
      </c>
      <c r="C73" s="8" t="s">
        <v>13</v>
      </c>
      <c r="D73" s="9" t="s">
        <v>234</v>
      </c>
      <c r="E73" s="10" t="s">
        <v>144</v>
      </c>
      <c r="F73" s="11">
        <v>7200</v>
      </c>
      <c r="G73" s="40"/>
      <c r="H73" s="41"/>
      <c r="I73" s="13">
        <f t="shared" si="3"/>
        <v>-2160</v>
      </c>
      <c r="J73" s="14">
        <v>4000</v>
      </c>
      <c r="K73" s="15">
        <v>4000</v>
      </c>
      <c r="L73" s="16">
        <v>2160</v>
      </c>
      <c r="M73" s="17"/>
      <c r="N73" s="16">
        <v>2160</v>
      </c>
      <c r="O73" s="15"/>
      <c r="P73" s="16">
        <v>2160</v>
      </c>
      <c r="Q73" s="17"/>
      <c r="R73" s="16">
        <v>2160</v>
      </c>
      <c r="S73" s="17"/>
      <c r="T73" s="16">
        <v>2160</v>
      </c>
      <c r="U73" s="17">
        <v>8640</v>
      </c>
      <c r="V73" s="16">
        <v>2160</v>
      </c>
      <c r="W73" s="17"/>
      <c r="X73" s="16">
        <v>2160</v>
      </c>
      <c r="Y73" s="15"/>
      <c r="Z73" s="16">
        <v>2160</v>
      </c>
      <c r="AA73" s="15"/>
      <c r="AB73" s="16">
        <v>2160</v>
      </c>
      <c r="AC73" s="15">
        <v>10800</v>
      </c>
      <c r="AD73" s="14"/>
      <c r="AE73" s="15"/>
      <c r="AF73" s="14"/>
      <c r="AG73" s="15"/>
      <c r="AH73" s="14"/>
      <c r="AI73" s="15"/>
      <c r="AJ73" s="14"/>
      <c r="AK73" s="15"/>
      <c r="AL73" s="14"/>
      <c r="AM73" s="15"/>
      <c r="AN73" s="14"/>
      <c r="AO73" s="15"/>
      <c r="AP73" s="14"/>
      <c r="AQ73" s="15"/>
      <c r="AR73" s="14"/>
      <c r="AS73" s="15"/>
      <c r="AT73" s="14"/>
      <c r="AU73" s="15"/>
      <c r="AV73" s="14"/>
      <c r="AW73" s="15"/>
      <c r="AX73" s="14"/>
      <c r="AY73" s="15"/>
      <c r="AZ73" s="14"/>
      <c r="BA73" s="15"/>
      <c r="BB73" s="14"/>
      <c r="BC73" s="15"/>
      <c r="BD73" s="14"/>
      <c r="BE73" s="15"/>
      <c r="BF73" s="14"/>
      <c r="BG73" s="15"/>
      <c r="BH73" s="12">
        <f t="shared" si="4"/>
        <v>21280</v>
      </c>
      <c r="BI73" s="12">
        <f t="shared" si="4"/>
        <v>23440</v>
      </c>
      <c r="BJ73" s="12">
        <f t="shared" si="5"/>
        <v>-2160</v>
      </c>
      <c r="BM73" s="3"/>
      <c r="BN73" s="3"/>
      <c r="BO73" s="3"/>
    </row>
    <row r="74" spans="1:67" s="2" customFormat="1" ht="25.5" customHeight="1">
      <c r="A74" s="6" t="s">
        <v>235</v>
      </c>
      <c r="B74" s="44" t="s">
        <v>236</v>
      </c>
      <c r="C74" s="8" t="s">
        <v>13</v>
      </c>
      <c r="D74" s="9" t="s">
        <v>237</v>
      </c>
      <c r="E74" s="10" t="s">
        <v>144</v>
      </c>
      <c r="F74" s="11"/>
      <c r="G74" s="43" t="s">
        <v>231</v>
      </c>
      <c r="H74" s="41"/>
      <c r="I74" s="13">
        <f t="shared" si="3"/>
        <v>-1360</v>
      </c>
      <c r="J74" s="14">
        <v>4000</v>
      </c>
      <c r="K74" s="15">
        <v>4000</v>
      </c>
      <c r="L74" s="16">
        <v>2160</v>
      </c>
      <c r="M74" s="15"/>
      <c r="N74" s="16">
        <v>1360</v>
      </c>
      <c r="O74" s="15"/>
      <c r="P74" s="16">
        <v>0</v>
      </c>
      <c r="Q74" s="17"/>
      <c r="R74" s="16">
        <v>0</v>
      </c>
      <c r="S74" s="17"/>
      <c r="T74" s="16">
        <v>0</v>
      </c>
      <c r="U74" s="17">
        <v>3520</v>
      </c>
      <c r="V74" s="16">
        <v>0</v>
      </c>
      <c r="W74" s="17"/>
      <c r="X74" s="16">
        <v>0</v>
      </c>
      <c r="Y74" s="15"/>
      <c r="Z74" s="16">
        <v>0</v>
      </c>
      <c r="AA74" s="15"/>
      <c r="AB74" s="16">
        <v>0</v>
      </c>
      <c r="AC74" s="15"/>
      <c r="AD74" s="14"/>
      <c r="AE74" s="15"/>
      <c r="AF74" s="14"/>
      <c r="AG74" s="15"/>
      <c r="AH74" s="14"/>
      <c r="AI74" s="15"/>
      <c r="AJ74" s="14"/>
      <c r="AK74" s="15"/>
      <c r="AL74" s="14"/>
      <c r="AM74" s="15"/>
      <c r="AN74" s="14"/>
      <c r="AO74" s="15"/>
      <c r="AP74" s="14"/>
      <c r="AQ74" s="15"/>
      <c r="AR74" s="14"/>
      <c r="AS74" s="15"/>
      <c r="AT74" s="14"/>
      <c r="AU74" s="15"/>
      <c r="AV74" s="14"/>
      <c r="AW74" s="15"/>
      <c r="AX74" s="14"/>
      <c r="AY74" s="15"/>
      <c r="AZ74" s="14"/>
      <c r="BA74" s="15"/>
      <c r="BB74" s="14"/>
      <c r="BC74" s="15"/>
      <c r="BD74" s="14"/>
      <c r="BE74" s="15"/>
      <c r="BF74" s="14"/>
      <c r="BG74" s="15"/>
      <c r="BH74" s="12">
        <f t="shared" si="4"/>
        <v>6160</v>
      </c>
      <c r="BI74" s="12">
        <f t="shared" si="4"/>
        <v>7520</v>
      </c>
      <c r="BJ74" s="12">
        <f t="shared" si="5"/>
        <v>-1360</v>
      </c>
      <c r="BM74" s="3"/>
      <c r="BN74" s="3"/>
      <c r="BO74" s="3"/>
    </row>
    <row r="75" spans="1:67" s="2" customFormat="1" ht="25.5" customHeight="1">
      <c r="A75" s="6" t="s">
        <v>238</v>
      </c>
      <c r="B75" s="39" t="s">
        <v>239</v>
      </c>
      <c r="C75" s="8" t="s">
        <v>13</v>
      </c>
      <c r="D75" s="9" t="s">
        <v>240</v>
      </c>
      <c r="E75" s="10" t="s">
        <v>144</v>
      </c>
      <c r="F75" s="11">
        <v>6800</v>
      </c>
      <c r="G75" s="42" t="s">
        <v>35</v>
      </c>
      <c r="H75" s="41"/>
      <c r="I75" s="13">
        <f t="shared" si="3"/>
        <v>3960</v>
      </c>
      <c r="J75" s="14">
        <v>4000</v>
      </c>
      <c r="K75" s="15">
        <v>4000</v>
      </c>
      <c r="L75" s="16">
        <v>2040</v>
      </c>
      <c r="M75" s="15"/>
      <c r="N75" s="16">
        <v>2040</v>
      </c>
      <c r="O75" s="15"/>
      <c r="P75" s="16">
        <v>2040</v>
      </c>
      <c r="Q75" s="17"/>
      <c r="R75" s="16">
        <v>2040</v>
      </c>
      <c r="S75" s="17"/>
      <c r="T75" s="16">
        <v>2040</v>
      </c>
      <c r="U75" s="17"/>
      <c r="V75" s="16">
        <v>2040</v>
      </c>
      <c r="W75" s="17"/>
      <c r="X75" s="16">
        <v>2040</v>
      </c>
      <c r="Y75" s="15"/>
      <c r="Z75" s="16">
        <v>6000</v>
      </c>
      <c r="AA75" s="15">
        <v>20280</v>
      </c>
      <c r="AB75" s="16">
        <v>6000</v>
      </c>
      <c r="AC75" s="15"/>
      <c r="AD75" s="14"/>
      <c r="AE75" s="15"/>
      <c r="AF75" s="14"/>
      <c r="AG75" s="15"/>
      <c r="AH75" s="14"/>
      <c r="AI75" s="15"/>
      <c r="AJ75" s="14"/>
      <c r="AK75" s="15"/>
      <c r="AL75" s="14"/>
      <c r="AM75" s="15"/>
      <c r="AN75" s="14"/>
      <c r="AO75" s="15"/>
      <c r="AP75" s="14"/>
      <c r="AQ75" s="15"/>
      <c r="AR75" s="14"/>
      <c r="AS75" s="15"/>
      <c r="AT75" s="14"/>
      <c r="AU75" s="15"/>
      <c r="AV75" s="14"/>
      <c r="AW75" s="15"/>
      <c r="AX75" s="14"/>
      <c r="AY75" s="15"/>
      <c r="AZ75" s="14"/>
      <c r="BA75" s="15"/>
      <c r="BB75" s="14"/>
      <c r="BC75" s="15"/>
      <c r="BD75" s="14"/>
      <c r="BE75" s="15"/>
      <c r="BF75" s="14"/>
      <c r="BG75" s="15"/>
      <c r="BH75" s="12">
        <f t="shared" si="4"/>
        <v>28240</v>
      </c>
      <c r="BI75" s="12">
        <f t="shared" si="4"/>
        <v>24280</v>
      </c>
      <c r="BJ75" s="12">
        <f t="shared" si="5"/>
        <v>3960</v>
      </c>
      <c r="BM75" s="3"/>
      <c r="BN75" s="3"/>
      <c r="BO75" s="3"/>
    </row>
    <row r="76" spans="1:67" s="2" customFormat="1" ht="25.5" customHeight="1">
      <c r="A76" s="6" t="s">
        <v>241</v>
      </c>
      <c r="B76" s="39" t="s">
        <v>242</v>
      </c>
      <c r="C76" s="8" t="s">
        <v>13</v>
      </c>
      <c r="D76" s="9" t="s">
        <v>243</v>
      </c>
      <c r="E76" s="10" t="s">
        <v>144</v>
      </c>
      <c r="F76" s="11">
        <v>7200</v>
      </c>
      <c r="G76" s="45"/>
      <c r="H76" s="41"/>
      <c r="I76" s="13">
        <f t="shared" si="3"/>
        <v>2160</v>
      </c>
      <c r="J76" s="14">
        <v>4000</v>
      </c>
      <c r="K76" s="15">
        <v>4000</v>
      </c>
      <c r="L76" s="16">
        <v>2160</v>
      </c>
      <c r="M76" s="15">
        <v>2160</v>
      </c>
      <c r="N76" s="16">
        <v>2160</v>
      </c>
      <c r="O76" s="15">
        <v>0</v>
      </c>
      <c r="P76" s="16">
        <v>2160</v>
      </c>
      <c r="Q76" s="15">
        <f>2160+0</f>
        <v>2160</v>
      </c>
      <c r="R76" s="16">
        <v>2160</v>
      </c>
      <c r="S76" s="15">
        <v>2160</v>
      </c>
      <c r="T76" s="16">
        <v>2160</v>
      </c>
      <c r="U76" s="17"/>
      <c r="V76" s="16">
        <v>2160</v>
      </c>
      <c r="W76" s="15">
        <v>2160</v>
      </c>
      <c r="X76" s="16">
        <v>2160</v>
      </c>
      <c r="Y76" s="15">
        <v>2160</v>
      </c>
      <c r="Z76" s="16">
        <v>2160</v>
      </c>
      <c r="AA76" s="15">
        <v>2160</v>
      </c>
      <c r="AB76" s="16">
        <v>2160</v>
      </c>
      <c r="AC76" s="15">
        <v>2160</v>
      </c>
      <c r="AD76" s="14"/>
      <c r="AE76" s="15"/>
      <c r="AF76" s="14"/>
      <c r="AG76" s="15"/>
      <c r="AH76" s="14"/>
      <c r="AI76" s="15"/>
      <c r="AJ76" s="14"/>
      <c r="AK76" s="15"/>
      <c r="AL76" s="14"/>
      <c r="AM76" s="15"/>
      <c r="AN76" s="14"/>
      <c r="AO76" s="15"/>
      <c r="AP76" s="14"/>
      <c r="AQ76" s="15"/>
      <c r="AR76" s="14"/>
      <c r="AS76" s="15"/>
      <c r="AT76" s="14"/>
      <c r="AU76" s="15"/>
      <c r="AV76" s="14"/>
      <c r="AW76" s="15"/>
      <c r="AX76" s="14"/>
      <c r="AY76" s="15"/>
      <c r="AZ76" s="14"/>
      <c r="BA76" s="15"/>
      <c r="BB76" s="14"/>
      <c r="BC76" s="15"/>
      <c r="BD76" s="14"/>
      <c r="BE76" s="15"/>
      <c r="BF76" s="14"/>
      <c r="BG76" s="15"/>
      <c r="BH76" s="12">
        <f t="shared" si="4"/>
        <v>21280</v>
      </c>
      <c r="BI76" s="12">
        <f t="shared" si="4"/>
        <v>19120</v>
      </c>
      <c r="BJ76" s="12">
        <f t="shared" si="5"/>
        <v>2160</v>
      </c>
      <c r="BM76" s="3"/>
      <c r="BN76" s="3"/>
      <c r="BO76" s="3"/>
    </row>
    <row r="77" spans="1:67" s="2" customFormat="1" ht="25.5" customHeight="1">
      <c r="A77" s="6" t="s">
        <v>244</v>
      </c>
      <c r="B77" s="39" t="s">
        <v>245</v>
      </c>
      <c r="C77" s="8" t="s">
        <v>13</v>
      </c>
      <c r="D77" s="9" t="s">
        <v>246</v>
      </c>
      <c r="E77" s="10" t="s">
        <v>144</v>
      </c>
      <c r="F77" s="11"/>
      <c r="G77" s="42" t="s">
        <v>35</v>
      </c>
      <c r="H77" s="41"/>
      <c r="I77" s="13">
        <f t="shared" si="3"/>
        <v>-2160</v>
      </c>
      <c r="J77" s="14">
        <v>4000</v>
      </c>
      <c r="K77" s="15">
        <v>4000</v>
      </c>
      <c r="L77" s="16">
        <v>2160</v>
      </c>
      <c r="M77" s="15"/>
      <c r="N77" s="16">
        <v>2160</v>
      </c>
      <c r="O77" s="17">
        <v>0</v>
      </c>
      <c r="P77" s="16">
        <v>3000</v>
      </c>
      <c r="Q77" s="17">
        <v>7320</v>
      </c>
      <c r="R77" s="16"/>
      <c r="S77" s="17"/>
      <c r="T77" s="16"/>
      <c r="U77" s="17"/>
      <c r="V77" s="16"/>
      <c r="W77" s="17"/>
      <c r="X77" s="16"/>
      <c r="Y77" s="15"/>
      <c r="Z77" s="16"/>
      <c r="AA77" s="15"/>
      <c r="AB77" s="16"/>
      <c r="AC77" s="15"/>
      <c r="AD77" s="14"/>
      <c r="AE77" s="15"/>
      <c r="AF77" s="14"/>
      <c r="AG77" s="15"/>
      <c r="AH77" s="14"/>
      <c r="AI77" s="15"/>
      <c r="AJ77" s="14"/>
      <c r="AK77" s="15"/>
      <c r="AL77" s="14"/>
      <c r="AM77" s="15"/>
      <c r="AN77" s="14"/>
      <c r="AO77" s="15"/>
      <c r="AP77" s="14"/>
      <c r="AQ77" s="15"/>
      <c r="AR77" s="14"/>
      <c r="AS77" s="15"/>
      <c r="AT77" s="14"/>
      <c r="AU77" s="15"/>
      <c r="AV77" s="14"/>
      <c r="AW77" s="15"/>
      <c r="AX77" s="14"/>
      <c r="AY77" s="15"/>
      <c r="AZ77" s="14"/>
      <c r="BA77" s="15"/>
      <c r="BB77" s="14"/>
      <c r="BC77" s="15"/>
      <c r="BD77" s="14"/>
      <c r="BE77" s="15"/>
      <c r="BF77" s="14"/>
      <c r="BG77" s="15"/>
      <c r="BH77" s="12">
        <f t="shared" si="4"/>
        <v>9160</v>
      </c>
      <c r="BI77" s="12">
        <f t="shared" si="4"/>
        <v>11320</v>
      </c>
      <c r="BJ77" s="12">
        <f t="shared" si="5"/>
        <v>-2160</v>
      </c>
      <c r="BM77" s="3"/>
      <c r="BN77" s="3"/>
      <c r="BO77" s="3"/>
    </row>
    <row r="78" spans="1:67" s="2" customFormat="1" ht="25.5" customHeight="1">
      <c r="A78" s="6" t="s">
        <v>247</v>
      </c>
      <c r="B78" s="39" t="s">
        <v>248</v>
      </c>
      <c r="C78" s="8" t="s">
        <v>13</v>
      </c>
      <c r="D78" s="9" t="s">
        <v>249</v>
      </c>
      <c r="E78" s="10" t="s">
        <v>144</v>
      </c>
      <c r="F78" s="11"/>
      <c r="G78" s="42" t="s">
        <v>35</v>
      </c>
      <c r="H78" s="41"/>
      <c r="I78" s="13">
        <f t="shared" si="3"/>
        <v>2160</v>
      </c>
      <c r="J78" s="14">
        <v>4000</v>
      </c>
      <c r="K78" s="15">
        <v>4000</v>
      </c>
      <c r="L78" s="16">
        <v>2160</v>
      </c>
      <c r="M78" s="15"/>
      <c r="N78" s="16">
        <f>2160+6000</f>
        <v>8160</v>
      </c>
      <c r="O78" s="15">
        <v>10320</v>
      </c>
      <c r="P78" s="16"/>
      <c r="Q78" s="17"/>
      <c r="R78" s="16"/>
      <c r="S78" s="17"/>
      <c r="T78" s="16"/>
      <c r="U78" s="17"/>
      <c r="V78" s="16"/>
      <c r="W78" s="17"/>
      <c r="X78" s="16"/>
      <c r="Y78" s="15"/>
      <c r="Z78" s="16"/>
      <c r="AA78" s="15"/>
      <c r="AB78" s="16"/>
      <c r="AC78" s="15"/>
      <c r="AD78" s="14"/>
      <c r="AE78" s="15"/>
      <c r="AF78" s="14"/>
      <c r="AG78" s="15"/>
      <c r="AH78" s="14"/>
      <c r="AI78" s="15"/>
      <c r="AJ78" s="14"/>
      <c r="AK78" s="15"/>
      <c r="AL78" s="14"/>
      <c r="AM78" s="15"/>
      <c r="AN78" s="14"/>
      <c r="AO78" s="15"/>
      <c r="AP78" s="14"/>
      <c r="AQ78" s="15"/>
      <c r="AR78" s="14"/>
      <c r="AS78" s="15"/>
      <c r="AT78" s="14"/>
      <c r="AU78" s="15"/>
      <c r="AV78" s="14"/>
      <c r="AW78" s="15"/>
      <c r="AX78" s="14"/>
      <c r="AY78" s="15"/>
      <c r="AZ78" s="14"/>
      <c r="BA78" s="15"/>
      <c r="BB78" s="14"/>
      <c r="BC78" s="15"/>
      <c r="BD78" s="14"/>
      <c r="BE78" s="15"/>
      <c r="BF78" s="14"/>
      <c r="BG78" s="15"/>
      <c r="BH78" s="12">
        <f t="shared" si="4"/>
        <v>6160</v>
      </c>
      <c r="BI78" s="12">
        <f t="shared" si="4"/>
        <v>4000</v>
      </c>
      <c r="BJ78" s="12">
        <f t="shared" si="5"/>
        <v>2160</v>
      </c>
      <c r="BM78" s="3"/>
      <c r="BN78" s="3"/>
      <c r="BO78" s="3"/>
    </row>
    <row r="79" spans="1:67" s="2" customFormat="1" ht="25.5" customHeight="1">
      <c r="A79" s="6" t="s">
        <v>250</v>
      </c>
      <c r="B79" s="39" t="s">
        <v>251</v>
      </c>
      <c r="C79" s="8" t="s">
        <v>13</v>
      </c>
      <c r="D79" s="9" t="s">
        <v>252</v>
      </c>
      <c r="E79" s="10" t="s">
        <v>15</v>
      </c>
      <c r="F79" s="11">
        <v>6800</v>
      </c>
      <c r="G79" s="10"/>
      <c r="H79" s="41"/>
      <c r="I79" s="13">
        <f t="shared" si="3"/>
        <v>0</v>
      </c>
      <c r="J79" s="14">
        <v>4000</v>
      </c>
      <c r="K79" s="15">
        <v>4000</v>
      </c>
      <c r="L79" s="16">
        <v>2040</v>
      </c>
      <c r="M79" s="15">
        <v>2040</v>
      </c>
      <c r="N79" s="16">
        <v>2040</v>
      </c>
      <c r="O79" s="15">
        <v>2040</v>
      </c>
      <c r="P79" s="16">
        <v>2040</v>
      </c>
      <c r="Q79" s="17">
        <v>2040</v>
      </c>
      <c r="R79" s="16">
        <v>2040</v>
      </c>
      <c r="S79" s="17">
        <v>2040</v>
      </c>
      <c r="T79" s="16">
        <v>2040</v>
      </c>
      <c r="U79" s="17">
        <v>2040</v>
      </c>
      <c r="V79" s="16">
        <v>2040</v>
      </c>
      <c r="W79" s="17">
        <v>2040</v>
      </c>
      <c r="X79" s="16">
        <v>2040</v>
      </c>
      <c r="Y79" s="15">
        <v>2040</v>
      </c>
      <c r="Z79" s="16">
        <v>2040</v>
      </c>
      <c r="AA79" s="15">
        <v>2040</v>
      </c>
      <c r="AB79" s="16">
        <v>2040</v>
      </c>
      <c r="AC79" s="15">
        <v>2040</v>
      </c>
      <c r="AD79" s="14"/>
      <c r="AE79" s="15"/>
      <c r="AF79" s="14"/>
      <c r="AG79" s="15"/>
      <c r="AH79" s="14"/>
      <c r="AI79" s="15"/>
      <c r="AJ79" s="14"/>
      <c r="AK79" s="15"/>
      <c r="AL79" s="14"/>
      <c r="AM79" s="15"/>
      <c r="AN79" s="14"/>
      <c r="AO79" s="15"/>
      <c r="AP79" s="14"/>
      <c r="AQ79" s="15"/>
      <c r="AR79" s="14"/>
      <c r="AS79" s="15"/>
      <c r="AT79" s="14"/>
      <c r="AU79" s="15"/>
      <c r="AV79" s="14"/>
      <c r="AW79" s="15"/>
      <c r="AX79" s="14"/>
      <c r="AY79" s="15"/>
      <c r="AZ79" s="14"/>
      <c r="BA79" s="15"/>
      <c r="BB79" s="14"/>
      <c r="BC79" s="15"/>
      <c r="BD79" s="14"/>
      <c r="BE79" s="15"/>
      <c r="BF79" s="14"/>
      <c r="BG79" s="15"/>
      <c r="BH79" s="12">
        <f t="shared" si="4"/>
        <v>20320</v>
      </c>
      <c r="BI79" s="12">
        <f t="shared" si="4"/>
        <v>20320</v>
      </c>
      <c r="BJ79" s="12">
        <f t="shared" si="5"/>
        <v>0</v>
      </c>
      <c r="BM79" s="3"/>
      <c r="BN79" s="3"/>
      <c r="BO79" s="3"/>
    </row>
    <row r="80" spans="1:67" s="2" customFormat="1" ht="25.5" customHeight="1">
      <c r="A80" s="6" t="s">
        <v>253</v>
      </c>
      <c r="B80" s="39" t="s">
        <v>254</v>
      </c>
      <c r="C80" s="8" t="s">
        <v>13</v>
      </c>
      <c r="D80" s="9" t="s">
        <v>255</v>
      </c>
      <c r="E80" s="10" t="s">
        <v>19</v>
      </c>
      <c r="F80" s="11">
        <v>7200</v>
      </c>
      <c r="G80" s="10"/>
      <c r="H80" s="41"/>
      <c r="I80" s="13">
        <f t="shared" si="3"/>
        <v>6480</v>
      </c>
      <c r="J80" s="14">
        <v>4000</v>
      </c>
      <c r="K80" s="15">
        <v>4000</v>
      </c>
      <c r="L80" s="16">
        <v>2160</v>
      </c>
      <c r="M80" s="15"/>
      <c r="N80" s="16">
        <v>2160</v>
      </c>
      <c r="O80" s="15"/>
      <c r="P80" s="16">
        <v>2160</v>
      </c>
      <c r="Q80" s="17"/>
      <c r="R80" s="16">
        <v>2160</v>
      </c>
      <c r="S80" s="17"/>
      <c r="T80" s="16">
        <v>2160</v>
      </c>
      <c r="U80" s="17"/>
      <c r="V80" s="16">
        <v>2160</v>
      </c>
      <c r="W80" s="17">
        <v>10800</v>
      </c>
      <c r="X80" s="16">
        <v>2160</v>
      </c>
      <c r="Y80" s="15"/>
      <c r="Z80" s="16">
        <v>2160</v>
      </c>
      <c r="AA80" s="15"/>
      <c r="AB80" s="16">
        <v>2160</v>
      </c>
      <c r="AC80" s="15"/>
      <c r="AD80" s="14"/>
      <c r="AE80" s="15"/>
      <c r="AF80" s="14"/>
      <c r="AG80" s="15"/>
      <c r="AH80" s="14"/>
      <c r="AI80" s="15"/>
      <c r="AJ80" s="14"/>
      <c r="AK80" s="15"/>
      <c r="AL80" s="14"/>
      <c r="AM80" s="15"/>
      <c r="AN80" s="14"/>
      <c r="AO80" s="15"/>
      <c r="AP80" s="14"/>
      <c r="AQ80" s="15"/>
      <c r="AR80" s="14"/>
      <c r="AS80" s="15"/>
      <c r="AT80" s="14"/>
      <c r="AU80" s="15"/>
      <c r="AV80" s="14"/>
      <c r="AW80" s="15"/>
      <c r="AX80" s="14"/>
      <c r="AY80" s="15"/>
      <c r="AZ80" s="14"/>
      <c r="BA80" s="15"/>
      <c r="BB80" s="14"/>
      <c r="BC80" s="15"/>
      <c r="BD80" s="14"/>
      <c r="BE80" s="15"/>
      <c r="BF80" s="14"/>
      <c r="BG80" s="15"/>
      <c r="BH80" s="12">
        <f t="shared" si="4"/>
        <v>21280</v>
      </c>
      <c r="BI80" s="12">
        <f t="shared" si="4"/>
        <v>14800</v>
      </c>
      <c r="BJ80" s="12">
        <f t="shared" si="5"/>
        <v>6480</v>
      </c>
      <c r="BM80" s="3"/>
      <c r="BN80" s="3"/>
      <c r="BO80" s="3"/>
    </row>
    <row r="81" spans="1:67" s="2" customFormat="1" ht="25.5" customHeight="1">
      <c r="A81" s="6" t="s">
        <v>256</v>
      </c>
      <c r="B81" s="39" t="s">
        <v>257</v>
      </c>
      <c r="C81" s="8" t="s">
        <v>13</v>
      </c>
      <c r="D81" s="9" t="s">
        <v>258</v>
      </c>
      <c r="E81" s="10" t="s">
        <v>15</v>
      </c>
      <c r="F81" s="11"/>
      <c r="G81" s="42" t="s">
        <v>35</v>
      </c>
      <c r="H81" s="41"/>
      <c r="I81" s="13">
        <f t="shared" si="3"/>
        <v>5160</v>
      </c>
      <c r="J81" s="14">
        <v>4000</v>
      </c>
      <c r="K81" s="15">
        <v>4000</v>
      </c>
      <c r="L81" s="16">
        <v>2160</v>
      </c>
      <c r="M81" s="17">
        <v>0</v>
      </c>
      <c r="N81" s="16">
        <v>2160</v>
      </c>
      <c r="O81" s="15"/>
      <c r="P81" s="16">
        <v>2160</v>
      </c>
      <c r="Q81" s="17">
        <v>2160</v>
      </c>
      <c r="R81" s="16">
        <v>2160</v>
      </c>
      <c r="S81" s="17"/>
      <c r="T81" s="16">
        <v>2160</v>
      </c>
      <c r="U81" s="17">
        <v>2160</v>
      </c>
      <c r="V81" s="16">
        <v>2160</v>
      </c>
      <c r="W81" s="17">
        <v>2160</v>
      </c>
      <c r="X81" s="16">
        <v>6000</v>
      </c>
      <c r="Y81" s="15">
        <v>5160</v>
      </c>
      <c r="Z81" s="16"/>
      <c r="AA81" s="15"/>
      <c r="AB81" s="16"/>
      <c r="AC81" s="15"/>
      <c r="AD81" s="14"/>
      <c r="AE81" s="15"/>
      <c r="AF81" s="14"/>
      <c r="AG81" s="15"/>
      <c r="AH81" s="14"/>
      <c r="AI81" s="15"/>
      <c r="AJ81" s="14"/>
      <c r="AK81" s="15"/>
      <c r="AL81" s="14"/>
      <c r="AM81" s="15"/>
      <c r="AN81" s="14"/>
      <c r="AO81" s="15"/>
      <c r="AP81" s="14"/>
      <c r="AQ81" s="15"/>
      <c r="AR81" s="14"/>
      <c r="AS81" s="15"/>
      <c r="AT81" s="14"/>
      <c r="AU81" s="15"/>
      <c r="AV81" s="14"/>
      <c r="AW81" s="15"/>
      <c r="AX81" s="14"/>
      <c r="AY81" s="15"/>
      <c r="AZ81" s="14"/>
      <c r="BA81" s="15"/>
      <c r="BB81" s="14"/>
      <c r="BC81" s="15"/>
      <c r="BD81" s="14"/>
      <c r="BE81" s="15"/>
      <c r="BF81" s="14"/>
      <c r="BG81" s="15"/>
      <c r="BH81" s="12">
        <f t="shared" si="4"/>
        <v>20800</v>
      </c>
      <c r="BI81" s="12">
        <f t="shared" si="4"/>
        <v>15640</v>
      </c>
      <c r="BJ81" s="12">
        <f t="shared" si="5"/>
        <v>5160</v>
      </c>
      <c r="BM81" s="3"/>
      <c r="BN81" s="3"/>
      <c r="BO81" s="3"/>
    </row>
    <row r="82" spans="1:67" s="2" customFormat="1" ht="25.5" customHeight="1">
      <c r="A82" s="6" t="s">
        <v>259</v>
      </c>
      <c r="B82" s="7" t="s">
        <v>260</v>
      </c>
      <c r="C82" s="8" t="s">
        <v>13</v>
      </c>
      <c r="D82" s="9" t="s">
        <v>261</v>
      </c>
      <c r="E82" s="40"/>
      <c r="F82" s="11"/>
      <c r="G82" s="45" t="s">
        <v>48</v>
      </c>
      <c r="H82" s="41"/>
      <c r="I82" s="13">
        <f t="shared" si="3"/>
        <v>0</v>
      </c>
      <c r="J82" s="14">
        <v>4000</v>
      </c>
      <c r="K82" s="15">
        <v>4000</v>
      </c>
      <c r="L82" s="16"/>
      <c r="M82" s="15"/>
      <c r="N82" s="16"/>
      <c r="O82" s="15"/>
      <c r="P82" s="16"/>
      <c r="Q82" s="17"/>
      <c r="R82" s="16"/>
      <c r="S82" s="17"/>
      <c r="T82" s="16"/>
      <c r="U82" s="17"/>
      <c r="V82" s="16"/>
      <c r="W82" s="17"/>
      <c r="X82" s="16"/>
      <c r="Y82" s="15"/>
      <c r="Z82" s="16"/>
      <c r="AA82" s="15"/>
      <c r="AB82" s="16"/>
      <c r="AC82" s="15"/>
      <c r="AD82" s="14"/>
      <c r="AE82" s="15"/>
      <c r="AF82" s="14"/>
      <c r="AG82" s="15"/>
      <c r="AH82" s="14"/>
      <c r="AI82" s="15"/>
      <c r="AJ82" s="14"/>
      <c r="AK82" s="15"/>
      <c r="AL82" s="14"/>
      <c r="AM82" s="15"/>
      <c r="AN82" s="14"/>
      <c r="AO82" s="15"/>
      <c r="AP82" s="14"/>
      <c r="AQ82" s="15"/>
      <c r="AR82" s="14"/>
      <c r="AS82" s="15"/>
      <c r="AT82" s="14"/>
      <c r="AU82" s="15"/>
      <c r="AV82" s="14"/>
      <c r="AW82" s="15"/>
      <c r="AX82" s="14"/>
      <c r="AY82" s="15"/>
      <c r="AZ82" s="14"/>
      <c r="BA82" s="15"/>
      <c r="BB82" s="14"/>
      <c r="BC82" s="15"/>
      <c r="BD82" s="14"/>
      <c r="BE82" s="15"/>
      <c r="BF82" s="14"/>
      <c r="BG82" s="15"/>
      <c r="BH82" s="12">
        <f t="shared" si="4"/>
        <v>4000</v>
      </c>
      <c r="BI82" s="12">
        <f t="shared" si="4"/>
        <v>4000</v>
      </c>
      <c r="BJ82" s="12">
        <f t="shared" si="5"/>
        <v>0</v>
      </c>
      <c r="BM82" s="3"/>
      <c r="BN82" s="3"/>
      <c r="BO82" s="3"/>
    </row>
    <row r="83" spans="1:67" s="2" customFormat="1" ht="26.25" customHeight="1">
      <c r="A83" s="6" t="s">
        <v>262</v>
      </c>
      <c r="B83" s="39" t="s">
        <v>263</v>
      </c>
      <c r="C83" s="8" t="s">
        <v>13</v>
      </c>
      <c r="D83" s="9" t="s">
        <v>264</v>
      </c>
      <c r="E83" s="40"/>
      <c r="F83" s="11"/>
      <c r="G83" s="46"/>
      <c r="H83" s="41"/>
      <c r="I83" s="13">
        <f t="shared" si="3"/>
        <v>0</v>
      </c>
      <c r="J83" s="14">
        <v>4000</v>
      </c>
      <c r="K83" s="15">
        <v>4000</v>
      </c>
      <c r="L83" s="16"/>
      <c r="M83" s="15"/>
      <c r="N83" s="16"/>
      <c r="O83" s="15"/>
      <c r="P83" s="16"/>
      <c r="Q83" s="17"/>
      <c r="R83" s="16"/>
      <c r="S83" s="17"/>
      <c r="T83" s="16"/>
      <c r="U83" s="17"/>
      <c r="V83" s="16"/>
      <c r="W83" s="17"/>
      <c r="X83" s="16"/>
      <c r="Y83" s="15"/>
      <c r="Z83" s="16"/>
      <c r="AA83" s="15"/>
      <c r="AB83" s="16"/>
      <c r="AC83" s="15"/>
      <c r="AD83" s="14"/>
      <c r="AE83" s="15"/>
      <c r="AF83" s="14"/>
      <c r="AG83" s="15"/>
      <c r="AH83" s="14"/>
      <c r="AI83" s="15"/>
      <c r="AJ83" s="14"/>
      <c r="AK83" s="15"/>
      <c r="AL83" s="14"/>
      <c r="AM83" s="15"/>
      <c r="AN83" s="14"/>
      <c r="AO83" s="15"/>
      <c r="AP83" s="14"/>
      <c r="AQ83" s="15"/>
      <c r="AR83" s="14"/>
      <c r="AS83" s="15"/>
      <c r="AT83" s="14"/>
      <c r="AU83" s="15"/>
      <c r="AV83" s="14"/>
      <c r="AW83" s="15"/>
      <c r="AX83" s="14"/>
      <c r="AY83" s="15"/>
      <c r="AZ83" s="14"/>
      <c r="BA83" s="15"/>
      <c r="BB83" s="14"/>
      <c r="BC83" s="15"/>
      <c r="BD83" s="14"/>
      <c r="BE83" s="15"/>
      <c r="BF83" s="14"/>
      <c r="BG83" s="15"/>
      <c r="BH83" s="12">
        <f t="shared" si="4"/>
        <v>4000</v>
      </c>
      <c r="BI83" s="12">
        <f t="shared" si="4"/>
        <v>4000</v>
      </c>
      <c r="BJ83" s="12">
        <f t="shared" si="5"/>
        <v>0</v>
      </c>
      <c r="BM83" s="3"/>
      <c r="BN83" s="3"/>
      <c r="BO83" s="3"/>
    </row>
    <row r="84" spans="1:67" s="2" customFormat="1" ht="25.5" customHeight="1">
      <c r="A84" s="6" t="s">
        <v>265</v>
      </c>
      <c r="B84" s="39" t="s">
        <v>266</v>
      </c>
      <c r="C84" s="8" t="s">
        <v>13</v>
      </c>
      <c r="D84" s="9" t="s">
        <v>267</v>
      </c>
      <c r="E84" s="10" t="s">
        <v>144</v>
      </c>
      <c r="F84" s="11"/>
      <c r="G84" s="42" t="s">
        <v>35</v>
      </c>
      <c r="H84" s="41"/>
      <c r="I84" s="13">
        <f t="shared" si="3"/>
        <v>-2040</v>
      </c>
      <c r="J84" s="14">
        <v>4000</v>
      </c>
      <c r="K84" s="15">
        <v>4000</v>
      </c>
      <c r="L84" s="16">
        <v>2040</v>
      </c>
      <c r="M84" s="15">
        <v>4080</v>
      </c>
      <c r="N84" s="16">
        <v>2040</v>
      </c>
      <c r="O84" s="15">
        <v>0</v>
      </c>
      <c r="P84" s="16">
        <v>2040</v>
      </c>
      <c r="Q84" s="17">
        <v>2040</v>
      </c>
      <c r="R84" s="16">
        <v>2040</v>
      </c>
      <c r="S84" s="15">
        <v>2080</v>
      </c>
      <c r="T84" s="16">
        <v>2040</v>
      </c>
      <c r="U84" s="17">
        <v>2000</v>
      </c>
      <c r="V84" s="16"/>
      <c r="W84" s="17"/>
      <c r="X84" s="16"/>
      <c r="Y84" s="15"/>
      <c r="Z84" s="16"/>
      <c r="AA84" s="15"/>
      <c r="AB84" s="16"/>
      <c r="AC84" s="15"/>
      <c r="AD84" s="14"/>
      <c r="AE84" s="15"/>
      <c r="AF84" s="14"/>
      <c r="AG84" s="15"/>
      <c r="AH84" s="14"/>
      <c r="AI84" s="15"/>
      <c r="AJ84" s="14"/>
      <c r="AK84" s="15"/>
      <c r="AL84" s="14"/>
      <c r="AM84" s="15"/>
      <c r="AN84" s="14"/>
      <c r="AO84" s="15"/>
      <c r="AP84" s="14"/>
      <c r="AQ84" s="15"/>
      <c r="AR84" s="14"/>
      <c r="AS84" s="15"/>
      <c r="AT84" s="14"/>
      <c r="AU84" s="15"/>
      <c r="AV84" s="14"/>
      <c r="AW84" s="15"/>
      <c r="AX84" s="14"/>
      <c r="AY84" s="15"/>
      <c r="AZ84" s="14"/>
      <c r="BA84" s="15"/>
      <c r="BB84" s="14"/>
      <c r="BC84" s="15"/>
      <c r="BD84" s="14"/>
      <c r="BE84" s="15"/>
      <c r="BF84" s="14"/>
      <c r="BG84" s="15"/>
      <c r="BH84" s="12">
        <f t="shared" si="4"/>
        <v>12160</v>
      </c>
      <c r="BI84" s="12">
        <f t="shared" si="4"/>
        <v>14200</v>
      </c>
      <c r="BJ84" s="12">
        <f t="shared" si="5"/>
        <v>-2040</v>
      </c>
      <c r="BM84" s="3"/>
      <c r="BN84" s="3"/>
      <c r="BO84" s="3"/>
    </row>
    <row r="85" spans="1:67" s="2" customFormat="1" ht="25.5" customHeight="1">
      <c r="A85" s="6" t="s">
        <v>268</v>
      </c>
      <c r="B85" s="39" t="s">
        <v>269</v>
      </c>
      <c r="C85" s="8" t="s">
        <v>13</v>
      </c>
      <c r="D85" s="9" t="s">
        <v>270</v>
      </c>
      <c r="E85" s="10" t="s">
        <v>15</v>
      </c>
      <c r="F85" s="11">
        <v>6800</v>
      </c>
      <c r="G85" s="45"/>
      <c r="H85" s="41"/>
      <c r="I85" s="13">
        <f t="shared" si="3"/>
        <v>16320</v>
      </c>
      <c r="J85" s="14">
        <v>4000</v>
      </c>
      <c r="K85" s="15">
        <v>4000</v>
      </c>
      <c r="L85" s="16">
        <v>2040</v>
      </c>
      <c r="M85" s="15"/>
      <c r="N85" s="16">
        <v>2040</v>
      </c>
      <c r="O85" s="15"/>
      <c r="P85" s="16">
        <v>2040</v>
      </c>
      <c r="Q85" s="17"/>
      <c r="R85" s="16">
        <v>2040</v>
      </c>
      <c r="S85" s="17"/>
      <c r="T85" s="16">
        <v>2040</v>
      </c>
      <c r="U85" s="17"/>
      <c r="V85" s="16">
        <v>2040</v>
      </c>
      <c r="W85" s="17"/>
      <c r="X85" s="16">
        <v>2040</v>
      </c>
      <c r="Y85" s="15"/>
      <c r="Z85" s="16">
        <v>2040</v>
      </c>
      <c r="AA85" s="15"/>
      <c r="AB85" s="16">
        <v>2040</v>
      </c>
      <c r="AC85" s="15"/>
      <c r="AD85" s="14"/>
      <c r="AE85" s="15"/>
      <c r="AF85" s="14"/>
      <c r="AG85" s="15"/>
      <c r="AH85" s="14"/>
      <c r="AI85" s="15"/>
      <c r="AJ85" s="14"/>
      <c r="AK85" s="15"/>
      <c r="AL85" s="14"/>
      <c r="AM85" s="15"/>
      <c r="AN85" s="14"/>
      <c r="AO85" s="15"/>
      <c r="AP85" s="14"/>
      <c r="AQ85" s="15"/>
      <c r="AR85" s="14"/>
      <c r="AS85" s="15"/>
      <c r="AT85" s="14"/>
      <c r="AU85" s="15"/>
      <c r="AV85" s="14"/>
      <c r="AW85" s="15"/>
      <c r="AX85" s="14"/>
      <c r="AY85" s="15"/>
      <c r="AZ85" s="14"/>
      <c r="BA85" s="15"/>
      <c r="BB85" s="14"/>
      <c r="BC85" s="15"/>
      <c r="BD85" s="14"/>
      <c r="BE85" s="15"/>
      <c r="BF85" s="14"/>
      <c r="BG85" s="15"/>
      <c r="BH85" s="12">
        <f t="shared" si="4"/>
        <v>20320</v>
      </c>
      <c r="BI85" s="12">
        <f t="shared" si="4"/>
        <v>4000</v>
      </c>
      <c r="BJ85" s="12">
        <f t="shared" si="5"/>
        <v>16320</v>
      </c>
      <c r="BM85" s="3"/>
      <c r="BN85" s="3"/>
      <c r="BO85" s="3"/>
    </row>
    <row r="86" spans="1:67" s="2" customFormat="1" ht="25.5" customHeight="1">
      <c r="A86" s="6" t="s">
        <v>271</v>
      </c>
      <c r="B86" s="39" t="s">
        <v>272</v>
      </c>
      <c r="C86" s="8" t="s">
        <v>13</v>
      </c>
      <c r="D86" s="9" t="s">
        <v>273</v>
      </c>
      <c r="E86" s="10" t="s">
        <v>15</v>
      </c>
      <c r="F86" s="11"/>
      <c r="G86" s="42" t="s">
        <v>35</v>
      </c>
      <c r="H86" s="41"/>
      <c r="I86" s="13">
        <f t="shared" si="3"/>
        <v>3960</v>
      </c>
      <c r="J86" s="14">
        <v>4000</v>
      </c>
      <c r="K86" s="15">
        <v>4000</v>
      </c>
      <c r="L86" s="16">
        <v>2040</v>
      </c>
      <c r="M86" s="15">
        <v>2040</v>
      </c>
      <c r="N86" s="16">
        <v>2040</v>
      </c>
      <c r="O86" s="15">
        <v>0</v>
      </c>
      <c r="P86" s="16">
        <v>2040</v>
      </c>
      <c r="Q86" s="17">
        <f>2040+0</f>
        <v>2040</v>
      </c>
      <c r="R86" s="16">
        <v>2040</v>
      </c>
      <c r="S86" s="17">
        <v>2040</v>
      </c>
      <c r="T86" s="16">
        <v>2040</v>
      </c>
      <c r="U86" s="17">
        <v>2040</v>
      </c>
      <c r="V86" s="16">
        <v>2040</v>
      </c>
      <c r="W86" s="17"/>
      <c r="X86" s="16">
        <v>2040</v>
      </c>
      <c r="Y86" s="15"/>
      <c r="Z86" s="16">
        <v>6000</v>
      </c>
      <c r="AA86" s="15">
        <v>12120</v>
      </c>
      <c r="AB86" s="16">
        <v>6000</v>
      </c>
      <c r="AC86" s="15"/>
      <c r="AD86" s="14"/>
      <c r="AE86" s="15"/>
      <c r="AF86" s="14"/>
      <c r="AG86" s="15"/>
      <c r="AH86" s="14"/>
      <c r="AI86" s="15"/>
      <c r="AJ86" s="14"/>
      <c r="AK86" s="15"/>
      <c r="AL86" s="14"/>
      <c r="AM86" s="15"/>
      <c r="AN86" s="14"/>
      <c r="AO86" s="15"/>
      <c r="AP86" s="14"/>
      <c r="AQ86" s="15"/>
      <c r="AR86" s="14"/>
      <c r="AS86" s="15"/>
      <c r="AT86" s="14"/>
      <c r="AU86" s="15"/>
      <c r="AV86" s="14"/>
      <c r="AW86" s="15"/>
      <c r="AX86" s="14"/>
      <c r="AY86" s="15"/>
      <c r="AZ86" s="14"/>
      <c r="BA86" s="15"/>
      <c r="BB86" s="14"/>
      <c r="BC86" s="15"/>
      <c r="BD86" s="14"/>
      <c r="BE86" s="15"/>
      <c r="BF86" s="14"/>
      <c r="BG86" s="15"/>
      <c r="BH86" s="12">
        <f t="shared" si="4"/>
        <v>28240</v>
      </c>
      <c r="BI86" s="12">
        <f t="shared" si="4"/>
        <v>24280</v>
      </c>
      <c r="BJ86" s="12">
        <f t="shared" si="5"/>
        <v>3960</v>
      </c>
      <c r="BM86" s="3"/>
      <c r="BN86" s="3"/>
      <c r="BO86" s="3"/>
    </row>
    <row r="87" spans="1:67" s="2" customFormat="1" ht="25.5" customHeight="1">
      <c r="A87" s="6" t="s">
        <v>274</v>
      </c>
      <c r="B87" s="47" t="s">
        <v>275</v>
      </c>
      <c r="C87" s="8" t="s">
        <v>13</v>
      </c>
      <c r="D87" s="9" t="s">
        <v>276</v>
      </c>
      <c r="E87" s="10" t="s">
        <v>144</v>
      </c>
      <c r="F87" s="11">
        <v>7200</v>
      </c>
      <c r="G87" s="45"/>
      <c r="H87" s="41"/>
      <c r="I87" s="13">
        <f t="shared" si="3"/>
        <v>6000</v>
      </c>
      <c r="J87" s="14">
        <v>4000</v>
      </c>
      <c r="K87" s="15">
        <v>4000</v>
      </c>
      <c r="L87" s="16">
        <v>2160</v>
      </c>
      <c r="M87" s="15">
        <v>2160</v>
      </c>
      <c r="N87" s="16">
        <v>2160</v>
      </c>
      <c r="O87" s="15"/>
      <c r="P87" s="16">
        <v>2160</v>
      </c>
      <c r="Q87" s="17"/>
      <c r="R87" s="16">
        <v>2160</v>
      </c>
      <c r="S87" s="17">
        <v>2160</v>
      </c>
      <c r="T87" s="16">
        <v>2160</v>
      </c>
      <c r="U87" s="17">
        <v>4320</v>
      </c>
      <c r="V87" s="16">
        <v>2160</v>
      </c>
      <c r="W87" s="17"/>
      <c r="X87" s="16">
        <v>2160</v>
      </c>
      <c r="Y87" s="15"/>
      <c r="Z87" s="16">
        <f>2160+6000</f>
        <v>8160</v>
      </c>
      <c r="AA87" s="15">
        <v>14640</v>
      </c>
      <c r="AB87" s="16">
        <f>2160+6000</f>
        <v>8160</v>
      </c>
      <c r="AC87" s="15"/>
      <c r="AD87" s="14"/>
      <c r="AE87" s="15"/>
      <c r="AF87" s="14"/>
      <c r="AG87" s="15"/>
      <c r="AH87" s="14"/>
      <c r="AI87" s="15"/>
      <c r="AJ87" s="14"/>
      <c r="AK87" s="15"/>
      <c r="AL87" s="14"/>
      <c r="AM87" s="15"/>
      <c r="AN87" s="14"/>
      <c r="AO87" s="15"/>
      <c r="AP87" s="14"/>
      <c r="AQ87" s="15"/>
      <c r="AR87" s="14"/>
      <c r="AS87" s="15"/>
      <c r="AT87" s="14"/>
      <c r="AU87" s="15"/>
      <c r="AV87" s="14"/>
      <c r="AW87" s="15"/>
      <c r="AX87" s="14"/>
      <c r="AY87" s="15"/>
      <c r="AZ87" s="14"/>
      <c r="BA87" s="15"/>
      <c r="BB87" s="14"/>
      <c r="BC87" s="15"/>
      <c r="BD87" s="14"/>
      <c r="BE87" s="15"/>
      <c r="BF87" s="14"/>
      <c r="BG87" s="15"/>
      <c r="BH87" s="12">
        <f t="shared" si="4"/>
        <v>33280</v>
      </c>
      <c r="BI87" s="12">
        <f t="shared" si="4"/>
        <v>27280</v>
      </c>
      <c r="BJ87" s="12">
        <f t="shared" si="5"/>
        <v>6000</v>
      </c>
      <c r="BM87" s="3"/>
      <c r="BN87" s="3"/>
      <c r="BO87" s="3"/>
    </row>
    <row r="88" spans="1:67" s="2" customFormat="1" ht="25.5" customHeight="1">
      <c r="A88" s="6" t="s">
        <v>277</v>
      </c>
      <c r="B88" s="47" t="s">
        <v>278</v>
      </c>
      <c r="C88" s="8" t="s">
        <v>13</v>
      </c>
      <c r="D88" s="9" t="s">
        <v>279</v>
      </c>
      <c r="E88" s="10" t="s">
        <v>144</v>
      </c>
      <c r="F88" s="11"/>
      <c r="G88" s="42" t="s">
        <v>35</v>
      </c>
      <c r="H88" s="41"/>
      <c r="I88" s="13">
        <f t="shared" si="3"/>
        <v>0</v>
      </c>
      <c r="J88" s="14">
        <v>4000</v>
      </c>
      <c r="K88" s="15">
        <v>4000</v>
      </c>
      <c r="L88" s="16">
        <v>2160</v>
      </c>
      <c r="M88" s="25">
        <v>2160</v>
      </c>
      <c r="N88" s="16">
        <v>2160</v>
      </c>
      <c r="O88" s="15">
        <v>2160</v>
      </c>
      <c r="P88" s="16">
        <v>2160</v>
      </c>
      <c r="Q88" s="17">
        <v>0</v>
      </c>
      <c r="R88" s="16">
        <v>2160</v>
      </c>
      <c r="S88" s="17">
        <v>4320</v>
      </c>
      <c r="T88" s="16">
        <f>2160+6000</f>
        <v>8160</v>
      </c>
      <c r="U88" s="17">
        <f>2160+6000</f>
        <v>8160</v>
      </c>
      <c r="V88" s="16"/>
      <c r="W88" s="17"/>
      <c r="X88" s="16"/>
      <c r="Y88" s="15"/>
      <c r="Z88" s="16"/>
      <c r="AA88" s="15"/>
      <c r="AB88" s="16"/>
      <c r="AC88" s="15"/>
      <c r="AD88" s="14"/>
      <c r="AE88" s="15"/>
      <c r="AF88" s="14"/>
      <c r="AG88" s="15"/>
      <c r="AH88" s="14"/>
      <c r="AI88" s="15"/>
      <c r="AJ88" s="14"/>
      <c r="AK88" s="15"/>
      <c r="AL88" s="14"/>
      <c r="AM88" s="15"/>
      <c r="AN88" s="14"/>
      <c r="AO88" s="15"/>
      <c r="AP88" s="14"/>
      <c r="AQ88" s="15"/>
      <c r="AR88" s="14"/>
      <c r="AS88" s="15"/>
      <c r="AT88" s="14"/>
      <c r="AU88" s="15"/>
      <c r="AV88" s="14"/>
      <c r="AW88" s="15"/>
      <c r="AX88" s="14"/>
      <c r="AY88" s="15"/>
      <c r="AZ88" s="14"/>
      <c r="BA88" s="15"/>
      <c r="BB88" s="14"/>
      <c r="BC88" s="15"/>
      <c r="BD88" s="14"/>
      <c r="BE88" s="15"/>
      <c r="BF88" s="14"/>
      <c r="BG88" s="15"/>
      <c r="BH88" s="12">
        <f t="shared" si="4"/>
        <v>18640</v>
      </c>
      <c r="BI88" s="12">
        <f t="shared" si="4"/>
        <v>18640</v>
      </c>
      <c r="BJ88" s="12">
        <f t="shared" si="5"/>
        <v>0</v>
      </c>
      <c r="BM88" s="3"/>
      <c r="BN88" s="3"/>
      <c r="BO88" s="3"/>
    </row>
    <row r="89" spans="1:67" s="2" customFormat="1" ht="25.5" customHeight="1">
      <c r="A89" s="6" t="s">
        <v>280</v>
      </c>
      <c r="B89" s="47" t="s">
        <v>281</v>
      </c>
      <c r="C89" s="8" t="s">
        <v>13</v>
      </c>
      <c r="D89" s="9" t="s">
        <v>282</v>
      </c>
      <c r="E89" s="10" t="s">
        <v>15</v>
      </c>
      <c r="F89" s="11"/>
      <c r="G89" s="42" t="s">
        <v>35</v>
      </c>
      <c r="H89" s="41"/>
      <c r="I89" s="13">
        <f t="shared" si="3"/>
        <v>0</v>
      </c>
      <c r="J89" s="14">
        <v>4000</v>
      </c>
      <c r="K89" s="15">
        <v>4000</v>
      </c>
      <c r="L89" s="16">
        <v>2040</v>
      </c>
      <c r="M89" s="25">
        <v>2040</v>
      </c>
      <c r="N89" s="16">
        <v>2040</v>
      </c>
      <c r="O89" s="15">
        <v>2040</v>
      </c>
      <c r="P89" s="16">
        <v>2040</v>
      </c>
      <c r="Q89" s="17"/>
      <c r="R89" s="16">
        <f>2040+6000</f>
        <v>8040</v>
      </c>
      <c r="S89" s="17">
        <v>10080</v>
      </c>
      <c r="T89" s="16"/>
      <c r="U89" s="17"/>
      <c r="V89" s="16"/>
      <c r="W89" s="17"/>
      <c r="X89" s="16"/>
      <c r="Y89" s="15"/>
      <c r="Z89" s="16"/>
      <c r="AA89" s="15"/>
      <c r="AB89" s="16"/>
      <c r="AC89" s="15"/>
      <c r="AD89" s="14"/>
      <c r="AE89" s="15"/>
      <c r="AF89" s="14"/>
      <c r="AG89" s="15"/>
      <c r="AH89" s="14"/>
      <c r="AI89" s="15"/>
      <c r="AJ89" s="14"/>
      <c r="AK89" s="15"/>
      <c r="AL89" s="14"/>
      <c r="AM89" s="15"/>
      <c r="AN89" s="14"/>
      <c r="AO89" s="15"/>
      <c r="AP89" s="14"/>
      <c r="AQ89" s="15"/>
      <c r="AR89" s="14"/>
      <c r="AS89" s="15"/>
      <c r="AT89" s="14"/>
      <c r="AU89" s="15"/>
      <c r="AV89" s="14"/>
      <c r="AW89" s="15"/>
      <c r="AX89" s="14"/>
      <c r="AY89" s="15"/>
      <c r="AZ89" s="14"/>
      <c r="BA89" s="15"/>
      <c r="BB89" s="14"/>
      <c r="BC89" s="15"/>
      <c r="BD89" s="14"/>
      <c r="BE89" s="15"/>
      <c r="BF89" s="14"/>
      <c r="BG89" s="15"/>
      <c r="BH89" s="12">
        <f t="shared" si="4"/>
        <v>16120</v>
      </c>
      <c r="BI89" s="12">
        <f t="shared" si="4"/>
        <v>16120</v>
      </c>
      <c r="BJ89" s="12">
        <f t="shared" si="5"/>
        <v>0</v>
      </c>
      <c r="BM89" s="3"/>
      <c r="BN89" s="3"/>
      <c r="BO89" s="3"/>
    </row>
    <row r="90" spans="1:67" s="2" customFormat="1" ht="25.5" customHeight="1">
      <c r="A90" s="6" t="s">
        <v>283</v>
      </c>
      <c r="B90" s="39" t="s">
        <v>284</v>
      </c>
      <c r="C90" s="8" t="s">
        <v>13</v>
      </c>
      <c r="D90" s="9" t="s">
        <v>285</v>
      </c>
      <c r="E90" s="10" t="s">
        <v>144</v>
      </c>
      <c r="F90" s="11">
        <v>6500</v>
      </c>
      <c r="G90" s="45"/>
      <c r="H90" s="41"/>
      <c r="I90" s="13">
        <f t="shared" si="3"/>
        <v>0</v>
      </c>
      <c r="J90" s="14">
        <v>4000</v>
      </c>
      <c r="K90" s="15">
        <v>4000</v>
      </c>
      <c r="L90" s="16">
        <v>1950</v>
      </c>
      <c r="M90" s="15">
        <v>1950</v>
      </c>
      <c r="N90" s="16">
        <v>1950</v>
      </c>
      <c r="O90" s="15">
        <v>1950</v>
      </c>
      <c r="P90" s="16">
        <v>1950</v>
      </c>
      <c r="Q90" s="17">
        <v>1950</v>
      </c>
      <c r="R90" s="16">
        <v>1950</v>
      </c>
      <c r="S90" s="17">
        <v>1950</v>
      </c>
      <c r="T90" s="16">
        <v>1950</v>
      </c>
      <c r="U90" s="17">
        <v>1950</v>
      </c>
      <c r="V90" s="16">
        <v>1950</v>
      </c>
      <c r="W90" s="17">
        <v>1950</v>
      </c>
      <c r="X90" s="16">
        <v>1950</v>
      </c>
      <c r="Y90" s="15"/>
      <c r="Z90" s="16">
        <v>1950</v>
      </c>
      <c r="AA90" s="15"/>
      <c r="AB90" s="16">
        <v>1950</v>
      </c>
      <c r="AC90" s="15">
        <v>5850</v>
      </c>
      <c r="AD90" s="14"/>
      <c r="AE90" s="15"/>
      <c r="AF90" s="14"/>
      <c r="AG90" s="15"/>
      <c r="AH90" s="14"/>
      <c r="AI90" s="15"/>
      <c r="AJ90" s="14"/>
      <c r="AK90" s="15"/>
      <c r="AL90" s="14"/>
      <c r="AM90" s="15"/>
      <c r="AN90" s="14"/>
      <c r="AO90" s="15"/>
      <c r="AP90" s="14"/>
      <c r="AQ90" s="15"/>
      <c r="AR90" s="14"/>
      <c r="AS90" s="15"/>
      <c r="AT90" s="14"/>
      <c r="AU90" s="15"/>
      <c r="AV90" s="14"/>
      <c r="AW90" s="15"/>
      <c r="AX90" s="14"/>
      <c r="AY90" s="15"/>
      <c r="AZ90" s="14"/>
      <c r="BA90" s="15"/>
      <c r="BB90" s="14"/>
      <c r="BC90" s="15"/>
      <c r="BD90" s="14"/>
      <c r="BE90" s="15"/>
      <c r="BF90" s="14"/>
      <c r="BG90" s="15"/>
      <c r="BH90" s="12">
        <f t="shared" si="4"/>
        <v>19600</v>
      </c>
      <c r="BI90" s="12">
        <f t="shared" si="4"/>
        <v>19600</v>
      </c>
      <c r="BJ90" s="12">
        <f t="shared" si="5"/>
        <v>0</v>
      </c>
      <c r="BM90" s="3"/>
      <c r="BN90" s="3"/>
      <c r="BO90" s="3"/>
    </row>
    <row r="91" spans="1:67" s="2" customFormat="1" ht="25.5" customHeight="1">
      <c r="A91" s="6" t="s">
        <v>286</v>
      </c>
      <c r="B91" s="39" t="s">
        <v>287</v>
      </c>
      <c r="C91" s="8" t="s">
        <v>13</v>
      </c>
      <c r="D91" s="9" t="s">
        <v>288</v>
      </c>
      <c r="E91" s="10" t="s">
        <v>19</v>
      </c>
      <c r="F91" s="11">
        <v>6800</v>
      </c>
      <c r="G91" s="45"/>
      <c r="H91" s="41"/>
      <c r="I91" s="13">
        <f t="shared" si="3"/>
        <v>2040</v>
      </c>
      <c r="J91" s="14">
        <v>4000</v>
      </c>
      <c r="K91" s="15">
        <v>4000</v>
      </c>
      <c r="L91" s="16">
        <v>2040</v>
      </c>
      <c r="M91" s="15">
        <v>2040</v>
      </c>
      <c r="N91" s="16">
        <v>2040</v>
      </c>
      <c r="O91" s="15">
        <v>2040</v>
      </c>
      <c r="P91" s="16">
        <v>2040</v>
      </c>
      <c r="Q91" s="17">
        <v>0</v>
      </c>
      <c r="R91" s="16">
        <v>2040</v>
      </c>
      <c r="S91" s="17">
        <f>2040+2040</f>
        <v>4080</v>
      </c>
      <c r="T91" s="16">
        <v>2040</v>
      </c>
      <c r="U91" s="17"/>
      <c r="V91" s="16">
        <v>2040</v>
      </c>
      <c r="W91" s="17"/>
      <c r="X91" s="16">
        <v>2040</v>
      </c>
      <c r="Y91" s="15"/>
      <c r="Z91" s="16">
        <v>2040</v>
      </c>
      <c r="AA91" s="15"/>
      <c r="AB91" s="16">
        <v>2040</v>
      </c>
      <c r="AC91" s="15">
        <v>8160</v>
      </c>
      <c r="AD91" s="14"/>
      <c r="AE91" s="15"/>
      <c r="AF91" s="14"/>
      <c r="AG91" s="15"/>
      <c r="AH91" s="14"/>
      <c r="AI91" s="15"/>
      <c r="AJ91" s="14"/>
      <c r="AK91" s="15"/>
      <c r="AL91" s="14"/>
      <c r="AM91" s="15"/>
      <c r="AN91" s="14"/>
      <c r="AO91" s="15"/>
      <c r="AP91" s="14"/>
      <c r="AQ91" s="15"/>
      <c r="AR91" s="14"/>
      <c r="AS91" s="15"/>
      <c r="AT91" s="14"/>
      <c r="AU91" s="15"/>
      <c r="AV91" s="14"/>
      <c r="AW91" s="15"/>
      <c r="AX91" s="14"/>
      <c r="AY91" s="15"/>
      <c r="AZ91" s="14"/>
      <c r="BA91" s="15"/>
      <c r="BB91" s="14"/>
      <c r="BC91" s="15"/>
      <c r="BD91" s="14"/>
      <c r="BE91" s="15"/>
      <c r="BF91" s="14"/>
      <c r="BG91" s="15"/>
      <c r="BH91" s="12">
        <f t="shared" si="4"/>
        <v>20320</v>
      </c>
      <c r="BI91" s="12">
        <f t="shared" si="4"/>
        <v>18280</v>
      </c>
      <c r="BJ91" s="12">
        <f t="shared" si="5"/>
        <v>2040</v>
      </c>
      <c r="BM91" s="3"/>
      <c r="BN91" s="3"/>
      <c r="BO91" s="3"/>
    </row>
    <row r="92" spans="1:67" s="2" customFormat="1" ht="25.5" customHeight="1">
      <c r="A92" s="6" t="s">
        <v>289</v>
      </c>
      <c r="B92" s="39" t="s">
        <v>290</v>
      </c>
      <c r="C92" s="8" t="s">
        <v>13</v>
      </c>
      <c r="D92" s="9" t="s">
        <v>291</v>
      </c>
      <c r="E92" s="10" t="s">
        <v>19</v>
      </c>
      <c r="F92" s="11"/>
      <c r="G92" s="42" t="s">
        <v>35</v>
      </c>
      <c r="H92" s="41"/>
      <c r="I92" s="13">
        <f t="shared" si="3"/>
        <v>-2160</v>
      </c>
      <c r="J92" s="14">
        <v>4000</v>
      </c>
      <c r="K92" s="15">
        <v>4000</v>
      </c>
      <c r="L92" s="16">
        <v>2160</v>
      </c>
      <c r="M92" s="15"/>
      <c r="N92" s="16">
        <v>2160</v>
      </c>
      <c r="O92" s="15"/>
      <c r="P92" s="16">
        <v>2160</v>
      </c>
      <c r="Q92" s="17"/>
      <c r="R92" s="16">
        <v>2160</v>
      </c>
      <c r="S92" s="17"/>
      <c r="T92" s="16">
        <v>2160</v>
      </c>
      <c r="U92" s="17"/>
      <c r="V92" s="16">
        <v>2160</v>
      </c>
      <c r="W92" s="17"/>
      <c r="X92" s="16">
        <v>2160</v>
      </c>
      <c r="Y92" s="15"/>
      <c r="Z92" s="16">
        <v>2160</v>
      </c>
      <c r="AA92" s="15"/>
      <c r="AB92" s="16">
        <v>6000</v>
      </c>
      <c r="AC92" s="15">
        <v>23280</v>
      </c>
      <c r="AD92" s="14"/>
      <c r="AE92" s="15"/>
      <c r="AF92" s="14"/>
      <c r="AG92" s="15"/>
      <c r="AH92" s="14"/>
      <c r="AI92" s="15"/>
      <c r="AJ92" s="14"/>
      <c r="AK92" s="15"/>
      <c r="AL92" s="14"/>
      <c r="AM92" s="15"/>
      <c r="AN92" s="14"/>
      <c r="AO92" s="15"/>
      <c r="AP92" s="14"/>
      <c r="AQ92" s="15"/>
      <c r="AR92" s="14"/>
      <c r="AS92" s="15"/>
      <c r="AT92" s="14"/>
      <c r="AU92" s="15"/>
      <c r="AV92" s="14"/>
      <c r="AW92" s="15"/>
      <c r="AX92" s="14"/>
      <c r="AY92" s="15"/>
      <c r="AZ92" s="14"/>
      <c r="BA92" s="15"/>
      <c r="BB92" s="14"/>
      <c r="BC92" s="15"/>
      <c r="BD92" s="14"/>
      <c r="BE92" s="15"/>
      <c r="BF92" s="14"/>
      <c r="BG92" s="15"/>
      <c r="BH92" s="12">
        <f t="shared" si="4"/>
        <v>25120</v>
      </c>
      <c r="BI92" s="12">
        <f t="shared" si="4"/>
        <v>27280</v>
      </c>
      <c r="BJ92" s="12">
        <f t="shared" si="5"/>
        <v>-2160</v>
      </c>
      <c r="BM92" s="3"/>
      <c r="BN92" s="3"/>
      <c r="BO92" s="3"/>
    </row>
    <row r="93" spans="1:67" s="2" customFormat="1" ht="25.5" customHeight="1">
      <c r="A93" s="6" t="s">
        <v>292</v>
      </c>
      <c r="B93" s="39" t="s">
        <v>293</v>
      </c>
      <c r="C93" s="8" t="s">
        <v>13</v>
      </c>
      <c r="D93" s="9" t="s">
        <v>294</v>
      </c>
      <c r="E93" s="10" t="s">
        <v>19</v>
      </c>
      <c r="F93" s="11">
        <v>7200</v>
      </c>
      <c r="G93" s="45"/>
      <c r="H93" s="41"/>
      <c r="I93" s="13">
        <f t="shared" si="3"/>
        <v>8640</v>
      </c>
      <c r="J93" s="14">
        <v>4000</v>
      </c>
      <c r="K93" s="15">
        <v>4000</v>
      </c>
      <c r="L93" s="16">
        <v>2160</v>
      </c>
      <c r="M93" s="15">
        <v>0</v>
      </c>
      <c r="N93" s="16">
        <v>2160</v>
      </c>
      <c r="O93" s="15">
        <v>4320</v>
      </c>
      <c r="P93" s="16">
        <v>2160</v>
      </c>
      <c r="Q93" s="17">
        <v>2160</v>
      </c>
      <c r="R93" s="16">
        <v>2160</v>
      </c>
      <c r="S93" s="17">
        <v>2160</v>
      </c>
      <c r="T93" s="16">
        <v>2160</v>
      </c>
      <c r="U93" s="17">
        <v>2160</v>
      </c>
      <c r="V93" s="16">
        <v>2160</v>
      </c>
      <c r="W93" s="17">
        <v>2160</v>
      </c>
      <c r="X93" s="16">
        <v>2160</v>
      </c>
      <c r="Y93" s="15"/>
      <c r="Z93" s="16">
        <v>2160</v>
      </c>
      <c r="AA93" s="15"/>
      <c r="AB93" s="16">
        <v>2160</v>
      </c>
      <c r="AC93" s="15"/>
      <c r="AD93" s="14"/>
      <c r="AE93" s="15"/>
      <c r="AF93" s="14"/>
      <c r="AG93" s="15"/>
      <c r="AH93" s="14"/>
      <c r="AI93" s="15"/>
      <c r="AJ93" s="14"/>
      <c r="AK93" s="15"/>
      <c r="AL93" s="14"/>
      <c r="AM93" s="15"/>
      <c r="AN93" s="14"/>
      <c r="AO93" s="15"/>
      <c r="AP93" s="14"/>
      <c r="AQ93" s="15"/>
      <c r="AR93" s="14"/>
      <c r="AS93" s="15"/>
      <c r="AT93" s="14"/>
      <c r="AU93" s="15"/>
      <c r="AV93" s="14"/>
      <c r="AW93" s="15"/>
      <c r="AX93" s="14"/>
      <c r="AY93" s="15"/>
      <c r="AZ93" s="14"/>
      <c r="BA93" s="15"/>
      <c r="BB93" s="14"/>
      <c r="BC93" s="15"/>
      <c r="BD93" s="14"/>
      <c r="BE93" s="15"/>
      <c r="BF93" s="14"/>
      <c r="BG93" s="15"/>
      <c r="BH93" s="12">
        <f t="shared" si="4"/>
        <v>21280</v>
      </c>
      <c r="BI93" s="12">
        <f t="shared" si="4"/>
        <v>12640</v>
      </c>
      <c r="BJ93" s="12">
        <f t="shared" si="5"/>
        <v>8640</v>
      </c>
      <c r="BM93" s="3"/>
      <c r="BN93" s="3"/>
      <c r="BO93" s="3"/>
    </row>
    <row r="94" spans="1:67" s="2" customFormat="1" ht="25.5" customHeight="1">
      <c r="A94" s="6" t="s">
        <v>295</v>
      </c>
      <c r="B94" s="39" t="s">
        <v>296</v>
      </c>
      <c r="C94" s="8" t="s">
        <v>13</v>
      </c>
      <c r="D94" s="9" t="s">
        <v>297</v>
      </c>
      <c r="E94" s="10" t="s">
        <v>144</v>
      </c>
      <c r="F94" s="11"/>
      <c r="G94" s="42" t="s">
        <v>35</v>
      </c>
      <c r="H94" s="41"/>
      <c r="I94" s="13">
        <f t="shared" si="3"/>
        <v>320</v>
      </c>
      <c r="J94" s="14">
        <v>4000</v>
      </c>
      <c r="K94" s="15">
        <v>4000</v>
      </c>
      <c r="L94" s="16">
        <v>2160</v>
      </c>
      <c r="M94" s="15"/>
      <c r="N94" s="16">
        <v>2160</v>
      </c>
      <c r="O94" s="15"/>
      <c r="P94" s="16">
        <v>2160</v>
      </c>
      <c r="Q94" s="17"/>
      <c r="R94" s="16">
        <v>2160</v>
      </c>
      <c r="S94" s="17"/>
      <c r="T94" s="16">
        <v>2160</v>
      </c>
      <c r="U94" s="17">
        <v>10800</v>
      </c>
      <c r="V94" s="16">
        <v>2160</v>
      </c>
      <c r="W94" s="17"/>
      <c r="X94" s="16">
        <v>2160</v>
      </c>
      <c r="Y94" s="15"/>
      <c r="Z94" s="16">
        <f>2160+6000</f>
        <v>8160</v>
      </c>
      <c r="AA94" s="15"/>
      <c r="AB94" s="16"/>
      <c r="AC94" s="15">
        <v>10000</v>
      </c>
      <c r="AD94" s="14"/>
      <c r="AE94" s="15"/>
      <c r="AF94" s="14"/>
      <c r="AG94" s="15"/>
      <c r="AH94" s="14"/>
      <c r="AI94" s="15"/>
      <c r="AJ94" s="14"/>
      <c r="AK94" s="15"/>
      <c r="AL94" s="14"/>
      <c r="AM94" s="15"/>
      <c r="AN94" s="14"/>
      <c r="AO94" s="15"/>
      <c r="AP94" s="14"/>
      <c r="AQ94" s="15"/>
      <c r="AR94" s="14"/>
      <c r="AS94" s="15"/>
      <c r="AT94" s="14"/>
      <c r="AU94" s="15"/>
      <c r="AV94" s="14"/>
      <c r="AW94" s="15"/>
      <c r="AX94" s="14"/>
      <c r="AY94" s="15"/>
      <c r="AZ94" s="14"/>
      <c r="BA94" s="15"/>
      <c r="BB94" s="14"/>
      <c r="BC94" s="15"/>
      <c r="BD94" s="14"/>
      <c r="BE94" s="15"/>
      <c r="BF94" s="14"/>
      <c r="BG94" s="15"/>
      <c r="BH94" s="12">
        <f t="shared" si="4"/>
        <v>25120</v>
      </c>
      <c r="BI94" s="12">
        <f t="shared" si="4"/>
        <v>24800</v>
      </c>
      <c r="BJ94" s="12">
        <f t="shared" si="5"/>
        <v>320</v>
      </c>
      <c r="BM94" s="3"/>
      <c r="BN94" s="3"/>
      <c r="BO94" s="3"/>
    </row>
    <row r="95" spans="1:67" s="2" customFormat="1" ht="25.5" customHeight="1">
      <c r="A95" s="6" t="s">
        <v>298</v>
      </c>
      <c r="B95" s="39" t="s">
        <v>299</v>
      </c>
      <c r="C95" s="8" t="s">
        <v>13</v>
      </c>
      <c r="D95" s="9" t="s">
        <v>300</v>
      </c>
      <c r="E95" s="10" t="s">
        <v>144</v>
      </c>
      <c r="F95" s="11">
        <v>7200</v>
      </c>
      <c r="G95" s="45"/>
      <c r="H95" s="41"/>
      <c r="I95" s="13">
        <f t="shared" si="3"/>
        <v>10380</v>
      </c>
      <c r="J95" s="14">
        <v>4000</v>
      </c>
      <c r="K95" s="15">
        <v>4000</v>
      </c>
      <c r="L95" s="16">
        <v>2160</v>
      </c>
      <c r="M95" s="15"/>
      <c r="N95" s="16">
        <v>2160</v>
      </c>
      <c r="O95" s="15"/>
      <c r="P95" s="16">
        <v>2160</v>
      </c>
      <c r="Q95" s="17"/>
      <c r="R95" s="16">
        <v>2160</v>
      </c>
      <c r="S95" s="17"/>
      <c r="T95" s="16">
        <v>2160</v>
      </c>
      <c r="U95" s="17"/>
      <c r="V95" s="16">
        <v>2160</v>
      </c>
      <c r="W95" s="17"/>
      <c r="X95" s="16">
        <v>2160</v>
      </c>
      <c r="Y95" s="15"/>
      <c r="Z95" s="16">
        <v>2160</v>
      </c>
      <c r="AA95" s="15"/>
      <c r="AB95" s="16">
        <v>2160</v>
      </c>
      <c r="AC95" s="15">
        <v>6900</v>
      </c>
      <c r="AD95" s="14"/>
      <c r="AE95" s="15"/>
      <c r="AF95" s="14"/>
      <c r="AG95" s="15"/>
      <c r="AH95" s="14"/>
      <c r="AI95" s="15"/>
      <c r="AJ95" s="14"/>
      <c r="AK95" s="15"/>
      <c r="AL95" s="14"/>
      <c r="AM95" s="15"/>
      <c r="AN95" s="14"/>
      <c r="AO95" s="15"/>
      <c r="AP95" s="14"/>
      <c r="AQ95" s="15"/>
      <c r="AR95" s="14"/>
      <c r="AS95" s="15"/>
      <c r="AT95" s="14"/>
      <c r="AU95" s="15"/>
      <c r="AV95" s="14"/>
      <c r="AW95" s="15"/>
      <c r="AX95" s="14"/>
      <c r="AY95" s="15"/>
      <c r="AZ95" s="14"/>
      <c r="BA95" s="15"/>
      <c r="BB95" s="14"/>
      <c r="BC95" s="15"/>
      <c r="BD95" s="14"/>
      <c r="BE95" s="15"/>
      <c r="BF95" s="14"/>
      <c r="BG95" s="15"/>
      <c r="BH95" s="12">
        <f t="shared" si="4"/>
        <v>21280</v>
      </c>
      <c r="BI95" s="12">
        <f t="shared" si="4"/>
        <v>10900</v>
      </c>
      <c r="BJ95" s="12">
        <f t="shared" si="5"/>
        <v>10380</v>
      </c>
      <c r="BM95" s="3"/>
      <c r="BN95" s="3"/>
      <c r="BO95" s="3"/>
    </row>
    <row r="96" spans="1:67" s="2" customFormat="1" ht="25.5" customHeight="1">
      <c r="A96" s="6" t="s">
        <v>301</v>
      </c>
      <c r="B96" s="39" t="s">
        <v>302</v>
      </c>
      <c r="C96" s="8" t="s">
        <v>13</v>
      </c>
      <c r="D96" s="9" t="s">
        <v>303</v>
      </c>
      <c r="E96" s="10" t="s">
        <v>94</v>
      </c>
      <c r="F96" s="11">
        <v>5500</v>
      </c>
      <c r="G96" s="45"/>
      <c r="H96" s="41"/>
      <c r="I96" s="13">
        <f t="shared" si="3"/>
        <v>3300</v>
      </c>
      <c r="J96" s="14">
        <v>4000</v>
      </c>
      <c r="K96" s="15">
        <v>4000</v>
      </c>
      <c r="L96" s="16">
        <v>1650</v>
      </c>
      <c r="M96" s="15"/>
      <c r="N96" s="16">
        <v>1650</v>
      </c>
      <c r="O96" s="17">
        <v>0</v>
      </c>
      <c r="P96" s="16">
        <v>1650</v>
      </c>
      <c r="Q96" s="17">
        <v>0</v>
      </c>
      <c r="R96" s="16">
        <v>1650</v>
      </c>
      <c r="S96" s="17">
        <v>3300</v>
      </c>
      <c r="T96" s="16">
        <v>1650</v>
      </c>
      <c r="U96" s="17"/>
      <c r="V96" s="16">
        <v>1650</v>
      </c>
      <c r="W96" s="17"/>
      <c r="X96" s="16">
        <v>1650</v>
      </c>
      <c r="Y96" s="15"/>
      <c r="Z96" s="16">
        <v>1650</v>
      </c>
      <c r="AA96" s="15">
        <v>4950</v>
      </c>
      <c r="AB96" s="16">
        <v>1650</v>
      </c>
      <c r="AC96" s="15">
        <v>1650</v>
      </c>
      <c r="AD96" s="14"/>
      <c r="AE96" s="15"/>
      <c r="AF96" s="14"/>
      <c r="AG96" s="15"/>
      <c r="AH96" s="14"/>
      <c r="AI96" s="15"/>
      <c r="AJ96" s="14"/>
      <c r="AK96" s="15"/>
      <c r="AL96" s="14"/>
      <c r="AM96" s="15"/>
      <c r="AN96" s="14"/>
      <c r="AO96" s="15"/>
      <c r="AP96" s="14"/>
      <c r="AQ96" s="15"/>
      <c r="AR96" s="14"/>
      <c r="AS96" s="15"/>
      <c r="AT96" s="14"/>
      <c r="AU96" s="15"/>
      <c r="AV96" s="14"/>
      <c r="AW96" s="15"/>
      <c r="AX96" s="14"/>
      <c r="AY96" s="15"/>
      <c r="AZ96" s="14"/>
      <c r="BA96" s="15"/>
      <c r="BB96" s="14"/>
      <c r="BC96" s="15"/>
      <c r="BD96" s="14"/>
      <c r="BE96" s="15"/>
      <c r="BF96" s="14"/>
      <c r="BG96" s="15"/>
      <c r="BH96" s="12">
        <f t="shared" si="4"/>
        <v>17200</v>
      </c>
      <c r="BI96" s="12">
        <f t="shared" si="4"/>
        <v>13900</v>
      </c>
      <c r="BJ96" s="12">
        <f t="shared" si="5"/>
        <v>3300</v>
      </c>
      <c r="BM96" s="3"/>
      <c r="BN96" s="3"/>
      <c r="BO96" s="3"/>
    </row>
    <row r="97" spans="1:67" s="2" customFormat="1" ht="25.5" customHeight="1">
      <c r="A97" s="6" t="s">
        <v>304</v>
      </c>
      <c r="B97" s="39" t="s">
        <v>305</v>
      </c>
      <c r="C97" s="8" t="s">
        <v>13</v>
      </c>
      <c r="D97" s="9" t="s">
        <v>306</v>
      </c>
      <c r="E97" s="10" t="s">
        <v>307</v>
      </c>
      <c r="F97" s="11">
        <v>7200</v>
      </c>
      <c r="G97" s="45"/>
      <c r="H97" s="41"/>
      <c r="I97" s="13">
        <f t="shared" si="3"/>
        <v>15280</v>
      </c>
      <c r="J97" s="14">
        <v>4000</v>
      </c>
      <c r="K97" s="15">
        <v>4000</v>
      </c>
      <c r="L97" s="16">
        <v>2160</v>
      </c>
      <c r="M97" s="17">
        <v>0</v>
      </c>
      <c r="N97" s="16">
        <v>2160</v>
      </c>
      <c r="O97" s="15"/>
      <c r="P97" s="16">
        <v>2160</v>
      </c>
      <c r="Q97" s="17"/>
      <c r="R97" s="16">
        <v>2160</v>
      </c>
      <c r="S97" s="17">
        <v>2000</v>
      </c>
      <c r="T97" s="16">
        <v>2160</v>
      </c>
      <c r="U97" s="17"/>
      <c r="V97" s="16">
        <v>2160</v>
      </c>
      <c r="W97" s="17"/>
      <c r="X97" s="16">
        <v>2160</v>
      </c>
      <c r="Y97" s="15"/>
      <c r="Z97" s="16">
        <v>2160</v>
      </c>
      <c r="AA97" s="15"/>
      <c r="AB97" s="16">
        <v>2160</v>
      </c>
      <c r="AC97" s="15"/>
      <c r="AD97" s="14"/>
      <c r="AE97" s="15"/>
      <c r="AF97" s="14"/>
      <c r="AG97" s="15"/>
      <c r="AH97" s="14"/>
      <c r="AI97" s="15"/>
      <c r="AJ97" s="14"/>
      <c r="AK97" s="15"/>
      <c r="AL97" s="14"/>
      <c r="AM97" s="15"/>
      <c r="AN97" s="14"/>
      <c r="AO97" s="15"/>
      <c r="AP97" s="14"/>
      <c r="AQ97" s="15"/>
      <c r="AR97" s="14"/>
      <c r="AS97" s="15"/>
      <c r="AT97" s="14"/>
      <c r="AU97" s="15"/>
      <c r="AV97" s="14"/>
      <c r="AW97" s="15"/>
      <c r="AX97" s="14"/>
      <c r="AY97" s="15"/>
      <c r="AZ97" s="14"/>
      <c r="BA97" s="15"/>
      <c r="BB97" s="14"/>
      <c r="BC97" s="15"/>
      <c r="BD97" s="14"/>
      <c r="BE97" s="15"/>
      <c r="BF97" s="14"/>
      <c r="BG97" s="15"/>
      <c r="BH97" s="12">
        <f t="shared" si="4"/>
        <v>21280</v>
      </c>
      <c r="BI97" s="12">
        <f t="shared" si="4"/>
        <v>6000</v>
      </c>
      <c r="BJ97" s="12">
        <f t="shared" si="5"/>
        <v>15280</v>
      </c>
      <c r="BM97" s="3"/>
      <c r="BN97" s="3"/>
      <c r="BO97" s="3"/>
    </row>
    <row r="98" spans="1:67" s="2" customFormat="1" ht="25.5" customHeight="1">
      <c r="A98" s="6" t="s">
        <v>308</v>
      </c>
      <c r="B98" s="39" t="s">
        <v>309</v>
      </c>
      <c r="C98" s="8" t="s">
        <v>13</v>
      </c>
      <c r="D98" s="9" t="s">
        <v>310</v>
      </c>
      <c r="E98" s="10" t="s">
        <v>144</v>
      </c>
      <c r="F98" s="11">
        <v>7200</v>
      </c>
      <c r="G98" s="45"/>
      <c r="H98" s="41"/>
      <c r="I98" s="13">
        <f t="shared" si="3"/>
        <v>8640</v>
      </c>
      <c r="J98" s="14">
        <v>4000</v>
      </c>
      <c r="K98" s="15">
        <v>4000</v>
      </c>
      <c r="L98" s="16">
        <v>2160</v>
      </c>
      <c r="M98" s="25">
        <v>2160</v>
      </c>
      <c r="N98" s="16">
        <v>2160</v>
      </c>
      <c r="O98" s="15">
        <v>2160</v>
      </c>
      <c r="P98" s="16">
        <v>2160</v>
      </c>
      <c r="Q98" s="17">
        <v>2160</v>
      </c>
      <c r="R98" s="16">
        <v>2160</v>
      </c>
      <c r="S98" s="17">
        <v>2160</v>
      </c>
      <c r="T98" s="16">
        <v>2160</v>
      </c>
      <c r="U98" s="17"/>
      <c r="V98" s="16">
        <v>2160</v>
      </c>
      <c r="W98" s="17"/>
      <c r="X98" s="16">
        <v>2160</v>
      </c>
      <c r="Y98" s="15"/>
      <c r="Z98" s="16">
        <v>2160</v>
      </c>
      <c r="AA98" s="15"/>
      <c r="AB98" s="16">
        <v>2160</v>
      </c>
      <c r="AC98" s="15">
        <v>2160</v>
      </c>
      <c r="AD98" s="14"/>
      <c r="AE98" s="15"/>
      <c r="AF98" s="14"/>
      <c r="AG98" s="15"/>
      <c r="AH98" s="14"/>
      <c r="AI98" s="15"/>
      <c r="AJ98" s="14"/>
      <c r="AK98" s="15"/>
      <c r="AL98" s="14"/>
      <c r="AM98" s="15"/>
      <c r="AN98" s="14"/>
      <c r="AO98" s="15"/>
      <c r="AP98" s="14"/>
      <c r="AQ98" s="15"/>
      <c r="AR98" s="14"/>
      <c r="AS98" s="15"/>
      <c r="AT98" s="14"/>
      <c r="AU98" s="15"/>
      <c r="AV98" s="14"/>
      <c r="AW98" s="15"/>
      <c r="AX98" s="14"/>
      <c r="AY98" s="15"/>
      <c r="AZ98" s="14"/>
      <c r="BA98" s="15"/>
      <c r="BB98" s="14"/>
      <c r="BC98" s="15"/>
      <c r="BD98" s="14"/>
      <c r="BE98" s="15"/>
      <c r="BF98" s="14"/>
      <c r="BG98" s="15"/>
      <c r="BH98" s="12">
        <f t="shared" si="4"/>
        <v>21280</v>
      </c>
      <c r="BI98" s="12">
        <f t="shared" si="4"/>
        <v>12640</v>
      </c>
      <c r="BJ98" s="12">
        <f t="shared" si="5"/>
        <v>8640</v>
      </c>
      <c r="BM98" s="3"/>
      <c r="BN98" s="3"/>
      <c r="BO98" s="3"/>
    </row>
    <row r="99" spans="1:67" s="2" customFormat="1" ht="25.5" customHeight="1">
      <c r="A99" s="6" t="s">
        <v>311</v>
      </c>
      <c r="B99" s="39" t="s">
        <v>312</v>
      </c>
      <c r="C99" s="8" t="s">
        <v>13</v>
      </c>
      <c r="D99" s="9" t="s">
        <v>313</v>
      </c>
      <c r="E99" s="10" t="s">
        <v>15</v>
      </c>
      <c r="F99" s="11">
        <v>7200</v>
      </c>
      <c r="G99" s="45"/>
      <c r="H99" s="41"/>
      <c r="I99" s="13">
        <f t="shared" si="3"/>
        <v>8640</v>
      </c>
      <c r="J99" s="14">
        <v>4000</v>
      </c>
      <c r="K99" s="15">
        <v>4000</v>
      </c>
      <c r="L99" s="16">
        <v>2160</v>
      </c>
      <c r="M99" s="17">
        <v>0</v>
      </c>
      <c r="N99" s="16">
        <v>2160</v>
      </c>
      <c r="O99" s="17">
        <v>0</v>
      </c>
      <c r="P99" s="16">
        <v>2160</v>
      </c>
      <c r="Q99" s="17">
        <v>0</v>
      </c>
      <c r="R99" s="16">
        <v>2160</v>
      </c>
      <c r="S99" s="17">
        <v>8640</v>
      </c>
      <c r="T99" s="16">
        <v>2160</v>
      </c>
      <c r="U99" s="17"/>
      <c r="V99" s="16">
        <v>2160</v>
      </c>
      <c r="W99" s="17"/>
      <c r="X99" s="16">
        <v>2160</v>
      </c>
      <c r="Y99" s="15"/>
      <c r="Z99" s="16">
        <v>2160</v>
      </c>
      <c r="AA99" s="15"/>
      <c r="AB99" s="16">
        <v>2160</v>
      </c>
      <c r="AC99" s="15"/>
      <c r="AD99" s="14"/>
      <c r="AE99" s="15"/>
      <c r="AF99" s="14"/>
      <c r="AG99" s="15"/>
      <c r="AH99" s="14"/>
      <c r="AI99" s="15"/>
      <c r="AJ99" s="14"/>
      <c r="AK99" s="15"/>
      <c r="AL99" s="14"/>
      <c r="AM99" s="15"/>
      <c r="AN99" s="14"/>
      <c r="AO99" s="15"/>
      <c r="AP99" s="14"/>
      <c r="AQ99" s="15"/>
      <c r="AR99" s="14"/>
      <c r="AS99" s="15"/>
      <c r="AT99" s="14"/>
      <c r="AU99" s="15"/>
      <c r="AV99" s="14"/>
      <c r="AW99" s="15"/>
      <c r="AX99" s="14"/>
      <c r="AY99" s="15"/>
      <c r="AZ99" s="14"/>
      <c r="BA99" s="15"/>
      <c r="BB99" s="14"/>
      <c r="BC99" s="15"/>
      <c r="BD99" s="14"/>
      <c r="BE99" s="15"/>
      <c r="BF99" s="14"/>
      <c r="BG99" s="15"/>
      <c r="BH99" s="12">
        <f t="shared" si="4"/>
        <v>21280</v>
      </c>
      <c r="BI99" s="12">
        <f t="shared" si="4"/>
        <v>12640</v>
      </c>
      <c r="BJ99" s="12">
        <f t="shared" si="5"/>
        <v>8640</v>
      </c>
      <c r="BM99" s="3"/>
      <c r="BN99" s="3"/>
      <c r="BO99" s="3"/>
    </row>
    <row r="100" spans="1:67" s="2" customFormat="1" ht="25.5" customHeight="1">
      <c r="A100" s="6" t="s">
        <v>314</v>
      </c>
      <c r="B100" s="39" t="s">
        <v>315</v>
      </c>
      <c r="C100" s="8" t="s">
        <v>13</v>
      </c>
      <c r="D100" s="9" t="s">
        <v>316</v>
      </c>
      <c r="E100" s="10" t="s">
        <v>144</v>
      </c>
      <c r="F100" s="11">
        <v>6800</v>
      </c>
      <c r="G100" s="45"/>
      <c r="H100" s="41"/>
      <c r="I100" s="13">
        <f t="shared" si="3"/>
        <v>8620</v>
      </c>
      <c r="J100" s="14">
        <v>4000</v>
      </c>
      <c r="K100" s="15">
        <v>4000</v>
      </c>
      <c r="L100" s="16">
        <v>2040</v>
      </c>
      <c r="M100" s="17">
        <v>0</v>
      </c>
      <c r="N100" s="16">
        <v>2040</v>
      </c>
      <c r="O100" s="15"/>
      <c r="P100" s="16">
        <v>2040</v>
      </c>
      <c r="Q100" s="17">
        <v>2040</v>
      </c>
      <c r="R100" s="16">
        <v>2040</v>
      </c>
      <c r="S100" s="17"/>
      <c r="T100" s="16">
        <v>2040</v>
      </c>
      <c r="U100" s="17"/>
      <c r="V100" s="16">
        <v>2040</v>
      </c>
      <c r="W100" s="17"/>
      <c r="X100" s="16">
        <v>2040</v>
      </c>
      <c r="Y100" s="15"/>
      <c r="Z100" s="16">
        <v>2040</v>
      </c>
      <c r="AA100" s="15"/>
      <c r="AB100" s="16">
        <v>2040</v>
      </c>
      <c r="AC100" s="15">
        <v>5660</v>
      </c>
      <c r="AD100" s="14"/>
      <c r="AE100" s="15"/>
      <c r="AF100" s="14"/>
      <c r="AG100" s="15"/>
      <c r="AH100" s="14"/>
      <c r="AI100" s="15"/>
      <c r="AJ100" s="14"/>
      <c r="AK100" s="15"/>
      <c r="AL100" s="14"/>
      <c r="AM100" s="15"/>
      <c r="AN100" s="14"/>
      <c r="AO100" s="15"/>
      <c r="AP100" s="14"/>
      <c r="AQ100" s="15"/>
      <c r="AR100" s="14"/>
      <c r="AS100" s="15"/>
      <c r="AT100" s="14"/>
      <c r="AU100" s="15"/>
      <c r="AV100" s="14"/>
      <c r="AW100" s="15"/>
      <c r="AX100" s="14"/>
      <c r="AY100" s="15"/>
      <c r="AZ100" s="14"/>
      <c r="BA100" s="15"/>
      <c r="BB100" s="14"/>
      <c r="BC100" s="15"/>
      <c r="BD100" s="14"/>
      <c r="BE100" s="15"/>
      <c r="BF100" s="14"/>
      <c r="BG100" s="15"/>
      <c r="BH100" s="12">
        <f t="shared" si="4"/>
        <v>20320</v>
      </c>
      <c r="BI100" s="12">
        <f t="shared" si="4"/>
        <v>11700</v>
      </c>
      <c r="BJ100" s="12">
        <f t="shared" si="5"/>
        <v>8620</v>
      </c>
      <c r="BM100" s="3"/>
      <c r="BN100" s="3"/>
      <c r="BO100" s="3"/>
    </row>
    <row r="101" spans="1:67" s="2" customFormat="1" ht="25.5" customHeight="1">
      <c r="A101" s="6" t="s">
        <v>317</v>
      </c>
      <c r="B101" s="39" t="s">
        <v>318</v>
      </c>
      <c r="C101" s="8" t="s">
        <v>13</v>
      </c>
      <c r="D101" s="9" t="s">
        <v>319</v>
      </c>
      <c r="E101" s="10" t="s">
        <v>19</v>
      </c>
      <c r="F101" s="11">
        <v>6500</v>
      </c>
      <c r="G101" s="45"/>
      <c r="H101" s="41"/>
      <c r="I101" s="13">
        <f t="shared" si="3"/>
        <v>15600</v>
      </c>
      <c r="J101" s="14">
        <v>4000</v>
      </c>
      <c r="K101" s="15">
        <v>4000</v>
      </c>
      <c r="L101" s="16">
        <v>1950</v>
      </c>
      <c r="M101" s="15"/>
      <c r="N101" s="16">
        <v>1950</v>
      </c>
      <c r="O101" s="15"/>
      <c r="P101" s="16">
        <v>1950</v>
      </c>
      <c r="Q101" s="17"/>
      <c r="R101" s="16">
        <v>1950</v>
      </c>
      <c r="S101" s="17"/>
      <c r="T101" s="16">
        <v>1950</v>
      </c>
      <c r="U101" s="17"/>
      <c r="V101" s="16">
        <v>1950</v>
      </c>
      <c r="W101" s="17"/>
      <c r="X101" s="16">
        <v>1950</v>
      </c>
      <c r="Y101" s="15"/>
      <c r="Z101" s="16">
        <v>1950</v>
      </c>
      <c r="AA101" s="15"/>
      <c r="AB101" s="16">
        <v>1950</v>
      </c>
      <c r="AC101" s="15"/>
      <c r="AD101" s="14"/>
      <c r="AE101" s="15"/>
      <c r="AF101" s="14"/>
      <c r="AG101" s="15"/>
      <c r="AH101" s="14"/>
      <c r="AI101" s="15"/>
      <c r="AJ101" s="14"/>
      <c r="AK101" s="15"/>
      <c r="AL101" s="14"/>
      <c r="AM101" s="15"/>
      <c r="AN101" s="14"/>
      <c r="AO101" s="15"/>
      <c r="AP101" s="14"/>
      <c r="AQ101" s="15"/>
      <c r="AR101" s="14"/>
      <c r="AS101" s="15"/>
      <c r="AT101" s="14"/>
      <c r="AU101" s="15"/>
      <c r="AV101" s="14"/>
      <c r="AW101" s="15"/>
      <c r="AX101" s="14"/>
      <c r="AY101" s="15"/>
      <c r="AZ101" s="14"/>
      <c r="BA101" s="15"/>
      <c r="BB101" s="14"/>
      <c r="BC101" s="15"/>
      <c r="BD101" s="14"/>
      <c r="BE101" s="15"/>
      <c r="BF101" s="14"/>
      <c r="BG101" s="15"/>
      <c r="BH101" s="12">
        <f t="shared" si="4"/>
        <v>19600</v>
      </c>
      <c r="BI101" s="12">
        <f t="shared" si="4"/>
        <v>4000</v>
      </c>
      <c r="BJ101" s="12">
        <f t="shared" si="5"/>
        <v>15600</v>
      </c>
      <c r="BM101" s="3"/>
      <c r="BN101" s="3"/>
      <c r="BO101" s="3"/>
    </row>
    <row r="102" spans="1:67" s="2" customFormat="1" ht="25.5" customHeight="1">
      <c r="A102" s="6" t="s">
        <v>320</v>
      </c>
      <c r="B102" s="48" t="s">
        <v>321</v>
      </c>
      <c r="C102" s="8" t="s">
        <v>13</v>
      </c>
      <c r="D102" s="49" t="s">
        <v>322</v>
      </c>
      <c r="E102" s="10" t="s">
        <v>144</v>
      </c>
      <c r="F102" s="11">
        <v>7200</v>
      </c>
      <c r="G102" s="45"/>
      <c r="H102" s="41"/>
      <c r="I102" s="13">
        <f t="shared" si="3"/>
        <v>17280</v>
      </c>
      <c r="J102" s="14">
        <v>4000</v>
      </c>
      <c r="K102" s="15">
        <v>4000</v>
      </c>
      <c r="L102" s="16">
        <v>2160</v>
      </c>
      <c r="M102" s="15"/>
      <c r="N102" s="16">
        <v>2160</v>
      </c>
      <c r="O102" s="15"/>
      <c r="P102" s="16">
        <v>2160</v>
      </c>
      <c r="Q102" s="17"/>
      <c r="R102" s="16">
        <v>2160</v>
      </c>
      <c r="S102" s="17"/>
      <c r="T102" s="16">
        <v>2160</v>
      </c>
      <c r="U102" s="17"/>
      <c r="V102" s="16">
        <v>2160</v>
      </c>
      <c r="W102" s="17"/>
      <c r="X102" s="16">
        <v>2160</v>
      </c>
      <c r="Y102" s="15"/>
      <c r="Z102" s="16">
        <v>2160</v>
      </c>
      <c r="AA102" s="15"/>
      <c r="AB102" s="16">
        <v>2160</v>
      </c>
      <c r="AC102" s="15"/>
      <c r="AD102" s="14"/>
      <c r="AE102" s="15"/>
      <c r="AF102" s="14"/>
      <c r="AG102" s="15"/>
      <c r="AH102" s="14"/>
      <c r="AI102" s="15"/>
      <c r="AJ102" s="14"/>
      <c r="AK102" s="15"/>
      <c r="AL102" s="14"/>
      <c r="AM102" s="15"/>
      <c r="AN102" s="14"/>
      <c r="AO102" s="15"/>
      <c r="AP102" s="14"/>
      <c r="AQ102" s="15"/>
      <c r="AR102" s="14"/>
      <c r="AS102" s="15"/>
      <c r="AT102" s="14"/>
      <c r="AU102" s="15"/>
      <c r="AV102" s="14"/>
      <c r="AW102" s="15"/>
      <c r="AX102" s="14"/>
      <c r="AY102" s="15"/>
      <c r="AZ102" s="14"/>
      <c r="BA102" s="15"/>
      <c r="BB102" s="14"/>
      <c r="BC102" s="15"/>
      <c r="BD102" s="14"/>
      <c r="BE102" s="15"/>
      <c r="BF102" s="14"/>
      <c r="BG102" s="15"/>
      <c r="BH102" s="12">
        <f t="shared" si="4"/>
        <v>21280</v>
      </c>
      <c r="BI102" s="12">
        <f t="shared" si="4"/>
        <v>4000</v>
      </c>
      <c r="BJ102" s="12">
        <f t="shared" si="5"/>
        <v>17280</v>
      </c>
      <c r="BM102" s="3"/>
      <c r="BN102" s="3"/>
      <c r="BO102" s="3"/>
    </row>
    <row r="103" spans="1:67" s="2" customFormat="1" ht="25.5" customHeight="1">
      <c r="A103" s="6" t="s">
        <v>323</v>
      </c>
      <c r="B103" s="7" t="s">
        <v>324</v>
      </c>
      <c r="C103" s="8" t="s">
        <v>13</v>
      </c>
      <c r="D103" s="9" t="s">
        <v>325</v>
      </c>
      <c r="E103" s="10" t="s">
        <v>307</v>
      </c>
      <c r="F103" s="11"/>
      <c r="G103" s="42" t="s">
        <v>35</v>
      </c>
      <c r="H103" s="41"/>
      <c r="I103" s="13">
        <f t="shared" si="3"/>
        <v>-2040</v>
      </c>
      <c r="J103" s="14">
        <v>4000</v>
      </c>
      <c r="K103" s="15">
        <v>4000</v>
      </c>
      <c r="L103" s="16">
        <v>2040</v>
      </c>
      <c r="M103" s="17">
        <v>0</v>
      </c>
      <c r="N103" s="16">
        <v>2040</v>
      </c>
      <c r="O103" s="17">
        <v>0</v>
      </c>
      <c r="P103" s="16">
        <f>2040+6000</f>
        <v>8040</v>
      </c>
      <c r="Q103" s="17">
        <v>12120</v>
      </c>
      <c r="R103" s="16"/>
      <c r="S103" s="17"/>
      <c r="T103" s="16"/>
      <c r="U103" s="17"/>
      <c r="V103" s="16"/>
      <c r="W103" s="17"/>
      <c r="X103" s="16"/>
      <c r="Y103" s="15"/>
      <c r="Z103" s="16"/>
      <c r="AA103" s="15"/>
      <c r="AB103" s="16"/>
      <c r="AC103" s="15"/>
      <c r="AD103" s="14"/>
      <c r="AE103" s="15"/>
      <c r="AF103" s="14"/>
      <c r="AG103" s="15"/>
      <c r="AH103" s="14"/>
      <c r="AI103" s="15"/>
      <c r="AJ103" s="14"/>
      <c r="AK103" s="15"/>
      <c r="AL103" s="14"/>
      <c r="AM103" s="15"/>
      <c r="AN103" s="14"/>
      <c r="AO103" s="15"/>
      <c r="AP103" s="14"/>
      <c r="AQ103" s="15"/>
      <c r="AR103" s="14"/>
      <c r="AS103" s="15"/>
      <c r="AT103" s="14"/>
      <c r="AU103" s="15"/>
      <c r="AV103" s="14"/>
      <c r="AW103" s="15"/>
      <c r="AX103" s="14"/>
      <c r="AY103" s="15"/>
      <c r="AZ103" s="14"/>
      <c r="BA103" s="15"/>
      <c r="BB103" s="14"/>
      <c r="BC103" s="15"/>
      <c r="BD103" s="14"/>
      <c r="BE103" s="15"/>
      <c r="BF103" s="14"/>
      <c r="BG103" s="15"/>
      <c r="BH103" s="12">
        <f t="shared" si="4"/>
        <v>14080</v>
      </c>
      <c r="BI103" s="12">
        <f t="shared" si="4"/>
        <v>16120</v>
      </c>
      <c r="BJ103" s="12">
        <f t="shared" si="5"/>
        <v>-2040</v>
      </c>
      <c r="BM103" s="3"/>
      <c r="BN103" s="3"/>
      <c r="BO103" s="3"/>
    </row>
    <row r="104" spans="1:67" s="2" customFormat="1" ht="25.5" customHeight="1">
      <c r="A104" s="6" t="s">
        <v>326</v>
      </c>
      <c r="B104" s="39" t="s">
        <v>327</v>
      </c>
      <c r="C104" s="8" t="s">
        <v>13</v>
      </c>
      <c r="D104" s="9" t="s">
        <v>328</v>
      </c>
      <c r="E104" s="10" t="s">
        <v>307</v>
      </c>
      <c r="F104" s="11"/>
      <c r="G104" s="42" t="s">
        <v>35</v>
      </c>
      <c r="H104" s="41"/>
      <c r="I104" s="13">
        <f t="shared" si="3"/>
        <v>-2040</v>
      </c>
      <c r="J104" s="14">
        <v>4000</v>
      </c>
      <c r="K104" s="15">
        <v>4000</v>
      </c>
      <c r="L104" s="16">
        <v>2040</v>
      </c>
      <c r="M104" s="15"/>
      <c r="N104" s="16">
        <v>2040</v>
      </c>
      <c r="O104" s="15"/>
      <c r="P104" s="16">
        <v>2040</v>
      </c>
      <c r="Q104" s="17"/>
      <c r="R104" s="16">
        <f>2040+6000</f>
        <v>8040</v>
      </c>
      <c r="S104" s="17">
        <v>14160</v>
      </c>
      <c r="T104" s="16"/>
      <c r="U104" s="17"/>
      <c r="V104" s="16"/>
      <c r="W104" s="17"/>
      <c r="X104" s="16"/>
      <c r="Y104" s="15"/>
      <c r="Z104" s="16"/>
      <c r="AA104" s="15"/>
      <c r="AB104" s="16"/>
      <c r="AC104" s="15"/>
      <c r="AD104" s="14"/>
      <c r="AE104" s="15"/>
      <c r="AF104" s="14"/>
      <c r="AG104" s="15"/>
      <c r="AH104" s="14"/>
      <c r="AI104" s="15"/>
      <c r="AJ104" s="14"/>
      <c r="AK104" s="15"/>
      <c r="AL104" s="14"/>
      <c r="AM104" s="15"/>
      <c r="AN104" s="14"/>
      <c r="AO104" s="15"/>
      <c r="AP104" s="14"/>
      <c r="AQ104" s="15"/>
      <c r="AR104" s="14"/>
      <c r="AS104" s="15"/>
      <c r="AT104" s="14"/>
      <c r="AU104" s="15"/>
      <c r="AV104" s="14"/>
      <c r="AW104" s="15"/>
      <c r="AX104" s="14"/>
      <c r="AY104" s="15"/>
      <c r="AZ104" s="14"/>
      <c r="BA104" s="15"/>
      <c r="BB104" s="14"/>
      <c r="BC104" s="15"/>
      <c r="BD104" s="14"/>
      <c r="BE104" s="15"/>
      <c r="BF104" s="14"/>
      <c r="BG104" s="15"/>
      <c r="BH104" s="12">
        <f t="shared" si="4"/>
        <v>16120</v>
      </c>
      <c r="BI104" s="12">
        <f t="shared" si="4"/>
        <v>18160</v>
      </c>
      <c r="BJ104" s="12">
        <f t="shared" si="5"/>
        <v>-2040</v>
      </c>
      <c r="BM104" s="3"/>
      <c r="BN104" s="3"/>
      <c r="BO104" s="3"/>
    </row>
    <row r="105" spans="1:67" s="2" customFormat="1" ht="25.5" customHeight="1">
      <c r="A105" s="6" t="s">
        <v>329</v>
      </c>
      <c r="B105" s="39" t="s">
        <v>330</v>
      </c>
      <c r="C105" s="8" t="s">
        <v>13</v>
      </c>
      <c r="D105" s="9" t="s">
        <v>331</v>
      </c>
      <c r="E105" s="10" t="s">
        <v>307</v>
      </c>
      <c r="F105" s="11"/>
      <c r="G105" s="42" t="s">
        <v>35</v>
      </c>
      <c r="H105" s="41"/>
      <c r="I105" s="13">
        <f t="shared" si="3"/>
        <v>0</v>
      </c>
      <c r="J105" s="14">
        <v>4000</v>
      </c>
      <c r="K105" s="15">
        <v>4000</v>
      </c>
      <c r="L105" s="16">
        <v>2040</v>
      </c>
      <c r="M105" s="15"/>
      <c r="N105" s="16">
        <v>2040</v>
      </c>
      <c r="O105" s="15">
        <f>2040+0</f>
        <v>2040</v>
      </c>
      <c r="P105" s="16">
        <v>2040</v>
      </c>
      <c r="Q105" s="17">
        <v>0</v>
      </c>
      <c r="R105" s="16">
        <f>2040+6000</f>
        <v>8040</v>
      </c>
      <c r="S105" s="17">
        <v>4080</v>
      </c>
      <c r="T105" s="16"/>
      <c r="U105" s="17">
        <v>8040</v>
      </c>
      <c r="V105" s="16"/>
      <c r="W105" s="17"/>
      <c r="X105" s="16"/>
      <c r="Y105" s="15"/>
      <c r="Z105" s="16"/>
      <c r="AA105" s="15"/>
      <c r="AB105" s="16"/>
      <c r="AC105" s="15"/>
      <c r="AD105" s="14"/>
      <c r="AE105" s="15"/>
      <c r="AF105" s="14"/>
      <c r="AG105" s="15"/>
      <c r="AH105" s="14"/>
      <c r="AI105" s="15"/>
      <c r="AJ105" s="14"/>
      <c r="AK105" s="15"/>
      <c r="AL105" s="14"/>
      <c r="AM105" s="15"/>
      <c r="AN105" s="14"/>
      <c r="AO105" s="15"/>
      <c r="AP105" s="14"/>
      <c r="AQ105" s="15"/>
      <c r="AR105" s="14"/>
      <c r="AS105" s="15"/>
      <c r="AT105" s="14"/>
      <c r="AU105" s="15"/>
      <c r="AV105" s="14"/>
      <c r="AW105" s="15"/>
      <c r="AX105" s="14"/>
      <c r="AY105" s="15"/>
      <c r="AZ105" s="14"/>
      <c r="BA105" s="15"/>
      <c r="BB105" s="14"/>
      <c r="BC105" s="15"/>
      <c r="BD105" s="14"/>
      <c r="BE105" s="15"/>
      <c r="BF105" s="14"/>
      <c r="BG105" s="15"/>
      <c r="BH105" s="12">
        <f t="shared" si="4"/>
        <v>16120</v>
      </c>
      <c r="BI105" s="12">
        <f t="shared" si="4"/>
        <v>16120</v>
      </c>
      <c r="BJ105" s="12">
        <f t="shared" si="5"/>
        <v>0</v>
      </c>
      <c r="BM105" s="3"/>
      <c r="BN105" s="3"/>
      <c r="BO105" s="3"/>
    </row>
    <row r="106" spans="1:67" s="2" customFormat="1" ht="25.5" customHeight="1">
      <c r="A106" s="6" t="s">
        <v>332</v>
      </c>
      <c r="B106" s="39" t="s">
        <v>333</v>
      </c>
      <c r="C106" s="8" t="s">
        <v>13</v>
      </c>
      <c r="D106" s="9" t="s">
        <v>334</v>
      </c>
      <c r="E106" s="10" t="s">
        <v>15</v>
      </c>
      <c r="F106" s="11">
        <v>7200</v>
      </c>
      <c r="G106" s="46"/>
      <c r="H106" s="41"/>
      <c r="I106" s="13">
        <f t="shared" si="3"/>
        <v>17280</v>
      </c>
      <c r="J106" s="14">
        <v>4000</v>
      </c>
      <c r="K106" s="15">
        <v>4000</v>
      </c>
      <c r="L106" s="16">
        <v>2160</v>
      </c>
      <c r="M106" s="15"/>
      <c r="N106" s="16">
        <v>2160</v>
      </c>
      <c r="O106" s="15"/>
      <c r="P106" s="16">
        <v>2160</v>
      </c>
      <c r="Q106" s="17"/>
      <c r="R106" s="16">
        <v>2160</v>
      </c>
      <c r="S106" s="17"/>
      <c r="T106" s="16">
        <v>2160</v>
      </c>
      <c r="U106" s="17"/>
      <c r="V106" s="16">
        <v>2160</v>
      </c>
      <c r="W106" s="17"/>
      <c r="X106" s="16">
        <v>2160</v>
      </c>
      <c r="Y106" s="15"/>
      <c r="Z106" s="16">
        <v>2160</v>
      </c>
      <c r="AA106" s="15"/>
      <c r="AB106" s="16">
        <v>2160</v>
      </c>
      <c r="AC106" s="15"/>
      <c r="AD106" s="14"/>
      <c r="AE106" s="15"/>
      <c r="AF106" s="14"/>
      <c r="AG106" s="15"/>
      <c r="AH106" s="14"/>
      <c r="AI106" s="15"/>
      <c r="AJ106" s="14"/>
      <c r="AK106" s="15"/>
      <c r="AL106" s="14"/>
      <c r="AM106" s="15"/>
      <c r="AN106" s="14"/>
      <c r="AO106" s="15"/>
      <c r="AP106" s="14"/>
      <c r="AQ106" s="15"/>
      <c r="AR106" s="14"/>
      <c r="AS106" s="15"/>
      <c r="AT106" s="14"/>
      <c r="AU106" s="15"/>
      <c r="AV106" s="14"/>
      <c r="AW106" s="15"/>
      <c r="AX106" s="14"/>
      <c r="AY106" s="15"/>
      <c r="AZ106" s="14"/>
      <c r="BA106" s="15"/>
      <c r="BB106" s="14"/>
      <c r="BC106" s="15"/>
      <c r="BD106" s="14"/>
      <c r="BE106" s="15"/>
      <c r="BF106" s="14"/>
      <c r="BG106" s="15"/>
      <c r="BH106" s="12">
        <f t="shared" si="4"/>
        <v>21280</v>
      </c>
      <c r="BI106" s="12">
        <f t="shared" si="4"/>
        <v>4000</v>
      </c>
      <c r="BJ106" s="12">
        <f t="shared" si="5"/>
        <v>17280</v>
      </c>
      <c r="BM106" s="3"/>
      <c r="BN106" s="3"/>
      <c r="BO106" s="3"/>
    </row>
    <row r="107" spans="1:67" s="2" customFormat="1" ht="25.5" customHeight="1">
      <c r="A107" s="6" t="s">
        <v>335</v>
      </c>
      <c r="B107" s="39" t="s">
        <v>336</v>
      </c>
      <c r="C107" s="8" t="s">
        <v>13</v>
      </c>
      <c r="D107" s="9" t="s">
        <v>337</v>
      </c>
      <c r="E107" s="10" t="s">
        <v>307</v>
      </c>
      <c r="F107" s="11">
        <v>7200</v>
      </c>
      <c r="G107" s="46"/>
      <c r="H107" s="41"/>
      <c r="I107" s="13">
        <f t="shared" si="3"/>
        <v>4320</v>
      </c>
      <c r="J107" s="14">
        <v>4000</v>
      </c>
      <c r="K107" s="15">
        <v>4000</v>
      </c>
      <c r="L107" s="16">
        <v>2160</v>
      </c>
      <c r="M107" s="15">
        <v>0</v>
      </c>
      <c r="N107" s="16">
        <v>2160</v>
      </c>
      <c r="O107" s="15">
        <v>4320</v>
      </c>
      <c r="P107" s="16">
        <v>2160</v>
      </c>
      <c r="Q107" s="17">
        <v>0</v>
      </c>
      <c r="R107" s="16">
        <v>2160</v>
      </c>
      <c r="S107" s="17">
        <v>4320</v>
      </c>
      <c r="T107" s="16">
        <v>2160</v>
      </c>
      <c r="U107" s="17"/>
      <c r="V107" s="16">
        <v>2160</v>
      </c>
      <c r="W107" s="17"/>
      <c r="X107" s="16">
        <v>2160</v>
      </c>
      <c r="Y107" s="15"/>
      <c r="Z107" s="16">
        <v>2160</v>
      </c>
      <c r="AA107" s="15"/>
      <c r="AB107" s="16">
        <v>2160</v>
      </c>
      <c r="AC107" s="15">
        <v>8640</v>
      </c>
      <c r="AD107" s="14"/>
      <c r="AE107" s="15"/>
      <c r="AF107" s="14"/>
      <c r="AG107" s="15"/>
      <c r="AH107" s="14"/>
      <c r="AI107" s="15"/>
      <c r="AJ107" s="14"/>
      <c r="AK107" s="15"/>
      <c r="AL107" s="14"/>
      <c r="AM107" s="15"/>
      <c r="AN107" s="14"/>
      <c r="AO107" s="15"/>
      <c r="AP107" s="14"/>
      <c r="AQ107" s="15"/>
      <c r="AR107" s="14"/>
      <c r="AS107" s="15"/>
      <c r="AT107" s="14"/>
      <c r="AU107" s="15"/>
      <c r="AV107" s="14"/>
      <c r="AW107" s="15"/>
      <c r="AX107" s="14"/>
      <c r="AY107" s="15"/>
      <c r="AZ107" s="14"/>
      <c r="BA107" s="15"/>
      <c r="BB107" s="14"/>
      <c r="BC107" s="15"/>
      <c r="BD107" s="14"/>
      <c r="BE107" s="15"/>
      <c r="BF107" s="14"/>
      <c r="BG107" s="15"/>
      <c r="BH107" s="12">
        <f t="shared" si="4"/>
        <v>21280</v>
      </c>
      <c r="BI107" s="12">
        <f t="shared" si="4"/>
        <v>16960</v>
      </c>
      <c r="BJ107" s="12">
        <f t="shared" si="5"/>
        <v>4320</v>
      </c>
      <c r="BM107" s="3"/>
      <c r="BN107" s="3"/>
      <c r="BO107" s="3"/>
    </row>
    <row r="108" spans="1:67" s="2" customFormat="1" ht="25.5" customHeight="1">
      <c r="A108" s="6" t="s">
        <v>338</v>
      </c>
      <c r="B108" s="39" t="s">
        <v>339</v>
      </c>
      <c r="C108" s="8" t="s">
        <v>13</v>
      </c>
      <c r="D108" s="9" t="s">
        <v>340</v>
      </c>
      <c r="E108" s="10" t="s">
        <v>144</v>
      </c>
      <c r="F108" s="11">
        <v>7200</v>
      </c>
      <c r="G108" s="46"/>
      <c r="H108" s="41"/>
      <c r="I108" s="13">
        <f t="shared" si="3"/>
        <v>0</v>
      </c>
      <c r="J108" s="14">
        <v>4000</v>
      </c>
      <c r="K108" s="15">
        <v>4000</v>
      </c>
      <c r="L108" s="16">
        <v>2160</v>
      </c>
      <c r="M108" s="15">
        <v>2160</v>
      </c>
      <c r="N108" s="16">
        <v>2160</v>
      </c>
      <c r="O108" s="17">
        <v>0</v>
      </c>
      <c r="P108" s="16">
        <v>2160</v>
      </c>
      <c r="Q108" s="17">
        <v>0</v>
      </c>
      <c r="R108" s="16">
        <v>2160</v>
      </c>
      <c r="S108" s="17">
        <v>6480</v>
      </c>
      <c r="T108" s="16">
        <v>2160</v>
      </c>
      <c r="U108" s="17"/>
      <c r="V108" s="16">
        <v>2160</v>
      </c>
      <c r="W108" s="17"/>
      <c r="X108" s="16">
        <v>2160</v>
      </c>
      <c r="Y108" s="15"/>
      <c r="Z108" s="16">
        <v>2160</v>
      </c>
      <c r="AA108" s="15"/>
      <c r="AB108" s="16">
        <v>2160</v>
      </c>
      <c r="AC108" s="15">
        <v>8640</v>
      </c>
      <c r="AD108" s="14"/>
      <c r="AE108" s="15"/>
      <c r="AF108" s="14"/>
      <c r="AG108" s="15"/>
      <c r="AH108" s="14"/>
      <c r="AI108" s="15"/>
      <c r="AJ108" s="14"/>
      <c r="AK108" s="15"/>
      <c r="AL108" s="14"/>
      <c r="AM108" s="15"/>
      <c r="AN108" s="14"/>
      <c r="AO108" s="15"/>
      <c r="AP108" s="14"/>
      <c r="AQ108" s="15"/>
      <c r="AR108" s="14"/>
      <c r="AS108" s="15"/>
      <c r="AT108" s="14"/>
      <c r="AU108" s="15"/>
      <c r="AV108" s="14"/>
      <c r="AW108" s="15"/>
      <c r="AX108" s="14"/>
      <c r="AY108" s="15"/>
      <c r="AZ108" s="14"/>
      <c r="BA108" s="15"/>
      <c r="BB108" s="14"/>
      <c r="BC108" s="15"/>
      <c r="BD108" s="14"/>
      <c r="BE108" s="15"/>
      <c r="BF108" s="14"/>
      <c r="BG108" s="15"/>
      <c r="BH108" s="12">
        <f t="shared" si="4"/>
        <v>21280</v>
      </c>
      <c r="BI108" s="12">
        <f t="shared" si="4"/>
        <v>21280</v>
      </c>
      <c r="BJ108" s="12">
        <f t="shared" si="5"/>
        <v>0</v>
      </c>
      <c r="BM108" s="3"/>
      <c r="BN108" s="3"/>
      <c r="BO108" s="3"/>
    </row>
    <row r="109" spans="1:67" s="2" customFormat="1" ht="25.5" customHeight="1">
      <c r="A109" s="6" t="s">
        <v>341</v>
      </c>
      <c r="B109" s="39" t="s">
        <v>342</v>
      </c>
      <c r="C109" s="8" t="s">
        <v>13</v>
      </c>
      <c r="D109" s="9" t="s">
        <v>343</v>
      </c>
      <c r="E109" s="10" t="s">
        <v>307</v>
      </c>
      <c r="F109" s="11"/>
      <c r="G109" s="42" t="s">
        <v>35</v>
      </c>
      <c r="H109" s="41"/>
      <c r="I109" s="13">
        <f t="shared" si="3"/>
        <v>-2160</v>
      </c>
      <c r="J109" s="14">
        <v>4000</v>
      </c>
      <c r="K109" s="15">
        <v>4000</v>
      </c>
      <c r="L109" s="16">
        <v>2160</v>
      </c>
      <c r="M109" s="17">
        <v>0</v>
      </c>
      <c r="N109" s="16">
        <v>2160</v>
      </c>
      <c r="O109" s="17">
        <v>0</v>
      </c>
      <c r="P109" s="16">
        <v>2160</v>
      </c>
      <c r="Q109" s="17">
        <v>6480</v>
      </c>
      <c r="R109" s="16">
        <v>6000</v>
      </c>
      <c r="S109" s="17"/>
      <c r="T109" s="16"/>
      <c r="U109" s="17"/>
      <c r="V109" s="16"/>
      <c r="W109" s="17">
        <v>6000</v>
      </c>
      <c r="X109" s="16"/>
      <c r="Y109" s="15"/>
      <c r="Z109" s="16"/>
      <c r="AA109" s="15"/>
      <c r="AB109" s="16"/>
      <c r="AC109" s="15"/>
      <c r="AD109" s="14"/>
      <c r="AE109" s="15"/>
      <c r="AF109" s="14"/>
      <c r="AG109" s="15"/>
      <c r="AH109" s="14"/>
      <c r="AI109" s="15"/>
      <c r="AJ109" s="14"/>
      <c r="AK109" s="15"/>
      <c r="AL109" s="14"/>
      <c r="AM109" s="15"/>
      <c r="AN109" s="14"/>
      <c r="AO109" s="15"/>
      <c r="AP109" s="14"/>
      <c r="AQ109" s="15"/>
      <c r="AR109" s="14"/>
      <c r="AS109" s="15"/>
      <c r="AT109" s="14"/>
      <c r="AU109" s="15"/>
      <c r="AV109" s="14"/>
      <c r="AW109" s="15"/>
      <c r="AX109" s="14"/>
      <c r="AY109" s="15"/>
      <c r="AZ109" s="14"/>
      <c r="BA109" s="15"/>
      <c r="BB109" s="14"/>
      <c r="BC109" s="15"/>
      <c r="BD109" s="14"/>
      <c r="BE109" s="15"/>
      <c r="BF109" s="14"/>
      <c r="BG109" s="15"/>
      <c r="BH109" s="12">
        <f t="shared" si="4"/>
        <v>14320</v>
      </c>
      <c r="BI109" s="12">
        <f t="shared" si="4"/>
        <v>16480</v>
      </c>
      <c r="BJ109" s="12">
        <f t="shared" si="5"/>
        <v>-2160</v>
      </c>
      <c r="BM109" s="3"/>
      <c r="BN109" s="3"/>
      <c r="BO109" s="3"/>
    </row>
    <row r="110" spans="1:67" s="2" customFormat="1" ht="25.5" customHeight="1">
      <c r="A110" s="6" t="s">
        <v>344</v>
      </c>
      <c r="B110" s="39" t="s">
        <v>345</v>
      </c>
      <c r="C110" s="8" t="s">
        <v>13</v>
      </c>
      <c r="D110" s="9" t="s">
        <v>346</v>
      </c>
      <c r="E110" s="10" t="s">
        <v>307</v>
      </c>
      <c r="F110" s="11">
        <v>7200</v>
      </c>
      <c r="G110" s="42" t="s">
        <v>35</v>
      </c>
      <c r="H110" s="41"/>
      <c r="I110" s="13">
        <f t="shared" si="3"/>
        <v>4500</v>
      </c>
      <c r="J110" s="14">
        <v>4000</v>
      </c>
      <c r="K110" s="15">
        <v>4000</v>
      </c>
      <c r="L110" s="16">
        <v>2160</v>
      </c>
      <c r="M110" s="15"/>
      <c r="N110" s="16">
        <v>2160</v>
      </c>
      <c r="O110" s="15"/>
      <c r="P110" s="16">
        <v>2160</v>
      </c>
      <c r="Q110" s="17"/>
      <c r="R110" s="16">
        <v>2160</v>
      </c>
      <c r="S110" s="17"/>
      <c r="T110" s="16">
        <v>2160</v>
      </c>
      <c r="U110" s="17">
        <v>10800</v>
      </c>
      <c r="V110" s="16">
        <v>2160</v>
      </c>
      <c r="W110" s="17"/>
      <c r="X110" s="16">
        <v>2160</v>
      </c>
      <c r="Y110" s="15"/>
      <c r="Z110" s="16">
        <f>2160+4500</f>
        <v>6660</v>
      </c>
      <c r="AA110" s="15">
        <v>10980</v>
      </c>
      <c r="AB110" s="16">
        <f>2160+4500</f>
        <v>6660</v>
      </c>
      <c r="AC110" s="15"/>
      <c r="AD110" s="14"/>
      <c r="AE110" s="15"/>
      <c r="AF110" s="14"/>
      <c r="AG110" s="15"/>
      <c r="AH110" s="14"/>
      <c r="AI110" s="15"/>
      <c r="AJ110" s="14"/>
      <c r="AK110" s="15"/>
      <c r="AL110" s="14"/>
      <c r="AM110" s="15"/>
      <c r="AN110" s="14"/>
      <c r="AO110" s="15"/>
      <c r="AP110" s="14"/>
      <c r="AQ110" s="15"/>
      <c r="AR110" s="14"/>
      <c r="AS110" s="15"/>
      <c r="AT110" s="14"/>
      <c r="AU110" s="15"/>
      <c r="AV110" s="14"/>
      <c r="AW110" s="15"/>
      <c r="AX110" s="14"/>
      <c r="AY110" s="15"/>
      <c r="AZ110" s="14"/>
      <c r="BA110" s="15"/>
      <c r="BB110" s="14"/>
      <c r="BC110" s="15"/>
      <c r="BD110" s="14"/>
      <c r="BE110" s="15"/>
      <c r="BF110" s="14"/>
      <c r="BG110" s="15"/>
      <c r="BH110" s="12">
        <f t="shared" si="4"/>
        <v>30280</v>
      </c>
      <c r="BI110" s="12">
        <f t="shared" si="4"/>
        <v>25780</v>
      </c>
      <c r="BJ110" s="12">
        <f t="shared" si="5"/>
        <v>4500</v>
      </c>
      <c r="BM110" s="3"/>
      <c r="BN110" s="3"/>
      <c r="BO110" s="3"/>
    </row>
    <row r="111" spans="1:67" s="2" customFormat="1" ht="25.5" customHeight="1">
      <c r="A111" s="6" t="s">
        <v>347</v>
      </c>
      <c r="B111" s="39" t="s">
        <v>348</v>
      </c>
      <c r="C111" s="8" t="s">
        <v>13</v>
      </c>
      <c r="D111" s="9" t="s">
        <v>349</v>
      </c>
      <c r="E111" s="10" t="s">
        <v>307</v>
      </c>
      <c r="F111" s="11">
        <v>6800</v>
      </c>
      <c r="G111" s="46"/>
      <c r="H111" s="41"/>
      <c r="I111" s="13">
        <f t="shared" si="3"/>
        <v>7680</v>
      </c>
      <c r="J111" s="14">
        <v>4000</v>
      </c>
      <c r="K111" s="15">
        <v>4000</v>
      </c>
      <c r="L111" s="16">
        <v>2040</v>
      </c>
      <c r="M111" s="17">
        <v>0</v>
      </c>
      <c r="N111" s="16">
        <v>2040</v>
      </c>
      <c r="O111" s="17">
        <v>0</v>
      </c>
      <c r="P111" s="16">
        <v>2040</v>
      </c>
      <c r="Q111" s="17">
        <v>0</v>
      </c>
      <c r="R111" s="16">
        <v>2040</v>
      </c>
      <c r="S111" s="17">
        <v>8640</v>
      </c>
      <c r="T111" s="16">
        <v>2040</v>
      </c>
      <c r="U111" s="17"/>
      <c r="V111" s="16">
        <v>2040</v>
      </c>
      <c r="W111" s="17"/>
      <c r="X111" s="16">
        <v>2040</v>
      </c>
      <c r="Y111" s="15"/>
      <c r="Z111" s="16">
        <v>2040</v>
      </c>
      <c r="AA111" s="15"/>
      <c r="AB111" s="16">
        <v>2040</v>
      </c>
      <c r="AC111" s="15"/>
      <c r="AD111" s="14"/>
      <c r="AE111" s="15"/>
      <c r="AF111" s="14"/>
      <c r="AG111" s="15"/>
      <c r="AH111" s="14"/>
      <c r="AI111" s="15"/>
      <c r="AJ111" s="14"/>
      <c r="AK111" s="15"/>
      <c r="AL111" s="14"/>
      <c r="AM111" s="15"/>
      <c r="AN111" s="14"/>
      <c r="AO111" s="15"/>
      <c r="AP111" s="14"/>
      <c r="AQ111" s="15"/>
      <c r="AR111" s="14"/>
      <c r="AS111" s="15"/>
      <c r="AT111" s="14"/>
      <c r="AU111" s="15"/>
      <c r="AV111" s="14"/>
      <c r="AW111" s="15"/>
      <c r="AX111" s="14"/>
      <c r="AY111" s="15"/>
      <c r="AZ111" s="14"/>
      <c r="BA111" s="15"/>
      <c r="BB111" s="14"/>
      <c r="BC111" s="15"/>
      <c r="BD111" s="14"/>
      <c r="BE111" s="15"/>
      <c r="BF111" s="14"/>
      <c r="BG111" s="15"/>
      <c r="BH111" s="12">
        <f t="shared" si="4"/>
        <v>20320</v>
      </c>
      <c r="BI111" s="12">
        <f t="shared" si="4"/>
        <v>12640</v>
      </c>
      <c r="BJ111" s="12">
        <f t="shared" si="5"/>
        <v>7680</v>
      </c>
      <c r="BM111" s="3"/>
      <c r="BN111" s="3"/>
      <c r="BO111" s="3"/>
    </row>
    <row r="112" spans="1:67" s="2" customFormat="1" ht="25.5" customHeight="1">
      <c r="A112" s="6" t="s">
        <v>350</v>
      </c>
      <c r="B112" s="39" t="s">
        <v>351</v>
      </c>
      <c r="C112" s="8" t="s">
        <v>13</v>
      </c>
      <c r="D112" s="9" t="s">
        <v>352</v>
      </c>
      <c r="E112" s="10" t="s">
        <v>15</v>
      </c>
      <c r="F112" s="11">
        <v>7200</v>
      </c>
      <c r="G112" s="40"/>
      <c r="H112" s="41"/>
      <c r="I112" s="13">
        <f t="shared" si="3"/>
        <v>8640</v>
      </c>
      <c r="J112" s="14">
        <v>4000</v>
      </c>
      <c r="K112" s="15">
        <v>4000</v>
      </c>
      <c r="L112" s="16">
        <v>2160</v>
      </c>
      <c r="M112" s="17">
        <v>0</v>
      </c>
      <c r="N112" s="16">
        <v>2160</v>
      </c>
      <c r="O112" s="17">
        <v>0</v>
      </c>
      <c r="P112" s="16">
        <v>2160</v>
      </c>
      <c r="Q112" s="17"/>
      <c r="R112" s="16">
        <v>2160</v>
      </c>
      <c r="S112" s="17">
        <v>4320</v>
      </c>
      <c r="T112" s="16">
        <v>2160</v>
      </c>
      <c r="U112" s="17"/>
      <c r="V112" s="16">
        <v>2160</v>
      </c>
      <c r="W112" s="17"/>
      <c r="X112" s="16">
        <v>2160</v>
      </c>
      <c r="Y112" s="15"/>
      <c r="Z112" s="16">
        <v>2160</v>
      </c>
      <c r="AA112" s="15"/>
      <c r="AB112" s="16">
        <v>2160</v>
      </c>
      <c r="AC112" s="15">
        <v>4320</v>
      </c>
      <c r="AD112" s="14"/>
      <c r="AE112" s="15"/>
      <c r="AF112" s="14"/>
      <c r="AG112" s="15"/>
      <c r="AH112" s="14"/>
      <c r="AI112" s="15"/>
      <c r="AJ112" s="14"/>
      <c r="AK112" s="15"/>
      <c r="AL112" s="14"/>
      <c r="AM112" s="15"/>
      <c r="AN112" s="14"/>
      <c r="AO112" s="15"/>
      <c r="AP112" s="14"/>
      <c r="AQ112" s="15"/>
      <c r="AR112" s="14"/>
      <c r="AS112" s="15"/>
      <c r="AT112" s="14"/>
      <c r="AU112" s="15"/>
      <c r="AV112" s="14"/>
      <c r="AW112" s="15"/>
      <c r="AX112" s="14"/>
      <c r="AY112" s="15"/>
      <c r="AZ112" s="14"/>
      <c r="BA112" s="15"/>
      <c r="BB112" s="14"/>
      <c r="BC112" s="15"/>
      <c r="BD112" s="14"/>
      <c r="BE112" s="15"/>
      <c r="BF112" s="14"/>
      <c r="BG112" s="15"/>
      <c r="BH112" s="12">
        <f t="shared" si="4"/>
        <v>21280</v>
      </c>
      <c r="BI112" s="12">
        <f t="shared" si="4"/>
        <v>12640</v>
      </c>
      <c r="BJ112" s="12">
        <f t="shared" si="5"/>
        <v>8640</v>
      </c>
      <c r="BM112" s="3"/>
      <c r="BN112" s="3"/>
      <c r="BO112" s="3"/>
    </row>
    <row r="113" spans="1:67" s="2" customFormat="1" ht="25.5" customHeight="1">
      <c r="A113" s="6" t="s">
        <v>353</v>
      </c>
      <c r="B113" s="39" t="s">
        <v>354</v>
      </c>
      <c r="C113" s="8" t="s">
        <v>13</v>
      </c>
      <c r="D113" s="9" t="s">
        <v>355</v>
      </c>
      <c r="E113" s="10" t="s">
        <v>307</v>
      </c>
      <c r="F113" s="11">
        <v>6800</v>
      </c>
      <c r="G113" s="40"/>
      <c r="H113" s="41"/>
      <c r="I113" s="13">
        <f t="shared" si="3"/>
        <v>8160</v>
      </c>
      <c r="J113" s="14">
        <v>4000</v>
      </c>
      <c r="K113" s="15">
        <v>4000</v>
      </c>
      <c r="L113" s="16">
        <v>2040</v>
      </c>
      <c r="M113" s="25">
        <v>2040</v>
      </c>
      <c r="N113" s="16">
        <v>2040</v>
      </c>
      <c r="O113" s="15"/>
      <c r="P113" s="16">
        <v>2040</v>
      </c>
      <c r="Q113" s="17"/>
      <c r="R113" s="16">
        <v>2040</v>
      </c>
      <c r="S113" s="17">
        <v>6120</v>
      </c>
      <c r="T113" s="16">
        <v>2040</v>
      </c>
      <c r="U113" s="17"/>
      <c r="V113" s="16">
        <v>2040</v>
      </c>
      <c r="W113" s="17"/>
      <c r="X113" s="16">
        <v>2040</v>
      </c>
      <c r="Y113" s="15"/>
      <c r="Z113" s="16">
        <v>2040</v>
      </c>
      <c r="AA113" s="15"/>
      <c r="AB113" s="16">
        <v>2040</v>
      </c>
      <c r="AC113" s="15"/>
      <c r="AD113" s="14"/>
      <c r="AE113" s="15"/>
      <c r="AF113" s="14"/>
      <c r="AG113" s="15"/>
      <c r="AH113" s="14"/>
      <c r="AI113" s="15"/>
      <c r="AJ113" s="14"/>
      <c r="AK113" s="15"/>
      <c r="AL113" s="14"/>
      <c r="AM113" s="15"/>
      <c r="AN113" s="14"/>
      <c r="AO113" s="15"/>
      <c r="AP113" s="14"/>
      <c r="AQ113" s="15"/>
      <c r="AR113" s="14"/>
      <c r="AS113" s="15"/>
      <c r="AT113" s="14"/>
      <c r="AU113" s="15"/>
      <c r="AV113" s="14"/>
      <c r="AW113" s="15"/>
      <c r="AX113" s="14"/>
      <c r="AY113" s="15"/>
      <c r="AZ113" s="14"/>
      <c r="BA113" s="15"/>
      <c r="BB113" s="14"/>
      <c r="BC113" s="15"/>
      <c r="BD113" s="14"/>
      <c r="BE113" s="15"/>
      <c r="BF113" s="14"/>
      <c r="BG113" s="15"/>
      <c r="BH113" s="12">
        <f t="shared" si="4"/>
        <v>20320</v>
      </c>
      <c r="BI113" s="12">
        <f t="shared" si="4"/>
        <v>12160</v>
      </c>
      <c r="BJ113" s="12">
        <f t="shared" si="5"/>
        <v>8160</v>
      </c>
      <c r="BM113" s="3"/>
      <c r="BN113" s="3"/>
      <c r="BO113" s="3"/>
    </row>
    <row r="114" spans="1:67" s="2" customFormat="1" ht="25.5" customHeight="1">
      <c r="A114" s="6" t="s">
        <v>356</v>
      </c>
      <c r="B114" s="39" t="s">
        <v>357</v>
      </c>
      <c r="C114" s="8" t="s">
        <v>13</v>
      </c>
      <c r="D114" s="9" t="s">
        <v>358</v>
      </c>
      <c r="E114" s="10" t="s">
        <v>19</v>
      </c>
      <c r="F114" s="11">
        <v>7200</v>
      </c>
      <c r="G114" s="40"/>
      <c r="H114" s="41"/>
      <c r="I114" s="13">
        <f t="shared" si="3"/>
        <v>17280</v>
      </c>
      <c r="J114" s="14">
        <v>4000</v>
      </c>
      <c r="K114" s="15">
        <v>4000</v>
      </c>
      <c r="L114" s="16">
        <v>2160</v>
      </c>
      <c r="M114" s="15"/>
      <c r="N114" s="16">
        <v>2160</v>
      </c>
      <c r="O114" s="15"/>
      <c r="P114" s="16">
        <v>2160</v>
      </c>
      <c r="Q114" s="17"/>
      <c r="R114" s="16">
        <v>2160</v>
      </c>
      <c r="S114" s="17"/>
      <c r="T114" s="16">
        <v>2160</v>
      </c>
      <c r="U114" s="17"/>
      <c r="V114" s="16">
        <v>2160</v>
      </c>
      <c r="W114" s="17"/>
      <c r="X114" s="16">
        <v>2160</v>
      </c>
      <c r="Y114" s="15"/>
      <c r="Z114" s="16">
        <v>2160</v>
      </c>
      <c r="AA114" s="15"/>
      <c r="AB114" s="16">
        <v>2160</v>
      </c>
      <c r="AC114" s="15"/>
      <c r="AD114" s="14"/>
      <c r="AE114" s="15"/>
      <c r="AF114" s="14"/>
      <c r="AG114" s="15"/>
      <c r="AH114" s="14"/>
      <c r="AI114" s="15"/>
      <c r="AJ114" s="14"/>
      <c r="AK114" s="15"/>
      <c r="AL114" s="14"/>
      <c r="AM114" s="15"/>
      <c r="AN114" s="14"/>
      <c r="AO114" s="15"/>
      <c r="AP114" s="14"/>
      <c r="AQ114" s="15"/>
      <c r="AR114" s="14"/>
      <c r="AS114" s="15"/>
      <c r="AT114" s="14"/>
      <c r="AU114" s="15"/>
      <c r="AV114" s="14"/>
      <c r="AW114" s="15"/>
      <c r="AX114" s="14"/>
      <c r="AY114" s="15"/>
      <c r="AZ114" s="14"/>
      <c r="BA114" s="15"/>
      <c r="BB114" s="14"/>
      <c r="BC114" s="15"/>
      <c r="BD114" s="14"/>
      <c r="BE114" s="15"/>
      <c r="BF114" s="14"/>
      <c r="BG114" s="15"/>
      <c r="BH114" s="12">
        <f t="shared" si="4"/>
        <v>21280</v>
      </c>
      <c r="BI114" s="12">
        <f t="shared" si="4"/>
        <v>4000</v>
      </c>
      <c r="BJ114" s="12">
        <f t="shared" si="5"/>
        <v>17280</v>
      </c>
      <c r="BM114" s="3"/>
      <c r="BN114" s="3"/>
      <c r="BO114" s="3"/>
    </row>
    <row r="115" spans="1:67" s="2" customFormat="1" ht="25.5" customHeight="1">
      <c r="A115" s="6" t="s">
        <v>359</v>
      </c>
      <c r="B115" s="39" t="s">
        <v>360</v>
      </c>
      <c r="C115" s="8" t="s">
        <v>13</v>
      </c>
      <c r="D115" s="9" t="s">
        <v>361</v>
      </c>
      <c r="E115" s="10" t="s">
        <v>307</v>
      </c>
      <c r="F115" s="11">
        <v>6500</v>
      </c>
      <c r="G115" s="40"/>
      <c r="H115" s="41"/>
      <c r="I115" s="13">
        <f t="shared" si="3"/>
        <v>0</v>
      </c>
      <c r="J115" s="14">
        <v>4000</v>
      </c>
      <c r="K115" s="15">
        <v>4000</v>
      </c>
      <c r="L115" s="16">
        <v>1950</v>
      </c>
      <c r="M115" s="15"/>
      <c r="N115" s="16">
        <v>1950</v>
      </c>
      <c r="O115" s="15"/>
      <c r="P115" s="16">
        <v>1950</v>
      </c>
      <c r="Q115" s="17"/>
      <c r="R115" s="16">
        <v>1950</v>
      </c>
      <c r="S115" s="17">
        <v>7800</v>
      </c>
      <c r="T115" s="16">
        <v>1950</v>
      </c>
      <c r="U115" s="17"/>
      <c r="V115" s="16">
        <v>1950</v>
      </c>
      <c r="W115" s="17"/>
      <c r="X115" s="16">
        <v>1950</v>
      </c>
      <c r="Y115" s="15"/>
      <c r="Z115" s="16">
        <v>1950</v>
      </c>
      <c r="AA115" s="15"/>
      <c r="AB115" s="16">
        <v>1950</v>
      </c>
      <c r="AC115" s="15">
        <v>7800</v>
      </c>
      <c r="AD115" s="14"/>
      <c r="AE115" s="15"/>
      <c r="AF115" s="14"/>
      <c r="AG115" s="15"/>
      <c r="AH115" s="14"/>
      <c r="AI115" s="15"/>
      <c r="AJ115" s="14"/>
      <c r="AK115" s="15"/>
      <c r="AL115" s="14"/>
      <c r="AM115" s="15"/>
      <c r="AN115" s="14"/>
      <c r="AO115" s="15"/>
      <c r="AP115" s="14"/>
      <c r="AQ115" s="15"/>
      <c r="AR115" s="14"/>
      <c r="AS115" s="15"/>
      <c r="AT115" s="14"/>
      <c r="AU115" s="15"/>
      <c r="AV115" s="14"/>
      <c r="AW115" s="15"/>
      <c r="AX115" s="14"/>
      <c r="AY115" s="15"/>
      <c r="AZ115" s="14"/>
      <c r="BA115" s="15"/>
      <c r="BB115" s="14"/>
      <c r="BC115" s="15"/>
      <c r="BD115" s="14"/>
      <c r="BE115" s="15"/>
      <c r="BF115" s="14"/>
      <c r="BG115" s="15"/>
      <c r="BH115" s="12">
        <f t="shared" si="4"/>
        <v>19600</v>
      </c>
      <c r="BI115" s="12">
        <f t="shared" si="4"/>
        <v>19600</v>
      </c>
      <c r="BJ115" s="12">
        <f t="shared" si="5"/>
        <v>0</v>
      </c>
      <c r="BM115" s="3"/>
      <c r="BN115" s="3"/>
      <c r="BO115" s="3"/>
    </row>
    <row r="116" spans="1:67" s="2" customFormat="1" ht="25.5" customHeight="1">
      <c r="A116" s="6" t="s">
        <v>362</v>
      </c>
      <c r="B116" s="39" t="s">
        <v>363</v>
      </c>
      <c r="C116" s="8" t="s">
        <v>13</v>
      </c>
      <c r="D116" s="9" t="s">
        <v>364</v>
      </c>
      <c r="E116" s="10" t="s">
        <v>307</v>
      </c>
      <c r="F116" s="11">
        <v>6500</v>
      </c>
      <c r="G116" s="40"/>
      <c r="H116" s="41"/>
      <c r="I116" s="13">
        <f t="shared" si="3"/>
        <v>0</v>
      </c>
      <c r="J116" s="14">
        <v>4000</v>
      </c>
      <c r="K116" s="15">
        <v>4000</v>
      </c>
      <c r="L116" s="16">
        <v>1950</v>
      </c>
      <c r="M116" s="25">
        <v>1950</v>
      </c>
      <c r="N116" s="16">
        <v>1950</v>
      </c>
      <c r="O116" s="15">
        <v>1950</v>
      </c>
      <c r="P116" s="16">
        <v>1950</v>
      </c>
      <c r="Q116" s="17">
        <v>0</v>
      </c>
      <c r="R116" s="16">
        <v>1950</v>
      </c>
      <c r="S116" s="17">
        <v>3900</v>
      </c>
      <c r="T116" s="16">
        <v>1950</v>
      </c>
      <c r="U116" s="15">
        <v>1950</v>
      </c>
      <c r="V116" s="16">
        <v>1950</v>
      </c>
      <c r="W116" s="17"/>
      <c r="X116" s="16">
        <v>1950</v>
      </c>
      <c r="Y116" s="15"/>
      <c r="Z116" s="16">
        <v>1950</v>
      </c>
      <c r="AA116" s="15">
        <v>5850</v>
      </c>
      <c r="AB116" s="16">
        <v>1950</v>
      </c>
      <c r="AC116" s="15">
        <v>1950</v>
      </c>
      <c r="AD116" s="14"/>
      <c r="AE116" s="15"/>
      <c r="AF116" s="14"/>
      <c r="AG116" s="15"/>
      <c r="AH116" s="14"/>
      <c r="AI116" s="15"/>
      <c r="AJ116" s="14"/>
      <c r="AK116" s="15"/>
      <c r="AL116" s="14"/>
      <c r="AM116" s="15"/>
      <c r="AN116" s="14"/>
      <c r="AO116" s="15"/>
      <c r="AP116" s="14"/>
      <c r="AQ116" s="15"/>
      <c r="AR116" s="14"/>
      <c r="AS116" s="15"/>
      <c r="AT116" s="14"/>
      <c r="AU116" s="15"/>
      <c r="AV116" s="14"/>
      <c r="AW116" s="15"/>
      <c r="AX116" s="14"/>
      <c r="AY116" s="15"/>
      <c r="AZ116" s="14"/>
      <c r="BA116" s="15"/>
      <c r="BB116" s="14"/>
      <c r="BC116" s="15"/>
      <c r="BD116" s="14"/>
      <c r="BE116" s="15"/>
      <c r="BF116" s="14"/>
      <c r="BG116" s="15"/>
      <c r="BH116" s="12">
        <f t="shared" si="4"/>
        <v>19600</v>
      </c>
      <c r="BI116" s="12">
        <f t="shared" si="4"/>
        <v>19600</v>
      </c>
      <c r="BJ116" s="12">
        <f t="shared" si="5"/>
        <v>0</v>
      </c>
      <c r="BM116" s="3"/>
      <c r="BN116" s="3"/>
      <c r="BO116" s="3"/>
    </row>
    <row r="117" spans="1:67" s="2" customFormat="1" ht="25.5" customHeight="1">
      <c r="A117" s="50" t="s">
        <v>365</v>
      </c>
      <c r="B117" s="39" t="s">
        <v>366</v>
      </c>
      <c r="C117" s="8" t="s">
        <v>13</v>
      </c>
      <c r="D117" s="9" t="s">
        <v>367</v>
      </c>
      <c r="E117" s="10" t="s">
        <v>15</v>
      </c>
      <c r="F117" s="11">
        <v>7200</v>
      </c>
      <c r="G117" s="40"/>
      <c r="H117" s="41"/>
      <c r="I117" s="13">
        <f t="shared" si="3"/>
        <v>4320</v>
      </c>
      <c r="J117" s="14">
        <v>4000</v>
      </c>
      <c r="K117" s="15">
        <v>4000</v>
      </c>
      <c r="L117" s="16">
        <v>2160</v>
      </c>
      <c r="M117" s="17">
        <v>0</v>
      </c>
      <c r="N117" s="16">
        <v>2160</v>
      </c>
      <c r="O117" s="17">
        <v>0</v>
      </c>
      <c r="P117" s="16">
        <v>2160</v>
      </c>
      <c r="Q117" s="17">
        <v>6480</v>
      </c>
      <c r="R117" s="16">
        <v>2160</v>
      </c>
      <c r="S117" s="17"/>
      <c r="T117" s="16">
        <v>2160</v>
      </c>
      <c r="U117" s="17"/>
      <c r="V117" s="16">
        <v>2160</v>
      </c>
      <c r="W117" s="17"/>
      <c r="X117" s="16">
        <v>2160</v>
      </c>
      <c r="Y117" s="15"/>
      <c r="Z117" s="16">
        <v>2160</v>
      </c>
      <c r="AA117" s="15"/>
      <c r="AB117" s="16">
        <v>2160</v>
      </c>
      <c r="AC117" s="15">
        <v>6480</v>
      </c>
      <c r="AD117" s="14"/>
      <c r="AE117" s="15"/>
      <c r="AF117" s="14"/>
      <c r="AG117" s="15"/>
      <c r="AH117" s="14"/>
      <c r="AI117" s="15"/>
      <c r="AJ117" s="14"/>
      <c r="AK117" s="15"/>
      <c r="AL117" s="14"/>
      <c r="AM117" s="15"/>
      <c r="AN117" s="14"/>
      <c r="AO117" s="15"/>
      <c r="AP117" s="14"/>
      <c r="AQ117" s="15"/>
      <c r="AR117" s="14"/>
      <c r="AS117" s="15"/>
      <c r="AT117" s="14"/>
      <c r="AU117" s="15"/>
      <c r="AV117" s="14"/>
      <c r="AW117" s="15"/>
      <c r="AX117" s="14"/>
      <c r="AY117" s="15"/>
      <c r="AZ117" s="14"/>
      <c r="BA117" s="15"/>
      <c r="BB117" s="14"/>
      <c r="BC117" s="15"/>
      <c r="BD117" s="14"/>
      <c r="BE117" s="15"/>
      <c r="BF117" s="14"/>
      <c r="BG117" s="15"/>
      <c r="BH117" s="12">
        <f t="shared" si="4"/>
        <v>21280</v>
      </c>
      <c r="BI117" s="12">
        <f t="shared" si="4"/>
        <v>16960</v>
      </c>
      <c r="BJ117" s="12">
        <f t="shared" si="5"/>
        <v>4320</v>
      </c>
      <c r="BM117" s="3"/>
      <c r="BN117" s="3"/>
      <c r="BO117" s="3"/>
    </row>
    <row r="118" spans="1:67" s="2" customFormat="1" ht="25.5" customHeight="1">
      <c r="A118" s="50" t="s">
        <v>368</v>
      </c>
      <c r="B118" s="39" t="s">
        <v>369</v>
      </c>
      <c r="C118" s="8" t="s">
        <v>13</v>
      </c>
      <c r="D118" s="9" t="s">
        <v>370</v>
      </c>
      <c r="E118" s="10" t="s">
        <v>15</v>
      </c>
      <c r="F118" s="11">
        <v>7200</v>
      </c>
      <c r="G118" s="40"/>
      <c r="H118" s="41"/>
      <c r="I118" s="13">
        <f t="shared" si="3"/>
        <v>-720</v>
      </c>
      <c r="J118" s="14">
        <v>4000</v>
      </c>
      <c r="K118" s="15">
        <v>4000</v>
      </c>
      <c r="L118" s="16">
        <v>2160</v>
      </c>
      <c r="M118" s="15">
        <v>0</v>
      </c>
      <c r="N118" s="16">
        <v>2160</v>
      </c>
      <c r="O118" s="15">
        <f>1440+0</f>
        <v>1440</v>
      </c>
      <c r="P118" s="16">
        <v>2160</v>
      </c>
      <c r="Q118" s="17">
        <f>2880+2160</f>
        <v>5040</v>
      </c>
      <c r="R118" s="16">
        <v>2160</v>
      </c>
      <c r="S118" s="17">
        <v>2160</v>
      </c>
      <c r="T118" s="16">
        <v>2160</v>
      </c>
      <c r="U118" s="17">
        <v>2160</v>
      </c>
      <c r="V118" s="16">
        <v>2160</v>
      </c>
      <c r="W118" s="17"/>
      <c r="X118" s="16">
        <v>2160</v>
      </c>
      <c r="Y118" s="15"/>
      <c r="Z118" s="16">
        <v>2160</v>
      </c>
      <c r="AA118" s="15">
        <v>6480</v>
      </c>
      <c r="AB118" s="16">
        <v>2160</v>
      </c>
      <c r="AC118" s="15">
        <v>2160</v>
      </c>
      <c r="AD118" s="14"/>
      <c r="AE118" s="15"/>
      <c r="AF118" s="14"/>
      <c r="AG118" s="15"/>
      <c r="AH118" s="14"/>
      <c r="AI118" s="15"/>
      <c r="AJ118" s="14"/>
      <c r="AK118" s="15"/>
      <c r="AL118" s="14"/>
      <c r="AM118" s="15"/>
      <c r="AN118" s="14"/>
      <c r="AO118" s="15"/>
      <c r="AP118" s="14"/>
      <c r="AQ118" s="15"/>
      <c r="AR118" s="14"/>
      <c r="AS118" s="15"/>
      <c r="AT118" s="14"/>
      <c r="AU118" s="15"/>
      <c r="AV118" s="14"/>
      <c r="AW118" s="15"/>
      <c r="AX118" s="14"/>
      <c r="AY118" s="15"/>
      <c r="AZ118" s="14"/>
      <c r="BA118" s="15"/>
      <c r="BB118" s="14"/>
      <c r="BC118" s="15"/>
      <c r="BD118" s="14"/>
      <c r="BE118" s="15"/>
      <c r="BF118" s="14"/>
      <c r="BG118" s="15"/>
      <c r="BH118" s="12">
        <f t="shared" si="4"/>
        <v>21280</v>
      </c>
      <c r="BI118" s="12">
        <f t="shared" si="4"/>
        <v>22000</v>
      </c>
      <c r="BJ118" s="12">
        <f t="shared" si="5"/>
        <v>-720</v>
      </c>
      <c r="BM118" s="3"/>
      <c r="BN118" s="3"/>
      <c r="BO118" s="3"/>
    </row>
    <row r="119" spans="1:67" s="2" customFormat="1" ht="25.5" customHeight="1">
      <c r="A119" s="50" t="s">
        <v>371</v>
      </c>
      <c r="B119" s="18" t="s">
        <v>372</v>
      </c>
      <c r="C119" s="8" t="s">
        <v>373</v>
      </c>
      <c r="D119" s="10" t="s">
        <v>374</v>
      </c>
      <c r="E119" s="10" t="s">
        <v>19</v>
      </c>
      <c r="F119" s="11">
        <v>7200</v>
      </c>
      <c r="G119" s="40"/>
      <c r="H119" s="41"/>
      <c r="I119" s="13">
        <f t="shared" si="3"/>
        <v>-2160</v>
      </c>
      <c r="J119" s="14">
        <v>4000</v>
      </c>
      <c r="K119" s="15">
        <v>4000</v>
      </c>
      <c r="L119" s="16">
        <v>2160</v>
      </c>
      <c r="M119" s="17">
        <v>0</v>
      </c>
      <c r="N119" s="16">
        <v>2160</v>
      </c>
      <c r="O119" s="17">
        <v>0</v>
      </c>
      <c r="P119" s="16">
        <v>2160</v>
      </c>
      <c r="Q119" s="17">
        <v>0</v>
      </c>
      <c r="R119" s="16">
        <v>2160</v>
      </c>
      <c r="S119" s="17">
        <v>8640</v>
      </c>
      <c r="T119" s="16">
        <v>2160</v>
      </c>
      <c r="U119" s="17"/>
      <c r="V119" s="16">
        <v>2160</v>
      </c>
      <c r="W119" s="17"/>
      <c r="X119" s="16">
        <v>2160</v>
      </c>
      <c r="Y119" s="15"/>
      <c r="Z119" s="16">
        <v>2160</v>
      </c>
      <c r="AA119" s="15"/>
      <c r="AB119" s="16">
        <v>2160</v>
      </c>
      <c r="AC119" s="15">
        <v>10800</v>
      </c>
      <c r="AD119" s="14"/>
      <c r="AE119" s="15"/>
      <c r="AF119" s="14"/>
      <c r="AG119" s="15"/>
      <c r="AH119" s="14"/>
      <c r="AI119" s="15"/>
      <c r="AJ119" s="14"/>
      <c r="AK119" s="15"/>
      <c r="AL119" s="14"/>
      <c r="AM119" s="15"/>
      <c r="AN119" s="14"/>
      <c r="AO119" s="15"/>
      <c r="AP119" s="14"/>
      <c r="AQ119" s="15"/>
      <c r="AR119" s="14"/>
      <c r="AS119" s="15"/>
      <c r="AT119" s="14"/>
      <c r="AU119" s="15"/>
      <c r="AV119" s="14"/>
      <c r="AW119" s="15"/>
      <c r="AX119" s="14"/>
      <c r="AY119" s="15"/>
      <c r="AZ119" s="14"/>
      <c r="BA119" s="15"/>
      <c r="BB119" s="14"/>
      <c r="BC119" s="15"/>
      <c r="BD119" s="14"/>
      <c r="BE119" s="15"/>
      <c r="BF119" s="14"/>
      <c r="BG119" s="15"/>
      <c r="BH119" s="12">
        <f t="shared" si="4"/>
        <v>21280</v>
      </c>
      <c r="BI119" s="12">
        <f t="shared" si="4"/>
        <v>23440</v>
      </c>
      <c r="BJ119" s="12">
        <f t="shared" si="5"/>
        <v>-2160</v>
      </c>
      <c r="BM119" s="3"/>
      <c r="BN119" s="3"/>
      <c r="BO119" s="3"/>
    </row>
    <row r="120" spans="1:67" s="2" customFormat="1" ht="25.5" customHeight="1">
      <c r="A120" s="50" t="s">
        <v>375</v>
      </c>
      <c r="B120" s="18" t="s">
        <v>376</v>
      </c>
      <c r="C120" s="8" t="s">
        <v>373</v>
      </c>
      <c r="D120" s="10" t="s">
        <v>377</v>
      </c>
      <c r="E120" s="10" t="s">
        <v>19</v>
      </c>
      <c r="F120" s="11">
        <v>7200</v>
      </c>
      <c r="G120" s="40"/>
      <c r="H120" s="41"/>
      <c r="I120" s="13">
        <f t="shared" si="3"/>
        <v>0</v>
      </c>
      <c r="J120" s="14">
        <v>4000</v>
      </c>
      <c r="K120" s="15">
        <v>4000</v>
      </c>
      <c r="L120" s="16">
        <v>2160</v>
      </c>
      <c r="M120" s="25">
        <v>2160</v>
      </c>
      <c r="N120" s="16">
        <v>2160</v>
      </c>
      <c r="O120" s="15">
        <v>2160</v>
      </c>
      <c r="P120" s="16">
        <v>2160</v>
      </c>
      <c r="Q120" s="15">
        <v>2160</v>
      </c>
      <c r="R120" s="16">
        <v>2160</v>
      </c>
      <c r="S120" s="15">
        <v>2160</v>
      </c>
      <c r="T120" s="16">
        <v>2160</v>
      </c>
      <c r="U120" s="15">
        <v>2160</v>
      </c>
      <c r="V120" s="16">
        <v>2160</v>
      </c>
      <c r="W120" s="17"/>
      <c r="X120" s="16">
        <v>2160</v>
      </c>
      <c r="Y120" s="15"/>
      <c r="Z120" s="16">
        <v>2160</v>
      </c>
      <c r="AA120" s="15"/>
      <c r="AB120" s="16">
        <v>2160</v>
      </c>
      <c r="AC120" s="15">
        <v>8640</v>
      </c>
      <c r="AD120" s="14"/>
      <c r="AE120" s="15"/>
      <c r="AF120" s="14"/>
      <c r="AG120" s="15"/>
      <c r="AH120" s="14"/>
      <c r="AI120" s="15"/>
      <c r="AJ120" s="14"/>
      <c r="AK120" s="15"/>
      <c r="AL120" s="14"/>
      <c r="AM120" s="15"/>
      <c r="AN120" s="14"/>
      <c r="AO120" s="15"/>
      <c r="AP120" s="14"/>
      <c r="AQ120" s="15"/>
      <c r="AR120" s="14"/>
      <c r="AS120" s="15"/>
      <c r="AT120" s="14"/>
      <c r="AU120" s="15"/>
      <c r="AV120" s="14"/>
      <c r="AW120" s="15"/>
      <c r="AX120" s="14"/>
      <c r="AY120" s="15"/>
      <c r="AZ120" s="14"/>
      <c r="BA120" s="15"/>
      <c r="BB120" s="14"/>
      <c r="BC120" s="15"/>
      <c r="BD120" s="14"/>
      <c r="BE120" s="15"/>
      <c r="BF120" s="14"/>
      <c r="BG120" s="15"/>
      <c r="BH120" s="12">
        <f t="shared" si="4"/>
        <v>21280</v>
      </c>
      <c r="BI120" s="12">
        <f t="shared" si="4"/>
        <v>21280</v>
      </c>
      <c r="BJ120" s="12">
        <f t="shared" si="5"/>
        <v>0</v>
      </c>
      <c r="BM120" s="3"/>
      <c r="BN120" s="3"/>
      <c r="BO120" s="3"/>
    </row>
    <row r="121" spans="1:67" s="2" customFormat="1" ht="25.5" customHeight="1">
      <c r="A121" s="50" t="s">
        <v>378</v>
      </c>
      <c r="B121" s="18" t="s">
        <v>379</v>
      </c>
      <c r="C121" s="8" t="s">
        <v>373</v>
      </c>
      <c r="D121" s="10" t="s">
        <v>380</v>
      </c>
      <c r="E121" s="10" t="s">
        <v>19</v>
      </c>
      <c r="F121" s="11">
        <v>7200</v>
      </c>
      <c r="G121" s="40"/>
      <c r="H121" s="41"/>
      <c r="I121" s="13">
        <f t="shared" si="3"/>
        <v>17280</v>
      </c>
      <c r="J121" s="14">
        <v>4000</v>
      </c>
      <c r="K121" s="15">
        <v>4000</v>
      </c>
      <c r="L121" s="16">
        <v>2160</v>
      </c>
      <c r="M121" s="15"/>
      <c r="N121" s="16">
        <v>2160</v>
      </c>
      <c r="O121" s="15"/>
      <c r="P121" s="16">
        <v>2160</v>
      </c>
      <c r="Q121" s="17"/>
      <c r="R121" s="16">
        <v>2160</v>
      </c>
      <c r="S121" s="17"/>
      <c r="T121" s="16">
        <v>2160</v>
      </c>
      <c r="U121" s="17"/>
      <c r="V121" s="16">
        <v>2160</v>
      </c>
      <c r="W121" s="17"/>
      <c r="X121" s="16">
        <v>2160</v>
      </c>
      <c r="Y121" s="15"/>
      <c r="Z121" s="16">
        <v>2160</v>
      </c>
      <c r="AA121" s="15"/>
      <c r="AB121" s="16">
        <v>2160</v>
      </c>
      <c r="AC121" s="15"/>
      <c r="AD121" s="14"/>
      <c r="AE121" s="15"/>
      <c r="AF121" s="14"/>
      <c r="AG121" s="15"/>
      <c r="AH121" s="14"/>
      <c r="AI121" s="15"/>
      <c r="AJ121" s="14"/>
      <c r="AK121" s="15"/>
      <c r="AL121" s="14"/>
      <c r="AM121" s="15"/>
      <c r="AN121" s="14"/>
      <c r="AO121" s="15"/>
      <c r="AP121" s="14"/>
      <c r="AQ121" s="15"/>
      <c r="AR121" s="14"/>
      <c r="AS121" s="15"/>
      <c r="AT121" s="14"/>
      <c r="AU121" s="15"/>
      <c r="AV121" s="14"/>
      <c r="AW121" s="15"/>
      <c r="AX121" s="14"/>
      <c r="AY121" s="15"/>
      <c r="AZ121" s="14"/>
      <c r="BA121" s="15"/>
      <c r="BB121" s="14"/>
      <c r="BC121" s="15"/>
      <c r="BD121" s="14"/>
      <c r="BE121" s="15"/>
      <c r="BF121" s="14"/>
      <c r="BG121" s="15"/>
      <c r="BH121" s="12">
        <f t="shared" si="4"/>
        <v>21280</v>
      </c>
      <c r="BI121" s="12">
        <f t="shared" si="4"/>
        <v>4000</v>
      </c>
      <c r="BJ121" s="12">
        <f t="shared" si="5"/>
        <v>17280</v>
      </c>
      <c r="BM121" s="3"/>
      <c r="BN121" s="3"/>
      <c r="BO121" s="3"/>
    </row>
    <row r="122" spans="1:67" s="2" customFormat="1" ht="25.5" customHeight="1">
      <c r="A122" s="50" t="s">
        <v>381</v>
      </c>
      <c r="B122" s="18" t="s">
        <v>382</v>
      </c>
      <c r="C122" s="8" t="s">
        <v>373</v>
      </c>
      <c r="D122" s="10" t="s">
        <v>383</v>
      </c>
      <c r="E122" s="10" t="s">
        <v>19</v>
      </c>
      <c r="F122" s="11">
        <v>7200</v>
      </c>
      <c r="G122" s="40"/>
      <c r="H122" s="41"/>
      <c r="I122" s="13">
        <f t="shared" si="3"/>
        <v>-2160</v>
      </c>
      <c r="J122" s="14">
        <v>4000</v>
      </c>
      <c r="K122" s="15">
        <v>4000</v>
      </c>
      <c r="L122" s="16">
        <v>2160</v>
      </c>
      <c r="M122" s="25">
        <v>2440</v>
      </c>
      <c r="N122" s="16">
        <v>2160</v>
      </c>
      <c r="O122" s="17">
        <v>0</v>
      </c>
      <c r="P122" s="16">
        <v>2160</v>
      </c>
      <c r="Q122" s="17">
        <v>0</v>
      </c>
      <c r="R122" s="16">
        <v>2160</v>
      </c>
      <c r="S122" s="17">
        <f>4040+2160</f>
        <v>6200</v>
      </c>
      <c r="T122" s="16">
        <v>2160</v>
      </c>
      <c r="U122" s="17"/>
      <c r="V122" s="16">
        <v>2160</v>
      </c>
      <c r="W122" s="17"/>
      <c r="X122" s="16">
        <v>2160</v>
      </c>
      <c r="Y122" s="15"/>
      <c r="Z122" s="16">
        <v>2160</v>
      </c>
      <c r="AA122" s="15">
        <v>2910</v>
      </c>
      <c r="AB122" s="16">
        <v>2160</v>
      </c>
      <c r="AC122" s="15">
        <v>7890</v>
      </c>
      <c r="AD122" s="14"/>
      <c r="AE122" s="15"/>
      <c r="AF122" s="14"/>
      <c r="AG122" s="15"/>
      <c r="AH122" s="14"/>
      <c r="AI122" s="15"/>
      <c r="AJ122" s="14"/>
      <c r="AK122" s="15"/>
      <c r="AL122" s="14"/>
      <c r="AM122" s="15"/>
      <c r="AN122" s="14"/>
      <c r="AO122" s="15"/>
      <c r="AP122" s="14"/>
      <c r="AQ122" s="15"/>
      <c r="AR122" s="14"/>
      <c r="AS122" s="15"/>
      <c r="AT122" s="14"/>
      <c r="AU122" s="15"/>
      <c r="AV122" s="14"/>
      <c r="AW122" s="15"/>
      <c r="AX122" s="14"/>
      <c r="AY122" s="15"/>
      <c r="AZ122" s="14"/>
      <c r="BA122" s="15"/>
      <c r="BB122" s="14"/>
      <c r="BC122" s="15"/>
      <c r="BD122" s="14"/>
      <c r="BE122" s="15"/>
      <c r="BF122" s="14"/>
      <c r="BG122" s="15"/>
      <c r="BH122" s="12">
        <f t="shared" si="4"/>
        <v>21280</v>
      </c>
      <c r="BI122" s="12">
        <f t="shared" si="4"/>
        <v>23440</v>
      </c>
      <c r="BJ122" s="12">
        <f t="shared" si="5"/>
        <v>-2160</v>
      </c>
      <c r="BM122" s="3"/>
      <c r="BN122" s="3"/>
      <c r="BO122" s="3"/>
    </row>
    <row r="123" spans="1:67" s="2" customFormat="1" ht="25.5" customHeight="1">
      <c r="A123" s="50" t="s">
        <v>384</v>
      </c>
      <c r="B123" s="18" t="s">
        <v>385</v>
      </c>
      <c r="C123" s="8" t="s">
        <v>373</v>
      </c>
      <c r="D123" s="10" t="s">
        <v>386</v>
      </c>
      <c r="E123" s="10" t="s">
        <v>19</v>
      </c>
      <c r="F123" s="11">
        <v>7200</v>
      </c>
      <c r="G123" s="40"/>
      <c r="H123" s="41"/>
      <c r="I123" s="13">
        <f t="shared" si="3"/>
        <v>2160</v>
      </c>
      <c r="J123" s="14">
        <v>4000</v>
      </c>
      <c r="K123" s="15">
        <v>4000</v>
      </c>
      <c r="L123" s="16">
        <v>2160</v>
      </c>
      <c r="M123" s="15"/>
      <c r="N123" s="16">
        <v>2160</v>
      </c>
      <c r="O123" s="15"/>
      <c r="P123" s="16">
        <v>2160</v>
      </c>
      <c r="Q123" s="17"/>
      <c r="R123" s="16">
        <v>2160</v>
      </c>
      <c r="S123" s="17"/>
      <c r="T123" s="16">
        <v>2160</v>
      </c>
      <c r="U123" s="17"/>
      <c r="V123" s="16">
        <v>2160</v>
      </c>
      <c r="W123" s="17"/>
      <c r="X123" s="16">
        <v>2160</v>
      </c>
      <c r="Y123" s="15"/>
      <c r="Z123" s="16">
        <v>2160</v>
      </c>
      <c r="AA123" s="15">
        <v>6480</v>
      </c>
      <c r="AB123" s="16">
        <v>2160</v>
      </c>
      <c r="AC123" s="15">
        <v>8640</v>
      </c>
      <c r="AD123" s="14"/>
      <c r="AE123" s="15"/>
      <c r="AF123" s="14"/>
      <c r="AG123" s="15"/>
      <c r="AH123" s="14"/>
      <c r="AI123" s="15"/>
      <c r="AJ123" s="14"/>
      <c r="AK123" s="15"/>
      <c r="AL123" s="14"/>
      <c r="AM123" s="15"/>
      <c r="AN123" s="14"/>
      <c r="AO123" s="15"/>
      <c r="AP123" s="14"/>
      <c r="AQ123" s="15"/>
      <c r="AR123" s="14"/>
      <c r="AS123" s="15"/>
      <c r="AT123" s="14"/>
      <c r="AU123" s="15"/>
      <c r="AV123" s="14"/>
      <c r="AW123" s="15"/>
      <c r="AX123" s="14"/>
      <c r="AY123" s="15"/>
      <c r="AZ123" s="14"/>
      <c r="BA123" s="15"/>
      <c r="BB123" s="14"/>
      <c r="BC123" s="15"/>
      <c r="BD123" s="14"/>
      <c r="BE123" s="15"/>
      <c r="BF123" s="14"/>
      <c r="BG123" s="15"/>
      <c r="BH123" s="12">
        <f t="shared" si="4"/>
        <v>21280</v>
      </c>
      <c r="BI123" s="12">
        <f t="shared" si="4"/>
        <v>19120</v>
      </c>
      <c r="BJ123" s="12">
        <f t="shared" si="5"/>
        <v>2160</v>
      </c>
      <c r="BM123" s="3"/>
      <c r="BN123" s="3"/>
      <c r="BO123" s="3"/>
    </row>
    <row r="124" spans="1:67" s="2" customFormat="1" ht="25.5" customHeight="1">
      <c r="A124" s="6" t="s">
        <v>387</v>
      </c>
      <c r="B124" s="18" t="s">
        <v>388</v>
      </c>
      <c r="C124" s="8" t="s">
        <v>373</v>
      </c>
      <c r="D124" s="10" t="s">
        <v>389</v>
      </c>
      <c r="E124" s="10" t="s">
        <v>19</v>
      </c>
      <c r="F124" s="11">
        <v>7200</v>
      </c>
      <c r="G124" s="40"/>
      <c r="H124" s="41"/>
      <c r="I124" s="13">
        <f t="shared" si="3"/>
        <v>2160</v>
      </c>
      <c r="J124" s="14">
        <v>4000</v>
      </c>
      <c r="K124" s="15">
        <v>4000</v>
      </c>
      <c r="L124" s="16">
        <v>2160</v>
      </c>
      <c r="M124" s="15">
        <v>2160</v>
      </c>
      <c r="N124" s="16">
        <v>2160</v>
      </c>
      <c r="O124" s="15">
        <v>2160</v>
      </c>
      <c r="P124" s="16">
        <v>2160</v>
      </c>
      <c r="Q124" s="17">
        <v>0</v>
      </c>
      <c r="R124" s="16">
        <v>2160</v>
      </c>
      <c r="S124" s="17">
        <v>4320</v>
      </c>
      <c r="T124" s="16">
        <v>2160</v>
      </c>
      <c r="U124" s="17"/>
      <c r="V124" s="16">
        <v>2160</v>
      </c>
      <c r="W124" s="17"/>
      <c r="X124" s="16">
        <v>2160</v>
      </c>
      <c r="Y124" s="15">
        <v>4320</v>
      </c>
      <c r="Z124" s="16">
        <v>2160</v>
      </c>
      <c r="AA124" s="15"/>
      <c r="AB124" s="16">
        <v>2160</v>
      </c>
      <c r="AC124" s="15">
        <v>4320</v>
      </c>
      <c r="AD124" s="14"/>
      <c r="AE124" s="15"/>
      <c r="AF124" s="14"/>
      <c r="AG124" s="15"/>
      <c r="AH124" s="14"/>
      <c r="AI124" s="15"/>
      <c r="AJ124" s="14"/>
      <c r="AK124" s="15"/>
      <c r="AL124" s="14"/>
      <c r="AM124" s="15"/>
      <c r="AN124" s="14"/>
      <c r="AO124" s="15"/>
      <c r="AP124" s="14"/>
      <c r="AQ124" s="15"/>
      <c r="AR124" s="14"/>
      <c r="AS124" s="15"/>
      <c r="AT124" s="14"/>
      <c r="AU124" s="15"/>
      <c r="AV124" s="14"/>
      <c r="AW124" s="15"/>
      <c r="AX124" s="14"/>
      <c r="AY124" s="15"/>
      <c r="AZ124" s="14"/>
      <c r="BA124" s="15"/>
      <c r="BB124" s="14"/>
      <c r="BC124" s="15"/>
      <c r="BD124" s="14"/>
      <c r="BE124" s="15"/>
      <c r="BF124" s="14"/>
      <c r="BG124" s="15"/>
      <c r="BH124" s="12">
        <f t="shared" si="4"/>
        <v>21280</v>
      </c>
      <c r="BI124" s="12">
        <f t="shared" si="4"/>
        <v>19120</v>
      </c>
      <c r="BJ124" s="12">
        <f t="shared" si="5"/>
        <v>2160</v>
      </c>
      <c r="BM124" s="3"/>
      <c r="BN124" s="3"/>
      <c r="BO124" s="3"/>
    </row>
    <row r="125" spans="1:67" s="2" customFormat="1" ht="25.5" customHeight="1">
      <c r="A125" s="6" t="s">
        <v>390</v>
      </c>
      <c r="B125" s="51" t="s">
        <v>391</v>
      </c>
      <c r="C125" s="8" t="s">
        <v>373</v>
      </c>
      <c r="D125" s="10" t="s">
        <v>392</v>
      </c>
      <c r="E125" s="40"/>
      <c r="F125" s="11"/>
      <c r="G125" s="40"/>
      <c r="H125" s="41"/>
      <c r="I125" s="13">
        <f t="shared" si="3"/>
        <v>0</v>
      </c>
      <c r="J125" s="14">
        <v>4000</v>
      </c>
      <c r="K125" s="15">
        <v>4000</v>
      </c>
      <c r="L125" s="16"/>
      <c r="M125" s="15"/>
      <c r="N125" s="16"/>
      <c r="O125" s="15"/>
      <c r="P125" s="16"/>
      <c r="Q125" s="17"/>
      <c r="R125" s="16"/>
      <c r="S125" s="17"/>
      <c r="T125" s="16"/>
      <c r="U125" s="17"/>
      <c r="V125" s="16"/>
      <c r="W125" s="17"/>
      <c r="X125" s="16"/>
      <c r="Y125" s="15"/>
      <c r="Z125" s="16"/>
      <c r="AA125" s="15"/>
      <c r="AB125" s="16"/>
      <c r="AC125" s="15"/>
      <c r="AD125" s="14"/>
      <c r="AE125" s="15"/>
      <c r="AF125" s="14"/>
      <c r="AG125" s="15"/>
      <c r="AH125" s="14"/>
      <c r="AI125" s="15"/>
      <c r="AJ125" s="14"/>
      <c r="AK125" s="15"/>
      <c r="AL125" s="14"/>
      <c r="AM125" s="15"/>
      <c r="AN125" s="14"/>
      <c r="AO125" s="15"/>
      <c r="AP125" s="14"/>
      <c r="AQ125" s="15"/>
      <c r="AR125" s="14"/>
      <c r="AS125" s="15"/>
      <c r="AT125" s="14"/>
      <c r="AU125" s="15"/>
      <c r="AV125" s="14"/>
      <c r="AW125" s="15"/>
      <c r="AX125" s="14"/>
      <c r="AY125" s="15"/>
      <c r="AZ125" s="14"/>
      <c r="BA125" s="15"/>
      <c r="BB125" s="14"/>
      <c r="BC125" s="15"/>
      <c r="BD125" s="14"/>
      <c r="BE125" s="15"/>
      <c r="BF125" s="14"/>
      <c r="BG125" s="15"/>
      <c r="BH125" s="12">
        <f t="shared" si="4"/>
        <v>4000</v>
      </c>
      <c r="BI125" s="12">
        <f t="shared" si="4"/>
        <v>4000</v>
      </c>
      <c r="BJ125" s="12">
        <f t="shared" si="5"/>
        <v>0</v>
      </c>
      <c r="BM125" s="3"/>
      <c r="BN125" s="3"/>
      <c r="BO125" s="3"/>
    </row>
    <row r="126" spans="1:67" s="2" customFormat="1" ht="25.5" customHeight="1">
      <c r="A126" s="6" t="s">
        <v>393</v>
      </c>
      <c r="B126" s="39" t="s">
        <v>394</v>
      </c>
      <c r="C126" s="8" t="s">
        <v>373</v>
      </c>
      <c r="D126" s="10" t="s">
        <v>395</v>
      </c>
      <c r="E126" s="10" t="s">
        <v>19</v>
      </c>
      <c r="F126" s="11">
        <v>7200</v>
      </c>
      <c r="G126" s="40"/>
      <c r="H126" s="41"/>
      <c r="I126" s="13">
        <f t="shared" si="3"/>
        <v>0</v>
      </c>
      <c r="J126" s="14">
        <v>4000</v>
      </c>
      <c r="K126" s="15">
        <v>4000</v>
      </c>
      <c r="L126" s="16">
        <v>2160</v>
      </c>
      <c r="M126" s="25">
        <v>2160</v>
      </c>
      <c r="N126" s="16">
        <v>2160</v>
      </c>
      <c r="O126" s="15">
        <v>2160</v>
      </c>
      <c r="P126" s="16">
        <v>2160</v>
      </c>
      <c r="Q126" s="15">
        <v>2160</v>
      </c>
      <c r="R126" s="16">
        <v>2160</v>
      </c>
      <c r="S126" s="15">
        <v>2160</v>
      </c>
      <c r="T126" s="16">
        <v>2160</v>
      </c>
      <c r="U126" s="17"/>
      <c r="V126" s="16">
        <v>2160</v>
      </c>
      <c r="W126" s="17"/>
      <c r="X126" s="16">
        <v>2160</v>
      </c>
      <c r="Y126" s="15"/>
      <c r="Z126" s="16">
        <v>2160</v>
      </c>
      <c r="AA126" s="15"/>
      <c r="AB126" s="16">
        <v>2160</v>
      </c>
      <c r="AC126" s="15">
        <v>10800</v>
      </c>
      <c r="AD126" s="14"/>
      <c r="AE126" s="15"/>
      <c r="AF126" s="14"/>
      <c r="AG126" s="15"/>
      <c r="AH126" s="14"/>
      <c r="AI126" s="15"/>
      <c r="AJ126" s="14"/>
      <c r="AK126" s="15"/>
      <c r="AL126" s="14"/>
      <c r="AM126" s="15"/>
      <c r="AN126" s="14"/>
      <c r="AO126" s="15"/>
      <c r="AP126" s="14"/>
      <c r="AQ126" s="15"/>
      <c r="AR126" s="14"/>
      <c r="AS126" s="15"/>
      <c r="AT126" s="14"/>
      <c r="AU126" s="15"/>
      <c r="AV126" s="14"/>
      <c r="AW126" s="15"/>
      <c r="AX126" s="14"/>
      <c r="AY126" s="15"/>
      <c r="AZ126" s="14"/>
      <c r="BA126" s="15"/>
      <c r="BB126" s="14"/>
      <c r="BC126" s="15"/>
      <c r="BD126" s="14"/>
      <c r="BE126" s="15"/>
      <c r="BF126" s="14"/>
      <c r="BG126" s="15"/>
      <c r="BH126" s="12">
        <f t="shared" si="4"/>
        <v>21280</v>
      </c>
      <c r="BI126" s="12">
        <f t="shared" si="4"/>
        <v>21280</v>
      </c>
      <c r="BJ126" s="12">
        <f t="shared" si="5"/>
        <v>0</v>
      </c>
      <c r="BM126" s="3"/>
      <c r="BN126" s="3"/>
      <c r="BO126" s="3"/>
    </row>
    <row r="127" spans="1:67" s="2" customFormat="1" ht="25.5" customHeight="1">
      <c r="A127" s="6" t="s">
        <v>396</v>
      </c>
      <c r="B127" s="39" t="s">
        <v>397</v>
      </c>
      <c r="C127" s="8" t="s">
        <v>373</v>
      </c>
      <c r="D127" s="10" t="s">
        <v>398</v>
      </c>
      <c r="E127" s="10" t="s">
        <v>15</v>
      </c>
      <c r="F127" s="11">
        <v>7200</v>
      </c>
      <c r="G127" s="40"/>
      <c r="H127" s="41"/>
      <c r="I127" s="13">
        <f t="shared" si="3"/>
        <v>-2160</v>
      </c>
      <c r="J127" s="14">
        <v>4000</v>
      </c>
      <c r="K127" s="15">
        <v>4000</v>
      </c>
      <c r="L127" s="16">
        <v>2160</v>
      </c>
      <c r="M127" s="17">
        <v>0</v>
      </c>
      <c r="N127" s="16">
        <v>2160</v>
      </c>
      <c r="O127" s="17">
        <v>0</v>
      </c>
      <c r="P127" s="16">
        <v>2160</v>
      </c>
      <c r="Q127" s="17">
        <v>0</v>
      </c>
      <c r="R127" s="16">
        <v>2160</v>
      </c>
      <c r="S127" s="17">
        <v>8640</v>
      </c>
      <c r="T127" s="16">
        <v>2160</v>
      </c>
      <c r="U127" s="17"/>
      <c r="V127" s="16">
        <v>2160</v>
      </c>
      <c r="W127" s="17"/>
      <c r="X127" s="16">
        <v>2160</v>
      </c>
      <c r="Y127" s="15"/>
      <c r="Z127" s="16">
        <v>2160</v>
      </c>
      <c r="AA127" s="15">
        <v>8640</v>
      </c>
      <c r="AB127" s="16">
        <v>2160</v>
      </c>
      <c r="AC127" s="15">
        <v>2160</v>
      </c>
      <c r="AD127" s="14"/>
      <c r="AE127" s="15"/>
      <c r="AF127" s="14"/>
      <c r="AG127" s="15"/>
      <c r="AH127" s="14"/>
      <c r="AI127" s="15"/>
      <c r="AJ127" s="14"/>
      <c r="AK127" s="15"/>
      <c r="AL127" s="14"/>
      <c r="AM127" s="15"/>
      <c r="AN127" s="14"/>
      <c r="AO127" s="15"/>
      <c r="AP127" s="14"/>
      <c r="AQ127" s="15"/>
      <c r="AR127" s="14"/>
      <c r="AS127" s="15"/>
      <c r="AT127" s="14"/>
      <c r="AU127" s="15"/>
      <c r="AV127" s="14"/>
      <c r="AW127" s="15"/>
      <c r="AX127" s="14"/>
      <c r="AY127" s="15"/>
      <c r="AZ127" s="14"/>
      <c r="BA127" s="15"/>
      <c r="BB127" s="14"/>
      <c r="BC127" s="15"/>
      <c r="BD127" s="14"/>
      <c r="BE127" s="15"/>
      <c r="BF127" s="14"/>
      <c r="BG127" s="15"/>
      <c r="BH127" s="12">
        <f>J127+L127+P127+R127+T127+V127+X127+Z127+AB127+AF127+AH127+AJ127+AL127+AN127+AP127+AR127+AT127+AV127+AX127+AZ127+BB127+BD127+BF127</f>
        <v>21280</v>
      </c>
      <c r="BI127" s="12">
        <f>K127+M127+Q127+S127+U127+W127+Y127+AA127+AC127+AG127+AI127+AK127+AM127+AO127+AQ127+AS127+AU127+AW127+AY127+BA127+BC127+BE127+BG127</f>
        <v>23440</v>
      </c>
      <c r="BJ127" s="12">
        <f>BH127-BI127</f>
        <v>-2160</v>
      </c>
      <c r="BM127" s="3"/>
      <c r="BN127" s="3"/>
      <c r="BO127" s="3"/>
    </row>
    <row r="128" spans="1:67" s="2" customFormat="1" ht="25.5" customHeight="1">
      <c r="A128" s="6" t="s">
        <v>399</v>
      </c>
      <c r="B128" s="39" t="s">
        <v>400</v>
      </c>
      <c r="C128" s="8" t="s">
        <v>373</v>
      </c>
      <c r="D128" s="10" t="s">
        <v>401</v>
      </c>
      <c r="E128" s="10" t="s">
        <v>144</v>
      </c>
      <c r="F128" s="11"/>
      <c r="G128" s="42" t="s">
        <v>35</v>
      </c>
      <c r="H128" s="41"/>
      <c r="I128" s="13">
        <f t="shared" si="3"/>
        <v>1950</v>
      </c>
      <c r="J128" s="14">
        <v>4000</v>
      </c>
      <c r="K128" s="15">
        <v>4000</v>
      </c>
      <c r="L128" s="16">
        <v>1950</v>
      </c>
      <c r="M128" s="15">
        <v>0</v>
      </c>
      <c r="N128" s="16">
        <v>1950</v>
      </c>
      <c r="O128" s="15">
        <v>3900</v>
      </c>
      <c r="P128" s="16">
        <v>1950</v>
      </c>
      <c r="Q128" s="17"/>
      <c r="R128" s="16">
        <f>1950+6000</f>
        <v>7950</v>
      </c>
      <c r="S128" s="17">
        <f>1950+7950</f>
        <v>9900</v>
      </c>
      <c r="T128" s="16"/>
      <c r="U128" s="17"/>
      <c r="V128" s="16"/>
      <c r="W128" s="17"/>
      <c r="X128" s="16"/>
      <c r="Y128" s="15"/>
      <c r="Z128" s="16"/>
      <c r="AA128" s="15"/>
      <c r="AB128" s="16"/>
      <c r="AC128" s="15"/>
      <c r="AD128" s="14"/>
      <c r="AE128" s="15"/>
      <c r="AF128" s="14"/>
      <c r="AG128" s="15"/>
      <c r="AH128" s="14"/>
      <c r="AI128" s="15"/>
      <c r="AJ128" s="14"/>
      <c r="AK128" s="15"/>
      <c r="AL128" s="14"/>
      <c r="AM128" s="15"/>
      <c r="AN128" s="14"/>
      <c r="AO128" s="15"/>
      <c r="AP128" s="14"/>
      <c r="AQ128" s="15"/>
      <c r="AR128" s="14"/>
      <c r="AS128" s="15"/>
      <c r="AT128" s="14"/>
      <c r="AU128" s="15"/>
      <c r="AV128" s="14"/>
      <c r="AW128" s="15"/>
      <c r="AX128" s="14"/>
      <c r="AY128" s="15"/>
      <c r="AZ128" s="14"/>
      <c r="BA128" s="15"/>
      <c r="BB128" s="14"/>
      <c r="BC128" s="15"/>
      <c r="BD128" s="14"/>
      <c r="BE128" s="15"/>
      <c r="BF128" s="14"/>
      <c r="BG128" s="15"/>
      <c r="BH128" s="12">
        <f t="shared" ref="BH128:BI191" si="6">J128+L128+P128+R128+T128+V128+X128+Z128+AB128+AF128+AH128+AJ128+AL128+AN128+AP128+AR128+AT128+AV128+AX128+AZ128+BB128+BD128+BF128</f>
        <v>15850</v>
      </c>
      <c r="BI128" s="12">
        <f t="shared" si="6"/>
        <v>13900</v>
      </c>
      <c r="BJ128" s="12">
        <f t="shared" ref="BJ128:BJ191" si="7">BH128-BI128</f>
        <v>1950</v>
      </c>
      <c r="BM128" s="3"/>
      <c r="BN128" s="3"/>
      <c r="BO128" s="3"/>
    </row>
    <row r="129" spans="1:73" s="2" customFormat="1" ht="25.5" customHeight="1">
      <c r="A129" s="6" t="s">
        <v>402</v>
      </c>
      <c r="B129" s="39" t="s">
        <v>403</v>
      </c>
      <c r="C129" s="8" t="s">
        <v>373</v>
      </c>
      <c r="D129" s="10" t="s">
        <v>404</v>
      </c>
      <c r="E129" s="10" t="s">
        <v>144</v>
      </c>
      <c r="F129" s="11"/>
      <c r="G129" s="42" t="s">
        <v>35</v>
      </c>
      <c r="H129" s="41"/>
      <c r="I129" s="13">
        <f t="shared" si="3"/>
        <v>3800</v>
      </c>
      <c r="J129" s="14">
        <v>4000</v>
      </c>
      <c r="K129" s="15">
        <v>4000</v>
      </c>
      <c r="L129" s="16">
        <v>1950</v>
      </c>
      <c r="M129" s="15"/>
      <c r="N129" s="16">
        <v>1950</v>
      </c>
      <c r="O129" s="15"/>
      <c r="P129" s="16">
        <v>1950</v>
      </c>
      <c r="Q129" s="17"/>
      <c r="R129" s="16">
        <v>1950</v>
      </c>
      <c r="S129" s="17">
        <v>5850</v>
      </c>
      <c r="T129" s="16">
        <v>1950</v>
      </c>
      <c r="U129" s="17"/>
      <c r="V129" s="16">
        <v>1950</v>
      </c>
      <c r="W129" s="17"/>
      <c r="X129" s="16">
        <v>1950</v>
      </c>
      <c r="Y129" s="15"/>
      <c r="Z129" s="16">
        <v>1950</v>
      </c>
      <c r="AA129" s="15"/>
      <c r="AB129" s="16">
        <v>6000</v>
      </c>
      <c r="AC129" s="15">
        <v>10000</v>
      </c>
      <c r="AD129" s="14"/>
      <c r="AE129" s="15"/>
      <c r="AF129" s="14"/>
      <c r="AG129" s="15"/>
      <c r="AH129" s="14"/>
      <c r="AI129" s="15"/>
      <c r="AJ129" s="14"/>
      <c r="AK129" s="15"/>
      <c r="AL129" s="14"/>
      <c r="AM129" s="15"/>
      <c r="AN129" s="14"/>
      <c r="AO129" s="15"/>
      <c r="AP129" s="14"/>
      <c r="AQ129" s="15"/>
      <c r="AR129" s="14"/>
      <c r="AS129" s="15"/>
      <c r="AT129" s="14"/>
      <c r="AU129" s="15"/>
      <c r="AV129" s="14"/>
      <c r="AW129" s="15"/>
      <c r="AX129" s="14"/>
      <c r="AY129" s="15"/>
      <c r="AZ129" s="14"/>
      <c r="BA129" s="15"/>
      <c r="BB129" s="14"/>
      <c r="BC129" s="15"/>
      <c r="BD129" s="14"/>
      <c r="BE129" s="15"/>
      <c r="BF129" s="14"/>
      <c r="BG129" s="15"/>
      <c r="BH129" s="12">
        <f t="shared" si="6"/>
        <v>23650</v>
      </c>
      <c r="BI129" s="12">
        <f t="shared" si="6"/>
        <v>19850</v>
      </c>
      <c r="BJ129" s="12">
        <f t="shared" si="7"/>
        <v>3800</v>
      </c>
      <c r="BM129" s="3"/>
      <c r="BN129" s="3"/>
      <c r="BO129" s="3"/>
    </row>
    <row r="130" spans="1:73" s="2" customFormat="1" ht="25.5" customHeight="1">
      <c r="A130" s="6" t="s">
        <v>405</v>
      </c>
      <c r="B130" s="47" t="s">
        <v>406</v>
      </c>
      <c r="C130" s="8" t="s">
        <v>373</v>
      </c>
      <c r="D130" s="10" t="s">
        <v>407</v>
      </c>
      <c r="E130" s="10" t="s">
        <v>15</v>
      </c>
      <c r="F130" s="11">
        <v>7200</v>
      </c>
      <c r="G130" s="40"/>
      <c r="H130" s="41"/>
      <c r="I130" s="13">
        <f t="shared" ref="I130:I131" si="8">BJ130</f>
        <v>0</v>
      </c>
      <c r="J130" s="14">
        <v>4000</v>
      </c>
      <c r="K130" s="15">
        <v>4000</v>
      </c>
      <c r="L130" s="16">
        <v>2160</v>
      </c>
      <c r="M130" s="15"/>
      <c r="N130" s="16">
        <v>2160</v>
      </c>
      <c r="O130" s="15"/>
      <c r="P130" s="16">
        <v>2160</v>
      </c>
      <c r="Q130" s="17"/>
      <c r="R130" s="16">
        <v>2160</v>
      </c>
      <c r="S130" s="17">
        <v>8640</v>
      </c>
      <c r="T130" s="16">
        <v>2160</v>
      </c>
      <c r="U130" s="17">
        <v>2160</v>
      </c>
      <c r="V130" s="16">
        <v>2160</v>
      </c>
      <c r="W130" s="17"/>
      <c r="X130" s="16">
        <v>2160</v>
      </c>
      <c r="Y130" s="15"/>
      <c r="Z130" s="16">
        <v>2160</v>
      </c>
      <c r="AA130" s="15"/>
      <c r="AB130" s="16">
        <v>2160</v>
      </c>
      <c r="AC130" s="15">
        <v>6480</v>
      </c>
      <c r="AD130" s="14"/>
      <c r="AE130" s="15"/>
      <c r="AF130" s="14"/>
      <c r="AG130" s="15"/>
      <c r="AH130" s="14"/>
      <c r="AI130" s="15"/>
      <c r="AJ130" s="14"/>
      <c r="AK130" s="15"/>
      <c r="AL130" s="14"/>
      <c r="AM130" s="15"/>
      <c r="AN130" s="14"/>
      <c r="AO130" s="15"/>
      <c r="AP130" s="14"/>
      <c r="AQ130" s="15"/>
      <c r="AR130" s="14"/>
      <c r="AS130" s="15"/>
      <c r="AT130" s="14"/>
      <c r="AU130" s="15"/>
      <c r="AV130" s="14"/>
      <c r="AW130" s="15"/>
      <c r="AX130" s="14"/>
      <c r="AY130" s="15"/>
      <c r="AZ130" s="14"/>
      <c r="BA130" s="15"/>
      <c r="BB130" s="14"/>
      <c r="BC130" s="15"/>
      <c r="BD130" s="14"/>
      <c r="BE130" s="15"/>
      <c r="BF130" s="14"/>
      <c r="BG130" s="15"/>
      <c r="BH130" s="12">
        <f t="shared" si="6"/>
        <v>21280</v>
      </c>
      <c r="BI130" s="12">
        <f t="shared" si="6"/>
        <v>21280</v>
      </c>
      <c r="BJ130" s="12">
        <f t="shared" si="7"/>
        <v>0</v>
      </c>
      <c r="BM130" s="3"/>
      <c r="BN130" s="3"/>
      <c r="BO130" s="3"/>
    </row>
    <row r="131" spans="1:73" s="2" customFormat="1" ht="25.5" customHeight="1">
      <c r="A131" s="6" t="s">
        <v>408</v>
      </c>
      <c r="B131" s="39" t="s">
        <v>409</v>
      </c>
      <c r="C131" s="8" t="s">
        <v>373</v>
      </c>
      <c r="D131" s="10" t="s">
        <v>410</v>
      </c>
      <c r="E131" s="10" t="s">
        <v>15</v>
      </c>
      <c r="F131" s="11"/>
      <c r="G131" s="42" t="s">
        <v>35</v>
      </c>
      <c r="H131" s="41"/>
      <c r="I131" s="13">
        <f t="shared" si="8"/>
        <v>-2160</v>
      </c>
      <c r="J131" s="14">
        <v>4000</v>
      </c>
      <c r="K131" s="15">
        <v>4000</v>
      </c>
      <c r="L131" s="16">
        <v>2160</v>
      </c>
      <c r="M131" s="17">
        <v>0</v>
      </c>
      <c r="N131" s="16">
        <v>2160</v>
      </c>
      <c r="O131" s="17">
        <v>0</v>
      </c>
      <c r="P131" s="16">
        <v>2160</v>
      </c>
      <c r="Q131" s="17">
        <v>0</v>
      </c>
      <c r="R131" s="16">
        <v>2160</v>
      </c>
      <c r="S131" s="17">
        <v>8640</v>
      </c>
      <c r="T131" s="16">
        <v>2160</v>
      </c>
      <c r="U131" s="17"/>
      <c r="V131" s="16">
        <v>2160</v>
      </c>
      <c r="W131" s="17"/>
      <c r="X131" s="16">
        <v>2160</v>
      </c>
      <c r="Y131" s="15"/>
      <c r="Z131" s="16">
        <v>2160</v>
      </c>
      <c r="AA131" s="15"/>
      <c r="AB131" s="16">
        <v>6000</v>
      </c>
      <c r="AC131" s="15">
        <v>14640</v>
      </c>
      <c r="AD131" s="14"/>
      <c r="AE131" s="15"/>
      <c r="AF131" s="14"/>
      <c r="AG131" s="15"/>
      <c r="AH131" s="14"/>
      <c r="AI131" s="15"/>
      <c r="AJ131" s="14"/>
      <c r="AK131" s="15"/>
      <c r="AL131" s="14"/>
      <c r="AM131" s="15"/>
      <c r="AN131" s="14"/>
      <c r="AO131" s="15"/>
      <c r="AP131" s="14"/>
      <c r="AQ131" s="15"/>
      <c r="AR131" s="14"/>
      <c r="AS131" s="15"/>
      <c r="AT131" s="14"/>
      <c r="AU131" s="15"/>
      <c r="AV131" s="14"/>
      <c r="AW131" s="15"/>
      <c r="AX131" s="14"/>
      <c r="AY131" s="15"/>
      <c r="AZ131" s="14"/>
      <c r="BA131" s="15"/>
      <c r="BB131" s="14"/>
      <c r="BC131" s="15"/>
      <c r="BD131" s="14"/>
      <c r="BE131" s="15"/>
      <c r="BF131" s="14"/>
      <c r="BG131" s="15"/>
      <c r="BH131" s="12">
        <f t="shared" si="6"/>
        <v>25120</v>
      </c>
      <c r="BI131" s="12">
        <f t="shared" si="6"/>
        <v>27280</v>
      </c>
      <c r="BJ131" s="12">
        <f t="shared" si="7"/>
        <v>-2160</v>
      </c>
      <c r="BM131" s="3"/>
      <c r="BN131" s="3"/>
      <c r="BO131" s="3"/>
    </row>
    <row r="132" spans="1:73" ht="21">
      <c r="A132" s="52" t="s">
        <v>411</v>
      </c>
      <c r="B132" s="53" t="s">
        <v>412</v>
      </c>
      <c r="C132" s="8" t="s">
        <v>13</v>
      </c>
      <c r="D132" s="54" t="s">
        <v>413</v>
      </c>
      <c r="E132" s="55" t="s">
        <v>414</v>
      </c>
      <c r="F132" s="56">
        <v>6800</v>
      </c>
      <c r="G132" s="57"/>
      <c r="H132" s="58"/>
      <c r="I132" s="59">
        <v>17280</v>
      </c>
      <c r="J132" s="60">
        <v>4000</v>
      </c>
      <c r="K132" s="61">
        <v>4000</v>
      </c>
      <c r="L132" s="62">
        <v>2040</v>
      </c>
      <c r="M132" s="61">
        <v>1950</v>
      </c>
      <c r="N132" s="62">
        <v>2040</v>
      </c>
      <c r="O132" s="61">
        <v>2130</v>
      </c>
      <c r="P132" s="62">
        <v>2040</v>
      </c>
      <c r="Q132" s="61">
        <v>0</v>
      </c>
      <c r="R132" s="62">
        <v>2040</v>
      </c>
      <c r="S132" s="61">
        <v>4080</v>
      </c>
      <c r="T132" s="62">
        <v>2040</v>
      </c>
      <c r="U132" s="61"/>
      <c r="V132" s="62">
        <v>2040</v>
      </c>
      <c r="W132" s="61"/>
      <c r="X132" s="62">
        <v>2040</v>
      </c>
      <c r="Y132" s="61"/>
      <c r="Z132" s="62">
        <v>2040</v>
      </c>
      <c r="AA132" s="61"/>
      <c r="AB132" s="62">
        <v>2040</v>
      </c>
      <c r="AC132" s="61"/>
      <c r="AD132" s="60"/>
      <c r="AE132" s="61"/>
      <c r="AF132" s="60"/>
      <c r="AG132" s="61"/>
      <c r="AH132" s="60"/>
      <c r="AI132" s="61"/>
      <c r="AJ132" s="60"/>
      <c r="AK132" s="61"/>
      <c r="AL132" s="60"/>
      <c r="AM132" s="61"/>
      <c r="AN132" s="60"/>
      <c r="AO132" s="61"/>
      <c r="AP132" s="63"/>
      <c r="AQ132" s="60"/>
      <c r="AR132" s="61"/>
      <c r="AS132" s="60"/>
      <c r="AT132" s="61"/>
      <c r="AU132" s="60"/>
      <c r="AV132" s="61"/>
      <c r="AW132" s="60"/>
      <c r="AX132" s="61"/>
      <c r="AY132" s="60"/>
      <c r="AZ132" s="61"/>
      <c r="BA132" s="60"/>
      <c r="BB132" s="61"/>
      <c r="BC132" s="60"/>
      <c r="BD132" s="61"/>
      <c r="BE132" s="60"/>
      <c r="BF132" s="61"/>
      <c r="BG132" s="62"/>
      <c r="BH132" s="12">
        <f t="shared" si="6"/>
        <v>20320</v>
      </c>
      <c r="BI132" s="12">
        <f t="shared" si="6"/>
        <v>10030</v>
      </c>
      <c r="BJ132" s="57">
        <f>BH132-BI132</f>
        <v>10290</v>
      </c>
      <c r="BK132" s="64"/>
      <c r="BL132" s="64"/>
      <c r="BM132" s="65"/>
      <c r="BN132" s="65"/>
      <c r="BO132" s="65"/>
      <c r="BP132" s="65"/>
      <c r="BQ132" s="65"/>
      <c r="BR132" s="65"/>
      <c r="BS132" s="65"/>
      <c r="BT132" s="65"/>
      <c r="BU132" s="65"/>
    </row>
    <row r="133" spans="1:73" ht="21">
      <c r="A133" s="52" t="s">
        <v>415</v>
      </c>
      <c r="B133" s="53" t="s">
        <v>416</v>
      </c>
      <c r="C133" s="8" t="s">
        <v>13</v>
      </c>
      <c r="D133" s="54" t="s">
        <v>417</v>
      </c>
      <c r="E133" s="55" t="s">
        <v>414</v>
      </c>
      <c r="F133" s="56">
        <v>6500</v>
      </c>
      <c r="G133" s="57"/>
      <c r="H133" s="58"/>
      <c r="I133" s="59">
        <v>7800</v>
      </c>
      <c r="J133" s="60">
        <v>4000</v>
      </c>
      <c r="K133" s="61">
        <v>4000</v>
      </c>
      <c r="L133" s="62">
        <v>1950</v>
      </c>
      <c r="M133" s="61">
        <v>2160</v>
      </c>
      <c r="N133" s="62">
        <v>1950</v>
      </c>
      <c r="O133" s="61">
        <v>2160</v>
      </c>
      <c r="P133" s="62">
        <v>1950</v>
      </c>
      <c r="Q133" s="61">
        <f>1530+1950</f>
        <v>3480</v>
      </c>
      <c r="R133" s="62">
        <v>1950</v>
      </c>
      <c r="S133" s="61">
        <f>0+1950</f>
        <v>1950</v>
      </c>
      <c r="T133" s="62">
        <v>1950</v>
      </c>
      <c r="U133" s="61"/>
      <c r="V133" s="62">
        <v>1950</v>
      </c>
      <c r="W133" s="61">
        <v>1950</v>
      </c>
      <c r="X133" s="62">
        <v>1950</v>
      </c>
      <c r="Y133" s="61">
        <v>1950</v>
      </c>
      <c r="Z133" s="62">
        <v>1950</v>
      </c>
      <c r="AA133" s="61">
        <v>1950</v>
      </c>
      <c r="AB133" s="62">
        <v>1950</v>
      </c>
      <c r="AC133" s="61">
        <v>1950</v>
      </c>
      <c r="AD133" s="60"/>
      <c r="AE133" s="61"/>
      <c r="AF133" s="60"/>
      <c r="AG133" s="61"/>
      <c r="AH133" s="60"/>
      <c r="AI133" s="61"/>
      <c r="AJ133" s="60"/>
      <c r="AK133" s="61"/>
      <c r="AL133" s="60"/>
      <c r="AM133" s="61"/>
      <c r="AN133" s="60"/>
      <c r="AO133" s="61"/>
      <c r="AP133" s="63"/>
      <c r="AQ133" s="60"/>
      <c r="AR133" s="61"/>
      <c r="AS133" s="60"/>
      <c r="AT133" s="61"/>
      <c r="AU133" s="60"/>
      <c r="AV133" s="61"/>
      <c r="AW133" s="60"/>
      <c r="AX133" s="61"/>
      <c r="AY133" s="60"/>
      <c r="AZ133" s="61"/>
      <c r="BA133" s="60"/>
      <c r="BB133" s="61"/>
      <c r="BC133" s="60"/>
      <c r="BD133" s="61"/>
      <c r="BE133" s="60"/>
      <c r="BF133" s="61"/>
      <c r="BG133" s="62"/>
      <c r="BH133" s="12">
        <f t="shared" si="6"/>
        <v>19600</v>
      </c>
      <c r="BI133" s="12">
        <f t="shared" si="6"/>
        <v>19390</v>
      </c>
      <c r="BJ133" s="57">
        <f t="shared" ref="BJ133:BJ196" si="9">BH133-BI133</f>
        <v>210</v>
      </c>
      <c r="BK133" s="64"/>
      <c r="BL133" s="64"/>
      <c r="BM133" s="65"/>
      <c r="BN133" s="65"/>
      <c r="BO133" s="65"/>
      <c r="BP133" s="65"/>
      <c r="BQ133" s="65"/>
      <c r="BR133" s="65"/>
      <c r="BS133" s="65"/>
      <c r="BT133" s="65"/>
      <c r="BU133" s="65"/>
    </row>
    <row r="134" spans="1:73" ht="21">
      <c r="A134" s="52" t="s">
        <v>418</v>
      </c>
      <c r="B134" s="53" t="s">
        <v>419</v>
      </c>
      <c r="C134" s="8" t="s">
        <v>13</v>
      </c>
      <c r="D134" s="54" t="s">
        <v>420</v>
      </c>
      <c r="E134" s="55" t="s">
        <v>421</v>
      </c>
      <c r="F134" s="56">
        <v>7200</v>
      </c>
      <c r="G134" s="57"/>
      <c r="H134" s="58"/>
      <c r="I134" s="59">
        <v>17550</v>
      </c>
      <c r="J134" s="60">
        <v>4000</v>
      </c>
      <c r="K134" s="61">
        <v>4000</v>
      </c>
      <c r="L134" s="62">
        <v>2160</v>
      </c>
      <c r="M134" s="61">
        <v>2160</v>
      </c>
      <c r="N134" s="62">
        <v>2160</v>
      </c>
      <c r="O134" s="61">
        <v>2160</v>
      </c>
      <c r="P134" s="62">
        <v>2160</v>
      </c>
      <c r="Q134" s="61">
        <v>2160</v>
      </c>
      <c r="R134" s="62">
        <v>2160</v>
      </c>
      <c r="S134" s="61">
        <v>2160</v>
      </c>
      <c r="T134" s="62">
        <v>2160</v>
      </c>
      <c r="U134" s="61">
        <v>2160</v>
      </c>
      <c r="V134" s="62">
        <v>2160</v>
      </c>
      <c r="W134" s="61">
        <v>2160</v>
      </c>
      <c r="X134" s="62">
        <v>2160</v>
      </c>
      <c r="Y134" s="61">
        <v>2160</v>
      </c>
      <c r="Z134" s="62">
        <v>2160</v>
      </c>
      <c r="AA134" s="61">
        <v>2160</v>
      </c>
      <c r="AB134" s="62">
        <v>2160</v>
      </c>
      <c r="AC134" s="61">
        <v>2160</v>
      </c>
      <c r="AD134" s="60"/>
      <c r="AE134" s="61"/>
      <c r="AF134" s="60"/>
      <c r="AG134" s="61"/>
      <c r="AH134" s="60"/>
      <c r="AI134" s="61"/>
      <c r="AJ134" s="60"/>
      <c r="AK134" s="61"/>
      <c r="AL134" s="60"/>
      <c r="AM134" s="61"/>
      <c r="AN134" s="60"/>
      <c r="AO134" s="61"/>
      <c r="AP134" s="63"/>
      <c r="AQ134" s="60"/>
      <c r="AR134" s="61"/>
      <c r="AS134" s="60"/>
      <c r="AT134" s="61"/>
      <c r="AU134" s="60"/>
      <c r="AV134" s="61"/>
      <c r="AW134" s="60"/>
      <c r="AX134" s="61"/>
      <c r="AY134" s="60"/>
      <c r="AZ134" s="61"/>
      <c r="BA134" s="60"/>
      <c r="BB134" s="61"/>
      <c r="BC134" s="60"/>
      <c r="BD134" s="61"/>
      <c r="BE134" s="60"/>
      <c r="BF134" s="61"/>
      <c r="BG134" s="62"/>
      <c r="BH134" s="12">
        <f t="shared" si="6"/>
        <v>21280</v>
      </c>
      <c r="BI134" s="12">
        <f t="shared" si="6"/>
        <v>21280</v>
      </c>
      <c r="BJ134" s="57">
        <f t="shared" si="9"/>
        <v>0</v>
      </c>
      <c r="BK134" s="64"/>
      <c r="BL134" s="64"/>
      <c r="BM134" s="65"/>
      <c r="BN134" s="65"/>
      <c r="BO134" s="65"/>
      <c r="BP134" s="65"/>
      <c r="BQ134" s="65"/>
      <c r="BR134" s="65"/>
      <c r="BS134" s="65"/>
      <c r="BT134" s="65"/>
      <c r="BU134" s="65"/>
    </row>
    <row r="135" spans="1:73" ht="21">
      <c r="A135" s="66" t="s">
        <v>422</v>
      </c>
      <c r="B135" s="67" t="s">
        <v>423</v>
      </c>
      <c r="C135" s="8" t="s">
        <v>13</v>
      </c>
      <c r="D135" s="54" t="s">
        <v>424</v>
      </c>
      <c r="E135" s="55" t="s">
        <v>414</v>
      </c>
      <c r="F135" s="56">
        <v>6500</v>
      </c>
      <c r="G135" s="57"/>
      <c r="H135" s="58"/>
      <c r="I135" s="59">
        <v>-1350</v>
      </c>
      <c r="J135" s="60">
        <v>4000</v>
      </c>
      <c r="K135" s="61">
        <v>4000</v>
      </c>
      <c r="L135" s="62">
        <v>1950</v>
      </c>
      <c r="M135" s="61">
        <v>1950</v>
      </c>
      <c r="N135" s="62">
        <v>1950</v>
      </c>
      <c r="O135" s="61"/>
      <c r="P135" s="62">
        <v>1950</v>
      </c>
      <c r="Q135" s="61"/>
      <c r="R135" s="62">
        <v>1950</v>
      </c>
      <c r="S135" s="61">
        <v>1950</v>
      </c>
      <c r="T135" s="62">
        <v>1950</v>
      </c>
      <c r="U135" s="61"/>
      <c r="V135" s="62">
        <v>1950</v>
      </c>
      <c r="W135" s="61"/>
      <c r="X135" s="62">
        <v>1950</v>
      </c>
      <c r="Y135" s="61"/>
      <c r="Z135" s="62">
        <v>1950</v>
      </c>
      <c r="AA135" s="61"/>
      <c r="AB135" s="62">
        <v>1950</v>
      </c>
      <c r="AC135" s="61"/>
      <c r="AD135" s="60"/>
      <c r="AE135" s="61"/>
      <c r="AF135" s="60"/>
      <c r="AG135" s="61"/>
      <c r="AH135" s="60"/>
      <c r="AI135" s="61"/>
      <c r="AJ135" s="60"/>
      <c r="AK135" s="61"/>
      <c r="AL135" s="60"/>
      <c r="AM135" s="61"/>
      <c r="AN135" s="60"/>
      <c r="AO135" s="61"/>
      <c r="AP135" s="63"/>
      <c r="AQ135" s="60"/>
      <c r="AR135" s="61"/>
      <c r="AS135" s="60"/>
      <c r="AT135" s="61"/>
      <c r="AU135" s="60"/>
      <c r="AV135" s="61"/>
      <c r="AW135" s="60"/>
      <c r="AX135" s="61"/>
      <c r="AY135" s="60"/>
      <c r="AZ135" s="61"/>
      <c r="BA135" s="60"/>
      <c r="BB135" s="61"/>
      <c r="BC135" s="60"/>
      <c r="BD135" s="61"/>
      <c r="BE135" s="60"/>
      <c r="BF135" s="61"/>
      <c r="BG135" s="62"/>
      <c r="BH135" s="12">
        <f t="shared" si="6"/>
        <v>19600</v>
      </c>
      <c r="BI135" s="12">
        <f t="shared" si="6"/>
        <v>7900</v>
      </c>
      <c r="BJ135" s="57">
        <f t="shared" si="9"/>
        <v>11700</v>
      </c>
      <c r="BK135" s="64"/>
      <c r="BL135" s="64"/>
      <c r="BM135" s="65"/>
      <c r="BN135" s="65"/>
      <c r="BO135" s="65"/>
      <c r="BP135" s="65"/>
      <c r="BQ135" s="65"/>
      <c r="BR135" s="65"/>
      <c r="BS135" s="65"/>
      <c r="BT135" s="65"/>
      <c r="BU135" s="65"/>
    </row>
    <row r="136" spans="1:73" ht="21">
      <c r="A136" s="52" t="s">
        <v>425</v>
      </c>
      <c r="B136" s="67" t="s">
        <v>426</v>
      </c>
      <c r="C136" s="8" t="s">
        <v>13</v>
      </c>
      <c r="D136" s="54" t="s">
        <v>427</v>
      </c>
      <c r="E136" s="55" t="s">
        <v>421</v>
      </c>
      <c r="F136" s="56"/>
      <c r="G136" s="57"/>
      <c r="H136" s="58"/>
      <c r="I136" s="59"/>
      <c r="J136" s="60">
        <v>4000</v>
      </c>
      <c r="K136" s="61">
        <v>4000</v>
      </c>
      <c r="L136" s="62"/>
      <c r="M136" s="61"/>
      <c r="N136" s="62"/>
      <c r="O136" s="61"/>
      <c r="P136" s="62"/>
      <c r="Q136" s="61"/>
      <c r="R136" s="62"/>
      <c r="S136" s="61"/>
      <c r="T136" s="62"/>
      <c r="U136" s="61"/>
      <c r="V136" s="62"/>
      <c r="W136" s="61"/>
      <c r="X136" s="62"/>
      <c r="Y136" s="61"/>
      <c r="Z136" s="62"/>
      <c r="AA136" s="61"/>
      <c r="AB136" s="62"/>
      <c r="AC136" s="61"/>
      <c r="AD136" s="60"/>
      <c r="AE136" s="61"/>
      <c r="AF136" s="60"/>
      <c r="AG136" s="61"/>
      <c r="AH136" s="60"/>
      <c r="AI136" s="61"/>
      <c r="AJ136" s="60"/>
      <c r="AK136" s="61"/>
      <c r="AL136" s="60"/>
      <c r="AM136" s="61"/>
      <c r="AN136" s="60"/>
      <c r="AO136" s="61"/>
      <c r="AP136" s="63"/>
      <c r="AQ136" s="60"/>
      <c r="AR136" s="61"/>
      <c r="AS136" s="60"/>
      <c r="AT136" s="61"/>
      <c r="AU136" s="60"/>
      <c r="AV136" s="61"/>
      <c r="AW136" s="60"/>
      <c r="AX136" s="61"/>
      <c r="AY136" s="60"/>
      <c r="AZ136" s="61"/>
      <c r="BA136" s="60"/>
      <c r="BB136" s="61"/>
      <c r="BC136" s="60"/>
      <c r="BD136" s="61"/>
      <c r="BE136" s="60"/>
      <c r="BF136" s="61"/>
      <c r="BG136" s="62"/>
      <c r="BH136" s="12">
        <f t="shared" si="6"/>
        <v>4000</v>
      </c>
      <c r="BI136" s="12">
        <f t="shared" si="6"/>
        <v>4000</v>
      </c>
      <c r="BJ136" s="57">
        <f t="shared" si="9"/>
        <v>0</v>
      </c>
      <c r="BK136" s="64"/>
      <c r="BL136" s="64"/>
      <c r="BM136" s="65"/>
      <c r="BN136" s="65"/>
      <c r="BO136" s="65"/>
      <c r="BP136" s="65"/>
      <c r="BQ136" s="65"/>
      <c r="BR136" s="65"/>
      <c r="BS136" s="65"/>
      <c r="BT136" s="65"/>
      <c r="BU136" s="65"/>
    </row>
    <row r="137" spans="1:73" ht="21">
      <c r="A137" s="52" t="s">
        <v>428</v>
      </c>
      <c r="B137" s="67" t="s">
        <v>429</v>
      </c>
      <c r="C137" s="8" t="s">
        <v>13</v>
      </c>
      <c r="D137" s="54" t="s">
        <v>430</v>
      </c>
      <c r="E137" s="55" t="s">
        <v>414</v>
      </c>
      <c r="F137" s="56">
        <v>7200</v>
      </c>
      <c r="G137" s="57"/>
      <c r="H137" s="58"/>
      <c r="I137" s="59"/>
      <c r="J137" s="60">
        <v>4000</v>
      </c>
      <c r="K137" s="61">
        <v>4000</v>
      </c>
      <c r="L137" s="62">
        <v>2160</v>
      </c>
      <c r="M137" s="61">
        <v>0</v>
      </c>
      <c r="N137" s="62">
        <v>2160</v>
      </c>
      <c r="O137" s="61">
        <v>4320</v>
      </c>
      <c r="P137" s="62">
        <v>2160</v>
      </c>
      <c r="Q137" s="61">
        <v>2160</v>
      </c>
      <c r="R137" s="62">
        <v>2160</v>
      </c>
      <c r="S137" s="61">
        <v>2160</v>
      </c>
      <c r="T137" s="62">
        <v>2160</v>
      </c>
      <c r="U137" s="61">
        <v>2160</v>
      </c>
      <c r="V137" s="62">
        <v>2160</v>
      </c>
      <c r="W137" s="61">
        <v>2160</v>
      </c>
      <c r="X137" s="62">
        <v>2160</v>
      </c>
      <c r="Y137" s="61">
        <v>2160</v>
      </c>
      <c r="Z137" s="62">
        <v>2160</v>
      </c>
      <c r="AA137" s="61">
        <v>2160</v>
      </c>
      <c r="AB137" s="62">
        <v>2160</v>
      </c>
      <c r="AC137" s="61">
        <v>2160</v>
      </c>
      <c r="AD137" s="60"/>
      <c r="AE137" s="61"/>
      <c r="AF137" s="60"/>
      <c r="AG137" s="61"/>
      <c r="AH137" s="60"/>
      <c r="AI137" s="61"/>
      <c r="AJ137" s="60"/>
      <c r="AK137" s="61"/>
      <c r="AL137" s="60"/>
      <c r="AM137" s="61"/>
      <c r="AN137" s="60"/>
      <c r="AO137" s="61"/>
      <c r="AP137" s="63"/>
      <c r="AQ137" s="60"/>
      <c r="AR137" s="61"/>
      <c r="AS137" s="60"/>
      <c r="AT137" s="61"/>
      <c r="AU137" s="60"/>
      <c r="AV137" s="61"/>
      <c r="AW137" s="60"/>
      <c r="AX137" s="61"/>
      <c r="AY137" s="60"/>
      <c r="AZ137" s="61"/>
      <c r="BA137" s="60"/>
      <c r="BB137" s="61"/>
      <c r="BC137" s="60"/>
      <c r="BD137" s="61"/>
      <c r="BE137" s="60"/>
      <c r="BF137" s="61"/>
      <c r="BG137" s="62"/>
      <c r="BH137" s="12">
        <f t="shared" si="6"/>
        <v>21280</v>
      </c>
      <c r="BI137" s="12">
        <f t="shared" si="6"/>
        <v>19120</v>
      </c>
      <c r="BJ137" s="57">
        <f t="shared" si="9"/>
        <v>2160</v>
      </c>
      <c r="BK137" s="64"/>
      <c r="BL137" s="64"/>
      <c r="BM137" s="65"/>
      <c r="BN137" s="65"/>
      <c r="BO137" s="65"/>
      <c r="BP137" s="65"/>
      <c r="BQ137" s="65"/>
      <c r="BR137" s="65"/>
      <c r="BS137" s="65"/>
      <c r="BT137" s="65"/>
      <c r="BU137" s="65"/>
    </row>
    <row r="138" spans="1:73" ht="21">
      <c r="A138" s="52" t="s">
        <v>431</v>
      </c>
      <c r="B138" s="67" t="s">
        <v>432</v>
      </c>
      <c r="C138" s="8" t="s">
        <v>13</v>
      </c>
      <c r="D138" s="54" t="s">
        <v>433</v>
      </c>
      <c r="E138" s="55" t="s">
        <v>414</v>
      </c>
      <c r="F138" s="56">
        <v>7200</v>
      </c>
      <c r="G138" s="57"/>
      <c r="H138" s="58"/>
      <c r="I138" s="59"/>
      <c r="J138" s="60">
        <v>4000</v>
      </c>
      <c r="K138" s="61">
        <v>4000</v>
      </c>
      <c r="L138" s="62">
        <v>2160</v>
      </c>
      <c r="M138" s="61">
        <v>0</v>
      </c>
      <c r="N138" s="62">
        <v>2160</v>
      </c>
      <c r="O138" s="61">
        <v>4320</v>
      </c>
      <c r="P138" s="62">
        <v>2160</v>
      </c>
      <c r="Q138" s="61">
        <v>2160</v>
      </c>
      <c r="R138" s="62">
        <v>2160</v>
      </c>
      <c r="S138" s="61">
        <v>2160</v>
      </c>
      <c r="T138" s="62">
        <v>2160</v>
      </c>
      <c r="U138" s="61">
        <v>2160</v>
      </c>
      <c r="V138" s="62">
        <v>2160</v>
      </c>
      <c r="W138" s="61">
        <v>2160</v>
      </c>
      <c r="X138" s="62">
        <v>2160</v>
      </c>
      <c r="Y138" s="61">
        <v>2160</v>
      </c>
      <c r="Z138" s="62">
        <v>2160</v>
      </c>
      <c r="AA138" s="61">
        <v>2160</v>
      </c>
      <c r="AB138" s="62">
        <v>2160</v>
      </c>
      <c r="AC138" s="61">
        <v>2160</v>
      </c>
      <c r="AD138" s="60"/>
      <c r="AE138" s="61"/>
      <c r="AF138" s="60"/>
      <c r="AG138" s="61"/>
      <c r="AH138" s="60"/>
      <c r="AI138" s="61"/>
      <c r="AJ138" s="60"/>
      <c r="AK138" s="61"/>
      <c r="AL138" s="60"/>
      <c r="AM138" s="61"/>
      <c r="AN138" s="60"/>
      <c r="AO138" s="61"/>
      <c r="AP138" s="63"/>
      <c r="AQ138" s="60"/>
      <c r="AR138" s="61"/>
      <c r="AS138" s="60"/>
      <c r="AT138" s="61"/>
      <c r="AU138" s="60"/>
      <c r="AV138" s="61"/>
      <c r="AW138" s="60"/>
      <c r="AX138" s="61"/>
      <c r="AY138" s="60"/>
      <c r="AZ138" s="61"/>
      <c r="BA138" s="60"/>
      <c r="BB138" s="61"/>
      <c r="BC138" s="60"/>
      <c r="BD138" s="61"/>
      <c r="BE138" s="60"/>
      <c r="BF138" s="61"/>
      <c r="BG138" s="62"/>
      <c r="BH138" s="12">
        <f t="shared" si="6"/>
        <v>21280</v>
      </c>
      <c r="BI138" s="12">
        <f t="shared" si="6"/>
        <v>19120</v>
      </c>
      <c r="BJ138" s="57">
        <f t="shared" si="9"/>
        <v>2160</v>
      </c>
      <c r="BK138" s="64"/>
      <c r="BL138" s="64"/>
      <c r="BM138" s="65"/>
      <c r="BN138" s="65"/>
      <c r="BO138" s="65"/>
      <c r="BP138" s="65"/>
      <c r="BQ138" s="65"/>
      <c r="BR138" s="65"/>
      <c r="BS138" s="65"/>
      <c r="BT138" s="65"/>
      <c r="BU138" s="65"/>
    </row>
    <row r="139" spans="1:73" ht="21">
      <c r="A139" s="52" t="s">
        <v>434</v>
      </c>
      <c r="B139" s="67" t="s">
        <v>435</v>
      </c>
      <c r="C139" s="8" t="s">
        <v>13</v>
      </c>
      <c r="D139" s="54" t="s">
        <v>436</v>
      </c>
      <c r="E139" s="55" t="s">
        <v>414</v>
      </c>
      <c r="F139" s="56">
        <v>7200</v>
      </c>
      <c r="G139" s="57"/>
      <c r="H139" s="58"/>
      <c r="I139" s="59"/>
      <c r="J139" s="60">
        <v>4000</v>
      </c>
      <c r="K139" s="61">
        <v>4000</v>
      </c>
      <c r="L139" s="62">
        <v>2160</v>
      </c>
      <c r="M139" s="61">
        <v>2160</v>
      </c>
      <c r="N139" s="62">
        <v>2160</v>
      </c>
      <c r="O139" s="61">
        <v>2160</v>
      </c>
      <c r="P139" s="62">
        <v>2160</v>
      </c>
      <c r="Q139" s="61">
        <v>2160</v>
      </c>
      <c r="R139" s="62">
        <v>2160</v>
      </c>
      <c r="S139" s="61">
        <v>2160</v>
      </c>
      <c r="T139" s="62">
        <v>2160</v>
      </c>
      <c r="U139" s="61">
        <v>2160</v>
      </c>
      <c r="V139" s="62">
        <v>2160</v>
      </c>
      <c r="W139" s="61">
        <v>2160</v>
      </c>
      <c r="X139" s="62">
        <v>2160</v>
      </c>
      <c r="Y139" s="61">
        <v>2160</v>
      </c>
      <c r="Z139" s="62">
        <v>2160</v>
      </c>
      <c r="AA139" s="61">
        <v>2160</v>
      </c>
      <c r="AB139" s="62">
        <v>2160</v>
      </c>
      <c r="AC139" s="61">
        <v>2160</v>
      </c>
      <c r="AD139" s="60"/>
      <c r="AE139" s="61"/>
      <c r="AF139" s="60"/>
      <c r="AG139" s="61"/>
      <c r="AH139" s="60"/>
      <c r="AI139" s="61"/>
      <c r="AJ139" s="60"/>
      <c r="AK139" s="61"/>
      <c r="AL139" s="60"/>
      <c r="AM139" s="61"/>
      <c r="AN139" s="60"/>
      <c r="AO139" s="61"/>
      <c r="AP139" s="63"/>
      <c r="AQ139" s="60"/>
      <c r="AR139" s="61"/>
      <c r="AS139" s="60"/>
      <c r="AT139" s="61"/>
      <c r="AU139" s="60"/>
      <c r="AV139" s="61"/>
      <c r="AW139" s="60"/>
      <c r="AX139" s="61"/>
      <c r="AY139" s="60"/>
      <c r="AZ139" s="61"/>
      <c r="BA139" s="60"/>
      <c r="BB139" s="61"/>
      <c r="BC139" s="60"/>
      <c r="BD139" s="61"/>
      <c r="BE139" s="60"/>
      <c r="BF139" s="61"/>
      <c r="BG139" s="62"/>
      <c r="BH139" s="12">
        <f t="shared" si="6"/>
        <v>21280</v>
      </c>
      <c r="BI139" s="12">
        <f t="shared" si="6"/>
        <v>21280</v>
      </c>
      <c r="BJ139" s="57">
        <f t="shared" si="9"/>
        <v>0</v>
      </c>
      <c r="BK139" s="64"/>
      <c r="BL139" s="64"/>
      <c r="BM139" s="65"/>
      <c r="BN139" s="65"/>
      <c r="BO139" s="65"/>
      <c r="BP139" s="65"/>
      <c r="BQ139" s="65"/>
      <c r="BR139" s="65"/>
      <c r="BS139" s="65"/>
      <c r="BT139" s="65"/>
      <c r="BU139" s="65"/>
    </row>
    <row r="140" spans="1:73" ht="21">
      <c r="A140" s="52" t="s">
        <v>437</v>
      </c>
      <c r="B140" s="67" t="s">
        <v>438</v>
      </c>
      <c r="C140" s="8" t="s">
        <v>13</v>
      </c>
      <c r="D140" s="68" t="s">
        <v>439</v>
      </c>
      <c r="E140" s="55" t="s">
        <v>414</v>
      </c>
      <c r="F140" s="56">
        <v>6500</v>
      </c>
      <c r="G140" s="57"/>
      <c r="H140" s="58"/>
      <c r="I140" s="59"/>
      <c r="J140" s="60">
        <v>4000</v>
      </c>
      <c r="K140" s="61">
        <v>4000</v>
      </c>
      <c r="L140" s="62">
        <v>1950</v>
      </c>
      <c r="M140" s="61">
        <v>1950</v>
      </c>
      <c r="N140" s="62">
        <v>1950</v>
      </c>
      <c r="O140" s="61">
        <v>1950</v>
      </c>
      <c r="P140" s="62">
        <v>1950</v>
      </c>
      <c r="Q140" s="61">
        <v>1950</v>
      </c>
      <c r="R140" s="62">
        <v>1950</v>
      </c>
      <c r="S140" s="61">
        <f>1950+1950</f>
        <v>3900</v>
      </c>
      <c r="T140" s="62">
        <v>1950</v>
      </c>
      <c r="U140" s="61">
        <v>0</v>
      </c>
      <c r="V140" s="62">
        <v>1950</v>
      </c>
      <c r="W140" s="61">
        <v>1950</v>
      </c>
      <c r="X140" s="62">
        <v>1950</v>
      </c>
      <c r="Y140" s="61">
        <v>1950</v>
      </c>
      <c r="Z140" s="62">
        <v>1950</v>
      </c>
      <c r="AA140" s="61"/>
      <c r="AB140" s="62">
        <v>1950</v>
      </c>
      <c r="AC140" s="61">
        <f>1950+1950</f>
        <v>3900</v>
      </c>
      <c r="AD140" s="60"/>
      <c r="AE140" s="61"/>
      <c r="AF140" s="60"/>
      <c r="AG140" s="61"/>
      <c r="AH140" s="60"/>
      <c r="AI140" s="61"/>
      <c r="AJ140" s="60"/>
      <c r="AK140" s="61"/>
      <c r="AL140" s="60"/>
      <c r="AM140" s="61"/>
      <c r="AN140" s="60"/>
      <c r="AO140" s="61"/>
      <c r="AP140" s="63"/>
      <c r="AQ140" s="60"/>
      <c r="AR140" s="61"/>
      <c r="AS140" s="60"/>
      <c r="AT140" s="61"/>
      <c r="AU140" s="60"/>
      <c r="AV140" s="61"/>
      <c r="AW140" s="60"/>
      <c r="AX140" s="61"/>
      <c r="AY140" s="60"/>
      <c r="AZ140" s="61"/>
      <c r="BA140" s="60"/>
      <c r="BB140" s="61"/>
      <c r="BC140" s="60"/>
      <c r="BD140" s="61"/>
      <c r="BE140" s="60"/>
      <c r="BF140" s="61"/>
      <c r="BG140" s="62"/>
      <c r="BH140" s="12">
        <f t="shared" si="6"/>
        <v>19600</v>
      </c>
      <c r="BI140" s="12">
        <f t="shared" si="6"/>
        <v>19600</v>
      </c>
      <c r="BJ140" s="57">
        <f t="shared" si="9"/>
        <v>0</v>
      </c>
      <c r="BK140" s="64"/>
      <c r="BL140" s="64"/>
      <c r="BM140" s="65"/>
      <c r="BN140" s="65"/>
      <c r="BO140" s="65"/>
      <c r="BP140" s="65"/>
      <c r="BQ140" s="65"/>
      <c r="BR140" s="65"/>
      <c r="BS140" s="65"/>
      <c r="BT140" s="65"/>
      <c r="BU140" s="65"/>
    </row>
    <row r="141" spans="1:73" ht="21">
      <c r="A141" s="52" t="s">
        <v>440</v>
      </c>
      <c r="B141" s="67" t="s">
        <v>441</v>
      </c>
      <c r="C141" s="8" t="s">
        <v>13</v>
      </c>
      <c r="D141" s="68" t="s">
        <v>442</v>
      </c>
      <c r="E141" s="55" t="s">
        <v>421</v>
      </c>
      <c r="F141" s="56">
        <v>6500</v>
      </c>
      <c r="G141" s="57"/>
      <c r="H141" s="58"/>
      <c r="I141" s="59"/>
      <c r="J141" s="60">
        <v>4000</v>
      </c>
      <c r="K141" s="61">
        <v>4000</v>
      </c>
      <c r="L141" s="62">
        <v>1950</v>
      </c>
      <c r="M141" s="61">
        <v>1950</v>
      </c>
      <c r="N141" s="62">
        <v>1950</v>
      </c>
      <c r="O141" s="61">
        <v>0</v>
      </c>
      <c r="P141" s="62">
        <v>1950</v>
      </c>
      <c r="Q141" s="61">
        <v>0</v>
      </c>
      <c r="R141" s="62">
        <v>1950</v>
      </c>
      <c r="S141" s="61">
        <v>5850</v>
      </c>
      <c r="T141" s="62">
        <v>1950</v>
      </c>
      <c r="U141" s="61"/>
      <c r="V141" s="62">
        <v>1950</v>
      </c>
      <c r="W141" s="61"/>
      <c r="X141" s="62">
        <v>1950</v>
      </c>
      <c r="Y141" s="61"/>
      <c r="Z141" s="62">
        <v>1950</v>
      </c>
      <c r="AA141" s="61">
        <v>7960</v>
      </c>
      <c r="AB141" s="62">
        <v>1950</v>
      </c>
      <c r="AC141" s="61">
        <v>1950</v>
      </c>
      <c r="AD141" s="60"/>
      <c r="AE141" s="61"/>
      <c r="AF141" s="60"/>
      <c r="AG141" s="61"/>
      <c r="AH141" s="60"/>
      <c r="AI141" s="61"/>
      <c r="AJ141" s="60"/>
      <c r="AK141" s="61"/>
      <c r="AL141" s="60"/>
      <c r="AM141" s="61"/>
      <c r="AN141" s="60"/>
      <c r="AO141" s="61"/>
      <c r="AP141" s="63"/>
      <c r="AQ141" s="60"/>
      <c r="AR141" s="61"/>
      <c r="AS141" s="60"/>
      <c r="AT141" s="61"/>
      <c r="AU141" s="60"/>
      <c r="AV141" s="61"/>
      <c r="AW141" s="60"/>
      <c r="AX141" s="61"/>
      <c r="AY141" s="60"/>
      <c r="AZ141" s="61"/>
      <c r="BA141" s="60"/>
      <c r="BB141" s="61"/>
      <c r="BC141" s="60"/>
      <c r="BD141" s="61"/>
      <c r="BE141" s="60"/>
      <c r="BF141" s="61"/>
      <c r="BG141" s="62"/>
      <c r="BH141" s="12">
        <f t="shared" si="6"/>
        <v>19600</v>
      </c>
      <c r="BI141" s="12">
        <f t="shared" si="6"/>
        <v>21710</v>
      </c>
      <c r="BJ141" s="57">
        <f t="shared" si="9"/>
        <v>-2110</v>
      </c>
      <c r="BK141" s="64"/>
      <c r="BL141" s="64"/>
      <c r="BM141" s="65"/>
      <c r="BN141" s="65"/>
      <c r="BO141" s="65"/>
      <c r="BP141" s="65"/>
      <c r="BQ141" s="65"/>
      <c r="BR141" s="65"/>
      <c r="BS141" s="65"/>
      <c r="BT141" s="65"/>
      <c r="BU141" s="65"/>
    </row>
    <row r="142" spans="1:73" ht="21">
      <c r="A142" s="52" t="s">
        <v>443</v>
      </c>
      <c r="B142" s="67" t="s">
        <v>444</v>
      </c>
      <c r="C142" s="8" t="s">
        <v>13</v>
      </c>
      <c r="D142" s="54" t="s">
        <v>445</v>
      </c>
      <c r="E142" s="55" t="s">
        <v>414</v>
      </c>
      <c r="F142" s="56">
        <v>6800</v>
      </c>
      <c r="G142" s="69"/>
      <c r="H142" s="58"/>
      <c r="I142" s="59"/>
      <c r="J142" s="60">
        <v>4000</v>
      </c>
      <c r="K142" s="61">
        <v>4000</v>
      </c>
      <c r="L142" s="62">
        <v>2040</v>
      </c>
      <c r="M142" s="61"/>
      <c r="N142" s="62">
        <v>2040</v>
      </c>
      <c r="O142" s="61">
        <v>4320</v>
      </c>
      <c r="P142" s="62">
        <v>2040</v>
      </c>
      <c r="Q142" s="61"/>
      <c r="R142" s="62">
        <v>2040</v>
      </c>
      <c r="S142" s="61">
        <v>2160</v>
      </c>
      <c r="T142" s="62">
        <v>2040</v>
      </c>
      <c r="U142" s="61"/>
      <c r="V142" s="62">
        <v>2040</v>
      </c>
      <c r="W142" s="61"/>
      <c r="X142" s="62">
        <v>2040</v>
      </c>
      <c r="Y142" s="61">
        <v>7800</v>
      </c>
      <c r="Z142" s="62">
        <v>2040</v>
      </c>
      <c r="AA142" s="61"/>
      <c r="AB142" s="62">
        <v>2040</v>
      </c>
      <c r="AC142" s="61">
        <v>5160</v>
      </c>
      <c r="AD142" s="60"/>
      <c r="AE142" s="61"/>
      <c r="AF142" s="60"/>
      <c r="AG142" s="61"/>
      <c r="AH142" s="60"/>
      <c r="AI142" s="61"/>
      <c r="AJ142" s="60"/>
      <c r="AK142" s="61"/>
      <c r="AL142" s="60"/>
      <c r="AM142" s="61"/>
      <c r="AN142" s="60"/>
      <c r="AO142" s="61"/>
      <c r="AP142" s="63"/>
      <c r="AQ142" s="60"/>
      <c r="AR142" s="61"/>
      <c r="AS142" s="60"/>
      <c r="AT142" s="61"/>
      <c r="AU142" s="60"/>
      <c r="AV142" s="61"/>
      <c r="AW142" s="60"/>
      <c r="AX142" s="61"/>
      <c r="AY142" s="60"/>
      <c r="AZ142" s="61"/>
      <c r="BA142" s="60"/>
      <c r="BB142" s="61"/>
      <c r="BC142" s="60"/>
      <c r="BD142" s="61"/>
      <c r="BE142" s="60"/>
      <c r="BF142" s="61"/>
      <c r="BG142" s="62"/>
      <c r="BH142" s="12">
        <f t="shared" si="6"/>
        <v>20320</v>
      </c>
      <c r="BI142" s="12">
        <f t="shared" si="6"/>
        <v>19120</v>
      </c>
      <c r="BJ142" s="57">
        <f t="shared" si="9"/>
        <v>1200</v>
      </c>
      <c r="BK142" s="64"/>
      <c r="BL142" s="64"/>
      <c r="BM142" s="65"/>
      <c r="BN142" s="65"/>
      <c r="BO142" s="65"/>
      <c r="BP142" s="65"/>
      <c r="BQ142" s="65"/>
      <c r="BR142" s="65"/>
      <c r="BS142" s="65"/>
      <c r="BT142" s="65"/>
      <c r="BU142" s="65"/>
    </row>
    <row r="143" spans="1:73" ht="21">
      <c r="A143" s="52" t="s">
        <v>446</v>
      </c>
      <c r="B143" s="67" t="s">
        <v>447</v>
      </c>
      <c r="C143" s="8" t="s">
        <v>13</v>
      </c>
      <c r="D143" s="54" t="s">
        <v>448</v>
      </c>
      <c r="E143" s="55" t="s">
        <v>449</v>
      </c>
      <c r="F143" s="56">
        <v>6500</v>
      </c>
      <c r="G143" s="69"/>
      <c r="H143" s="58"/>
      <c r="I143" s="59"/>
      <c r="J143" s="60">
        <v>4000</v>
      </c>
      <c r="K143" s="61">
        <v>4000</v>
      </c>
      <c r="L143" s="62">
        <v>1950</v>
      </c>
      <c r="M143" s="61"/>
      <c r="N143" s="62">
        <v>1950</v>
      </c>
      <c r="O143" s="61"/>
      <c r="P143" s="62">
        <v>1950</v>
      </c>
      <c r="Q143" s="61"/>
      <c r="R143" s="62">
        <v>1950</v>
      </c>
      <c r="S143" s="61"/>
      <c r="T143" s="62">
        <v>1950</v>
      </c>
      <c r="U143" s="61"/>
      <c r="V143" s="62">
        <v>1950</v>
      </c>
      <c r="W143" s="61"/>
      <c r="X143" s="62">
        <v>1950</v>
      </c>
      <c r="Y143" s="61"/>
      <c r="Z143" s="62">
        <v>1950</v>
      </c>
      <c r="AA143" s="61"/>
      <c r="AB143" s="62">
        <v>1950</v>
      </c>
      <c r="AC143" s="61"/>
      <c r="AD143" s="60"/>
      <c r="AE143" s="61"/>
      <c r="AF143" s="60"/>
      <c r="AG143" s="61"/>
      <c r="AH143" s="60"/>
      <c r="AI143" s="61"/>
      <c r="AJ143" s="60"/>
      <c r="AK143" s="61"/>
      <c r="AL143" s="60"/>
      <c r="AM143" s="61"/>
      <c r="AN143" s="60"/>
      <c r="AO143" s="61"/>
      <c r="AP143" s="63"/>
      <c r="AQ143" s="60"/>
      <c r="AR143" s="61"/>
      <c r="AS143" s="60"/>
      <c r="AT143" s="61"/>
      <c r="AU143" s="60"/>
      <c r="AV143" s="61"/>
      <c r="AW143" s="60"/>
      <c r="AX143" s="61"/>
      <c r="AY143" s="60"/>
      <c r="AZ143" s="61"/>
      <c r="BA143" s="60"/>
      <c r="BB143" s="61"/>
      <c r="BC143" s="60"/>
      <c r="BD143" s="61"/>
      <c r="BE143" s="60"/>
      <c r="BF143" s="61"/>
      <c r="BG143" s="62"/>
      <c r="BH143" s="12">
        <f t="shared" si="6"/>
        <v>19600</v>
      </c>
      <c r="BI143" s="12">
        <f t="shared" si="6"/>
        <v>4000</v>
      </c>
      <c r="BJ143" s="57">
        <f t="shared" si="9"/>
        <v>15600</v>
      </c>
      <c r="BK143" s="64"/>
      <c r="BL143" s="64"/>
      <c r="BM143" s="65"/>
      <c r="BN143" s="65"/>
      <c r="BO143" s="65"/>
      <c r="BP143" s="65"/>
      <c r="BQ143" s="65"/>
      <c r="BR143" s="65"/>
      <c r="BS143" s="65"/>
      <c r="BT143" s="65"/>
      <c r="BU143" s="65"/>
    </row>
    <row r="144" spans="1:73" ht="21">
      <c r="A144" s="52" t="s">
        <v>450</v>
      </c>
      <c r="B144" s="67" t="s">
        <v>451</v>
      </c>
      <c r="C144" s="8" t="s">
        <v>13</v>
      </c>
      <c r="D144" s="54" t="s">
        <v>452</v>
      </c>
      <c r="E144" s="55" t="s">
        <v>414</v>
      </c>
      <c r="F144" s="56">
        <v>6500</v>
      </c>
      <c r="G144" s="70"/>
      <c r="H144" s="58"/>
      <c r="I144" s="59"/>
      <c r="J144" s="60">
        <v>4000</v>
      </c>
      <c r="K144" s="61">
        <v>4000</v>
      </c>
      <c r="L144" s="62">
        <v>2160</v>
      </c>
      <c r="M144" s="61">
        <v>2160</v>
      </c>
      <c r="N144" s="62">
        <v>2160</v>
      </c>
      <c r="O144" s="61">
        <v>2160</v>
      </c>
      <c r="P144" s="62">
        <v>2160</v>
      </c>
      <c r="Q144" s="61">
        <v>2160</v>
      </c>
      <c r="R144" s="62">
        <v>2160</v>
      </c>
      <c r="S144" s="61">
        <v>2160</v>
      </c>
      <c r="T144" s="62">
        <v>1950</v>
      </c>
      <c r="U144" s="61"/>
      <c r="V144" s="62">
        <v>1950</v>
      </c>
      <c r="W144" s="61">
        <v>3900</v>
      </c>
      <c r="X144" s="62">
        <v>1950</v>
      </c>
      <c r="Y144" s="61"/>
      <c r="Z144" s="62">
        <v>1950</v>
      </c>
      <c r="AA144" s="61">
        <v>1950</v>
      </c>
      <c r="AB144" s="62">
        <v>1950</v>
      </c>
      <c r="AC144" s="61">
        <v>1950</v>
      </c>
      <c r="AD144" s="60"/>
      <c r="AE144" s="61"/>
      <c r="AF144" s="60"/>
      <c r="AG144" s="61"/>
      <c r="AH144" s="60"/>
      <c r="AI144" s="61"/>
      <c r="AJ144" s="60"/>
      <c r="AK144" s="61"/>
      <c r="AL144" s="60"/>
      <c r="AM144" s="61"/>
      <c r="AN144" s="60"/>
      <c r="AO144" s="61"/>
      <c r="AP144" s="63"/>
      <c r="AQ144" s="60"/>
      <c r="AR144" s="61"/>
      <c r="AS144" s="60"/>
      <c r="AT144" s="61"/>
      <c r="AU144" s="60"/>
      <c r="AV144" s="61"/>
      <c r="AW144" s="60"/>
      <c r="AX144" s="61"/>
      <c r="AY144" s="60"/>
      <c r="AZ144" s="61"/>
      <c r="BA144" s="60"/>
      <c r="BB144" s="61"/>
      <c r="BC144" s="60"/>
      <c r="BD144" s="61"/>
      <c r="BE144" s="60"/>
      <c r="BF144" s="61"/>
      <c r="BG144" s="62"/>
      <c r="BH144" s="12">
        <f t="shared" si="6"/>
        <v>20230</v>
      </c>
      <c r="BI144" s="12">
        <f t="shared" si="6"/>
        <v>18280</v>
      </c>
      <c r="BJ144" s="57">
        <f t="shared" si="9"/>
        <v>1950</v>
      </c>
      <c r="BK144" s="64"/>
      <c r="BL144" s="64"/>
      <c r="BM144" s="65"/>
      <c r="BN144" s="65"/>
      <c r="BO144" s="65"/>
      <c r="BP144" s="65"/>
      <c r="BQ144" s="65"/>
      <c r="BR144" s="65"/>
      <c r="BS144" s="65"/>
      <c r="BT144" s="65"/>
      <c r="BU144" s="65"/>
    </row>
    <row r="145" spans="1:73" ht="21">
      <c r="A145" s="52" t="s">
        <v>453</v>
      </c>
      <c r="B145" s="67" t="s">
        <v>454</v>
      </c>
      <c r="C145" s="8" t="s">
        <v>13</v>
      </c>
      <c r="D145" s="54" t="s">
        <v>455</v>
      </c>
      <c r="E145" s="55" t="s">
        <v>414</v>
      </c>
      <c r="F145" s="56">
        <v>6800</v>
      </c>
      <c r="G145" s="57"/>
      <c r="H145" s="58"/>
      <c r="I145" s="59"/>
      <c r="J145" s="60">
        <v>4000</v>
      </c>
      <c r="K145" s="61">
        <v>4000</v>
      </c>
      <c r="L145" s="62">
        <v>2040</v>
      </c>
      <c r="M145" s="61">
        <v>2040</v>
      </c>
      <c r="N145" s="62">
        <v>2040</v>
      </c>
      <c r="O145" s="61">
        <v>2040</v>
      </c>
      <c r="P145" s="62">
        <v>2040</v>
      </c>
      <c r="Q145" s="61">
        <v>0</v>
      </c>
      <c r="R145" s="62">
        <v>2040</v>
      </c>
      <c r="S145" s="61">
        <v>4080</v>
      </c>
      <c r="T145" s="62">
        <v>2040</v>
      </c>
      <c r="U145" s="61"/>
      <c r="V145" s="62">
        <v>2040</v>
      </c>
      <c r="W145" s="61"/>
      <c r="X145" s="62">
        <v>2040</v>
      </c>
      <c r="Y145" s="61"/>
      <c r="Z145" s="62">
        <v>2040</v>
      </c>
      <c r="AA145" s="61">
        <v>4080</v>
      </c>
      <c r="AB145" s="62">
        <v>2040</v>
      </c>
      <c r="AC145" s="61">
        <v>2040</v>
      </c>
      <c r="AD145" s="60"/>
      <c r="AE145" s="61"/>
      <c r="AF145" s="60"/>
      <c r="AG145" s="61"/>
      <c r="AH145" s="60"/>
      <c r="AI145" s="61"/>
      <c r="AJ145" s="60"/>
      <c r="AK145" s="61"/>
      <c r="AL145" s="60"/>
      <c r="AM145" s="61"/>
      <c r="AN145" s="60"/>
      <c r="AO145" s="61"/>
      <c r="AP145" s="63"/>
      <c r="AQ145" s="60"/>
      <c r="AR145" s="61"/>
      <c r="AS145" s="60"/>
      <c r="AT145" s="61"/>
      <c r="AU145" s="60"/>
      <c r="AV145" s="61"/>
      <c r="AW145" s="60"/>
      <c r="AX145" s="61"/>
      <c r="AY145" s="60"/>
      <c r="AZ145" s="61"/>
      <c r="BA145" s="60"/>
      <c r="BB145" s="61"/>
      <c r="BC145" s="60"/>
      <c r="BD145" s="61"/>
      <c r="BE145" s="60"/>
      <c r="BF145" s="61"/>
      <c r="BG145" s="62"/>
      <c r="BH145" s="12">
        <f t="shared" si="6"/>
        <v>20320</v>
      </c>
      <c r="BI145" s="12">
        <f t="shared" si="6"/>
        <v>16240</v>
      </c>
      <c r="BJ145" s="57">
        <f t="shared" si="9"/>
        <v>4080</v>
      </c>
      <c r="BK145" s="64"/>
      <c r="BL145" s="64"/>
      <c r="BM145" s="65"/>
      <c r="BN145" s="65"/>
      <c r="BO145" s="65"/>
      <c r="BP145" s="65"/>
      <c r="BQ145" s="65"/>
      <c r="BR145" s="65"/>
      <c r="BS145" s="65"/>
      <c r="BT145" s="65"/>
      <c r="BU145" s="65"/>
    </row>
    <row r="146" spans="1:73" ht="21">
      <c r="A146" s="52" t="s">
        <v>456</v>
      </c>
      <c r="B146" s="67" t="s">
        <v>457</v>
      </c>
      <c r="C146" s="8" t="s">
        <v>13</v>
      </c>
      <c r="D146" s="54" t="s">
        <v>458</v>
      </c>
      <c r="E146" s="55" t="s">
        <v>414</v>
      </c>
      <c r="F146" s="56">
        <v>6800</v>
      </c>
      <c r="G146" s="57"/>
      <c r="H146" s="58"/>
      <c r="I146" s="59"/>
      <c r="J146" s="60">
        <v>4000</v>
      </c>
      <c r="K146" s="61">
        <v>4000</v>
      </c>
      <c r="L146" s="62">
        <v>2040</v>
      </c>
      <c r="M146" s="61">
        <v>2040</v>
      </c>
      <c r="N146" s="62">
        <v>2040</v>
      </c>
      <c r="O146" s="61">
        <v>2040</v>
      </c>
      <c r="P146" s="62">
        <v>2040</v>
      </c>
      <c r="Q146" s="61">
        <v>2040</v>
      </c>
      <c r="R146" s="62">
        <v>2040</v>
      </c>
      <c r="S146" s="61">
        <v>2040</v>
      </c>
      <c r="T146" s="62">
        <v>2040</v>
      </c>
      <c r="U146" s="61"/>
      <c r="V146" s="62">
        <v>2040</v>
      </c>
      <c r="W146" s="61">
        <v>4080</v>
      </c>
      <c r="X146" s="62">
        <v>2040</v>
      </c>
      <c r="Y146" s="61">
        <v>2040</v>
      </c>
      <c r="Z146" s="62">
        <v>2040</v>
      </c>
      <c r="AA146" s="61"/>
      <c r="AB146" s="62">
        <v>2040</v>
      </c>
      <c r="AC146" s="61">
        <v>2040</v>
      </c>
      <c r="AD146" s="60"/>
      <c r="AE146" s="61"/>
      <c r="AF146" s="60"/>
      <c r="AG146" s="61"/>
      <c r="AH146" s="60"/>
      <c r="AI146" s="61"/>
      <c r="AJ146" s="60"/>
      <c r="AK146" s="61"/>
      <c r="AL146" s="60"/>
      <c r="AM146" s="61"/>
      <c r="AN146" s="60"/>
      <c r="AO146" s="61"/>
      <c r="AP146" s="63"/>
      <c r="AQ146" s="60"/>
      <c r="AR146" s="61"/>
      <c r="AS146" s="60"/>
      <c r="AT146" s="61"/>
      <c r="AU146" s="60"/>
      <c r="AV146" s="61"/>
      <c r="AW146" s="60"/>
      <c r="AX146" s="61"/>
      <c r="AY146" s="60"/>
      <c r="AZ146" s="61"/>
      <c r="BA146" s="60"/>
      <c r="BB146" s="61"/>
      <c r="BC146" s="60"/>
      <c r="BD146" s="61"/>
      <c r="BE146" s="60"/>
      <c r="BF146" s="61"/>
      <c r="BG146" s="62"/>
      <c r="BH146" s="12">
        <f t="shared" si="6"/>
        <v>20320</v>
      </c>
      <c r="BI146" s="12">
        <f t="shared" si="6"/>
        <v>18280</v>
      </c>
      <c r="BJ146" s="57">
        <f t="shared" si="9"/>
        <v>2040</v>
      </c>
      <c r="BK146" s="64"/>
      <c r="BL146" s="64"/>
      <c r="BM146" s="65"/>
      <c r="BN146" s="65"/>
      <c r="BO146" s="65"/>
      <c r="BP146" s="65"/>
      <c r="BQ146" s="65"/>
      <c r="BR146" s="65"/>
      <c r="BS146" s="65"/>
      <c r="BT146" s="65"/>
      <c r="BU146" s="65"/>
    </row>
    <row r="147" spans="1:73" ht="21">
      <c r="A147" s="52" t="s">
        <v>459</v>
      </c>
      <c r="B147" s="67" t="s">
        <v>460</v>
      </c>
      <c r="C147" s="8" t="s">
        <v>13</v>
      </c>
      <c r="D147" s="54" t="s">
        <v>461</v>
      </c>
      <c r="E147" s="55" t="s">
        <v>414</v>
      </c>
      <c r="F147" s="56">
        <v>6500</v>
      </c>
      <c r="G147" s="57"/>
      <c r="H147" s="58"/>
      <c r="I147" s="59"/>
      <c r="J147" s="60">
        <v>4000</v>
      </c>
      <c r="K147" s="61">
        <v>4000</v>
      </c>
      <c r="L147" s="62">
        <v>1950</v>
      </c>
      <c r="M147" s="61">
        <v>2160</v>
      </c>
      <c r="N147" s="62">
        <v>1950</v>
      </c>
      <c r="O147" s="61">
        <v>2160</v>
      </c>
      <c r="P147" s="62">
        <v>1950</v>
      </c>
      <c r="Q147" s="61">
        <v>1530</v>
      </c>
      <c r="R147" s="62">
        <v>1950</v>
      </c>
      <c r="S147" s="61">
        <v>2160</v>
      </c>
      <c r="T147" s="62">
        <v>1950</v>
      </c>
      <c r="U147" s="61">
        <v>2160</v>
      </c>
      <c r="V147" s="62">
        <v>1950</v>
      </c>
      <c r="W147" s="61">
        <v>2160</v>
      </c>
      <c r="X147" s="62">
        <v>1950</v>
      </c>
      <c r="Y147" s="61"/>
      <c r="Z147" s="62">
        <v>1950</v>
      </c>
      <c r="AA147" s="61">
        <f>2160+2160</f>
        <v>4320</v>
      </c>
      <c r="AB147" s="62">
        <v>1950</v>
      </c>
      <c r="AC147" s="61">
        <v>2160</v>
      </c>
      <c r="AD147" s="60"/>
      <c r="AE147" s="61"/>
      <c r="AF147" s="60"/>
      <c r="AG147" s="61"/>
      <c r="AH147" s="60"/>
      <c r="AI147" s="61"/>
      <c r="AJ147" s="60"/>
      <c r="AK147" s="61"/>
      <c r="AL147" s="60"/>
      <c r="AM147" s="61"/>
      <c r="AN147" s="60"/>
      <c r="AO147" s="61"/>
      <c r="AP147" s="63"/>
      <c r="AQ147" s="60"/>
      <c r="AR147" s="61"/>
      <c r="AS147" s="60"/>
      <c r="AT147" s="61"/>
      <c r="AU147" s="60"/>
      <c r="AV147" s="61"/>
      <c r="AW147" s="60"/>
      <c r="AX147" s="61"/>
      <c r="AY147" s="60"/>
      <c r="AZ147" s="61"/>
      <c r="BA147" s="60"/>
      <c r="BB147" s="61"/>
      <c r="BC147" s="60"/>
      <c r="BD147" s="61"/>
      <c r="BE147" s="60"/>
      <c r="BF147" s="61"/>
      <c r="BG147" s="62"/>
      <c r="BH147" s="12">
        <f t="shared" si="6"/>
        <v>19600</v>
      </c>
      <c r="BI147" s="12">
        <f t="shared" si="6"/>
        <v>20650</v>
      </c>
      <c r="BJ147" s="57">
        <f t="shared" si="9"/>
        <v>-1050</v>
      </c>
      <c r="BK147" s="64"/>
      <c r="BL147" s="64"/>
      <c r="BM147" s="65"/>
      <c r="BN147" s="65"/>
      <c r="BO147" s="65"/>
      <c r="BP147" s="65"/>
      <c r="BQ147" s="65"/>
      <c r="BR147" s="65"/>
      <c r="BS147" s="65"/>
      <c r="BT147" s="65"/>
      <c r="BU147" s="65"/>
    </row>
    <row r="148" spans="1:73" ht="21">
      <c r="A148" s="52" t="s">
        <v>462</v>
      </c>
      <c r="B148" s="67" t="s">
        <v>463</v>
      </c>
      <c r="C148" s="8" t="s">
        <v>13</v>
      </c>
      <c r="D148" s="54" t="s">
        <v>464</v>
      </c>
      <c r="E148" s="55" t="s">
        <v>414</v>
      </c>
      <c r="F148" s="56">
        <v>7200</v>
      </c>
      <c r="G148" s="71"/>
      <c r="H148" s="58"/>
      <c r="I148" s="59"/>
      <c r="J148" s="60">
        <v>4000</v>
      </c>
      <c r="K148" s="61">
        <v>4000</v>
      </c>
      <c r="L148" s="62">
        <v>2160</v>
      </c>
      <c r="M148" s="61">
        <v>2160</v>
      </c>
      <c r="N148" s="62">
        <v>2160</v>
      </c>
      <c r="O148" s="61">
        <v>2160</v>
      </c>
      <c r="P148" s="62">
        <v>2160</v>
      </c>
      <c r="Q148" s="61">
        <v>2160</v>
      </c>
      <c r="R148" s="62">
        <v>2160</v>
      </c>
      <c r="S148" s="61">
        <v>2160</v>
      </c>
      <c r="T148" s="62">
        <v>2160</v>
      </c>
      <c r="U148" s="61"/>
      <c r="V148" s="62">
        <v>2160</v>
      </c>
      <c r="W148" s="61">
        <f>2160+2160</f>
        <v>4320</v>
      </c>
      <c r="X148" s="62">
        <v>2160</v>
      </c>
      <c r="Y148" s="61"/>
      <c r="Z148" s="62">
        <v>2160</v>
      </c>
      <c r="AA148" s="61">
        <v>2160</v>
      </c>
      <c r="AB148" s="62">
        <v>2160</v>
      </c>
      <c r="AC148" s="61">
        <v>2160</v>
      </c>
      <c r="AD148" s="60"/>
      <c r="AE148" s="61"/>
      <c r="AF148" s="60"/>
      <c r="AG148" s="61"/>
      <c r="AH148" s="60"/>
      <c r="AI148" s="61"/>
      <c r="AJ148" s="60"/>
      <c r="AK148" s="61"/>
      <c r="AL148" s="60"/>
      <c r="AM148" s="61"/>
      <c r="AN148" s="60"/>
      <c r="AO148" s="61"/>
      <c r="AP148" s="63"/>
      <c r="AQ148" s="60"/>
      <c r="AR148" s="61"/>
      <c r="AS148" s="60"/>
      <c r="AT148" s="61"/>
      <c r="AU148" s="60"/>
      <c r="AV148" s="61"/>
      <c r="AW148" s="60"/>
      <c r="AX148" s="61"/>
      <c r="AY148" s="60"/>
      <c r="AZ148" s="61"/>
      <c r="BA148" s="60"/>
      <c r="BB148" s="61"/>
      <c r="BC148" s="60"/>
      <c r="BD148" s="61"/>
      <c r="BE148" s="60"/>
      <c r="BF148" s="61"/>
      <c r="BG148" s="62"/>
      <c r="BH148" s="12">
        <f t="shared" si="6"/>
        <v>21280</v>
      </c>
      <c r="BI148" s="12">
        <f t="shared" si="6"/>
        <v>19120</v>
      </c>
      <c r="BJ148" s="57">
        <f t="shared" si="9"/>
        <v>2160</v>
      </c>
      <c r="BK148" s="64"/>
      <c r="BL148" s="64"/>
      <c r="BM148" s="65"/>
      <c r="BN148" s="65"/>
      <c r="BO148" s="65"/>
      <c r="BP148" s="65"/>
      <c r="BQ148" s="65"/>
      <c r="BR148" s="65"/>
      <c r="BS148" s="65"/>
      <c r="BT148" s="65"/>
      <c r="BU148" s="65"/>
    </row>
    <row r="149" spans="1:73" ht="21">
      <c r="A149" s="52" t="s">
        <v>465</v>
      </c>
      <c r="B149" s="67" t="s">
        <v>466</v>
      </c>
      <c r="C149" s="8" t="s">
        <v>13</v>
      </c>
      <c r="D149" s="54" t="s">
        <v>467</v>
      </c>
      <c r="E149" s="55" t="s">
        <v>421</v>
      </c>
      <c r="F149" s="56">
        <v>6500</v>
      </c>
      <c r="G149" s="57"/>
      <c r="H149" s="58"/>
      <c r="I149" s="59"/>
      <c r="J149" s="60">
        <v>4000</v>
      </c>
      <c r="K149" s="61">
        <v>4000</v>
      </c>
      <c r="L149" s="62">
        <v>1950</v>
      </c>
      <c r="M149" s="61">
        <v>1950</v>
      </c>
      <c r="N149" s="62">
        <v>1950</v>
      </c>
      <c r="O149" s="61"/>
      <c r="P149" s="62">
        <v>1950</v>
      </c>
      <c r="Q149" s="61"/>
      <c r="R149" s="62">
        <v>1950</v>
      </c>
      <c r="S149" s="61"/>
      <c r="T149" s="62">
        <v>1950</v>
      </c>
      <c r="U149" s="61"/>
      <c r="V149" s="62">
        <v>1950</v>
      </c>
      <c r="W149" s="61"/>
      <c r="X149" s="62">
        <v>1950</v>
      </c>
      <c r="Y149" s="61"/>
      <c r="Z149" s="62">
        <v>1950</v>
      </c>
      <c r="AA149" s="61"/>
      <c r="AB149" s="62">
        <v>1950</v>
      </c>
      <c r="AC149" s="61"/>
      <c r="AD149" s="60"/>
      <c r="AE149" s="61"/>
      <c r="AF149" s="60"/>
      <c r="AG149" s="61"/>
      <c r="AH149" s="60"/>
      <c r="AI149" s="61"/>
      <c r="AJ149" s="60"/>
      <c r="AK149" s="61"/>
      <c r="AL149" s="60"/>
      <c r="AM149" s="61"/>
      <c r="AN149" s="60"/>
      <c r="AO149" s="61"/>
      <c r="AP149" s="63"/>
      <c r="AQ149" s="60"/>
      <c r="AR149" s="61"/>
      <c r="AS149" s="60"/>
      <c r="AT149" s="61"/>
      <c r="AU149" s="60"/>
      <c r="AV149" s="61"/>
      <c r="AW149" s="60"/>
      <c r="AX149" s="61"/>
      <c r="AY149" s="60"/>
      <c r="AZ149" s="61"/>
      <c r="BA149" s="60"/>
      <c r="BB149" s="61"/>
      <c r="BC149" s="60"/>
      <c r="BD149" s="61"/>
      <c r="BE149" s="60"/>
      <c r="BF149" s="61"/>
      <c r="BG149" s="62"/>
      <c r="BH149" s="12">
        <f t="shared" si="6"/>
        <v>19600</v>
      </c>
      <c r="BI149" s="12">
        <f t="shared" si="6"/>
        <v>5950</v>
      </c>
      <c r="BJ149" s="57">
        <f t="shared" si="9"/>
        <v>13650</v>
      </c>
      <c r="BK149" s="64"/>
      <c r="BL149" s="64"/>
      <c r="BM149" s="65"/>
      <c r="BN149" s="65"/>
      <c r="BO149" s="65"/>
      <c r="BP149" s="65"/>
      <c r="BQ149" s="65"/>
      <c r="BR149" s="65"/>
      <c r="BS149" s="65"/>
      <c r="BT149" s="65"/>
      <c r="BU149" s="65"/>
    </row>
    <row r="150" spans="1:73" ht="21">
      <c r="A150" s="52" t="s">
        <v>468</v>
      </c>
      <c r="B150" s="67" t="s">
        <v>469</v>
      </c>
      <c r="C150" s="8" t="s">
        <v>13</v>
      </c>
      <c r="D150" s="54" t="s">
        <v>470</v>
      </c>
      <c r="E150" s="55" t="s">
        <v>421</v>
      </c>
      <c r="F150" s="56"/>
      <c r="G150" s="72" t="s">
        <v>35</v>
      </c>
      <c r="H150" s="58"/>
      <c r="I150" s="59"/>
      <c r="J150" s="60">
        <v>4000</v>
      </c>
      <c r="K150" s="61">
        <v>4000</v>
      </c>
      <c r="L150" s="62">
        <v>1950</v>
      </c>
      <c r="M150" s="61">
        <v>0</v>
      </c>
      <c r="N150" s="62">
        <v>1950</v>
      </c>
      <c r="O150" s="61">
        <f>1950+0</f>
        <v>1950</v>
      </c>
      <c r="P150" s="62">
        <v>1950</v>
      </c>
      <c r="Q150" s="61">
        <v>0</v>
      </c>
      <c r="R150" s="62">
        <v>1950</v>
      </c>
      <c r="S150" s="61">
        <v>3900</v>
      </c>
      <c r="T150" s="62">
        <v>1950</v>
      </c>
      <c r="U150" s="61">
        <v>1950</v>
      </c>
      <c r="V150" s="62">
        <v>1950</v>
      </c>
      <c r="W150" s="61"/>
      <c r="X150" s="62">
        <v>6000</v>
      </c>
      <c r="Y150" s="61">
        <f>3900+6000</f>
        <v>9900</v>
      </c>
      <c r="Z150" s="62"/>
      <c r="AA150" s="61"/>
      <c r="AB150" s="62"/>
      <c r="AC150" s="61"/>
      <c r="AD150" s="60"/>
      <c r="AE150" s="61"/>
      <c r="AF150" s="60"/>
      <c r="AG150" s="61"/>
      <c r="AH150" s="60"/>
      <c r="AI150" s="61"/>
      <c r="AJ150" s="60"/>
      <c r="AK150" s="61"/>
      <c r="AL150" s="60"/>
      <c r="AM150" s="61"/>
      <c r="AN150" s="60"/>
      <c r="AO150" s="61"/>
      <c r="AP150" s="63"/>
      <c r="AQ150" s="60"/>
      <c r="AR150" s="61"/>
      <c r="AS150" s="60"/>
      <c r="AT150" s="61"/>
      <c r="AU150" s="60"/>
      <c r="AV150" s="61"/>
      <c r="AW150" s="60"/>
      <c r="AX150" s="61"/>
      <c r="AY150" s="60"/>
      <c r="AZ150" s="61"/>
      <c r="BA150" s="60"/>
      <c r="BB150" s="61"/>
      <c r="BC150" s="60"/>
      <c r="BD150" s="61"/>
      <c r="BE150" s="60"/>
      <c r="BF150" s="61"/>
      <c r="BG150" s="62"/>
      <c r="BH150" s="12">
        <f t="shared" si="6"/>
        <v>19750</v>
      </c>
      <c r="BI150" s="12">
        <f t="shared" si="6"/>
        <v>19750</v>
      </c>
      <c r="BJ150" s="57">
        <f t="shared" si="9"/>
        <v>0</v>
      </c>
      <c r="BK150" s="64"/>
      <c r="BL150" s="64"/>
      <c r="BM150" s="65"/>
      <c r="BN150" s="65"/>
      <c r="BO150" s="65"/>
      <c r="BP150" s="65"/>
      <c r="BQ150" s="65"/>
      <c r="BR150" s="65"/>
      <c r="BS150" s="65"/>
      <c r="BT150" s="65"/>
      <c r="BU150" s="65"/>
    </row>
    <row r="151" spans="1:73" ht="21">
      <c r="A151" s="52" t="s">
        <v>471</v>
      </c>
      <c r="B151" s="67" t="s">
        <v>472</v>
      </c>
      <c r="C151" s="8" t="s">
        <v>13</v>
      </c>
      <c r="D151" s="54" t="s">
        <v>473</v>
      </c>
      <c r="E151" s="55" t="s">
        <v>414</v>
      </c>
      <c r="F151" s="56">
        <v>6500</v>
      </c>
      <c r="G151" s="57"/>
      <c r="H151" s="58"/>
      <c r="I151" s="59"/>
      <c r="J151" s="60">
        <v>4000</v>
      </c>
      <c r="K151" s="61">
        <v>4000</v>
      </c>
      <c r="L151" s="62">
        <v>1950</v>
      </c>
      <c r="M151" s="61">
        <v>1950</v>
      </c>
      <c r="N151" s="62">
        <v>1950</v>
      </c>
      <c r="O151" s="61">
        <v>1950</v>
      </c>
      <c r="P151" s="62">
        <v>1950</v>
      </c>
      <c r="Q151" s="61">
        <v>0</v>
      </c>
      <c r="R151" s="62">
        <v>1950</v>
      </c>
      <c r="S151" s="61">
        <v>1950</v>
      </c>
      <c r="T151" s="62">
        <v>1950</v>
      </c>
      <c r="U151" s="61">
        <v>1950</v>
      </c>
      <c r="V151" s="62">
        <v>1950</v>
      </c>
      <c r="W151" s="61">
        <v>3900</v>
      </c>
      <c r="X151" s="62">
        <v>1950</v>
      </c>
      <c r="Y151" s="61"/>
      <c r="Z151" s="62">
        <v>1950</v>
      </c>
      <c r="AA151" s="61">
        <f>1950+1950</f>
        <v>3900</v>
      </c>
      <c r="AB151" s="62">
        <v>1950</v>
      </c>
      <c r="AC151" s="61"/>
      <c r="AD151" s="60"/>
      <c r="AE151" s="61"/>
      <c r="AF151" s="60"/>
      <c r="AG151" s="61"/>
      <c r="AH151" s="60"/>
      <c r="AI151" s="61"/>
      <c r="AJ151" s="60"/>
      <c r="AK151" s="61"/>
      <c r="AL151" s="60"/>
      <c r="AM151" s="61"/>
      <c r="AN151" s="60"/>
      <c r="AO151" s="61"/>
      <c r="AP151" s="63"/>
      <c r="AQ151" s="60"/>
      <c r="AR151" s="61"/>
      <c r="AS151" s="60"/>
      <c r="AT151" s="61"/>
      <c r="AU151" s="60"/>
      <c r="AV151" s="61"/>
      <c r="AW151" s="60"/>
      <c r="AX151" s="61"/>
      <c r="AY151" s="60"/>
      <c r="AZ151" s="61"/>
      <c r="BA151" s="60"/>
      <c r="BB151" s="61"/>
      <c r="BC151" s="60"/>
      <c r="BD151" s="61"/>
      <c r="BE151" s="60"/>
      <c r="BF151" s="61"/>
      <c r="BG151" s="62"/>
      <c r="BH151" s="12">
        <f t="shared" si="6"/>
        <v>19600</v>
      </c>
      <c r="BI151" s="12">
        <f t="shared" si="6"/>
        <v>17650</v>
      </c>
      <c r="BJ151" s="57">
        <f t="shared" si="9"/>
        <v>1950</v>
      </c>
      <c r="BK151" s="64"/>
      <c r="BL151" s="64"/>
      <c r="BM151" s="65"/>
      <c r="BN151" s="65"/>
      <c r="BO151" s="65"/>
      <c r="BP151" s="65"/>
      <c r="BQ151" s="65"/>
      <c r="BR151" s="65"/>
      <c r="BS151" s="65"/>
      <c r="BT151" s="65"/>
      <c r="BU151" s="65"/>
    </row>
    <row r="152" spans="1:73" ht="21">
      <c r="A152" s="52" t="s">
        <v>474</v>
      </c>
      <c r="B152" s="67" t="s">
        <v>475</v>
      </c>
      <c r="C152" s="8" t="s">
        <v>13</v>
      </c>
      <c r="D152" s="54" t="s">
        <v>476</v>
      </c>
      <c r="E152" s="55" t="s">
        <v>414</v>
      </c>
      <c r="F152" s="56">
        <v>6500</v>
      </c>
      <c r="G152" s="57"/>
      <c r="H152" s="58"/>
      <c r="I152" s="59"/>
      <c r="J152" s="60">
        <v>4000</v>
      </c>
      <c r="K152" s="61">
        <v>4000</v>
      </c>
      <c r="L152" s="62">
        <v>1950</v>
      </c>
      <c r="M152" s="61">
        <v>1950</v>
      </c>
      <c r="N152" s="62">
        <v>1950</v>
      </c>
      <c r="O152" s="61">
        <v>1950</v>
      </c>
      <c r="P152" s="62">
        <v>1950</v>
      </c>
      <c r="Q152" s="61">
        <v>1950</v>
      </c>
      <c r="R152" s="62">
        <v>1950</v>
      </c>
      <c r="S152" s="61">
        <v>1950</v>
      </c>
      <c r="T152" s="62">
        <v>1950</v>
      </c>
      <c r="U152" s="61">
        <v>1950</v>
      </c>
      <c r="V152" s="62">
        <v>1950</v>
      </c>
      <c r="W152" s="61">
        <v>1950</v>
      </c>
      <c r="X152" s="62">
        <v>1950</v>
      </c>
      <c r="Y152" s="61">
        <v>1950</v>
      </c>
      <c r="Z152" s="62">
        <v>1950</v>
      </c>
      <c r="AA152" s="61"/>
      <c r="AB152" s="62">
        <v>1950</v>
      </c>
      <c r="AC152" s="61"/>
      <c r="AD152" s="60"/>
      <c r="AE152" s="61"/>
      <c r="AF152" s="60"/>
      <c r="AG152" s="61"/>
      <c r="AH152" s="60"/>
      <c r="AI152" s="61"/>
      <c r="AJ152" s="60"/>
      <c r="AK152" s="61"/>
      <c r="AL152" s="60"/>
      <c r="AM152" s="61"/>
      <c r="AN152" s="60"/>
      <c r="AO152" s="61"/>
      <c r="AP152" s="63"/>
      <c r="AQ152" s="60"/>
      <c r="AR152" s="61"/>
      <c r="AS152" s="60"/>
      <c r="AT152" s="61"/>
      <c r="AU152" s="60"/>
      <c r="AV152" s="61"/>
      <c r="AW152" s="60"/>
      <c r="AX152" s="61"/>
      <c r="AY152" s="60"/>
      <c r="AZ152" s="61"/>
      <c r="BA152" s="60"/>
      <c r="BB152" s="61"/>
      <c r="BC152" s="60"/>
      <c r="BD152" s="61"/>
      <c r="BE152" s="60"/>
      <c r="BF152" s="61"/>
      <c r="BG152" s="62"/>
      <c r="BH152" s="12">
        <f t="shared" si="6"/>
        <v>19600</v>
      </c>
      <c r="BI152" s="12">
        <f t="shared" si="6"/>
        <v>15700</v>
      </c>
      <c r="BJ152" s="57">
        <f t="shared" si="9"/>
        <v>3900</v>
      </c>
      <c r="BK152" s="64"/>
      <c r="BL152" s="64"/>
      <c r="BM152" s="65"/>
      <c r="BN152" s="65"/>
      <c r="BO152" s="65"/>
      <c r="BP152" s="65"/>
      <c r="BQ152" s="65"/>
      <c r="BR152" s="65"/>
      <c r="BS152" s="65"/>
      <c r="BT152" s="65"/>
      <c r="BU152" s="65"/>
    </row>
    <row r="153" spans="1:73" ht="21">
      <c r="A153" s="52" t="s">
        <v>477</v>
      </c>
      <c r="B153" s="67" t="s">
        <v>478</v>
      </c>
      <c r="C153" s="8" t="s">
        <v>13</v>
      </c>
      <c r="D153" s="54" t="s">
        <v>479</v>
      </c>
      <c r="E153" s="55" t="s">
        <v>414</v>
      </c>
      <c r="F153" s="56">
        <v>6500</v>
      </c>
      <c r="G153" s="57"/>
      <c r="H153" s="58"/>
      <c r="I153" s="59"/>
      <c r="J153" s="60">
        <v>4000</v>
      </c>
      <c r="K153" s="61">
        <v>4000</v>
      </c>
      <c r="L153" s="62">
        <v>1950</v>
      </c>
      <c r="M153" s="61">
        <v>1950</v>
      </c>
      <c r="N153" s="62">
        <v>1950</v>
      </c>
      <c r="O153" s="61">
        <v>1950</v>
      </c>
      <c r="P153" s="62">
        <v>1950</v>
      </c>
      <c r="Q153" s="61">
        <v>1950</v>
      </c>
      <c r="R153" s="62">
        <v>1950</v>
      </c>
      <c r="S153" s="61">
        <v>1950</v>
      </c>
      <c r="T153" s="62">
        <v>1950</v>
      </c>
      <c r="U153" s="61">
        <v>1950</v>
      </c>
      <c r="V153" s="62">
        <v>1950</v>
      </c>
      <c r="W153" s="61">
        <v>1950</v>
      </c>
      <c r="X153" s="62">
        <v>1950</v>
      </c>
      <c r="Y153" s="61">
        <v>1950</v>
      </c>
      <c r="Z153" s="62">
        <f>1950+6000</f>
        <v>7950</v>
      </c>
      <c r="AA153" s="61">
        <v>6000</v>
      </c>
      <c r="AB153" s="62">
        <f>1950+6000</f>
        <v>7950</v>
      </c>
      <c r="AC153" s="61"/>
      <c r="AD153" s="60"/>
      <c r="AE153" s="61"/>
      <c r="AF153" s="60"/>
      <c r="AG153" s="61"/>
      <c r="AH153" s="60"/>
      <c r="AI153" s="61"/>
      <c r="AJ153" s="60"/>
      <c r="AK153" s="61"/>
      <c r="AL153" s="60"/>
      <c r="AM153" s="61"/>
      <c r="AN153" s="60"/>
      <c r="AO153" s="61"/>
      <c r="AP153" s="63"/>
      <c r="AQ153" s="60"/>
      <c r="AR153" s="61"/>
      <c r="AS153" s="60"/>
      <c r="AT153" s="61"/>
      <c r="AU153" s="60"/>
      <c r="AV153" s="61"/>
      <c r="AW153" s="60"/>
      <c r="AX153" s="61"/>
      <c r="AY153" s="60"/>
      <c r="AZ153" s="61"/>
      <c r="BA153" s="60"/>
      <c r="BB153" s="61"/>
      <c r="BC153" s="60"/>
      <c r="BD153" s="61"/>
      <c r="BE153" s="60"/>
      <c r="BF153" s="61"/>
      <c r="BG153" s="62"/>
      <c r="BH153" s="12">
        <f t="shared" si="6"/>
        <v>31600</v>
      </c>
      <c r="BI153" s="12">
        <f t="shared" si="6"/>
        <v>21700</v>
      </c>
      <c r="BJ153" s="57">
        <f t="shared" si="9"/>
        <v>9900</v>
      </c>
      <c r="BK153" s="64"/>
      <c r="BL153" s="64"/>
      <c r="BM153" s="65"/>
      <c r="BN153" s="65"/>
      <c r="BO153" s="65"/>
      <c r="BP153" s="65"/>
      <c r="BQ153" s="65"/>
      <c r="BR153" s="65"/>
      <c r="BS153" s="65"/>
      <c r="BT153" s="65"/>
      <c r="BU153" s="65"/>
    </row>
    <row r="154" spans="1:73" ht="21">
      <c r="A154" s="52" t="s">
        <v>480</v>
      </c>
      <c r="B154" s="67" t="s">
        <v>481</v>
      </c>
      <c r="C154" s="8" t="s">
        <v>13</v>
      </c>
      <c r="D154" s="54" t="s">
        <v>482</v>
      </c>
      <c r="E154" s="55" t="s">
        <v>414</v>
      </c>
      <c r="F154" s="56">
        <v>7200</v>
      </c>
      <c r="G154" s="57"/>
      <c r="H154" s="58"/>
      <c r="I154" s="59"/>
      <c r="J154" s="60">
        <v>4000</v>
      </c>
      <c r="K154" s="61">
        <f>2000+2000</f>
        <v>4000</v>
      </c>
      <c r="L154" s="62">
        <v>2160</v>
      </c>
      <c r="M154" s="61">
        <v>0</v>
      </c>
      <c r="N154" s="62">
        <v>2160</v>
      </c>
      <c r="O154" s="61">
        <v>0</v>
      </c>
      <c r="P154" s="62">
        <v>2160</v>
      </c>
      <c r="Q154" s="61">
        <v>0</v>
      </c>
      <c r="R154" s="62">
        <v>2160</v>
      </c>
      <c r="S154" s="61">
        <v>6480</v>
      </c>
      <c r="T154" s="62">
        <v>2160</v>
      </c>
      <c r="U154" s="61"/>
      <c r="V154" s="62">
        <v>2160</v>
      </c>
      <c r="W154" s="61"/>
      <c r="X154" s="62">
        <v>2160</v>
      </c>
      <c r="Y154" s="61"/>
      <c r="Z154" s="62">
        <v>2160</v>
      </c>
      <c r="AA154" s="61"/>
      <c r="AB154" s="62">
        <v>2160</v>
      </c>
      <c r="AC154" s="61">
        <v>10800</v>
      </c>
      <c r="AD154" s="60"/>
      <c r="AE154" s="61"/>
      <c r="AF154" s="60"/>
      <c r="AG154" s="61"/>
      <c r="AH154" s="60"/>
      <c r="AI154" s="61"/>
      <c r="AJ154" s="60"/>
      <c r="AK154" s="61"/>
      <c r="AL154" s="60"/>
      <c r="AM154" s="61"/>
      <c r="AN154" s="60"/>
      <c r="AO154" s="61"/>
      <c r="AP154" s="63"/>
      <c r="AQ154" s="60"/>
      <c r="AR154" s="61"/>
      <c r="AS154" s="60"/>
      <c r="AT154" s="61"/>
      <c r="AU154" s="60"/>
      <c r="AV154" s="61"/>
      <c r="AW154" s="60"/>
      <c r="AX154" s="61"/>
      <c r="AY154" s="60"/>
      <c r="AZ154" s="61"/>
      <c r="BA154" s="60"/>
      <c r="BB154" s="61"/>
      <c r="BC154" s="60"/>
      <c r="BD154" s="61"/>
      <c r="BE154" s="60"/>
      <c r="BF154" s="61"/>
      <c r="BG154" s="62"/>
      <c r="BH154" s="12">
        <f t="shared" si="6"/>
        <v>21280</v>
      </c>
      <c r="BI154" s="12">
        <f t="shared" si="6"/>
        <v>21280</v>
      </c>
      <c r="BJ154" s="57">
        <f t="shared" si="9"/>
        <v>0</v>
      </c>
      <c r="BK154" s="64"/>
      <c r="BL154" s="64"/>
      <c r="BM154" s="65"/>
      <c r="BN154" s="65"/>
      <c r="BO154" s="65"/>
      <c r="BP154" s="65"/>
      <c r="BQ154" s="65"/>
      <c r="BR154" s="65"/>
      <c r="BS154" s="65"/>
      <c r="BT154" s="65"/>
      <c r="BU154" s="65"/>
    </row>
    <row r="155" spans="1:73" ht="21">
      <c r="A155" s="52" t="s">
        <v>483</v>
      </c>
      <c r="B155" s="67" t="s">
        <v>484</v>
      </c>
      <c r="C155" s="8" t="s">
        <v>13</v>
      </c>
      <c r="D155" s="54" t="s">
        <v>485</v>
      </c>
      <c r="E155" s="55" t="s">
        <v>421</v>
      </c>
      <c r="F155" s="56">
        <v>6500</v>
      </c>
      <c r="G155" s="57"/>
      <c r="H155" s="58"/>
      <c r="I155" s="59"/>
      <c r="J155" s="60">
        <v>4000</v>
      </c>
      <c r="K155" s="61">
        <v>4000</v>
      </c>
      <c r="L155" s="62">
        <v>1950</v>
      </c>
      <c r="M155" s="61">
        <v>1950</v>
      </c>
      <c r="N155" s="62">
        <v>1950</v>
      </c>
      <c r="O155" s="61">
        <v>1950</v>
      </c>
      <c r="P155" s="62">
        <v>1950</v>
      </c>
      <c r="Q155" s="61">
        <v>1950</v>
      </c>
      <c r="R155" s="62">
        <v>1950</v>
      </c>
      <c r="S155" s="61">
        <v>1950</v>
      </c>
      <c r="T155" s="62">
        <v>1950</v>
      </c>
      <c r="U155" s="61"/>
      <c r="V155" s="62">
        <v>1950</v>
      </c>
      <c r="W155" s="61">
        <v>2150</v>
      </c>
      <c r="X155" s="62">
        <v>1950</v>
      </c>
      <c r="Y155" s="61">
        <v>1750</v>
      </c>
      <c r="Z155" s="62">
        <v>1950</v>
      </c>
      <c r="AA155" s="61">
        <v>1950</v>
      </c>
      <c r="AB155" s="62">
        <v>1950</v>
      </c>
      <c r="AC155" s="61">
        <v>1950</v>
      </c>
      <c r="AD155" s="60"/>
      <c r="AE155" s="61"/>
      <c r="AF155" s="60"/>
      <c r="AG155" s="61"/>
      <c r="AH155" s="60"/>
      <c r="AI155" s="61"/>
      <c r="AJ155" s="60"/>
      <c r="AK155" s="61"/>
      <c r="AL155" s="60"/>
      <c r="AM155" s="61"/>
      <c r="AN155" s="60"/>
      <c r="AO155" s="61"/>
      <c r="AP155" s="63"/>
      <c r="AQ155" s="60"/>
      <c r="AR155" s="61"/>
      <c r="AS155" s="60"/>
      <c r="AT155" s="61"/>
      <c r="AU155" s="60"/>
      <c r="AV155" s="61"/>
      <c r="AW155" s="60"/>
      <c r="AX155" s="61"/>
      <c r="AY155" s="60"/>
      <c r="AZ155" s="61"/>
      <c r="BA155" s="60"/>
      <c r="BB155" s="61"/>
      <c r="BC155" s="60"/>
      <c r="BD155" s="61"/>
      <c r="BE155" s="60"/>
      <c r="BF155" s="61"/>
      <c r="BG155" s="62"/>
      <c r="BH155" s="12">
        <f t="shared" si="6"/>
        <v>19600</v>
      </c>
      <c r="BI155" s="12">
        <f t="shared" si="6"/>
        <v>17650</v>
      </c>
      <c r="BJ155" s="57">
        <f t="shared" si="9"/>
        <v>1950</v>
      </c>
      <c r="BK155" s="64"/>
      <c r="BL155" s="64"/>
      <c r="BM155" s="65"/>
      <c r="BN155" s="65"/>
      <c r="BO155" s="65"/>
      <c r="BP155" s="65"/>
      <c r="BQ155" s="65"/>
      <c r="BR155" s="65"/>
      <c r="BS155" s="65"/>
      <c r="BT155" s="65"/>
      <c r="BU155" s="65"/>
    </row>
    <row r="156" spans="1:73" ht="21">
      <c r="A156" s="52" t="s">
        <v>486</v>
      </c>
      <c r="B156" s="67" t="s">
        <v>487</v>
      </c>
      <c r="C156" s="8" t="s">
        <v>13</v>
      </c>
      <c r="D156" s="54" t="s">
        <v>488</v>
      </c>
      <c r="E156" s="55" t="s">
        <v>421</v>
      </c>
      <c r="F156" s="56">
        <v>6500</v>
      </c>
      <c r="G156" s="57"/>
      <c r="H156" s="58"/>
      <c r="I156" s="59"/>
      <c r="J156" s="60">
        <v>4000</v>
      </c>
      <c r="K156" s="61">
        <v>4000</v>
      </c>
      <c r="L156" s="62">
        <v>1950</v>
      </c>
      <c r="M156" s="61">
        <v>1950</v>
      </c>
      <c r="N156" s="62">
        <v>1950</v>
      </c>
      <c r="O156" s="61">
        <v>1950</v>
      </c>
      <c r="P156" s="62">
        <v>1950</v>
      </c>
      <c r="Q156" s="61">
        <v>1950</v>
      </c>
      <c r="R156" s="62">
        <v>1950</v>
      </c>
      <c r="S156" s="61">
        <f>1950+1950</f>
        <v>3900</v>
      </c>
      <c r="T156" s="62">
        <v>1950</v>
      </c>
      <c r="U156" s="61">
        <v>0</v>
      </c>
      <c r="V156" s="62">
        <v>1950</v>
      </c>
      <c r="W156" s="61">
        <v>1950</v>
      </c>
      <c r="X156" s="62">
        <v>1950</v>
      </c>
      <c r="Y156" s="61">
        <v>1950</v>
      </c>
      <c r="Z156" s="62">
        <v>1950</v>
      </c>
      <c r="AA156" s="61"/>
      <c r="AB156" s="62">
        <v>1950</v>
      </c>
      <c r="AC156" s="61">
        <v>3900</v>
      </c>
      <c r="AD156" s="60"/>
      <c r="AE156" s="61"/>
      <c r="AF156" s="60"/>
      <c r="AG156" s="61"/>
      <c r="AH156" s="60"/>
      <c r="AI156" s="61"/>
      <c r="AJ156" s="60"/>
      <c r="AK156" s="61"/>
      <c r="AL156" s="60"/>
      <c r="AM156" s="61"/>
      <c r="AN156" s="60"/>
      <c r="AO156" s="61"/>
      <c r="AP156" s="63"/>
      <c r="AQ156" s="60"/>
      <c r="AR156" s="61"/>
      <c r="AS156" s="60"/>
      <c r="AT156" s="61"/>
      <c r="AU156" s="60"/>
      <c r="AV156" s="61"/>
      <c r="AW156" s="60"/>
      <c r="AX156" s="61"/>
      <c r="AY156" s="60"/>
      <c r="AZ156" s="61"/>
      <c r="BA156" s="60"/>
      <c r="BB156" s="61"/>
      <c r="BC156" s="60"/>
      <c r="BD156" s="61"/>
      <c r="BE156" s="60"/>
      <c r="BF156" s="61"/>
      <c r="BG156" s="62"/>
      <c r="BH156" s="12">
        <f t="shared" si="6"/>
        <v>19600</v>
      </c>
      <c r="BI156" s="12">
        <f t="shared" si="6"/>
        <v>19600</v>
      </c>
      <c r="BJ156" s="57">
        <f t="shared" si="9"/>
        <v>0</v>
      </c>
      <c r="BK156" s="64"/>
      <c r="BL156" s="64"/>
      <c r="BM156" s="65"/>
      <c r="BN156" s="65"/>
      <c r="BO156" s="65"/>
      <c r="BP156" s="65"/>
      <c r="BQ156" s="65"/>
      <c r="BR156" s="65"/>
      <c r="BS156" s="65"/>
      <c r="BT156" s="65"/>
      <c r="BU156" s="65"/>
    </row>
    <row r="157" spans="1:73" ht="21">
      <c r="A157" s="52" t="s">
        <v>489</v>
      </c>
      <c r="B157" s="67" t="s">
        <v>490</v>
      </c>
      <c r="C157" s="8" t="s">
        <v>13</v>
      </c>
      <c r="D157" s="54" t="s">
        <v>491</v>
      </c>
      <c r="E157" s="55" t="s">
        <v>449</v>
      </c>
      <c r="F157" s="56">
        <v>6500</v>
      </c>
      <c r="G157" s="57"/>
      <c r="H157" s="58"/>
      <c r="I157" s="59"/>
      <c r="J157" s="60">
        <v>4000</v>
      </c>
      <c r="K157" s="61">
        <v>4000</v>
      </c>
      <c r="L157" s="62">
        <v>1950</v>
      </c>
      <c r="M157" s="61">
        <v>1950</v>
      </c>
      <c r="N157" s="62">
        <v>1950</v>
      </c>
      <c r="O157" s="61"/>
      <c r="P157" s="62">
        <v>1950</v>
      </c>
      <c r="Q157" s="61"/>
      <c r="R157" s="62">
        <v>1950</v>
      </c>
      <c r="S157" s="61">
        <v>5850</v>
      </c>
      <c r="T157" s="62">
        <v>1950</v>
      </c>
      <c r="U157" s="61"/>
      <c r="V157" s="62">
        <v>1950</v>
      </c>
      <c r="W157" s="61"/>
      <c r="X157" s="62">
        <v>1950</v>
      </c>
      <c r="Y157" s="61"/>
      <c r="Z157" s="62">
        <v>1950</v>
      </c>
      <c r="AA157" s="61">
        <v>3520</v>
      </c>
      <c r="AB157" s="62">
        <v>1950</v>
      </c>
      <c r="AC157" s="61">
        <v>6230</v>
      </c>
      <c r="AD157" s="60"/>
      <c r="AE157" s="61"/>
      <c r="AF157" s="60"/>
      <c r="AG157" s="61"/>
      <c r="AH157" s="60"/>
      <c r="AI157" s="61"/>
      <c r="AJ157" s="60"/>
      <c r="AK157" s="61"/>
      <c r="AL157" s="60"/>
      <c r="AM157" s="61"/>
      <c r="AN157" s="60"/>
      <c r="AO157" s="61"/>
      <c r="AP157" s="63"/>
      <c r="AQ157" s="60"/>
      <c r="AR157" s="61"/>
      <c r="AS157" s="60"/>
      <c r="AT157" s="61"/>
      <c r="AU157" s="60"/>
      <c r="AV157" s="61"/>
      <c r="AW157" s="60"/>
      <c r="AX157" s="61"/>
      <c r="AY157" s="60"/>
      <c r="AZ157" s="61"/>
      <c r="BA157" s="60"/>
      <c r="BB157" s="61"/>
      <c r="BC157" s="60"/>
      <c r="BD157" s="61"/>
      <c r="BE157" s="60"/>
      <c r="BF157" s="61"/>
      <c r="BG157" s="62"/>
      <c r="BH157" s="12">
        <f t="shared" si="6"/>
        <v>19600</v>
      </c>
      <c r="BI157" s="12">
        <f t="shared" si="6"/>
        <v>21550</v>
      </c>
      <c r="BJ157" s="57">
        <f t="shared" si="9"/>
        <v>-1950</v>
      </c>
      <c r="BK157" s="64"/>
      <c r="BL157" s="64"/>
      <c r="BM157" s="65"/>
      <c r="BN157" s="65"/>
      <c r="BO157" s="65"/>
      <c r="BP157" s="65"/>
      <c r="BQ157" s="65"/>
      <c r="BR157" s="65"/>
      <c r="BS157" s="65"/>
      <c r="BT157" s="65"/>
      <c r="BU157" s="65"/>
    </row>
    <row r="158" spans="1:73" ht="21">
      <c r="A158" s="52" t="s">
        <v>492</v>
      </c>
      <c r="B158" s="67" t="s">
        <v>493</v>
      </c>
      <c r="C158" s="8" t="s">
        <v>13</v>
      </c>
      <c r="D158" s="54" t="s">
        <v>494</v>
      </c>
      <c r="E158" s="55" t="s">
        <v>449</v>
      </c>
      <c r="F158" s="56"/>
      <c r="G158" s="72" t="s">
        <v>35</v>
      </c>
      <c r="H158" s="58"/>
      <c r="I158" s="59"/>
      <c r="J158" s="60">
        <v>4000</v>
      </c>
      <c r="K158" s="61">
        <v>4000</v>
      </c>
      <c r="L158" s="62">
        <v>1800</v>
      </c>
      <c r="M158" s="61"/>
      <c r="N158" s="62">
        <v>1800</v>
      </c>
      <c r="O158" s="61"/>
      <c r="P158" s="62">
        <v>1800</v>
      </c>
      <c r="Q158" s="61"/>
      <c r="R158" s="62">
        <v>1800</v>
      </c>
      <c r="S158" s="61"/>
      <c r="T158" s="62">
        <v>1800</v>
      </c>
      <c r="U158" s="61">
        <v>9000</v>
      </c>
      <c r="V158" s="62"/>
      <c r="W158" s="61"/>
      <c r="X158" s="62"/>
      <c r="Y158" s="61"/>
      <c r="Z158" s="62"/>
      <c r="AA158" s="61"/>
      <c r="AB158" s="62"/>
      <c r="AC158" s="61"/>
      <c r="AD158" s="60"/>
      <c r="AE158" s="61"/>
      <c r="AF158" s="60"/>
      <c r="AG158" s="61"/>
      <c r="AH158" s="60"/>
      <c r="AI158" s="61"/>
      <c r="AJ158" s="60"/>
      <c r="AK158" s="61"/>
      <c r="AL158" s="60"/>
      <c r="AM158" s="61"/>
      <c r="AN158" s="60"/>
      <c r="AO158" s="61"/>
      <c r="AP158" s="63"/>
      <c r="AQ158" s="60"/>
      <c r="AR158" s="61"/>
      <c r="AS158" s="60"/>
      <c r="AT158" s="61"/>
      <c r="AU158" s="60"/>
      <c r="AV158" s="61"/>
      <c r="AW158" s="60"/>
      <c r="AX158" s="61"/>
      <c r="AY158" s="60"/>
      <c r="AZ158" s="61"/>
      <c r="BA158" s="60"/>
      <c r="BB158" s="61"/>
      <c r="BC158" s="60"/>
      <c r="BD158" s="61"/>
      <c r="BE158" s="60"/>
      <c r="BF158" s="61"/>
      <c r="BG158" s="62"/>
      <c r="BH158" s="12">
        <f t="shared" si="6"/>
        <v>11200</v>
      </c>
      <c r="BI158" s="12">
        <f t="shared" si="6"/>
        <v>13000</v>
      </c>
      <c r="BJ158" s="57">
        <f t="shared" si="9"/>
        <v>-1800</v>
      </c>
      <c r="BK158" s="64"/>
      <c r="BL158" s="64"/>
      <c r="BM158" s="65"/>
      <c r="BN158" s="65"/>
      <c r="BO158" s="65"/>
      <c r="BP158" s="65"/>
      <c r="BQ158" s="65"/>
      <c r="BR158" s="65"/>
      <c r="BS158" s="65"/>
      <c r="BT158" s="65"/>
      <c r="BU158" s="65"/>
    </row>
    <row r="159" spans="1:73" ht="21">
      <c r="A159" s="52" t="s">
        <v>495</v>
      </c>
      <c r="B159" s="67" t="s">
        <v>496</v>
      </c>
      <c r="C159" s="8" t="s">
        <v>13</v>
      </c>
      <c r="D159" s="54" t="s">
        <v>497</v>
      </c>
      <c r="E159" s="55" t="s">
        <v>421</v>
      </c>
      <c r="F159" s="56">
        <v>6500</v>
      </c>
      <c r="G159" s="57"/>
      <c r="H159" s="58"/>
      <c r="I159" s="59"/>
      <c r="J159" s="60">
        <v>4000</v>
      </c>
      <c r="K159" s="61">
        <v>4000</v>
      </c>
      <c r="L159" s="62">
        <v>1950</v>
      </c>
      <c r="M159" s="61">
        <v>1950</v>
      </c>
      <c r="N159" s="62">
        <v>1950</v>
      </c>
      <c r="O159" s="61">
        <v>1950</v>
      </c>
      <c r="P159" s="62">
        <v>1950</v>
      </c>
      <c r="Q159" s="61">
        <v>1950</v>
      </c>
      <c r="R159" s="62">
        <v>1950</v>
      </c>
      <c r="S159" s="61">
        <f>1950+1950</f>
        <v>3900</v>
      </c>
      <c r="T159" s="62">
        <v>1950</v>
      </c>
      <c r="U159" s="61">
        <v>0</v>
      </c>
      <c r="V159" s="62">
        <v>1950</v>
      </c>
      <c r="W159" s="61">
        <v>1950</v>
      </c>
      <c r="X159" s="62">
        <v>1950</v>
      </c>
      <c r="Y159" s="61">
        <v>1950</v>
      </c>
      <c r="Z159" s="62">
        <v>1950</v>
      </c>
      <c r="AA159" s="61">
        <v>1950</v>
      </c>
      <c r="AB159" s="62">
        <v>1950</v>
      </c>
      <c r="AC159" s="61"/>
      <c r="AD159" s="60"/>
      <c r="AE159" s="61"/>
      <c r="AF159" s="60"/>
      <c r="AG159" s="61"/>
      <c r="AH159" s="60"/>
      <c r="AI159" s="61"/>
      <c r="AJ159" s="60"/>
      <c r="AK159" s="61"/>
      <c r="AL159" s="60"/>
      <c r="AM159" s="61"/>
      <c r="AN159" s="60"/>
      <c r="AO159" s="61"/>
      <c r="AP159" s="63"/>
      <c r="AQ159" s="60"/>
      <c r="AR159" s="61"/>
      <c r="AS159" s="60"/>
      <c r="AT159" s="61"/>
      <c r="AU159" s="60"/>
      <c r="AV159" s="61"/>
      <c r="AW159" s="60"/>
      <c r="AX159" s="61"/>
      <c r="AY159" s="60"/>
      <c r="AZ159" s="61"/>
      <c r="BA159" s="60"/>
      <c r="BB159" s="61"/>
      <c r="BC159" s="60"/>
      <c r="BD159" s="61"/>
      <c r="BE159" s="60"/>
      <c r="BF159" s="61"/>
      <c r="BG159" s="62"/>
      <c r="BH159" s="12">
        <f t="shared" si="6"/>
        <v>19600</v>
      </c>
      <c r="BI159" s="12">
        <f t="shared" si="6"/>
        <v>17650</v>
      </c>
      <c r="BJ159" s="57">
        <f t="shared" si="9"/>
        <v>1950</v>
      </c>
      <c r="BK159" s="64"/>
      <c r="BL159" s="64"/>
      <c r="BM159" s="65"/>
      <c r="BN159" s="65"/>
      <c r="BO159" s="65"/>
      <c r="BP159" s="65"/>
      <c r="BQ159" s="65"/>
      <c r="BR159" s="65"/>
      <c r="BS159" s="65"/>
      <c r="BT159" s="65"/>
      <c r="BU159" s="65"/>
    </row>
    <row r="160" spans="1:73" ht="21">
      <c r="A160" s="52" t="s">
        <v>498</v>
      </c>
      <c r="B160" s="67" t="s">
        <v>499</v>
      </c>
      <c r="C160" s="8" t="s">
        <v>13</v>
      </c>
      <c r="D160" s="54" t="s">
        <v>500</v>
      </c>
      <c r="E160" s="55" t="s">
        <v>414</v>
      </c>
      <c r="F160" s="56">
        <v>6500</v>
      </c>
      <c r="G160" s="57"/>
      <c r="H160" s="58"/>
      <c r="I160" s="59"/>
      <c r="J160" s="60">
        <v>4000</v>
      </c>
      <c r="K160" s="61">
        <v>4000</v>
      </c>
      <c r="L160" s="62">
        <v>1950</v>
      </c>
      <c r="M160" s="61">
        <v>1950</v>
      </c>
      <c r="N160" s="62">
        <v>1950</v>
      </c>
      <c r="O160" s="61">
        <v>1950</v>
      </c>
      <c r="P160" s="62">
        <v>1950</v>
      </c>
      <c r="Q160" s="61">
        <v>0</v>
      </c>
      <c r="R160" s="62">
        <v>1950</v>
      </c>
      <c r="S160" s="61">
        <v>3900</v>
      </c>
      <c r="T160" s="62">
        <v>1950</v>
      </c>
      <c r="U160" s="61"/>
      <c r="V160" s="62">
        <v>1950</v>
      </c>
      <c r="W160" s="61"/>
      <c r="X160" s="62">
        <v>1950</v>
      </c>
      <c r="Y160" s="61"/>
      <c r="Z160" s="62">
        <v>1950</v>
      </c>
      <c r="AA160" s="61">
        <v>3900</v>
      </c>
      <c r="AB160" s="62">
        <v>1950</v>
      </c>
      <c r="AC160" s="61">
        <v>3900</v>
      </c>
      <c r="AD160" s="60"/>
      <c r="AE160" s="61"/>
      <c r="AF160" s="60"/>
      <c r="AG160" s="61"/>
      <c r="AH160" s="60"/>
      <c r="AI160" s="61"/>
      <c r="AJ160" s="60"/>
      <c r="AK160" s="61"/>
      <c r="AL160" s="60"/>
      <c r="AM160" s="61"/>
      <c r="AN160" s="60"/>
      <c r="AO160" s="61"/>
      <c r="AP160" s="63"/>
      <c r="AQ160" s="60"/>
      <c r="AR160" s="61"/>
      <c r="AS160" s="60"/>
      <c r="AT160" s="61"/>
      <c r="AU160" s="60"/>
      <c r="AV160" s="61"/>
      <c r="AW160" s="60"/>
      <c r="AX160" s="61"/>
      <c r="AY160" s="60"/>
      <c r="AZ160" s="61"/>
      <c r="BA160" s="60"/>
      <c r="BB160" s="61"/>
      <c r="BC160" s="60"/>
      <c r="BD160" s="61"/>
      <c r="BE160" s="60"/>
      <c r="BF160" s="61"/>
      <c r="BG160" s="62"/>
      <c r="BH160" s="12">
        <f t="shared" si="6"/>
        <v>19600</v>
      </c>
      <c r="BI160" s="12">
        <f t="shared" si="6"/>
        <v>17650</v>
      </c>
      <c r="BJ160" s="57">
        <f t="shared" si="9"/>
        <v>1950</v>
      </c>
      <c r="BK160" s="64"/>
      <c r="BL160" s="64"/>
      <c r="BM160" s="65"/>
      <c r="BN160" s="65"/>
      <c r="BO160" s="65"/>
      <c r="BP160" s="65"/>
      <c r="BQ160" s="65"/>
      <c r="BR160" s="65"/>
      <c r="BS160" s="65"/>
      <c r="BT160" s="65"/>
      <c r="BU160" s="65"/>
    </row>
    <row r="161" spans="1:73" ht="21">
      <c r="A161" s="52" t="s">
        <v>501</v>
      </c>
      <c r="B161" s="67" t="s">
        <v>502</v>
      </c>
      <c r="C161" s="8" t="s">
        <v>13</v>
      </c>
      <c r="D161" s="54" t="s">
        <v>503</v>
      </c>
      <c r="E161" s="55" t="s">
        <v>449</v>
      </c>
      <c r="F161" s="56">
        <v>7200</v>
      </c>
      <c r="G161" s="57"/>
      <c r="H161" s="58"/>
      <c r="I161" s="59"/>
      <c r="J161" s="60">
        <v>4000</v>
      </c>
      <c r="K161" s="61">
        <v>4000</v>
      </c>
      <c r="L161" s="62">
        <v>2160</v>
      </c>
      <c r="M161" s="61">
        <v>2160</v>
      </c>
      <c r="N161" s="62">
        <v>2160</v>
      </c>
      <c r="O161" s="61">
        <v>2160</v>
      </c>
      <c r="P161" s="62">
        <v>2160</v>
      </c>
      <c r="Q161" s="61">
        <v>0</v>
      </c>
      <c r="R161" s="62">
        <v>2160</v>
      </c>
      <c r="S161" s="61">
        <v>2160</v>
      </c>
      <c r="T161" s="62">
        <v>2160</v>
      </c>
      <c r="U161" s="61">
        <v>2160</v>
      </c>
      <c r="V161" s="62">
        <v>2160</v>
      </c>
      <c r="W161" s="61"/>
      <c r="X161" s="62">
        <v>2160</v>
      </c>
      <c r="Y161" s="61"/>
      <c r="Z161" s="62">
        <v>2160</v>
      </c>
      <c r="AA161" s="61"/>
      <c r="AB161" s="62">
        <v>2160</v>
      </c>
      <c r="AC161" s="61"/>
      <c r="AD161" s="60"/>
      <c r="AE161" s="61"/>
      <c r="AF161" s="60"/>
      <c r="AG161" s="61"/>
      <c r="AH161" s="60"/>
      <c r="AI161" s="61"/>
      <c r="AJ161" s="60"/>
      <c r="AK161" s="61"/>
      <c r="AL161" s="60"/>
      <c r="AM161" s="61"/>
      <c r="AN161" s="60"/>
      <c r="AO161" s="61"/>
      <c r="AP161" s="63"/>
      <c r="AQ161" s="60"/>
      <c r="AR161" s="61"/>
      <c r="AS161" s="60"/>
      <c r="AT161" s="61"/>
      <c r="AU161" s="60"/>
      <c r="AV161" s="61"/>
      <c r="AW161" s="60"/>
      <c r="AX161" s="61"/>
      <c r="AY161" s="60"/>
      <c r="AZ161" s="61"/>
      <c r="BA161" s="60"/>
      <c r="BB161" s="61"/>
      <c r="BC161" s="60"/>
      <c r="BD161" s="61"/>
      <c r="BE161" s="60"/>
      <c r="BF161" s="61"/>
      <c r="BG161" s="62"/>
      <c r="BH161" s="12">
        <f t="shared" si="6"/>
        <v>21280</v>
      </c>
      <c r="BI161" s="12">
        <f t="shared" si="6"/>
        <v>10480</v>
      </c>
      <c r="BJ161" s="57">
        <f t="shared" si="9"/>
        <v>10800</v>
      </c>
      <c r="BK161" s="64"/>
      <c r="BL161" s="64"/>
      <c r="BM161" s="65"/>
      <c r="BN161" s="65"/>
      <c r="BO161" s="65"/>
      <c r="BP161" s="65"/>
      <c r="BQ161" s="65"/>
      <c r="BR161" s="65"/>
      <c r="BS161" s="65"/>
      <c r="BT161" s="65"/>
      <c r="BU161" s="65"/>
    </row>
    <row r="162" spans="1:73" ht="21">
      <c r="A162" s="52" t="s">
        <v>504</v>
      </c>
      <c r="B162" s="67" t="s">
        <v>505</v>
      </c>
      <c r="C162" s="8" t="s">
        <v>13</v>
      </c>
      <c r="D162" s="54" t="s">
        <v>506</v>
      </c>
      <c r="E162" s="55" t="s">
        <v>414</v>
      </c>
      <c r="F162" s="56">
        <v>6500</v>
      </c>
      <c r="G162" s="57"/>
      <c r="H162" s="58"/>
      <c r="I162" s="59"/>
      <c r="J162" s="60">
        <v>4000</v>
      </c>
      <c r="K162" s="61">
        <v>4000</v>
      </c>
      <c r="L162" s="62">
        <v>1950</v>
      </c>
      <c r="M162" s="61"/>
      <c r="N162" s="62">
        <v>1950</v>
      </c>
      <c r="O162" s="61"/>
      <c r="P162" s="62">
        <v>1950</v>
      </c>
      <c r="Q162" s="61"/>
      <c r="R162" s="62">
        <v>1950</v>
      </c>
      <c r="S162" s="61"/>
      <c r="T162" s="62">
        <v>1950</v>
      </c>
      <c r="U162" s="61"/>
      <c r="V162" s="62">
        <v>1950</v>
      </c>
      <c r="W162" s="61"/>
      <c r="X162" s="62">
        <v>1950</v>
      </c>
      <c r="Y162" s="61"/>
      <c r="Z162" s="62">
        <v>1950</v>
      </c>
      <c r="AA162" s="61"/>
      <c r="AB162" s="62">
        <v>1950</v>
      </c>
      <c r="AC162" s="61">
        <v>3900</v>
      </c>
      <c r="AD162" s="60"/>
      <c r="AE162" s="61"/>
      <c r="AF162" s="60"/>
      <c r="AG162" s="61"/>
      <c r="AH162" s="60"/>
      <c r="AI162" s="61"/>
      <c r="AJ162" s="60"/>
      <c r="AK162" s="61"/>
      <c r="AL162" s="60"/>
      <c r="AM162" s="61"/>
      <c r="AN162" s="60"/>
      <c r="AO162" s="61"/>
      <c r="AP162" s="63"/>
      <c r="AQ162" s="60"/>
      <c r="AR162" s="61"/>
      <c r="AS162" s="60"/>
      <c r="AT162" s="61"/>
      <c r="AU162" s="60"/>
      <c r="AV162" s="61"/>
      <c r="AW162" s="60"/>
      <c r="AX162" s="61"/>
      <c r="AY162" s="60"/>
      <c r="AZ162" s="61"/>
      <c r="BA162" s="60"/>
      <c r="BB162" s="61"/>
      <c r="BC162" s="60"/>
      <c r="BD162" s="61"/>
      <c r="BE162" s="60"/>
      <c r="BF162" s="61"/>
      <c r="BG162" s="62"/>
      <c r="BH162" s="12">
        <f t="shared" si="6"/>
        <v>19600</v>
      </c>
      <c r="BI162" s="12">
        <f t="shared" si="6"/>
        <v>7900</v>
      </c>
      <c r="BJ162" s="57">
        <f t="shared" si="9"/>
        <v>11700</v>
      </c>
      <c r="BK162" s="64"/>
      <c r="BL162" s="64"/>
      <c r="BM162" s="65"/>
      <c r="BN162" s="65"/>
      <c r="BO162" s="65"/>
      <c r="BP162" s="65"/>
      <c r="BQ162" s="65"/>
      <c r="BR162" s="65"/>
      <c r="BS162" s="65"/>
      <c r="BT162" s="65"/>
      <c r="BU162" s="65"/>
    </row>
    <row r="163" spans="1:73" ht="21">
      <c r="A163" s="52" t="s">
        <v>507</v>
      </c>
      <c r="B163" s="67" t="s">
        <v>508</v>
      </c>
      <c r="C163" s="8" t="s">
        <v>13</v>
      </c>
      <c r="D163" s="54" t="s">
        <v>509</v>
      </c>
      <c r="E163" s="55" t="s">
        <v>449</v>
      </c>
      <c r="F163" s="56">
        <v>6500</v>
      </c>
      <c r="G163" s="57"/>
      <c r="H163" s="58"/>
      <c r="I163" s="59"/>
      <c r="J163" s="60">
        <v>4000</v>
      </c>
      <c r="K163" s="61">
        <v>4000</v>
      </c>
      <c r="L163" s="62">
        <v>1950</v>
      </c>
      <c r="M163" s="61">
        <v>1950</v>
      </c>
      <c r="N163" s="62">
        <v>1950</v>
      </c>
      <c r="O163" s="61">
        <v>1950</v>
      </c>
      <c r="P163" s="62">
        <v>1950</v>
      </c>
      <c r="Q163" s="61">
        <v>1950</v>
      </c>
      <c r="R163" s="62">
        <v>1950</v>
      </c>
      <c r="S163" s="61">
        <v>1950</v>
      </c>
      <c r="T163" s="62">
        <v>1950</v>
      </c>
      <c r="U163" s="61">
        <v>1950</v>
      </c>
      <c r="V163" s="62">
        <v>1950</v>
      </c>
      <c r="W163" s="61">
        <v>1950</v>
      </c>
      <c r="X163" s="62">
        <v>1950</v>
      </c>
      <c r="Y163" s="61"/>
      <c r="Z163" s="62">
        <v>1950</v>
      </c>
      <c r="AA163" s="61"/>
      <c r="AB163" s="62">
        <v>1950</v>
      </c>
      <c r="AC163" s="61">
        <f>1950+3900</f>
        <v>5850</v>
      </c>
      <c r="AD163" s="60"/>
      <c r="AE163" s="61"/>
      <c r="AF163" s="60"/>
      <c r="AG163" s="61"/>
      <c r="AH163" s="60"/>
      <c r="AI163" s="61"/>
      <c r="AJ163" s="60"/>
      <c r="AK163" s="61"/>
      <c r="AL163" s="60"/>
      <c r="AM163" s="61"/>
      <c r="AN163" s="60"/>
      <c r="AO163" s="61"/>
      <c r="AP163" s="63"/>
      <c r="AQ163" s="60"/>
      <c r="AR163" s="61"/>
      <c r="AS163" s="60"/>
      <c r="AT163" s="61"/>
      <c r="AU163" s="60"/>
      <c r="AV163" s="61"/>
      <c r="AW163" s="60"/>
      <c r="AX163" s="61"/>
      <c r="AY163" s="60"/>
      <c r="AZ163" s="61"/>
      <c r="BA163" s="60"/>
      <c r="BB163" s="61"/>
      <c r="BC163" s="60"/>
      <c r="BD163" s="61"/>
      <c r="BE163" s="60"/>
      <c r="BF163" s="61"/>
      <c r="BG163" s="62"/>
      <c r="BH163" s="12">
        <f t="shared" si="6"/>
        <v>19600</v>
      </c>
      <c r="BI163" s="12">
        <f t="shared" si="6"/>
        <v>19600</v>
      </c>
      <c r="BJ163" s="57">
        <f t="shared" si="9"/>
        <v>0</v>
      </c>
      <c r="BK163" s="64"/>
      <c r="BL163" s="64"/>
      <c r="BM163" s="65"/>
      <c r="BN163" s="65"/>
      <c r="BO163" s="65"/>
      <c r="BP163" s="65"/>
      <c r="BQ163" s="65"/>
      <c r="BR163" s="65"/>
      <c r="BS163" s="65"/>
      <c r="BT163" s="65"/>
      <c r="BU163" s="65"/>
    </row>
    <row r="164" spans="1:73" ht="21">
      <c r="A164" s="52" t="s">
        <v>510</v>
      </c>
      <c r="B164" s="67" t="s">
        <v>511</v>
      </c>
      <c r="C164" s="8" t="s">
        <v>13</v>
      </c>
      <c r="D164" s="54" t="s">
        <v>512</v>
      </c>
      <c r="E164" s="55" t="s">
        <v>414</v>
      </c>
      <c r="F164" s="56">
        <v>6500</v>
      </c>
      <c r="G164" s="57"/>
      <c r="H164" s="58"/>
      <c r="I164" s="59"/>
      <c r="J164" s="60">
        <v>4000</v>
      </c>
      <c r="K164" s="61">
        <v>4000</v>
      </c>
      <c r="L164" s="62">
        <v>1950</v>
      </c>
      <c r="M164" s="61">
        <v>1950</v>
      </c>
      <c r="N164" s="62">
        <v>1950</v>
      </c>
      <c r="O164" s="61">
        <f>1950+1950</f>
        <v>3900</v>
      </c>
      <c r="P164" s="62">
        <v>1950</v>
      </c>
      <c r="Q164" s="61">
        <v>0</v>
      </c>
      <c r="R164" s="62">
        <v>1950</v>
      </c>
      <c r="S164" s="61">
        <v>5850</v>
      </c>
      <c r="T164" s="62">
        <v>1950</v>
      </c>
      <c r="U164" s="61">
        <v>0</v>
      </c>
      <c r="V164" s="62">
        <v>1950</v>
      </c>
      <c r="W164" s="61">
        <v>0</v>
      </c>
      <c r="X164" s="62">
        <v>1950</v>
      </c>
      <c r="Y164" s="61"/>
      <c r="Z164" s="62">
        <v>1950</v>
      </c>
      <c r="AA164" s="61">
        <v>7800</v>
      </c>
      <c r="AB164" s="62">
        <v>1950</v>
      </c>
      <c r="AC164" s="61"/>
      <c r="AD164" s="60"/>
      <c r="AE164" s="61"/>
      <c r="AF164" s="60"/>
      <c r="AG164" s="61"/>
      <c r="AH164" s="60"/>
      <c r="AI164" s="61"/>
      <c r="AJ164" s="60"/>
      <c r="AK164" s="61"/>
      <c r="AL164" s="60"/>
      <c r="AM164" s="61"/>
      <c r="AN164" s="60"/>
      <c r="AO164" s="61"/>
      <c r="AP164" s="63"/>
      <c r="AQ164" s="60"/>
      <c r="AR164" s="61"/>
      <c r="AS164" s="60"/>
      <c r="AT164" s="61"/>
      <c r="AU164" s="60"/>
      <c r="AV164" s="61"/>
      <c r="AW164" s="60"/>
      <c r="AX164" s="61"/>
      <c r="AY164" s="60"/>
      <c r="AZ164" s="61"/>
      <c r="BA164" s="60"/>
      <c r="BB164" s="61"/>
      <c r="BC164" s="60"/>
      <c r="BD164" s="61"/>
      <c r="BE164" s="60"/>
      <c r="BF164" s="61"/>
      <c r="BG164" s="62"/>
      <c r="BH164" s="12">
        <f t="shared" si="6"/>
        <v>19600</v>
      </c>
      <c r="BI164" s="12">
        <f t="shared" si="6"/>
        <v>19600</v>
      </c>
      <c r="BJ164" s="57">
        <f t="shared" si="9"/>
        <v>0</v>
      </c>
      <c r="BK164" s="64"/>
      <c r="BL164" s="64"/>
      <c r="BM164" s="65"/>
      <c r="BN164" s="65"/>
      <c r="BO164" s="65"/>
      <c r="BP164" s="65"/>
      <c r="BQ164" s="65"/>
      <c r="BR164" s="65"/>
      <c r="BS164" s="65"/>
      <c r="BT164" s="65"/>
      <c r="BU164" s="65"/>
    </row>
    <row r="165" spans="1:73" ht="21">
      <c r="A165" s="52" t="s">
        <v>513</v>
      </c>
      <c r="B165" s="67" t="s">
        <v>514</v>
      </c>
      <c r="C165" s="8" t="s">
        <v>13</v>
      </c>
      <c r="D165" s="54" t="s">
        <v>515</v>
      </c>
      <c r="E165" s="55" t="s">
        <v>414</v>
      </c>
      <c r="F165" s="56">
        <v>6500</v>
      </c>
      <c r="G165" s="57"/>
      <c r="H165" s="58"/>
      <c r="I165" s="59"/>
      <c r="J165" s="60">
        <v>4000</v>
      </c>
      <c r="K165" s="61">
        <v>4000</v>
      </c>
      <c r="L165" s="62">
        <v>1950</v>
      </c>
      <c r="M165" s="61">
        <v>1950</v>
      </c>
      <c r="N165" s="62">
        <v>1950</v>
      </c>
      <c r="O165" s="61">
        <v>0</v>
      </c>
      <c r="P165" s="62">
        <v>1950</v>
      </c>
      <c r="Q165" s="61">
        <v>3900</v>
      </c>
      <c r="R165" s="62">
        <v>1950</v>
      </c>
      <c r="S165" s="61">
        <v>1950</v>
      </c>
      <c r="T165" s="62">
        <v>1950</v>
      </c>
      <c r="U165" s="61">
        <v>1950</v>
      </c>
      <c r="V165" s="62">
        <v>1950</v>
      </c>
      <c r="W165" s="61"/>
      <c r="X165" s="62">
        <v>1950</v>
      </c>
      <c r="Y165" s="61"/>
      <c r="Z165" s="62">
        <v>1950</v>
      </c>
      <c r="AA165" s="61"/>
      <c r="AB165" s="62">
        <v>1950</v>
      </c>
      <c r="AC165" s="61">
        <v>1950</v>
      </c>
      <c r="AD165" s="60"/>
      <c r="AE165" s="61"/>
      <c r="AF165" s="60"/>
      <c r="AG165" s="61"/>
      <c r="AH165" s="60"/>
      <c r="AI165" s="61"/>
      <c r="AJ165" s="60"/>
      <c r="AK165" s="61"/>
      <c r="AL165" s="60"/>
      <c r="AM165" s="61"/>
      <c r="AN165" s="60"/>
      <c r="AO165" s="61"/>
      <c r="AP165" s="63"/>
      <c r="AQ165" s="60"/>
      <c r="AR165" s="61"/>
      <c r="AS165" s="60"/>
      <c r="AT165" s="61"/>
      <c r="AU165" s="60"/>
      <c r="AV165" s="61"/>
      <c r="AW165" s="60"/>
      <c r="AX165" s="61"/>
      <c r="AY165" s="60"/>
      <c r="AZ165" s="61"/>
      <c r="BA165" s="60"/>
      <c r="BB165" s="61"/>
      <c r="BC165" s="60"/>
      <c r="BD165" s="61"/>
      <c r="BE165" s="60"/>
      <c r="BF165" s="61"/>
      <c r="BG165" s="62"/>
      <c r="BH165" s="12">
        <f t="shared" si="6"/>
        <v>19600</v>
      </c>
      <c r="BI165" s="12">
        <f t="shared" si="6"/>
        <v>15700</v>
      </c>
      <c r="BJ165" s="57">
        <f t="shared" si="9"/>
        <v>3900</v>
      </c>
      <c r="BK165" s="64"/>
      <c r="BL165" s="64"/>
      <c r="BM165" s="65"/>
      <c r="BN165" s="65"/>
      <c r="BO165" s="65"/>
      <c r="BP165" s="65"/>
      <c r="BQ165" s="65"/>
      <c r="BR165" s="65"/>
      <c r="BS165" s="65"/>
      <c r="BT165" s="65"/>
      <c r="BU165" s="65"/>
    </row>
    <row r="166" spans="1:73" ht="21">
      <c r="A166" s="52" t="s">
        <v>516</v>
      </c>
      <c r="B166" s="67" t="s">
        <v>517</v>
      </c>
      <c r="C166" s="8" t="s">
        <v>13</v>
      </c>
      <c r="D166" s="54" t="s">
        <v>518</v>
      </c>
      <c r="E166" s="55" t="s">
        <v>449</v>
      </c>
      <c r="F166" s="56">
        <v>6500</v>
      </c>
      <c r="G166" s="57"/>
      <c r="H166" s="58"/>
      <c r="I166" s="59"/>
      <c r="J166" s="60">
        <v>4000</v>
      </c>
      <c r="K166" s="61">
        <v>4000</v>
      </c>
      <c r="L166" s="62">
        <v>1950</v>
      </c>
      <c r="M166" s="61">
        <v>1950</v>
      </c>
      <c r="N166" s="62">
        <v>1950</v>
      </c>
      <c r="O166" s="61">
        <v>1950</v>
      </c>
      <c r="P166" s="62">
        <v>1950</v>
      </c>
      <c r="Q166" s="61">
        <v>1950</v>
      </c>
      <c r="R166" s="62">
        <v>1950</v>
      </c>
      <c r="S166" s="61">
        <v>1950</v>
      </c>
      <c r="T166" s="62">
        <v>1950</v>
      </c>
      <c r="U166" s="61">
        <v>1950</v>
      </c>
      <c r="V166" s="62">
        <v>1950</v>
      </c>
      <c r="W166" s="61"/>
      <c r="X166" s="62">
        <v>1950</v>
      </c>
      <c r="Y166" s="61">
        <v>1950</v>
      </c>
      <c r="Z166" s="62">
        <v>1950</v>
      </c>
      <c r="AA166" s="61">
        <v>3900</v>
      </c>
      <c r="AB166" s="62">
        <v>1950</v>
      </c>
      <c r="AC166" s="61"/>
      <c r="AD166" s="60"/>
      <c r="AE166" s="61"/>
      <c r="AF166" s="60"/>
      <c r="AG166" s="61"/>
      <c r="AH166" s="60"/>
      <c r="AI166" s="61"/>
      <c r="AJ166" s="60"/>
      <c r="AK166" s="61"/>
      <c r="AL166" s="60"/>
      <c r="AM166" s="61"/>
      <c r="AN166" s="60"/>
      <c r="AO166" s="61"/>
      <c r="AP166" s="63"/>
      <c r="AQ166" s="60"/>
      <c r="AR166" s="61"/>
      <c r="AS166" s="60"/>
      <c r="AT166" s="61"/>
      <c r="AU166" s="60"/>
      <c r="AV166" s="61"/>
      <c r="AW166" s="60"/>
      <c r="AX166" s="61"/>
      <c r="AY166" s="60"/>
      <c r="AZ166" s="61"/>
      <c r="BA166" s="60"/>
      <c r="BB166" s="61"/>
      <c r="BC166" s="60"/>
      <c r="BD166" s="61"/>
      <c r="BE166" s="60"/>
      <c r="BF166" s="61"/>
      <c r="BG166" s="62"/>
      <c r="BH166" s="12">
        <f t="shared" si="6"/>
        <v>19600</v>
      </c>
      <c r="BI166" s="12">
        <f t="shared" si="6"/>
        <v>17650</v>
      </c>
      <c r="BJ166" s="57">
        <f t="shared" si="9"/>
        <v>1950</v>
      </c>
      <c r="BK166" s="64"/>
      <c r="BL166" s="64"/>
      <c r="BM166" s="65"/>
      <c r="BN166" s="65"/>
      <c r="BO166" s="65"/>
      <c r="BP166" s="65"/>
      <c r="BQ166" s="65"/>
      <c r="BR166" s="65"/>
      <c r="BS166" s="65"/>
      <c r="BT166" s="65"/>
      <c r="BU166" s="65"/>
    </row>
    <row r="167" spans="1:73" ht="21">
      <c r="A167" s="52" t="s">
        <v>519</v>
      </c>
      <c r="B167" s="67" t="s">
        <v>520</v>
      </c>
      <c r="C167" s="8" t="s">
        <v>13</v>
      </c>
      <c r="D167" s="54" t="s">
        <v>521</v>
      </c>
      <c r="E167" s="55" t="s">
        <v>414</v>
      </c>
      <c r="F167" s="56"/>
      <c r="G167" s="72" t="s">
        <v>35</v>
      </c>
      <c r="H167" s="58"/>
      <c r="I167" s="59"/>
      <c r="J167" s="60">
        <v>4000</v>
      </c>
      <c r="K167" s="61">
        <v>4000</v>
      </c>
      <c r="L167" s="62">
        <v>1950</v>
      </c>
      <c r="M167" s="61">
        <v>1950</v>
      </c>
      <c r="N167" s="62">
        <v>1950</v>
      </c>
      <c r="O167" s="61">
        <v>1950</v>
      </c>
      <c r="P167" s="62">
        <v>1950</v>
      </c>
      <c r="Q167" s="61">
        <v>1950</v>
      </c>
      <c r="R167" s="62">
        <v>1950</v>
      </c>
      <c r="S167" s="61">
        <v>1950</v>
      </c>
      <c r="T167" s="62">
        <v>1950</v>
      </c>
      <c r="U167" s="61">
        <v>1950</v>
      </c>
      <c r="V167" s="62">
        <v>1950</v>
      </c>
      <c r="W167" s="61">
        <v>1950</v>
      </c>
      <c r="X167" s="62">
        <v>1950</v>
      </c>
      <c r="Y167" s="61">
        <v>1950</v>
      </c>
      <c r="Z167" s="62">
        <v>1950</v>
      </c>
      <c r="AA167" s="61">
        <v>1950</v>
      </c>
      <c r="AB167" s="62">
        <f>1950+6000</f>
        <v>7950</v>
      </c>
      <c r="AC167" s="61">
        <v>7950</v>
      </c>
      <c r="AD167" s="60"/>
      <c r="AE167" s="61"/>
      <c r="AF167" s="60"/>
      <c r="AG167" s="61"/>
      <c r="AH167" s="60"/>
      <c r="AI167" s="61"/>
      <c r="AJ167" s="60"/>
      <c r="AK167" s="61"/>
      <c r="AL167" s="60"/>
      <c r="AM167" s="61"/>
      <c r="AN167" s="60"/>
      <c r="AO167" s="61"/>
      <c r="AP167" s="63"/>
      <c r="AQ167" s="60"/>
      <c r="AR167" s="61"/>
      <c r="AS167" s="60"/>
      <c r="AT167" s="61"/>
      <c r="AU167" s="60"/>
      <c r="AV167" s="61"/>
      <c r="AW167" s="60"/>
      <c r="AX167" s="61"/>
      <c r="AY167" s="60"/>
      <c r="AZ167" s="61"/>
      <c r="BA167" s="60"/>
      <c r="BB167" s="61"/>
      <c r="BC167" s="60"/>
      <c r="BD167" s="61"/>
      <c r="BE167" s="60"/>
      <c r="BF167" s="61"/>
      <c r="BG167" s="62"/>
      <c r="BH167" s="12">
        <f t="shared" si="6"/>
        <v>25600</v>
      </c>
      <c r="BI167" s="12">
        <f t="shared" si="6"/>
        <v>25600</v>
      </c>
      <c r="BJ167" s="57">
        <f t="shared" si="9"/>
        <v>0</v>
      </c>
      <c r="BK167" s="64"/>
      <c r="BL167" s="64"/>
      <c r="BM167" s="65"/>
      <c r="BN167" s="65"/>
      <c r="BO167" s="65"/>
      <c r="BP167" s="65"/>
      <c r="BQ167" s="65"/>
      <c r="BR167" s="65"/>
      <c r="BS167" s="65"/>
      <c r="BT167" s="65"/>
      <c r="BU167" s="65"/>
    </row>
    <row r="168" spans="1:73" ht="21">
      <c r="A168" s="52" t="s">
        <v>522</v>
      </c>
      <c r="B168" s="67" t="s">
        <v>523</v>
      </c>
      <c r="C168" s="8" t="s">
        <v>13</v>
      </c>
      <c r="D168" s="54" t="s">
        <v>524</v>
      </c>
      <c r="E168" s="55" t="s">
        <v>414</v>
      </c>
      <c r="F168" s="56">
        <v>6500</v>
      </c>
      <c r="G168" s="73"/>
      <c r="H168" s="58"/>
      <c r="I168" s="59"/>
      <c r="J168" s="60">
        <v>4000</v>
      </c>
      <c r="K168" s="61">
        <v>4000</v>
      </c>
      <c r="L168" s="62">
        <v>1950</v>
      </c>
      <c r="M168" s="61">
        <v>1950</v>
      </c>
      <c r="N168" s="62">
        <v>1950</v>
      </c>
      <c r="O168" s="61">
        <v>1950</v>
      </c>
      <c r="P168" s="62">
        <v>1950</v>
      </c>
      <c r="Q168" s="61">
        <v>0</v>
      </c>
      <c r="R168" s="62">
        <v>1950</v>
      </c>
      <c r="S168" s="61">
        <v>3900</v>
      </c>
      <c r="T168" s="62">
        <v>1950</v>
      </c>
      <c r="U168" s="61"/>
      <c r="V168" s="62">
        <v>1950</v>
      </c>
      <c r="W168" s="61"/>
      <c r="X168" s="62">
        <v>1950</v>
      </c>
      <c r="Y168" s="61">
        <v>1950</v>
      </c>
      <c r="Z168" s="62">
        <v>1950</v>
      </c>
      <c r="AA168" s="61"/>
      <c r="AB168" s="62">
        <v>1950</v>
      </c>
      <c r="AC168" s="61">
        <v>3900</v>
      </c>
      <c r="AD168" s="60"/>
      <c r="AE168" s="61"/>
      <c r="AF168" s="60"/>
      <c r="AG168" s="61"/>
      <c r="AH168" s="60"/>
      <c r="AI168" s="61"/>
      <c r="AJ168" s="60"/>
      <c r="AK168" s="61"/>
      <c r="AL168" s="60"/>
      <c r="AM168" s="61"/>
      <c r="AN168" s="60"/>
      <c r="AO168" s="61"/>
      <c r="AP168" s="63"/>
      <c r="AQ168" s="60"/>
      <c r="AR168" s="61"/>
      <c r="AS168" s="60"/>
      <c r="AT168" s="61"/>
      <c r="AU168" s="60"/>
      <c r="AV168" s="61"/>
      <c r="AW168" s="60"/>
      <c r="AX168" s="61"/>
      <c r="AY168" s="60"/>
      <c r="AZ168" s="61"/>
      <c r="BA168" s="60"/>
      <c r="BB168" s="61"/>
      <c r="BC168" s="60"/>
      <c r="BD168" s="61"/>
      <c r="BE168" s="60"/>
      <c r="BF168" s="61"/>
      <c r="BG168" s="62"/>
      <c r="BH168" s="12">
        <f t="shared" si="6"/>
        <v>19600</v>
      </c>
      <c r="BI168" s="12">
        <f t="shared" si="6"/>
        <v>15700</v>
      </c>
      <c r="BJ168" s="57">
        <f t="shared" si="9"/>
        <v>3900</v>
      </c>
      <c r="BK168" s="64"/>
      <c r="BL168" s="64"/>
      <c r="BM168" s="65"/>
      <c r="BN168" s="65"/>
      <c r="BO168" s="65"/>
      <c r="BP168" s="65"/>
      <c r="BQ168" s="65"/>
      <c r="BR168" s="65"/>
      <c r="BS168" s="65"/>
      <c r="BT168" s="65"/>
      <c r="BU168" s="65"/>
    </row>
    <row r="169" spans="1:73" ht="21">
      <c r="A169" s="52" t="s">
        <v>525</v>
      </c>
      <c r="B169" s="67" t="s">
        <v>526</v>
      </c>
      <c r="C169" s="8" t="s">
        <v>13</v>
      </c>
      <c r="D169" s="54" t="s">
        <v>527</v>
      </c>
      <c r="E169" s="55" t="s">
        <v>449</v>
      </c>
      <c r="F169" s="56">
        <v>6500</v>
      </c>
      <c r="G169" s="57"/>
      <c r="H169" s="58"/>
      <c r="I169" s="59"/>
      <c r="J169" s="60">
        <v>4000</v>
      </c>
      <c r="K169" s="61">
        <v>4000</v>
      </c>
      <c r="L169" s="62">
        <v>1950</v>
      </c>
      <c r="M169" s="61">
        <v>1950</v>
      </c>
      <c r="N169" s="62">
        <v>1950</v>
      </c>
      <c r="O169" s="61">
        <v>1950</v>
      </c>
      <c r="P169" s="62">
        <v>1950</v>
      </c>
      <c r="Q169" s="61">
        <v>1950</v>
      </c>
      <c r="R169" s="62">
        <v>1950</v>
      </c>
      <c r="S169" s="61">
        <v>1950</v>
      </c>
      <c r="T169" s="62">
        <v>1950</v>
      </c>
      <c r="U169" s="61">
        <v>1950</v>
      </c>
      <c r="V169" s="62">
        <v>1950</v>
      </c>
      <c r="W169" s="61">
        <v>1950</v>
      </c>
      <c r="X169" s="62">
        <v>1950</v>
      </c>
      <c r="Y169" s="61">
        <v>1950</v>
      </c>
      <c r="Z169" s="62">
        <v>1950</v>
      </c>
      <c r="AA169" s="61">
        <v>1950</v>
      </c>
      <c r="AB169" s="62">
        <v>1950</v>
      </c>
      <c r="AC169" s="61">
        <v>1950</v>
      </c>
      <c r="AD169" s="60"/>
      <c r="AE169" s="61"/>
      <c r="AF169" s="60"/>
      <c r="AG169" s="61"/>
      <c r="AH169" s="60"/>
      <c r="AI169" s="61"/>
      <c r="AJ169" s="60"/>
      <c r="AK169" s="61"/>
      <c r="AL169" s="60"/>
      <c r="AM169" s="61"/>
      <c r="AN169" s="60"/>
      <c r="AO169" s="61"/>
      <c r="AP169" s="63"/>
      <c r="AQ169" s="60"/>
      <c r="AR169" s="61"/>
      <c r="AS169" s="60"/>
      <c r="AT169" s="61"/>
      <c r="AU169" s="60"/>
      <c r="AV169" s="61"/>
      <c r="AW169" s="60"/>
      <c r="AX169" s="61"/>
      <c r="AY169" s="60"/>
      <c r="AZ169" s="61"/>
      <c r="BA169" s="60"/>
      <c r="BB169" s="61"/>
      <c r="BC169" s="60"/>
      <c r="BD169" s="61"/>
      <c r="BE169" s="60"/>
      <c r="BF169" s="61"/>
      <c r="BG169" s="62"/>
      <c r="BH169" s="12">
        <f t="shared" si="6"/>
        <v>19600</v>
      </c>
      <c r="BI169" s="12">
        <f t="shared" si="6"/>
        <v>19600</v>
      </c>
      <c r="BJ169" s="57">
        <f t="shared" si="9"/>
        <v>0</v>
      </c>
      <c r="BK169" s="64"/>
      <c r="BL169" s="64"/>
      <c r="BM169" s="65"/>
      <c r="BN169" s="65"/>
      <c r="BO169" s="65"/>
      <c r="BP169" s="65"/>
      <c r="BQ169" s="65"/>
      <c r="BR169" s="65"/>
      <c r="BS169" s="65"/>
      <c r="BT169" s="65"/>
      <c r="BU169" s="65"/>
    </row>
    <row r="170" spans="1:73" ht="21">
      <c r="A170" s="52" t="s">
        <v>528</v>
      </c>
      <c r="B170" s="67" t="s">
        <v>529</v>
      </c>
      <c r="C170" s="8" t="s">
        <v>13</v>
      </c>
      <c r="D170" s="54" t="s">
        <v>530</v>
      </c>
      <c r="E170" s="55" t="s">
        <v>421</v>
      </c>
      <c r="F170" s="56">
        <v>7200</v>
      </c>
      <c r="G170" s="74"/>
      <c r="H170" s="58"/>
      <c r="I170" s="59"/>
      <c r="J170" s="60">
        <v>4000</v>
      </c>
      <c r="K170" s="61">
        <v>4000</v>
      </c>
      <c r="L170" s="62">
        <v>2160</v>
      </c>
      <c r="M170" s="61">
        <v>2160</v>
      </c>
      <c r="N170" s="62">
        <v>2160</v>
      </c>
      <c r="O170" s="61">
        <v>2160</v>
      </c>
      <c r="P170" s="62">
        <v>2160</v>
      </c>
      <c r="Q170" s="61">
        <v>2160</v>
      </c>
      <c r="R170" s="62">
        <v>2160</v>
      </c>
      <c r="S170" s="61">
        <v>2160</v>
      </c>
      <c r="T170" s="62">
        <v>2160</v>
      </c>
      <c r="U170" s="61">
        <v>2160</v>
      </c>
      <c r="V170" s="62">
        <v>2160</v>
      </c>
      <c r="W170" s="61">
        <v>2160</v>
      </c>
      <c r="X170" s="62">
        <v>2160</v>
      </c>
      <c r="Y170" s="61">
        <v>2160</v>
      </c>
      <c r="Z170" s="62">
        <v>2160</v>
      </c>
      <c r="AA170" s="61">
        <v>2160</v>
      </c>
      <c r="AB170" s="62">
        <v>2160</v>
      </c>
      <c r="AC170" s="61">
        <v>2160</v>
      </c>
      <c r="AD170" s="60"/>
      <c r="AE170" s="61"/>
      <c r="AF170" s="60"/>
      <c r="AG170" s="61"/>
      <c r="AH170" s="60"/>
      <c r="AI170" s="61"/>
      <c r="AJ170" s="60"/>
      <c r="AK170" s="61"/>
      <c r="AL170" s="60"/>
      <c r="AM170" s="61"/>
      <c r="AN170" s="60"/>
      <c r="AO170" s="61"/>
      <c r="AP170" s="63"/>
      <c r="AQ170" s="60"/>
      <c r="AR170" s="61"/>
      <c r="AS170" s="60"/>
      <c r="AT170" s="61"/>
      <c r="AU170" s="60"/>
      <c r="AV170" s="61"/>
      <c r="AW170" s="60"/>
      <c r="AX170" s="61"/>
      <c r="AY170" s="60"/>
      <c r="AZ170" s="61"/>
      <c r="BA170" s="60"/>
      <c r="BB170" s="61"/>
      <c r="BC170" s="60"/>
      <c r="BD170" s="61"/>
      <c r="BE170" s="60"/>
      <c r="BF170" s="61"/>
      <c r="BG170" s="62"/>
      <c r="BH170" s="12">
        <f t="shared" si="6"/>
        <v>21280</v>
      </c>
      <c r="BI170" s="12">
        <f t="shared" si="6"/>
        <v>21280</v>
      </c>
      <c r="BJ170" s="57">
        <f t="shared" si="9"/>
        <v>0</v>
      </c>
      <c r="BK170" s="64"/>
      <c r="BL170" s="64"/>
      <c r="BM170" s="65"/>
      <c r="BN170" s="65"/>
      <c r="BO170" s="65"/>
      <c r="BP170" s="65"/>
      <c r="BQ170" s="65"/>
      <c r="BR170" s="65"/>
      <c r="BS170" s="65"/>
      <c r="BT170" s="65"/>
      <c r="BU170" s="65"/>
    </row>
    <row r="171" spans="1:73" ht="21">
      <c r="A171" s="52" t="s">
        <v>531</v>
      </c>
      <c r="B171" s="67" t="s">
        <v>532</v>
      </c>
      <c r="C171" s="8" t="s">
        <v>13</v>
      </c>
      <c r="D171" s="54" t="s">
        <v>533</v>
      </c>
      <c r="E171" s="55" t="s">
        <v>421</v>
      </c>
      <c r="F171" s="56">
        <v>6500</v>
      </c>
      <c r="G171" s="57"/>
      <c r="H171" s="58"/>
      <c r="I171" s="59"/>
      <c r="J171" s="60">
        <v>4000</v>
      </c>
      <c r="K171" s="61">
        <v>4000</v>
      </c>
      <c r="L171" s="62">
        <v>1950</v>
      </c>
      <c r="M171" s="61">
        <v>1950</v>
      </c>
      <c r="N171" s="62">
        <v>1950</v>
      </c>
      <c r="O171" s="61">
        <v>1950</v>
      </c>
      <c r="P171" s="62">
        <v>1950</v>
      </c>
      <c r="Q171" s="61">
        <v>1950</v>
      </c>
      <c r="R171" s="62">
        <v>1950</v>
      </c>
      <c r="S171" s="61">
        <v>1950</v>
      </c>
      <c r="T171" s="62">
        <v>1950</v>
      </c>
      <c r="U171" s="61">
        <v>1950</v>
      </c>
      <c r="V171" s="62">
        <v>1950</v>
      </c>
      <c r="W171" s="61">
        <v>1950</v>
      </c>
      <c r="X171" s="62">
        <v>1950</v>
      </c>
      <c r="Y171" s="61"/>
      <c r="Z171" s="62">
        <v>1950</v>
      </c>
      <c r="AA171" s="61">
        <v>3900</v>
      </c>
      <c r="AB171" s="62">
        <v>1950</v>
      </c>
      <c r="AC171" s="61">
        <v>1950</v>
      </c>
      <c r="AD171" s="60"/>
      <c r="AE171" s="61"/>
      <c r="AF171" s="60"/>
      <c r="AG171" s="61"/>
      <c r="AH171" s="60"/>
      <c r="AI171" s="61"/>
      <c r="AJ171" s="60"/>
      <c r="AK171" s="61"/>
      <c r="AL171" s="60"/>
      <c r="AM171" s="61"/>
      <c r="AN171" s="60"/>
      <c r="AO171" s="61"/>
      <c r="AP171" s="63"/>
      <c r="AQ171" s="60"/>
      <c r="AR171" s="61"/>
      <c r="AS171" s="60"/>
      <c r="AT171" s="61"/>
      <c r="AU171" s="60"/>
      <c r="AV171" s="61"/>
      <c r="AW171" s="60"/>
      <c r="AX171" s="61"/>
      <c r="AY171" s="60"/>
      <c r="AZ171" s="61"/>
      <c r="BA171" s="60"/>
      <c r="BB171" s="61"/>
      <c r="BC171" s="60"/>
      <c r="BD171" s="61"/>
      <c r="BE171" s="60"/>
      <c r="BF171" s="61"/>
      <c r="BG171" s="62"/>
      <c r="BH171" s="12">
        <f t="shared" si="6"/>
        <v>19600</v>
      </c>
      <c r="BI171" s="12">
        <f t="shared" si="6"/>
        <v>19600</v>
      </c>
      <c r="BJ171" s="57">
        <f t="shared" si="9"/>
        <v>0</v>
      </c>
      <c r="BK171" s="64"/>
      <c r="BL171" s="64"/>
      <c r="BM171" s="65"/>
      <c r="BN171" s="65"/>
      <c r="BO171" s="65"/>
      <c r="BP171" s="65"/>
      <c r="BQ171" s="65"/>
      <c r="BR171" s="65"/>
      <c r="BS171" s="65"/>
      <c r="BT171" s="65"/>
      <c r="BU171" s="65"/>
    </row>
    <row r="172" spans="1:73" ht="21">
      <c r="A172" s="52" t="s">
        <v>534</v>
      </c>
      <c r="B172" s="67" t="s">
        <v>535</v>
      </c>
      <c r="C172" s="8" t="s">
        <v>13</v>
      </c>
      <c r="D172" s="54" t="s">
        <v>536</v>
      </c>
      <c r="E172" s="55" t="s">
        <v>421</v>
      </c>
      <c r="F172" s="56">
        <v>7200</v>
      </c>
      <c r="G172" s="57"/>
      <c r="H172" s="58"/>
      <c r="I172" s="59"/>
      <c r="J172" s="60">
        <v>4000</v>
      </c>
      <c r="K172" s="61">
        <v>4000</v>
      </c>
      <c r="L172" s="62">
        <v>2160</v>
      </c>
      <c r="M172" s="61">
        <v>0</v>
      </c>
      <c r="N172" s="62">
        <v>2160</v>
      </c>
      <c r="O172" s="61">
        <v>4320</v>
      </c>
      <c r="P172" s="62">
        <v>2160</v>
      </c>
      <c r="Q172" s="61">
        <v>0</v>
      </c>
      <c r="R172" s="62">
        <v>2160</v>
      </c>
      <c r="S172" s="61">
        <v>4320</v>
      </c>
      <c r="T172" s="62">
        <v>2160</v>
      </c>
      <c r="U172" s="61"/>
      <c r="V172" s="62">
        <v>2160</v>
      </c>
      <c r="W172" s="61"/>
      <c r="X172" s="62">
        <v>2160</v>
      </c>
      <c r="Y172" s="61"/>
      <c r="Z172" s="62">
        <v>2160</v>
      </c>
      <c r="AA172" s="61">
        <v>4320</v>
      </c>
      <c r="AB172" s="62">
        <v>2160</v>
      </c>
      <c r="AC172" s="61">
        <v>4320</v>
      </c>
      <c r="AD172" s="60"/>
      <c r="AE172" s="61"/>
      <c r="AF172" s="60"/>
      <c r="AG172" s="61"/>
      <c r="AH172" s="60"/>
      <c r="AI172" s="61"/>
      <c r="AJ172" s="60"/>
      <c r="AK172" s="61"/>
      <c r="AL172" s="60"/>
      <c r="AM172" s="61"/>
      <c r="AN172" s="60"/>
      <c r="AO172" s="61"/>
      <c r="AP172" s="63"/>
      <c r="AQ172" s="60"/>
      <c r="AR172" s="61"/>
      <c r="AS172" s="60"/>
      <c r="AT172" s="61"/>
      <c r="AU172" s="60"/>
      <c r="AV172" s="61"/>
      <c r="AW172" s="60"/>
      <c r="AX172" s="61"/>
      <c r="AY172" s="60"/>
      <c r="AZ172" s="61"/>
      <c r="BA172" s="60"/>
      <c r="BB172" s="61"/>
      <c r="BC172" s="60"/>
      <c r="BD172" s="61"/>
      <c r="BE172" s="60"/>
      <c r="BF172" s="61"/>
      <c r="BG172" s="62"/>
      <c r="BH172" s="12">
        <f t="shared" si="6"/>
        <v>21280</v>
      </c>
      <c r="BI172" s="12">
        <f t="shared" si="6"/>
        <v>16960</v>
      </c>
      <c r="BJ172" s="57">
        <f t="shared" si="9"/>
        <v>4320</v>
      </c>
      <c r="BK172" s="64"/>
      <c r="BL172" s="64"/>
      <c r="BM172" s="65"/>
      <c r="BN172" s="65"/>
      <c r="BO172" s="65"/>
      <c r="BP172" s="65"/>
      <c r="BQ172" s="65"/>
      <c r="BR172" s="65"/>
      <c r="BS172" s="65"/>
      <c r="BT172" s="65"/>
      <c r="BU172" s="65"/>
    </row>
    <row r="173" spans="1:73" ht="21">
      <c r="A173" s="52" t="s">
        <v>537</v>
      </c>
      <c r="B173" s="67" t="s">
        <v>538</v>
      </c>
      <c r="C173" s="8" t="s">
        <v>13</v>
      </c>
      <c r="D173" s="54" t="s">
        <v>539</v>
      </c>
      <c r="E173" s="55" t="s">
        <v>449</v>
      </c>
      <c r="F173" s="56">
        <v>6500</v>
      </c>
      <c r="G173" s="57"/>
      <c r="H173" s="58"/>
      <c r="I173" s="59"/>
      <c r="J173" s="60">
        <v>4000</v>
      </c>
      <c r="K173" s="61">
        <v>4000</v>
      </c>
      <c r="L173" s="62">
        <v>1950</v>
      </c>
      <c r="M173" s="61">
        <v>0</v>
      </c>
      <c r="N173" s="62">
        <v>1950</v>
      </c>
      <c r="O173" s="61">
        <v>0</v>
      </c>
      <c r="P173" s="62">
        <v>1950</v>
      </c>
      <c r="Q173" s="61">
        <v>0</v>
      </c>
      <c r="R173" s="62">
        <v>1950</v>
      </c>
      <c r="S173" s="61">
        <v>7800</v>
      </c>
      <c r="T173" s="62">
        <v>1950</v>
      </c>
      <c r="U173" s="61"/>
      <c r="V173" s="62">
        <v>1950</v>
      </c>
      <c r="W173" s="61"/>
      <c r="X173" s="62">
        <v>1950</v>
      </c>
      <c r="Y173" s="61"/>
      <c r="Z173" s="62">
        <v>1950</v>
      </c>
      <c r="AA173" s="61"/>
      <c r="AB173" s="62">
        <v>1950</v>
      </c>
      <c r="AC173" s="61">
        <v>3900</v>
      </c>
      <c r="AD173" s="60"/>
      <c r="AE173" s="61"/>
      <c r="AF173" s="60"/>
      <c r="AG173" s="61"/>
      <c r="AH173" s="60"/>
      <c r="AI173" s="61"/>
      <c r="AJ173" s="60"/>
      <c r="AK173" s="61"/>
      <c r="AL173" s="60"/>
      <c r="AM173" s="61"/>
      <c r="AN173" s="60"/>
      <c r="AO173" s="61"/>
      <c r="AP173" s="63"/>
      <c r="AQ173" s="60"/>
      <c r="AR173" s="61"/>
      <c r="AS173" s="60"/>
      <c r="AT173" s="61"/>
      <c r="AU173" s="60"/>
      <c r="AV173" s="61"/>
      <c r="AW173" s="60"/>
      <c r="AX173" s="61"/>
      <c r="AY173" s="60"/>
      <c r="AZ173" s="61"/>
      <c r="BA173" s="60"/>
      <c r="BB173" s="61"/>
      <c r="BC173" s="60"/>
      <c r="BD173" s="61"/>
      <c r="BE173" s="60"/>
      <c r="BF173" s="61"/>
      <c r="BG173" s="62"/>
      <c r="BH173" s="12">
        <f t="shared" si="6"/>
        <v>19600</v>
      </c>
      <c r="BI173" s="12">
        <f t="shared" si="6"/>
        <v>15700</v>
      </c>
      <c r="BJ173" s="57">
        <f t="shared" si="9"/>
        <v>3900</v>
      </c>
      <c r="BK173" s="64"/>
      <c r="BL173" s="64"/>
      <c r="BM173" s="65"/>
      <c r="BN173" s="65"/>
      <c r="BO173" s="65"/>
      <c r="BP173" s="65"/>
      <c r="BQ173" s="65"/>
      <c r="BR173" s="65"/>
      <c r="BS173" s="65"/>
      <c r="BT173" s="65"/>
      <c r="BU173" s="65"/>
    </row>
    <row r="174" spans="1:73" ht="21">
      <c r="A174" s="52" t="s">
        <v>540</v>
      </c>
      <c r="B174" s="67" t="s">
        <v>541</v>
      </c>
      <c r="C174" s="8" t="s">
        <v>13</v>
      </c>
      <c r="D174" s="54" t="s">
        <v>542</v>
      </c>
      <c r="E174" s="55" t="s">
        <v>449</v>
      </c>
      <c r="F174" s="56">
        <v>6500</v>
      </c>
      <c r="G174" s="69"/>
      <c r="H174" s="58"/>
      <c r="I174" s="59"/>
      <c r="J174" s="60">
        <v>4000</v>
      </c>
      <c r="K174" s="61">
        <v>4000</v>
      </c>
      <c r="L174" s="62">
        <v>1950</v>
      </c>
      <c r="M174" s="61"/>
      <c r="N174" s="62">
        <v>1950</v>
      </c>
      <c r="O174" s="61"/>
      <c r="P174" s="62">
        <v>1950</v>
      </c>
      <c r="Q174" s="61"/>
      <c r="R174" s="62">
        <v>1950</v>
      </c>
      <c r="S174" s="61"/>
      <c r="T174" s="62">
        <v>1950</v>
      </c>
      <c r="U174" s="61"/>
      <c r="V174" s="62">
        <v>1950</v>
      </c>
      <c r="W174" s="61"/>
      <c r="X174" s="62">
        <v>1950</v>
      </c>
      <c r="Y174" s="61"/>
      <c r="Z174" s="62">
        <v>1950</v>
      </c>
      <c r="AA174" s="61"/>
      <c r="AB174" s="62">
        <v>1950</v>
      </c>
      <c r="AC174" s="61">
        <v>3500</v>
      </c>
      <c r="AD174" s="60"/>
      <c r="AE174" s="61"/>
      <c r="AF174" s="60"/>
      <c r="AG174" s="61"/>
      <c r="AH174" s="60"/>
      <c r="AI174" s="61"/>
      <c r="AJ174" s="60"/>
      <c r="AK174" s="61"/>
      <c r="AL174" s="60"/>
      <c r="AM174" s="61"/>
      <c r="AN174" s="60"/>
      <c r="AO174" s="61"/>
      <c r="AP174" s="63"/>
      <c r="AQ174" s="60"/>
      <c r="AR174" s="61"/>
      <c r="AS174" s="60"/>
      <c r="AT174" s="61"/>
      <c r="AU174" s="60"/>
      <c r="AV174" s="61"/>
      <c r="AW174" s="60"/>
      <c r="AX174" s="61"/>
      <c r="AY174" s="60"/>
      <c r="AZ174" s="61"/>
      <c r="BA174" s="60"/>
      <c r="BB174" s="61"/>
      <c r="BC174" s="60"/>
      <c r="BD174" s="61"/>
      <c r="BE174" s="60"/>
      <c r="BF174" s="61"/>
      <c r="BG174" s="62"/>
      <c r="BH174" s="12">
        <f t="shared" si="6"/>
        <v>19600</v>
      </c>
      <c r="BI174" s="12">
        <f t="shared" si="6"/>
        <v>7500</v>
      </c>
      <c r="BJ174" s="57">
        <f t="shared" si="9"/>
        <v>12100</v>
      </c>
      <c r="BK174" s="64"/>
      <c r="BL174" s="64"/>
      <c r="BM174" s="65"/>
      <c r="BN174" s="65"/>
      <c r="BO174" s="65"/>
      <c r="BP174" s="65"/>
      <c r="BQ174" s="65"/>
      <c r="BR174" s="65"/>
      <c r="BS174" s="65"/>
      <c r="BT174" s="65"/>
      <c r="BU174" s="65"/>
    </row>
    <row r="175" spans="1:73" ht="21">
      <c r="A175" s="52" t="s">
        <v>543</v>
      </c>
      <c r="B175" s="67" t="s">
        <v>544</v>
      </c>
      <c r="C175" s="8" t="s">
        <v>13</v>
      </c>
      <c r="D175" s="54" t="s">
        <v>545</v>
      </c>
      <c r="E175" s="55" t="s">
        <v>449</v>
      </c>
      <c r="F175" s="56">
        <v>7200</v>
      </c>
      <c r="G175" s="57"/>
      <c r="H175" s="58"/>
      <c r="I175" s="59"/>
      <c r="J175" s="60">
        <v>4000</v>
      </c>
      <c r="K175" s="61">
        <v>4000</v>
      </c>
      <c r="L175" s="62">
        <v>2160</v>
      </c>
      <c r="M175" s="61">
        <v>2260</v>
      </c>
      <c r="N175" s="62">
        <v>2160</v>
      </c>
      <c r="O175" s="61">
        <v>2060</v>
      </c>
      <c r="P175" s="62">
        <v>2160</v>
      </c>
      <c r="Q175" s="61">
        <v>2040</v>
      </c>
      <c r="R175" s="62">
        <v>2160</v>
      </c>
      <c r="S175" s="61">
        <f>2040+240</f>
        <v>2280</v>
      </c>
      <c r="T175" s="62">
        <v>2160</v>
      </c>
      <c r="U175" s="61">
        <v>2160</v>
      </c>
      <c r="V175" s="62">
        <v>2160</v>
      </c>
      <c r="W175" s="61">
        <v>2160</v>
      </c>
      <c r="X175" s="62">
        <v>2160</v>
      </c>
      <c r="Y175" s="61"/>
      <c r="Z175" s="62">
        <v>2160</v>
      </c>
      <c r="AA175" s="61">
        <v>4320</v>
      </c>
      <c r="AB175" s="62">
        <v>2160</v>
      </c>
      <c r="AC175" s="61">
        <v>2160</v>
      </c>
      <c r="AD175" s="60"/>
      <c r="AE175" s="61"/>
      <c r="AF175" s="60"/>
      <c r="AG175" s="61"/>
      <c r="AH175" s="60"/>
      <c r="AI175" s="61"/>
      <c r="AJ175" s="60"/>
      <c r="AK175" s="61"/>
      <c r="AL175" s="60"/>
      <c r="AM175" s="61"/>
      <c r="AN175" s="60"/>
      <c r="AO175" s="61"/>
      <c r="AP175" s="63"/>
      <c r="AQ175" s="60"/>
      <c r="AR175" s="61"/>
      <c r="AS175" s="60"/>
      <c r="AT175" s="61"/>
      <c r="AU175" s="60"/>
      <c r="AV175" s="61"/>
      <c r="AW175" s="60"/>
      <c r="AX175" s="61"/>
      <c r="AY175" s="60"/>
      <c r="AZ175" s="61"/>
      <c r="BA175" s="60"/>
      <c r="BB175" s="61"/>
      <c r="BC175" s="60"/>
      <c r="BD175" s="61"/>
      <c r="BE175" s="60"/>
      <c r="BF175" s="61"/>
      <c r="BG175" s="62"/>
      <c r="BH175" s="12">
        <f t="shared" si="6"/>
        <v>21280</v>
      </c>
      <c r="BI175" s="12">
        <f t="shared" si="6"/>
        <v>21380</v>
      </c>
      <c r="BJ175" s="57">
        <f t="shared" si="9"/>
        <v>-100</v>
      </c>
      <c r="BK175" s="64"/>
      <c r="BL175" s="64"/>
      <c r="BM175" s="65"/>
      <c r="BN175" s="65"/>
      <c r="BO175" s="65"/>
      <c r="BP175" s="65"/>
      <c r="BQ175" s="65"/>
      <c r="BR175" s="65"/>
      <c r="BS175" s="65"/>
      <c r="BT175" s="65"/>
      <c r="BU175" s="65"/>
    </row>
    <row r="176" spans="1:73" ht="21">
      <c r="A176" s="52" t="s">
        <v>546</v>
      </c>
      <c r="B176" s="67" t="s">
        <v>547</v>
      </c>
      <c r="C176" s="8" t="s">
        <v>13</v>
      </c>
      <c r="D176" s="54" t="s">
        <v>548</v>
      </c>
      <c r="E176" s="55" t="s">
        <v>421</v>
      </c>
      <c r="F176" s="56">
        <v>6500</v>
      </c>
      <c r="G176" s="57"/>
      <c r="H176" s="58"/>
      <c r="I176" s="59"/>
      <c r="J176" s="60">
        <v>4000</v>
      </c>
      <c r="K176" s="61">
        <v>4000</v>
      </c>
      <c r="L176" s="62">
        <v>1950</v>
      </c>
      <c r="M176" s="61">
        <v>0</v>
      </c>
      <c r="N176" s="62">
        <v>1950</v>
      </c>
      <c r="O176" s="61">
        <v>0</v>
      </c>
      <c r="P176" s="62">
        <v>1950</v>
      </c>
      <c r="Q176" s="61"/>
      <c r="R176" s="62">
        <v>1950</v>
      </c>
      <c r="S176" s="61">
        <v>4020</v>
      </c>
      <c r="T176" s="62">
        <v>1950</v>
      </c>
      <c r="U176" s="61"/>
      <c r="V176" s="62">
        <v>1950</v>
      </c>
      <c r="W176" s="61"/>
      <c r="X176" s="62">
        <v>1950</v>
      </c>
      <c r="Y176" s="61"/>
      <c r="Z176" s="62">
        <v>1950</v>
      </c>
      <c r="AA176" s="61"/>
      <c r="AB176" s="62">
        <v>1950</v>
      </c>
      <c r="AC176" s="61">
        <v>11580</v>
      </c>
      <c r="AD176" s="60"/>
      <c r="AE176" s="61"/>
      <c r="AF176" s="60"/>
      <c r="AG176" s="61"/>
      <c r="AH176" s="60"/>
      <c r="AI176" s="61"/>
      <c r="AJ176" s="60"/>
      <c r="AK176" s="61"/>
      <c r="AL176" s="60"/>
      <c r="AM176" s="61"/>
      <c r="AN176" s="60"/>
      <c r="AO176" s="61"/>
      <c r="AP176" s="63"/>
      <c r="AQ176" s="60"/>
      <c r="AR176" s="61"/>
      <c r="AS176" s="60"/>
      <c r="AT176" s="61"/>
      <c r="AU176" s="60"/>
      <c r="AV176" s="61"/>
      <c r="AW176" s="60"/>
      <c r="AX176" s="61"/>
      <c r="AY176" s="60"/>
      <c r="AZ176" s="61"/>
      <c r="BA176" s="60"/>
      <c r="BB176" s="61"/>
      <c r="BC176" s="60"/>
      <c r="BD176" s="61"/>
      <c r="BE176" s="60"/>
      <c r="BF176" s="61"/>
      <c r="BG176" s="62"/>
      <c r="BH176" s="12">
        <f t="shared" si="6"/>
        <v>19600</v>
      </c>
      <c r="BI176" s="12">
        <f t="shared" si="6"/>
        <v>19600</v>
      </c>
      <c r="BJ176" s="57">
        <f t="shared" si="9"/>
        <v>0</v>
      </c>
      <c r="BK176" s="64"/>
      <c r="BL176" s="64"/>
      <c r="BM176" s="65"/>
      <c r="BN176" s="65"/>
      <c r="BO176" s="65"/>
      <c r="BP176" s="65"/>
      <c r="BQ176" s="65"/>
      <c r="BR176" s="65"/>
      <c r="BS176" s="65"/>
      <c r="BT176" s="65"/>
      <c r="BU176" s="65"/>
    </row>
    <row r="177" spans="1:73" ht="21">
      <c r="A177" s="52" t="s">
        <v>549</v>
      </c>
      <c r="B177" s="67" t="s">
        <v>550</v>
      </c>
      <c r="C177" s="8" t="s">
        <v>13</v>
      </c>
      <c r="D177" s="54" t="s">
        <v>551</v>
      </c>
      <c r="E177" s="55" t="s">
        <v>449</v>
      </c>
      <c r="F177" s="56">
        <v>6500</v>
      </c>
      <c r="G177" s="57"/>
      <c r="H177" s="58"/>
      <c r="I177" s="59"/>
      <c r="J177" s="60">
        <v>4000</v>
      </c>
      <c r="K177" s="61">
        <v>4000</v>
      </c>
      <c r="L177" s="62">
        <v>1950</v>
      </c>
      <c r="M177" s="61">
        <v>1950</v>
      </c>
      <c r="N177" s="62">
        <v>1950</v>
      </c>
      <c r="O177" s="61">
        <v>1950</v>
      </c>
      <c r="P177" s="62">
        <v>1950</v>
      </c>
      <c r="Q177" s="61">
        <v>1950</v>
      </c>
      <c r="R177" s="62">
        <v>1950</v>
      </c>
      <c r="S177" s="61">
        <v>1950</v>
      </c>
      <c r="T177" s="62">
        <v>1950</v>
      </c>
      <c r="U177" s="61">
        <v>1950</v>
      </c>
      <c r="V177" s="62">
        <v>1950</v>
      </c>
      <c r="W177" s="61"/>
      <c r="X177" s="62">
        <v>1950</v>
      </c>
      <c r="Y177" s="61"/>
      <c r="Z177" s="62">
        <v>1950</v>
      </c>
      <c r="AA177" s="61"/>
      <c r="AB177" s="62">
        <v>1950</v>
      </c>
      <c r="AC177" s="61">
        <v>5850</v>
      </c>
      <c r="AD177" s="60"/>
      <c r="AE177" s="61"/>
      <c r="AF177" s="60"/>
      <c r="AG177" s="61"/>
      <c r="AH177" s="60"/>
      <c r="AI177" s="61"/>
      <c r="AJ177" s="60"/>
      <c r="AK177" s="61"/>
      <c r="AL177" s="60"/>
      <c r="AM177" s="61"/>
      <c r="AN177" s="60"/>
      <c r="AO177" s="61"/>
      <c r="AP177" s="63"/>
      <c r="AQ177" s="60"/>
      <c r="AR177" s="61"/>
      <c r="AS177" s="60"/>
      <c r="AT177" s="61"/>
      <c r="AU177" s="60"/>
      <c r="AV177" s="61"/>
      <c r="AW177" s="60"/>
      <c r="AX177" s="61"/>
      <c r="AY177" s="60"/>
      <c r="AZ177" s="61"/>
      <c r="BA177" s="60"/>
      <c r="BB177" s="61"/>
      <c r="BC177" s="60"/>
      <c r="BD177" s="61"/>
      <c r="BE177" s="60"/>
      <c r="BF177" s="61"/>
      <c r="BG177" s="62"/>
      <c r="BH177" s="12">
        <f t="shared" si="6"/>
        <v>19600</v>
      </c>
      <c r="BI177" s="12">
        <f t="shared" si="6"/>
        <v>17650</v>
      </c>
      <c r="BJ177" s="57">
        <f t="shared" si="9"/>
        <v>1950</v>
      </c>
      <c r="BK177" s="64"/>
      <c r="BL177" s="64"/>
      <c r="BM177" s="65"/>
      <c r="BN177" s="65"/>
      <c r="BO177" s="65"/>
      <c r="BP177" s="65"/>
      <c r="BQ177" s="65"/>
      <c r="BR177" s="65"/>
      <c r="BS177" s="65"/>
      <c r="BT177" s="65"/>
      <c r="BU177" s="65"/>
    </row>
    <row r="178" spans="1:73" ht="21">
      <c r="A178" s="52" t="s">
        <v>552</v>
      </c>
      <c r="B178" s="67" t="s">
        <v>553</v>
      </c>
      <c r="C178" s="8" t="s">
        <v>13</v>
      </c>
      <c r="D178" s="54" t="s">
        <v>554</v>
      </c>
      <c r="E178" s="55" t="s">
        <v>449</v>
      </c>
      <c r="F178" s="56">
        <v>6000</v>
      </c>
      <c r="G178" s="57"/>
      <c r="H178" s="58"/>
      <c r="I178" s="59"/>
      <c r="J178" s="60">
        <v>4000</v>
      </c>
      <c r="K178" s="61">
        <v>4000</v>
      </c>
      <c r="L178" s="62">
        <v>1800</v>
      </c>
      <c r="M178" s="61"/>
      <c r="N178" s="62">
        <v>1800</v>
      </c>
      <c r="O178" s="61"/>
      <c r="P178" s="62">
        <v>1800</v>
      </c>
      <c r="Q178" s="61"/>
      <c r="R178" s="62">
        <v>1800</v>
      </c>
      <c r="S178" s="61"/>
      <c r="T178" s="62">
        <v>1800</v>
      </c>
      <c r="U178" s="61">
        <v>7200</v>
      </c>
      <c r="V178" s="62">
        <v>1800</v>
      </c>
      <c r="W178" s="61"/>
      <c r="X178" s="62">
        <v>1800</v>
      </c>
      <c r="Y178" s="61"/>
      <c r="Z178" s="62">
        <v>1800</v>
      </c>
      <c r="AA178" s="61"/>
      <c r="AB178" s="62">
        <v>1800</v>
      </c>
      <c r="AC178" s="61">
        <v>7200</v>
      </c>
      <c r="AD178" s="60"/>
      <c r="AE178" s="61"/>
      <c r="AF178" s="60"/>
      <c r="AG178" s="61"/>
      <c r="AH178" s="60"/>
      <c r="AI178" s="61"/>
      <c r="AJ178" s="60"/>
      <c r="AK178" s="61"/>
      <c r="AL178" s="60"/>
      <c r="AM178" s="61"/>
      <c r="AN178" s="60"/>
      <c r="AO178" s="61"/>
      <c r="AP178" s="63"/>
      <c r="AQ178" s="60"/>
      <c r="AR178" s="61"/>
      <c r="AS178" s="60"/>
      <c r="AT178" s="61"/>
      <c r="AU178" s="60"/>
      <c r="AV178" s="61"/>
      <c r="AW178" s="60"/>
      <c r="AX178" s="61"/>
      <c r="AY178" s="60"/>
      <c r="AZ178" s="61"/>
      <c r="BA178" s="60"/>
      <c r="BB178" s="61"/>
      <c r="BC178" s="60"/>
      <c r="BD178" s="61"/>
      <c r="BE178" s="60"/>
      <c r="BF178" s="61"/>
      <c r="BG178" s="62"/>
      <c r="BH178" s="12">
        <f t="shared" si="6"/>
        <v>18400</v>
      </c>
      <c r="BI178" s="12">
        <f t="shared" si="6"/>
        <v>18400</v>
      </c>
      <c r="BJ178" s="57">
        <f t="shared" si="9"/>
        <v>0</v>
      </c>
      <c r="BK178" s="64"/>
      <c r="BL178" s="64"/>
      <c r="BM178" s="65"/>
      <c r="BN178" s="65"/>
      <c r="BO178" s="65"/>
      <c r="BP178" s="65"/>
      <c r="BQ178" s="65"/>
      <c r="BR178" s="65"/>
      <c r="BS178" s="65"/>
      <c r="BT178" s="65"/>
      <c r="BU178" s="65"/>
    </row>
    <row r="179" spans="1:73" ht="21">
      <c r="A179" s="52" t="s">
        <v>555</v>
      </c>
      <c r="B179" s="67" t="s">
        <v>556</v>
      </c>
      <c r="C179" s="8" t="s">
        <v>13</v>
      </c>
      <c r="D179" s="54" t="s">
        <v>557</v>
      </c>
      <c r="E179" s="55" t="s">
        <v>449</v>
      </c>
      <c r="F179" s="56">
        <v>6500</v>
      </c>
      <c r="G179" s="57"/>
      <c r="H179" s="58"/>
      <c r="I179" s="59"/>
      <c r="J179" s="60">
        <v>4000</v>
      </c>
      <c r="K179" s="61">
        <v>4000</v>
      </c>
      <c r="L179" s="62">
        <v>1950</v>
      </c>
      <c r="M179" s="61">
        <v>1950</v>
      </c>
      <c r="N179" s="62">
        <v>1950</v>
      </c>
      <c r="O179" s="61">
        <v>1950</v>
      </c>
      <c r="P179" s="62">
        <v>1950</v>
      </c>
      <c r="Q179" s="61">
        <v>1950</v>
      </c>
      <c r="R179" s="62">
        <v>1950</v>
      </c>
      <c r="S179" s="61">
        <v>1950</v>
      </c>
      <c r="T179" s="62">
        <v>1950</v>
      </c>
      <c r="U179" s="61">
        <v>1950</v>
      </c>
      <c r="V179" s="62">
        <v>1950</v>
      </c>
      <c r="W179" s="61">
        <v>1950</v>
      </c>
      <c r="X179" s="62">
        <v>1950</v>
      </c>
      <c r="Y179" s="61"/>
      <c r="Z179" s="62">
        <v>1950</v>
      </c>
      <c r="AA179" s="61">
        <v>3900</v>
      </c>
      <c r="AB179" s="62">
        <v>1950</v>
      </c>
      <c r="AC179" s="61">
        <v>1950</v>
      </c>
      <c r="AD179" s="60"/>
      <c r="AE179" s="61"/>
      <c r="AF179" s="60"/>
      <c r="AG179" s="61"/>
      <c r="AH179" s="60"/>
      <c r="AI179" s="61"/>
      <c r="AJ179" s="60"/>
      <c r="AK179" s="61"/>
      <c r="AL179" s="60"/>
      <c r="AM179" s="61"/>
      <c r="AN179" s="60"/>
      <c r="AO179" s="61"/>
      <c r="AP179" s="63"/>
      <c r="AQ179" s="60"/>
      <c r="AR179" s="61"/>
      <c r="AS179" s="60"/>
      <c r="AT179" s="61"/>
      <c r="AU179" s="60"/>
      <c r="AV179" s="61"/>
      <c r="AW179" s="60"/>
      <c r="AX179" s="61"/>
      <c r="AY179" s="60"/>
      <c r="AZ179" s="61"/>
      <c r="BA179" s="60"/>
      <c r="BB179" s="61"/>
      <c r="BC179" s="60"/>
      <c r="BD179" s="61"/>
      <c r="BE179" s="60"/>
      <c r="BF179" s="61"/>
      <c r="BG179" s="62"/>
      <c r="BH179" s="12">
        <f t="shared" si="6"/>
        <v>19600</v>
      </c>
      <c r="BI179" s="12">
        <f t="shared" si="6"/>
        <v>19600</v>
      </c>
      <c r="BJ179" s="57">
        <f t="shared" si="9"/>
        <v>0</v>
      </c>
      <c r="BK179" s="64"/>
      <c r="BL179" s="64"/>
      <c r="BM179" s="65"/>
      <c r="BN179" s="65"/>
      <c r="BO179" s="65"/>
      <c r="BP179" s="65"/>
      <c r="BQ179" s="65"/>
      <c r="BR179" s="65"/>
      <c r="BS179" s="65"/>
      <c r="BT179" s="65"/>
      <c r="BU179" s="65"/>
    </row>
    <row r="180" spans="1:73" ht="21">
      <c r="A180" s="52" t="s">
        <v>558</v>
      </c>
      <c r="B180" s="67" t="s">
        <v>559</v>
      </c>
      <c r="C180" s="8" t="s">
        <v>13</v>
      </c>
      <c r="D180" s="54" t="s">
        <v>560</v>
      </c>
      <c r="E180" s="55" t="s">
        <v>449</v>
      </c>
      <c r="F180" s="56">
        <v>6000</v>
      </c>
      <c r="G180" s="57"/>
      <c r="H180" s="58"/>
      <c r="I180" s="59"/>
      <c r="J180" s="60">
        <v>4000</v>
      </c>
      <c r="K180" s="61">
        <v>4000</v>
      </c>
      <c r="L180" s="62">
        <v>1800</v>
      </c>
      <c r="M180" s="61"/>
      <c r="N180" s="62">
        <v>1800</v>
      </c>
      <c r="O180" s="61"/>
      <c r="P180" s="62">
        <v>1800</v>
      </c>
      <c r="Q180" s="61"/>
      <c r="R180" s="62">
        <v>1800</v>
      </c>
      <c r="S180" s="61"/>
      <c r="T180" s="62">
        <v>1800</v>
      </c>
      <c r="U180" s="61"/>
      <c r="V180" s="62">
        <v>1800</v>
      </c>
      <c r="W180" s="61"/>
      <c r="X180" s="62">
        <v>1800</v>
      </c>
      <c r="Y180" s="61"/>
      <c r="Z180" s="62">
        <v>1800</v>
      </c>
      <c r="AA180" s="61"/>
      <c r="AB180" s="62">
        <v>1800</v>
      </c>
      <c r="AC180" s="61"/>
      <c r="AD180" s="60"/>
      <c r="AE180" s="61"/>
      <c r="AF180" s="60"/>
      <c r="AG180" s="61"/>
      <c r="AH180" s="60"/>
      <c r="AI180" s="61"/>
      <c r="AJ180" s="60"/>
      <c r="AK180" s="61"/>
      <c r="AL180" s="60"/>
      <c r="AM180" s="61"/>
      <c r="AN180" s="60"/>
      <c r="AO180" s="61"/>
      <c r="AP180" s="63"/>
      <c r="AQ180" s="60"/>
      <c r="AR180" s="61"/>
      <c r="AS180" s="60"/>
      <c r="AT180" s="61"/>
      <c r="AU180" s="60"/>
      <c r="AV180" s="61"/>
      <c r="AW180" s="60"/>
      <c r="AX180" s="61"/>
      <c r="AY180" s="60"/>
      <c r="AZ180" s="61"/>
      <c r="BA180" s="60"/>
      <c r="BB180" s="61"/>
      <c r="BC180" s="60"/>
      <c r="BD180" s="61"/>
      <c r="BE180" s="60"/>
      <c r="BF180" s="61"/>
      <c r="BG180" s="62"/>
      <c r="BH180" s="12">
        <f t="shared" si="6"/>
        <v>18400</v>
      </c>
      <c r="BI180" s="12">
        <f t="shared" si="6"/>
        <v>4000</v>
      </c>
      <c r="BJ180" s="57">
        <f t="shared" si="9"/>
        <v>14400</v>
      </c>
      <c r="BK180" s="64"/>
      <c r="BL180" s="64"/>
      <c r="BM180" s="65"/>
      <c r="BN180" s="65"/>
      <c r="BO180" s="65"/>
      <c r="BP180" s="65"/>
      <c r="BQ180" s="65"/>
      <c r="BR180" s="65"/>
      <c r="BS180" s="65"/>
      <c r="BT180" s="65"/>
      <c r="BU180" s="65"/>
    </row>
    <row r="181" spans="1:73" ht="21">
      <c r="A181" s="52" t="s">
        <v>561</v>
      </c>
      <c r="B181" s="67" t="s">
        <v>562</v>
      </c>
      <c r="C181" s="8" t="s">
        <v>13</v>
      </c>
      <c r="D181" s="54" t="s">
        <v>563</v>
      </c>
      <c r="E181" s="55" t="s">
        <v>421</v>
      </c>
      <c r="F181" s="56">
        <v>6500</v>
      </c>
      <c r="G181" s="69"/>
      <c r="H181" s="58"/>
      <c r="I181" s="59"/>
      <c r="J181" s="60">
        <v>4000</v>
      </c>
      <c r="K181" s="61">
        <v>4000</v>
      </c>
      <c r="L181" s="62">
        <v>1950</v>
      </c>
      <c r="M181" s="61">
        <v>0</v>
      </c>
      <c r="N181" s="62">
        <v>1950</v>
      </c>
      <c r="O181" s="61">
        <f>1950+0</f>
        <v>1950</v>
      </c>
      <c r="P181" s="62">
        <v>1950</v>
      </c>
      <c r="Q181" s="61"/>
      <c r="R181" s="62">
        <v>1950</v>
      </c>
      <c r="S181" s="61">
        <v>1950</v>
      </c>
      <c r="T181" s="62">
        <v>1950</v>
      </c>
      <c r="U181" s="61">
        <v>1950</v>
      </c>
      <c r="V181" s="62">
        <v>1950</v>
      </c>
      <c r="W181" s="61"/>
      <c r="X181" s="62">
        <v>1950</v>
      </c>
      <c r="Y181" s="61"/>
      <c r="Z181" s="62">
        <v>1950</v>
      </c>
      <c r="AA181" s="61"/>
      <c r="AB181" s="62">
        <v>1950</v>
      </c>
      <c r="AC181" s="61">
        <v>1950</v>
      </c>
      <c r="AD181" s="60"/>
      <c r="AE181" s="61"/>
      <c r="AF181" s="60"/>
      <c r="AG181" s="61"/>
      <c r="AH181" s="60"/>
      <c r="AI181" s="61"/>
      <c r="AJ181" s="60"/>
      <c r="AK181" s="61"/>
      <c r="AL181" s="60"/>
      <c r="AM181" s="61"/>
      <c r="AN181" s="60"/>
      <c r="AO181" s="61"/>
      <c r="AP181" s="63"/>
      <c r="AQ181" s="60"/>
      <c r="AR181" s="61"/>
      <c r="AS181" s="60"/>
      <c r="AT181" s="61"/>
      <c r="AU181" s="60"/>
      <c r="AV181" s="61"/>
      <c r="AW181" s="60"/>
      <c r="AX181" s="61"/>
      <c r="AY181" s="60"/>
      <c r="AZ181" s="61"/>
      <c r="BA181" s="60"/>
      <c r="BB181" s="61"/>
      <c r="BC181" s="60"/>
      <c r="BD181" s="61"/>
      <c r="BE181" s="60"/>
      <c r="BF181" s="61"/>
      <c r="BG181" s="62"/>
      <c r="BH181" s="12">
        <f t="shared" si="6"/>
        <v>19600</v>
      </c>
      <c r="BI181" s="12">
        <f t="shared" si="6"/>
        <v>9850</v>
      </c>
      <c r="BJ181" s="57">
        <f t="shared" si="9"/>
        <v>9750</v>
      </c>
      <c r="BK181" s="64"/>
      <c r="BL181" s="64"/>
      <c r="BM181" s="65"/>
      <c r="BN181" s="65"/>
      <c r="BO181" s="65"/>
      <c r="BP181" s="65"/>
      <c r="BQ181" s="65"/>
      <c r="BR181" s="65"/>
      <c r="BS181" s="65"/>
      <c r="BT181" s="65"/>
      <c r="BU181" s="65"/>
    </row>
    <row r="182" spans="1:73" ht="21">
      <c r="A182" s="52" t="s">
        <v>564</v>
      </c>
      <c r="B182" s="67" t="s">
        <v>565</v>
      </c>
      <c r="C182" s="8" t="s">
        <v>13</v>
      </c>
      <c r="D182" s="54" t="s">
        <v>566</v>
      </c>
      <c r="E182" s="55" t="s">
        <v>421</v>
      </c>
      <c r="F182" s="56">
        <v>7200</v>
      </c>
      <c r="G182" s="71"/>
      <c r="H182" s="58"/>
      <c r="I182" s="59"/>
      <c r="J182" s="60">
        <v>4000</v>
      </c>
      <c r="K182" s="61">
        <v>4000</v>
      </c>
      <c r="L182" s="62">
        <v>2160</v>
      </c>
      <c r="M182" s="61">
        <v>2160</v>
      </c>
      <c r="N182" s="62">
        <v>2160</v>
      </c>
      <c r="O182" s="61">
        <v>2160</v>
      </c>
      <c r="P182" s="62">
        <v>2160</v>
      </c>
      <c r="Q182" s="61">
        <f>2160+0</f>
        <v>2160</v>
      </c>
      <c r="R182" s="62">
        <v>2160</v>
      </c>
      <c r="S182" s="61">
        <v>2160</v>
      </c>
      <c r="T182" s="62">
        <v>2160</v>
      </c>
      <c r="U182" s="61">
        <v>2160</v>
      </c>
      <c r="V182" s="62">
        <v>2160</v>
      </c>
      <c r="W182" s="61">
        <v>2160</v>
      </c>
      <c r="X182" s="62">
        <v>2160</v>
      </c>
      <c r="Y182" s="61">
        <v>2160</v>
      </c>
      <c r="Z182" s="62">
        <v>2160</v>
      </c>
      <c r="AA182" s="61">
        <v>2160</v>
      </c>
      <c r="AB182" s="62">
        <v>2160</v>
      </c>
      <c r="AC182" s="61">
        <v>2160</v>
      </c>
      <c r="AD182" s="60"/>
      <c r="AE182" s="61"/>
      <c r="AF182" s="60"/>
      <c r="AG182" s="61"/>
      <c r="AH182" s="60"/>
      <c r="AI182" s="61"/>
      <c r="AJ182" s="60"/>
      <c r="AK182" s="61"/>
      <c r="AL182" s="60"/>
      <c r="AM182" s="61"/>
      <c r="AN182" s="60"/>
      <c r="AO182" s="61"/>
      <c r="AP182" s="63"/>
      <c r="AQ182" s="60"/>
      <c r="AR182" s="61"/>
      <c r="AS182" s="60"/>
      <c r="AT182" s="61"/>
      <c r="AU182" s="60"/>
      <c r="AV182" s="61"/>
      <c r="AW182" s="60"/>
      <c r="AX182" s="61"/>
      <c r="AY182" s="60"/>
      <c r="AZ182" s="61"/>
      <c r="BA182" s="60"/>
      <c r="BB182" s="61"/>
      <c r="BC182" s="60"/>
      <c r="BD182" s="61"/>
      <c r="BE182" s="60"/>
      <c r="BF182" s="61"/>
      <c r="BG182" s="62"/>
      <c r="BH182" s="12">
        <f t="shared" si="6"/>
        <v>21280</v>
      </c>
      <c r="BI182" s="12">
        <f t="shared" si="6"/>
        <v>21280</v>
      </c>
      <c r="BJ182" s="57">
        <f t="shared" si="9"/>
        <v>0</v>
      </c>
      <c r="BK182" s="64"/>
      <c r="BL182" s="64"/>
      <c r="BM182" s="65"/>
      <c r="BN182" s="65"/>
      <c r="BO182" s="65"/>
      <c r="BP182" s="65"/>
      <c r="BQ182" s="65"/>
      <c r="BR182" s="65"/>
      <c r="BS182" s="65"/>
      <c r="BT182" s="65"/>
      <c r="BU182" s="65"/>
    </row>
    <row r="183" spans="1:73" ht="21">
      <c r="A183" s="52" t="s">
        <v>567</v>
      </c>
      <c r="B183" s="67" t="s">
        <v>568</v>
      </c>
      <c r="C183" s="8" t="s">
        <v>13</v>
      </c>
      <c r="D183" s="54" t="s">
        <v>569</v>
      </c>
      <c r="E183" s="55" t="s">
        <v>421</v>
      </c>
      <c r="F183" s="56">
        <v>3000</v>
      </c>
      <c r="G183" s="57"/>
      <c r="H183" s="58"/>
      <c r="I183" s="59"/>
      <c r="J183" s="60">
        <v>0</v>
      </c>
      <c r="K183" s="61"/>
      <c r="L183" s="62">
        <v>900</v>
      </c>
      <c r="M183" s="61"/>
      <c r="N183" s="62">
        <v>900</v>
      </c>
      <c r="O183" s="61"/>
      <c r="P183" s="62">
        <v>900</v>
      </c>
      <c r="Q183" s="61"/>
      <c r="R183" s="62">
        <v>900</v>
      </c>
      <c r="S183" s="61"/>
      <c r="T183" s="62">
        <v>900</v>
      </c>
      <c r="U183" s="61"/>
      <c r="V183" s="62">
        <v>900</v>
      </c>
      <c r="W183" s="61"/>
      <c r="X183" s="62">
        <v>900</v>
      </c>
      <c r="Y183" s="61"/>
      <c r="Z183" s="62">
        <v>900</v>
      </c>
      <c r="AA183" s="61"/>
      <c r="AB183" s="62">
        <v>900</v>
      </c>
      <c r="AC183" s="61"/>
      <c r="AD183" s="60"/>
      <c r="AE183" s="61"/>
      <c r="AF183" s="60"/>
      <c r="AG183" s="61"/>
      <c r="AH183" s="60"/>
      <c r="AI183" s="61"/>
      <c r="AJ183" s="60"/>
      <c r="AK183" s="61"/>
      <c r="AL183" s="60"/>
      <c r="AM183" s="61"/>
      <c r="AN183" s="60"/>
      <c r="AO183" s="61"/>
      <c r="AP183" s="63"/>
      <c r="AQ183" s="60"/>
      <c r="AR183" s="61"/>
      <c r="AS183" s="60"/>
      <c r="AT183" s="61"/>
      <c r="AU183" s="60"/>
      <c r="AV183" s="61"/>
      <c r="AW183" s="60"/>
      <c r="AX183" s="61"/>
      <c r="AY183" s="60"/>
      <c r="AZ183" s="61"/>
      <c r="BA183" s="60"/>
      <c r="BB183" s="61"/>
      <c r="BC183" s="60"/>
      <c r="BD183" s="61"/>
      <c r="BE183" s="60"/>
      <c r="BF183" s="61"/>
      <c r="BG183" s="62"/>
      <c r="BH183" s="12">
        <f t="shared" si="6"/>
        <v>7200</v>
      </c>
      <c r="BI183" s="12">
        <f t="shared" si="6"/>
        <v>0</v>
      </c>
      <c r="BJ183" s="57">
        <f t="shared" si="9"/>
        <v>7200</v>
      </c>
      <c r="BK183" s="64"/>
      <c r="BL183" s="64"/>
      <c r="BM183" s="65"/>
      <c r="BN183" s="65"/>
      <c r="BO183" s="65"/>
      <c r="BP183" s="65"/>
      <c r="BQ183" s="65"/>
      <c r="BR183" s="65"/>
      <c r="BS183" s="65"/>
      <c r="BT183" s="65"/>
      <c r="BU183" s="65"/>
    </row>
    <row r="184" spans="1:73" ht="21">
      <c r="A184" s="52" t="s">
        <v>570</v>
      </c>
      <c r="B184" s="67" t="s">
        <v>571</v>
      </c>
      <c r="C184" s="8" t="s">
        <v>13</v>
      </c>
      <c r="D184" s="54" t="s">
        <v>572</v>
      </c>
      <c r="E184" s="55" t="s">
        <v>421</v>
      </c>
      <c r="F184" s="56">
        <v>7200</v>
      </c>
      <c r="G184" s="57"/>
      <c r="H184" s="58"/>
      <c r="I184" s="59"/>
      <c r="J184" s="60">
        <v>4000</v>
      </c>
      <c r="K184" s="61">
        <v>4000</v>
      </c>
      <c r="L184" s="62">
        <v>2160</v>
      </c>
      <c r="M184" s="61">
        <v>2160</v>
      </c>
      <c r="N184" s="62">
        <v>2160</v>
      </c>
      <c r="O184" s="61">
        <v>2160</v>
      </c>
      <c r="P184" s="62">
        <v>2160</v>
      </c>
      <c r="Q184" s="61">
        <v>2160</v>
      </c>
      <c r="R184" s="62">
        <v>2160</v>
      </c>
      <c r="S184" s="61">
        <v>2160</v>
      </c>
      <c r="T184" s="62">
        <v>2160</v>
      </c>
      <c r="U184" s="61">
        <v>2160</v>
      </c>
      <c r="V184" s="62">
        <v>2160</v>
      </c>
      <c r="W184" s="61">
        <v>2160</v>
      </c>
      <c r="X184" s="62">
        <v>2160</v>
      </c>
      <c r="Y184" s="61"/>
      <c r="Z184" s="62">
        <v>2160</v>
      </c>
      <c r="AA184" s="61"/>
      <c r="AB184" s="62">
        <v>2160</v>
      </c>
      <c r="AC184" s="61">
        <f>2160+2160</f>
        <v>4320</v>
      </c>
      <c r="AD184" s="60"/>
      <c r="AE184" s="61"/>
      <c r="AF184" s="60"/>
      <c r="AG184" s="61"/>
      <c r="AH184" s="60"/>
      <c r="AI184" s="61"/>
      <c r="AJ184" s="60"/>
      <c r="AK184" s="61"/>
      <c r="AL184" s="60"/>
      <c r="AM184" s="61"/>
      <c r="AN184" s="60"/>
      <c r="AO184" s="61"/>
      <c r="AP184" s="63"/>
      <c r="AQ184" s="60"/>
      <c r="AR184" s="61"/>
      <c r="AS184" s="60"/>
      <c r="AT184" s="61"/>
      <c r="AU184" s="60"/>
      <c r="AV184" s="61"/>
      <c r="AW184" s="60"/>
      <c r="AX184" s="61"/>
      <c r="AY184" s="60"/>
      <c r="AZ184" s="61"/>
      <c r="BA184" s="60"/>
      <c r="BB184" s="61"/>
      <c r="BC184" s="60"/>
      <c r="BD184" s="61"/>
      <c r="BE184" s="60"/>
      <c r="BF184" s="61"/>
      <c r="BG184" s="62"/>
      <c r="BH184" s="12">
        <f t="shared" si="6"/>
        <v>21280</v>
      </c>
      <c r="BI184" s="12">
        <f t="shared" si="6"/>
        <v>19120</v>
      </c>
      <c r="BJ184" s="57">
        <f t="shared" si="9"/>
        <v>2160</v>
      </c>
      <c r="BK184" s="64"/>
      <c r="BL184" s="64"/>
      <c r="BM184" s="65"/>
      <c r="BN184" s="65"/>
      <c r="BO184" s="65"/>
      <c r="BP184" s="65"/>
      <c r="BQ184" s="65"/>
      <c r="BR184" s="65"/>
      <c r="BS184" s="65"/>
      <c r="BT184" s="65"/>
      <c r="BU184" s="65"/>
    </row>
    <row r="185" spans="1:73" ht="21">
      <c r="A185" s="52" t="s">
        <v>573</v>
      </c>
      <c r="B185" s="67" t="s">
        <v>574</v>
      </c>
      <c r="C185" s="8" t="s">
        <v>13</v>
      </c>
      <c r="D185" s="54" t="s">
        <v>575</v>
      </c>
      <c r="E185" s="55" t="s">
        <v>421</v>
      </c>
      <c r="F185" s="56"/>
      <c r="G185" s="72" t="s">
        <v>35</v>
      </c>
      <c r="H185" s="58"/>
      <c r="I185" s="59"/>
      <c r="J185" s="60">
        <v>4000</v>
      </c>
      <c r="K185" s="61">
        <v>4000</v>
      </c>
      <c r="L185" s="62">
        <v>1950</v>
      </c>
      <c r="M185" s="61">
        <v>1950</v>
      </c>
      <c r="N185" s="62">
        <v>1950</v>
      </c>
      <c r="O185" s="61">
        <v>1950</v>
      </c>
      <c r="P185" s="62">
        <v>1950</v>
      </c>
      <c r="Q185" s="61">
        <v>1950</v>
      </c>
      <c r="R185" s="62">
        <v>1950</v>
      </c>
      <c r="S185" s="61">
        <v>1950</v>
      </c>
      <c r="T185" s="62">
        <f>1950+6000</f>
        <v>7950</v>
      </c>
      <c r="U185" s="61">
        <f>1950+6000</f>
        <v>7950</v>
      </c>
      <c r="V185" s="62"/>
      <c r="W185" s="61"/>
      <c r="X185" s="62"/>
      <c r="Y185" s="61"/>
      <c r="Z185" s="62"/>
      <c r="AA185" s="61"/>
      <c r="AB185" s="62"/>
      <c r="AC185" s="61"/>
      <c r="AD185" s="60"/>
      <c r="AE185" s="61"/>
      <c r="AF185" s="60"/>
      <c r="AG185" s="61"/>
      <c r="AH185" s="60"/>
      <c r="AI185" s="61"/>
      <c r="AJ185" s="60"/>
      <c r="AK185" s="61"/>
      <c r="AL185" s="60"/>
      <c r="AM185" s="61"/>
      <c r="AN185" s="60"/>
      <c r="AO185" s="61"/>
      <c r="AP185" s="63"/>
      <c r="AQ185" s="60"/>
      <c r="AR185" s="61"/>
      <c r="AS185" s="60"/>
      <c r="AT185" s="61"/>
      <c r="AU185" s="60"/>
      <c r="AV185" s="61"/>
      <c r="AW185" s="60"/>
      <c r="AX185" s="61"/>
      <c r="AY185" s="60"/>
      <c r="AZ185" s="61"/>
      <c r="BA185" s="60"/>
      <c r="BB185" s="61"/>
      <c r="BC185" s="60"/>
      <c r="BD185" s="61"/>
      <c r="BE185" s="60"/>
      <c r="BF185" s="61"/>
      <c r="BG185" s="62"/>
      <c r="BH185" s="12">
        <f t="shared" si="6"/>
        <v>17800</v>
      </c>
      <c r="BI185" s="12">
        <f t="shared" si="6"/>
        <v>17800</v>
      </c>
      <c r="BJ185" s="57">
        <f t="shared" si="9"/>
        <v>0</v>
      </c>
      <c r="BK185" s="64"/>
      <c r="BL185" s="64"/>
      <c r="BM185" s="65"/>
      <c r="BN185" s="65"/>
      <c r="BO185" s="65"/>
      <c r="BP185" s="65"/>
      <c r="BQ185" s="65"/>
      <c r="BR185" s="65"/>
      <c r="BS185" s="65"/>
      <c r="BT185" s="65"/>
      <c r="BU185" s="65"/>
    </row>
    <row r="186" spans="1:73" ht="21">
      <c r="A186" s="52" t="s">
        <v>576</v>
      </c>
      <c r="B186" s="67" t="s">
        <v>577</v>
      </c>
      <c r="C186" s="8" t="s">
        <v>13</v>
      </c>
      <c r="D186" s="54" t="s">
        <v>578</v>
      </c>
      <c r="E186" s="55" t="s">
        <v>421</v>
      </c>
      <c r="F186" s="56"/>
      <c r="G186" s="72" t="s">
        <v>35</v>
      </c>
      <c r="H186" s="58"/>
      <c r="I186" s="59"/>
      <c r="J186" s="60">
        <v>4000</v>
      </c>
      <c r="K186" s="61">
        <v>4000</v>
      </c>
      <c r="L186" s="62">
        <v>1950</v>
      </c>
      <c r="M186" s="61"/>
      <c r="N186" s="62">
        <v>1950</v>
      </c>
      <c r="O186" s="61"/>
      <c r="P186" s="62">
        <v>1950</v>
      </c>
      <c r="Q186" s="61"/>
      <c r="R186" s="62">
        <f>1950+6000</f>
        <v>7950</v>
      </c>
      <c r="S186" s="61">
        <v>13800</v>
      </c>
      <c r="T186" s="62"/>
      <c r="U186" s="61"/>
      <c r="V186" s="62"/>
      <c r="W186" s="61"/>
      <c r="X186" s="62"/>
      <c r="Y186" s="61"/>
      <c r="Z186" s="62"/>
      <c r="AA186" s="61"/>
      <c r="AB186" s="62"/>
      <c r="AC186" s="61"/>
      <c r="AD186" s="60"/>
      <c r="AE186" s="61"/>
      <c r="AF186" s="60"/>
      <c r="AG186" s="61"/>
      <c r="AH186" s="60"/>
      <c r="AI186" s="61"/>
      <c r="AJ186" s="60"/>
      <c r="AK186" s="61"/>
      <c r="AL186" s="60"/>
      <c r="AM186" s="61"/>
      <c r="AN186" s="60"/>
      <c r="AO186" s="61"/>
      <c r="AP186" s="63"/>
      <c r="AQ186" s="60"/>
      <c r="AR186" s="61"/>
      <c r="AS186" s="60"/>
      <c r="AT186" s="61"/>
      <c r="AU186" s="60"/>
      <c r="AV186" s="61"/>
      <c r="AW186" s="60"/>
      <c r="AX186" s="61"/>
      <c r="AY186" s="60"/>
      <c r="AZ186" s="61"/>
      <c r="BA186" s="60"/>
      <c r="BB186" s="61"/>
      <c r="BC186" s="60"/>
      <c r="BD186" s="61"/>
      <c r="BE186" s="60"/>
      <c r="BF186" s="61"/>
      <c r="BG186" s="62"/>
      <c r="BH186" s="12">
        <f t="shared" si="6"/>
        <v>15850</v>
      </c>
      <c r="BI186" s="12">
        <f t="shared" si="6"/>
        <v>17800</v>
      </c>
      <c r="BJ186" s="57">
        <f t="shared" si="9"/>
        <v>-1950</v>
      </c>
      <c r="BK186" s="64"/>
      <c r="BL186" s="64"/>
      <c r="BM186" s="65"/>
      <c r="BN186" s="65"/>
      <c r="BO186" s="65"/>
      <c r="BP186" s="65"/>
      <c r="BQ186" s="65"/>
      <c r="BR186" s="65"/>
      <c r="BS186" s="65"/>
      <c r="BT186" s="65"/>
      <c r="BU186" s="65"/>
    </row>
    <row r="187" spans="1:73" ht="21">
      <c r="A187" s="52" t="s">
        <v>579</v>
      </c>
      <c r="B187" s="67" t="s">
        <v>580</v>
      </c>
      <c r="C187" s="8" t="s">
        <v>13</v>
      </c>
      <c r="D187" s="54" t="s">
        <v>581</v>
      </c>
      <c r="E187" s="55" t="s">
        <v>449</v>
      </c>
      <c r="F187" s="56">
        <v>6500</v>
      </c>
      <c r="G187" s="57"/>
      <c r="H187" s="58"/>
      <c r="I187" s="59"/>
      <c r="J187" s="60">
        <v>4000</v>
      </c>
      <c r="K187" s="61">
        <v>4000</v>
      </c>
      <c r="L187" s="62">
        <v>1950</v>
      </c>
      <c r="M187" s="61">
        <v>1950</v>
      </c>
      <c r="N187" s="62">
        <v>1950</v>
      </c>
      <c r="O187" s="61">
        <v>1950</v>
      </c>
      <c r="P187" s="62">
        <v>1950</v>
      </c>
      <c r="Q187" s="61">
        <v>1950</v>
      </c>
      <c r="R187" s="62">
        <v>1950</v>
      </c>
      <c r="S187" s="61">
        <v>1950</v>
      </c>
      <c r="T187" s="62">
        <v>1950</v>
      </c>
      <c r="U187" s="61">
        <v>1950</v>
      </c>
      <c r="V187" s="62">
        <v>1950</v>
      </c>
      <c r="W187" s="61"/>
      <c r="X187" s="62">
        <v>1950</v>
      </c>
      <c r="Y187" s="61"/>
      <c r="Z187" s="62">
        <v>1950</v>
      </c>
      <c r="AA187" s="61"/>
      <c r="AB187" s="62">
        <v>1950</v>
      </c>
      <c r="AC187" s="61">
        <v>1510</v>
      </c>
      <c r="AD187" s="60"/>
      <c r="AE187" s="61"/>
      <c r="AF187" s="60"/>
      <c r="AG187" s="61"/>
      <c r="AH187" s="60"/>
      <c r="AI187" s="61"/>
      <c r="AJ187" s="60"/>
      <c r="AK187" s="61"/>
      <c r="AL187" s="60"/>
      <c r="AM187" s="61"/>
      <c r="AN187" s="60"/>
      <c r="AO187" s="61"/>
      <c r="AP187" s="63"/>
      <c r="AQ187" s="60"/>
      <c r="AR187" s="61"/>
      <c r="AS187" s="60"/>
      <c r="AT187" s="61"/>
      <c r="AU187" s="60"/>
      <c r="AV187" s="61"/>
      <c r="AW187" s="60"/>
      <c r="AX187" s="61"/>
      <c r="AY187" s="60"/>
      <c r="AZ187" s="61"/>
      <c r="BA187" s="60"/>
      <c r="BB187" s="61"/>
      <c r="BC187" s="60"/>
      <c r="BD187" s="61"/>
      <c r="BE187" s="60"/>
      <c r="BF187" s="61"/>
      <c r="BG187" s="62"/>
      <c r="BH187" s="12">
        <f t="shared" si="6"/>
        <v>19600</v>
      </c>
      <c r="BI187" s="12">
        <f t="shared" si="6"/>
        <v>13310</v>
      </c>
      <c r="BJ187" s="57">
        <f t="shared" si="9"/>
        <v>6290</v>
      </c>
      <c r="BK187" s="64"/>
      <c r="BL187" s="64"/>
      <c r="BM187" s="65"/>
      <c r="BN187" s="65"/>
      <c r="BO187" s="65"/>
      <c r="BP187" s="65"/>
      <c r="BQ187" s="65"/>
      <c r="BR187" s="65"/>
      <c r="BS187" s="65"/>
      <c r="BT187" s="65"/>
      <c r="BU187" s="65"/>
    </row>
    <row r="188" spans="1:73" ht="21">
      <c r="A188" s="52" t="s">
        <v>582</v>
      </c>
      <c r="B188" s="67" t="s">
        <v>583</v>
      </c>
      <c r="C188" s="8" t="s">
        <v>13</v>
      </c>
      <c r="D188" s="54" t="s">
        <v>584</v>
      </c>
      <c r="E188" s="55" t="s">
        <v>449</v>
      </c>
      <c r="F188" s="56">
        <v>6000</v>
      </c>
      <c r="G188" s="57"/>
      <c r="H188" s="58"/>
      <c r="I188" s="59"/>
      <c r="J188" s="60">
        <v>4000</v>
      </c>
      <c r="K188" s="61">
        <v>4000</v>
      </c>
      <c r="L188" s="62">
        <v>1800</v>
      </c>
      <c r="M188" s="61">
        <v>0</v>
      </c>
      <c r="N188" s="62">
        <v>1800</v>
      </c>
      <c r="O188" s="61">
        <v>0</v>
      </c>
      <c r="P188" s="62">
        <v>1800</v>
      </c>
      <c r="Q188" s="61">
        <v>5400</v>
      </c>
      <c r="R188" s="62">
        <v>1800</v>
      </c>
      <c r="S188" s="61"/>
      <c r="T188" s="62">
        <v>1800</v>
      </c>
      <c r="U188" s="61"/>
      <c r="V188" s="62">
        <v>1800</v>
      </c>
      <c r="W188" s="61"/>
      <c r="X188" s="62">
        <v>1800</v>
      </c>
      <c r="Y188" s="61"/>
      <c r="Z188" s="62">
        <v>1800</v>
      </c>
      <c r="AA188" s="61">
        <v>9000</v>
      </c>
      <c r="AB188" s="62">
        <v>1800</v>
      </c>
      <c r="AC188" s="61"/>
      <c r="AD188" s="60"/>
      <c r="AE188" s="61"/>
      <c r="AF188" s="60"/>
      <c r="AG188" s="61"/>
      <c r="AH188" s="60"/>
      <c r="AI188" s="61"/>
      <c r="AJ188" s="60"/>
      <c r="AK188" s="61"/>
      <c r="AL188" s="60"/>
      <c r="AM188" s="61"/>
      <c r="AN188" s="60"/>
      <c r="AO188" s="61"/>
      <c r="AP188" s="63"/>
      <c r="AQ188" s="60"/>
      <c r="AR188" s="61"/>
      <c r="AS188" s="60"/>
      <c r="AT188" s="61"/>
      <c r="AU188" s="60"/>
      <c r="AV188" s="61"/>
      <c r="AW188" s="60"/>
      <c r="AX188" s="61"/>
      <c r="AY188" s="60"/>
      <c r="AZ188" s="61"/>
      <c r="BA188" s="60"/>
      <c r="BB188" s="61"/>
      <c r="BC188" s="60"/>
      <c r="BD188" s="61"/>
      <c r="BE188" s="60"/>
      <c r="BF188" s="61"/>
      <c r="BG188" s="62"/>
      <c r="BH188" s="12">
        <f t="shared" si="6"/>
        <v>18400</v>
      </c>
      <c r="BI188" s="12">
        <f t="shared" si="6"/>
        <v>18400</v>
      </c>
      <c r="BJ188" s="57">
        <f t="shared" si="9"/>
        <v>0</v>
      </c>
      <c r="BK188" s="64"/>
      <c r="BL188" s="64"/>
      <c r="BM188" s="65"/>
      <c r="BN188" s="65"/>
      <c r="BO188" s="65"/>
      <c r="BP188" s="65"/>
      <c r="BQ188" s="65"/>
      <c r="BR188" s="65"/>
      <c r="BS188" s="65"/>
      <c r="BT188" s="65"/>
      <c r="BU188" s="65"/>
    </row>
    <row r="189" spans="1:73" ht="21">
      <c r="A189" s="52" t="s">
        <v>585</v>
      </c>
      <c r="B189" s="67" t="s">
        <v>586</v>
      </c>
      <c r="C189" s="8" t="s">
        <v>13</v>
      </c>
      <c r="D189" s="54" t="s">
        <v>587</v>
      </c>
      <c r="E189" s="55" t="s">
        <v>449</v>
      </c>
      <c r="F189" s="56">
        <v>6000</v>
      </c>
      <c r="G189" s="57"/>
      <c r="H189" s="58"/>
      <c r="I189" s="59"/>
      <c r="J189" s="60">
        <v>4000</v>
      </c>
      <c r="K189" s="61">
        <v>4000</v>
      </c>
      <c r="L189" s="62">
        <v>1800</v>
      </c>
      <c r="M189" s="61"/>
      <c r="N189" s="62">
        <v>1800</v>
      </c>
      <c r="O189" s="61"/>
      <c r="P189" s="62">
        <v>1800</v>
      </c>
      <c r="Q189" s="61"/>
      <c r="R189" s="62">
        <v>1800</v>
      </c>
      <c r="S189" s="61"/>
      <c r="T189" s="62">
        <v>1800</v>
      </c>
      <c r="U189" s="61">
        <v>9000</v>
      </c>
      <c r="V189" s="62">
        <v>1800</v>
      </c>
      <c r="W189" s="61"/>
      <c r="X189" s="62">
        <v>1800</v>
      </c>
      <c r="Y189" s="61"/>
      <c r="Z189" s="62">
        <v>1800</v>
      </c>
      <c r="AA189" s="61"/>
      <c r="AB189" s="62">
        <v>1800</v>
      </c>
      <c r="AC189" s="61"/>
      <c r="AD189" s="60"/>
      <c r="AE189" s="61"/>
      <c r="AF189" s="60"/>
      <c r="AG189" s="61"/>
      <c r="AH189" s="60"/>
      <c r="AI189" s="61"/>
      <c r="AJ189" s="60"/>
      <c r="AK189" s="61"/>
      <c r="AL189" s="60"/>
      <c r="AM189" s="61"/>
      <c r="AN189" s="60"/>
      <c r="AO189" s="61"/>
      <c r="AP189" s="63"/>
      <c r="AQ189" s="60"/>
      <c r="AR189" s="61"/>
      <c r="AS189" s="60"/>
      <c r="AT189" s="61"/>
      <c r="AU189" s="60"/>
      <c r="AV189" s="61"/>
      <c r="AW189" s="60"/>
      <c r="AX189" s="61"/>
      <c r="AY189" s="60"/>
      <c r="AZ189" s="61"/>
      <c r="BA189" s="60"/>
      <c r="BB189" s="61"/>
      <c r="BC189" s="60"/>
      <c r="BD189" s="61"/>
      <c r="BE189" s="60"/>
      <c r="BF189" s="61"/>
      <c r="BG189" s="62"/>
      <c r="BH189" s="12">
        <f t="shared" si="6"/>
        <v>18400</v>
      </c>
      <c r="BI189" s="12">
        <f t="shared" si="6"/>
        <v>13000</v>
      </c>
      <c r="BJ189" s="57">
        <f t="shared" si="9"/>
        <v>5400</v>
      </c>
      <c r="BK189" s="64"/>
      <c r="BL189" s="64"/>
      <c r="BM189" s="65"/>
      <c r="BN189" s="65"/>
      <c r="BO189" s="65"/>
      <c r="BP189" s="65"/>
      <c r="BQ189" s="65"/>
      <c r="BR189" s="65"/>
      <c r="BS189" s="65"/>
      <c r="BT189" s="65"/>
      <c r="BU189" s="65"/>
    </row>
    <row r="190" spans="1:73" ht="21">
      <c r="A190" s="52" t="s">
        <v>588</v>
      </c>
      <c r="B190" s="67" t="s">
        <v>589</v>
      </c>
      <c r="C190" s="8" t="s">
        <v>13</v>
      </c>
      <c r="D190" s="54" t="s">
        <v>590</v>
      </c>
      <c r="E190" s="55" t="s">
        <v>421</v>
      </c>
      <c r="F190" s="56">
        <v>7200</v>
      </c>
      <c r="G190" s="57"/>
      <c r="H190" s="58"/>
      <c r="I190" s="59"/>
      <c r="J190" s="60">
        <v>4000</v>
      </c>
      <c r="K190" s="61">
        <v>4000</v>
      </c>
      <c r="L190" s="62">
        <v>2160</v>
      </c>
      <c r="M190" s="61">
        <v>2160</v>
      </c>
      <c r="N190" s="62">
        <v>2160</v>
      </c>
      <c r="O190" s="61">
        <v>0</v>
      </c>
      <c r="P190" s="62">
        <v>2160</v>
      </c>
      <c r="Q190" s="61">
        <v>4320</v>
      </c>
      <c r="R190" s="62">
        <v>2160</v>
      </c>
      <c r="S190" s="61">
        <v>2160</v>
      </c>
      <c r="T190" s="62">
        <v>2160</v>
      </c>
      <c r="U190" s="61"/>
      <c r="V190" s="62">
        <v>2160</v>
      </c>
      <c r="W190" s="61">
        <v>4320</v>
      </c>
      <c r="X190" s="62">
        <v>2160</v>
      </c>
      <c r="Y190" s="61">
        <v>2160</v>
      </c>
      <c r="Z190" s="62">
        <v>2160</v>
      </c>
      <c r="AA190" s="61">
        <v>2160</v>
      </c>
      <c r="AB190" s="62">
        <v>2160</v>
      </c>
      <c r="AC190" s="61"/>
      <c r="AD190" s="60"/>
      <c r="AE190" s="61"/>
      <c r="AF190" s="60"/>
      <c r="AG190" s="61"/>
      <c r="AH190" s="60"/>
      <c r="AI190" s="61"/>
      <c r="AJ190" s="60"/>
      <c r="AK190" s="61"/>
      <c r="AL190" s="60"/>
      <c r="AM190" s="61"/>
      <c r="AN190" s="60"/>
      <c r="AO190" s="61"/>
      <c r="AP190" s="63"/>
      <c r="AQ190" s="60"/>
      <c r="AR190" s="61"/>
      <c r="AS190" s="60"/>
      <c r="AT190" s="61"/>
      <c r="AU190" s="60"/>
      <c r="AV190" s="61"/>
      <c r="AW190" s="60"/>
      <c r="AX190" s="61"/>
      <c r="AY190" s="60"/>
      <c r="AZ190" s="61"/>
      <c r="BA190" s="60"/>
      <c r="BB190" s="61"/>
      <c r="BC190" s="60"/>
      <c r="BD190" s="61"/>
      <c r="BE190" s="60"/>
      <c r="BF190" s="61"/>
      <c r="BG190" s="62"/>
      <c r="BH190" s="12">
        <f t="shared" si="6"/>
        <v>21280</v>
      </c>
      <c r="BI190" s="12">
        <f t="shared" si="6"/>
        <v>21280</v>
      </c>
      <c r="BJ190" s="57">
        <f t="shared" si="9"/>
        <v>0</v>
      </c>
      <c r="BK190" s="64"/>
      <c r="BL190" s="64"/>
      <c r="BM190" s="65"/>
      <c r="BN190" s="65"/>
      <c r="BO190" s="65"/>
      <c r="BP190" s="65"/>
      <c r="BQ190" s="65"/>
      <c r="BR190" s="65"/>
      <c r="BS190" s="65"/>
      <c r="BT190" s="65"/>
      <c r="BU190" s="65"/>
    </row>
    <row r="191" spans="1:73" ht="21">
      <c r="A191" s="52" t="s">
        <v>591</v>
      </c>
      <c r="B191" s="67" t="s">
        <v>592</v>
      </c>
      <c r="C191" s="8" t="s">
        <v>13</v>
      </c>
      <c r="D191" s="54" t="s">
        <v>593</v>
      </c>
      <c r="E191" s="55" t="s">
        <v>449</v>
      </c>
      <c r="F191" s="56">
        <v>6500</v>
      </c>
      <c r="G191" s="57"/>
      <c r="H191" s="58"/>
      <c r="I191" s="59"/>
      <c r="J191" s="60">
        <v>4000</v>
      </c>
      <c r="K191" s="61">
        <v>4000</v>
      </c>
      <c r="L191" s="62">
        <v>1950</v>
      </c>
      <c r="M191" s="61">
        <v>1950</v>
      </c>
      <c r="N191" s="62">
        <v>1950</v>
      </c>
      <c r="O191" s="61">
        <v>1950</v>
      </c>
      <c r="P191" s="62">
        <v>1950</v>
      </c>
      <c r="Q191" s="61">
        <v>1950</v>
      </c>
      <c r="R191" s="62">
        <v>1950</v>
      </c>
      <c r="S191" s="61">
        <v>1950</v>
      </c>
      <c r="T191" s="62">
        <v>1950</v>
      </c>
      <c r="U191" s="61">
        <v>1950</v>
      </c>
      <c r="V191" s="62">
        <v>1950</v>
      </c>
      <c r="W191" s="61">
        <v>1950</v>
      </c>
      <c r="X191" s="62">
        <v>1950</v>
      </c>
      <c r="Y191" s="61">
        <v>1950</v>
      </c>
      <c r="Z191" s="62">
        <v>1950</v>
      </c>
      <c r="AA191" s="61">
        <v>1950</v>
      </c>
      <c r="AB191" s="62">
        <v>1950</v>
      </c>
      <c r="AC191" s="61">
        <v>1950</v>
      </c>
      <c r="AD191" s="60"/>
      <c r="AE191" s="61"/>
      <c r="AF191" s="75"/>
      <c r="AG191" s="61"/>
      <c r="AH191" s="60"/>
      <c r="AI191" s="61"/>
      <c r="AJ191" s="60"/>
      <c r="AK191" s="61"/>
      <c r="AL191" s="60"/>
      <c r="AM191" s="61"/>
      <c r="AN191" s="60"/>
      <c r="AO191" s="61"/>
      <c r="AP191" s="63"/>
      <c r="AQ191" s="60"/>
      <c r="AR191" s="61"/>
      <c r="AS191" s="60"/>
      <c r="AT191" s="61"/>
      <c r="AU191" s="60"/>
      <c r="AV191" s="61"/>
      <c r="AW191" s="60"/>
      <c r="AX191" s="61"/>
      <c r="AY191" s="60"/>
      <c r="AZ191" s="61"/>
      <c r="BA191" s="60"/>
      <c r="BB191" s="61"/>
      <c r="BC191" s="60"/>
      <c r="BD191" s="61"/>
      <c r="BE191" s="60"/>
      <c r="BF191" s="61"/>
      <c r="BG191" s="62"/>
      <c r="BH191" s="12">
        <f t="shared" si="6"/>
        <v>19600</v>
      </c>
      <c r="BI191" s="12">
        <f t="shared" si="6"/>
        <v>19600</v>
      </c>
      <c r="BJ191" s="57">
        <f t="shared" si="9"/>
        <v>0</v>
      </c>
      <c r="BK191" s="64"/>
      <c r="BL191" s="64"/>
      <c r="BM191" s="65"/>
      <c r="BN191" s="65"/>
      <c r="BO191" s="65"/>
      <c r="BP191" s="65"/>
      <c r="BQ191" s="65"/>
      <c r="BR191" s="65"/>
      <c r="BS191" s="65"/>
      <c r="BT191" s="65"/>
      <c r="BU191" s="65"/>
    </row>
    <row r="192" spans="1:73" ht="21">
      <c r="A192" s="52" t="s">
        <v>594</v>
      </c>
      <c r="B192" s="67" t="s">
        <v>595</v>
      </c>
      <c r="C192" s="8" t="s">
        <v>13</v>
      </c>
      <c r="D192" s="54" t="s">
        <v>596</v>
      </c>
      <c r="E192" s="55" t="s">
        <v>449</v>
      </c>
      <c r="F192" s="56">
        <v>6500</v>
      </c>
      <c r="G192" s="57"/>
      <c r="H192" s="58"/>
      <c r="I192" s="59"/>
      <c r="J192" s="60">
        <v>4000</v>
      </c>
      <c r="K192" s="61">
        <v>4000</v>
      </c>
      <c r="L192" s="62">
        <v>1950</v>
      </c>
      <c r="M192" s="61">
        <v>1950</v>
      </c>
      <c r="N192" s="62">
        <v>1950</v>
      </c>
      <c r="O192" s="61">
        <v>1950</v>
      </c>
      <c r="P192" s="62">
        <v>1950</v>
      </c>
      <c r="Q192" s="61">
        <v>1950</v>
      </c>
      <c r="R192" s="62">
        <v>1950</v>
      </c>
      <c r="S192" s="61">
        <v>1950</v>
      </c>
      <c r="T192" s="62">
        <v>1950</v>
      </c>
      <c r="U192" s="61"/>
      <c r="V192" s="62">
        <v>1950</v>
      </c>
      <c r="W192" s="61"/>
      <c r="X192" s="62">
        <v>1950</v>
      </c>
      <c r="Y192" s="61"/>
      <c r="Z192" s="62">
        <v>1950</v>
      </c>
      <c r="AA192" s="61">
        <v>3900</v>
      </c>
      <c r="AB192" s="62">
        <v>1950</v>
      </c>
      <c r="AC192" s="61">
        <v>3900</v>
      </c>
      <c r="AD192" s="60"/>
      <c r="AE192" s="61"/>
      <c r="AF192" s="60"/>
      <c r="AG192" s="61"/>
      <c r="AH192" s="60"/>
      <c r="AI192" s="61"/>
      <c r="AJ192" s="60"/>
      <c r="AK192" s="61"/>
      <c r="AL192" s="60"/>
      <c r="AM192" s="61"/>
      <c r="AN192" s="60"/>
      <c r="AO192" s="61"/>
      <c r="AP192" s="63"/>
      <c r="AQ192" s="60"/>
      <c r="AR192" s="61"/>
      <c r="AS192" s="60"/>
      <c r="AT192" s="61"/>
      <c r="AU192" s="60"/>
      <c r="AV192" s="61"/>
      <c r="AW192" s="60"/>
      <c r="AX192" s="61"/>
      <c r="AY192" s="60"/>
      <c r="AZ192" s="61"/>
      <c r="BA192" s="60"/>
      <c r="BB192" s="61"/>
      <c r="BC192" s="60"/>
      <c r="BD192" s="61"/>
      <c r="BE192" s="60"/>
      <c r="BF192" s="61"/>
      <c r="BG192" s="62"/>
      <c r="BH192" s="12">
        <f t="shared" ref="BH192:BI243" si="10">J192+L192+P192+R192+T192+V192+X192+Z192+AB192+AF192+AH192+AJ192+AL192+AN192+AP192+AR192+AT192+AV192+AX192+AZ192+BB192+BD192+BF192</f>
        <v>19600</v>
      </c>
      <c r="BI192" s="12">
        <f t="shared" si="10"/>
        <v>17650</v>
      </c>
      <c r="BJ192" s="57">
        <f t="shared" si="9"/>
        <v>1950</v>
      </c>
      <c r="BK192" s="64"/>
      <c r="BL192" s="64"/>
      <c r="BM192" s="65"/>
      <c r="BN192" s="65"/>
      <c r="BO192" s="65"/>
      <c r="BP192" s="65"/>
      <c r="BQ192" s="65"/>
      <c r="BR192" s="65"/>
      <c r="BS192" s="65"/>
      <c r="BT192" s="65"/>
      <c r="BU192" s="65"/>
    </row>
    <row r="193" spans="1:73" ht="21">
      <c r="A193" s="52" t="s">
        <v>597</v>
      </c>
      <c r="B193" s="76" t="s">
        <v>598</v>
      </c>
      <c r="C193" s="8" t="s">
        <v>13</v>
      </c>
      <c r="D193" s="54" t="s">
        <v>599</v>
      </c>
      <c r="E193" s="55" t="s">
        <v>449</v>
      </c>
      <c r="F193" s="56">
        <v>0</v>
      </c>
      <c r="G193" s="77" t="s">
        <v>600</v>
      </c>
      <c r="H193" s="58"/>
      <c r="I193" s="59"/>
      <c r="J193" s="60">
        <v>4000</v>
      </c>
      <c r="K193" s="61">
        <v>4000</v>
      </c>
      <c r="L193" s="62"/>
      <c r="M193" s="61"/>
      <c r="N193" s="62"/>
      <c r="O193" s="61"/>
      <c r="P193" s="62"/>
      <c r="Q193" s="61"/>
      <c r="R193" s="62"/>
      <c r="S193" s="61"/>
      <c r="T193" s="62"/>
      <c r="U193" s="61"/>
      <c r="V193" s="62"/>
      <c r="W193" s="61"/>
      <c r="X193" s="62"/>
      <c r="Y193" s="61"/>
      <c r="Z193" s="62"/>
      <c r="AA193" s="61"/>
      <c r="AB193" s="62"/>
      <c r="AC193" s="61"/>
      <c r="AD193" s="60"/>
      <c r="AE193" s="61"/>
      <c r="AF193" s="60"/>
      <c r="AG193" s="61"/>
      <c r="AH193" s="60"/>
      <c r="AI193" s="61"/>
      <c r="AJ193" s="60"/>
      <c r="AK193" s="61"/>
      <c r="AL193" s="60"/>
      <c r="AM193" s="61"/>
      <c r="AN193" s="60"/>
      <c r="AO193" s="61"/>
      <c r="AP193" s="63"/>
      <c r="AQ193" s="60"/>
      <c r="AR193" s="61"/>
      <c r="AS193" s="60"/>
      <c r="AT193" s="61"/>
      <c r="AU193" s="60"/>
      <c r="AV193" s="61"/>
      <c r="AW193" s="60"/>
      <c r="AX193" s="61"/>
      <c r="AY193" s="60"/>
      <c r="AZ193" s="61"/>
      <c r="BA193" s="60"/>
      <c r="BB193" s="61"/>
      <c r="BC193" s="60"/>
      <c r="BD193" s="61"/>
      <c r="BE193" s="60"/>
      <c r="BF193" s="61"/>
      <c r="BG193" s="62"/>
      <c r="BH193" s="12">
        <f t="shared" si="10"/>
        <v>4000</v>
      </c>
      <c r="BI193" s="12">
        <f t="shared" si="10"/>
        <v>4000</v>
      </c>
      <c r="BJ193" s="57">
        <f t="shared" si="9"/>
        <v>0</v>
      </c>
      <c r="BK193" s="64"/>
      <c r="BL193" s="64"/>
      <c r="BM193" s="65"/>
      <c r="BN193" s="65"/>
      <c r="BO193" s="65"/>
      <c r="BP193" s="65"/>
      <c r="BQ193" s="65"/>
      <c r="BR193" s="65"/>
      <c r="BS193" s="65"/>
      <c r="BT193" s="65"/>
      <c r="BU193" s="65"/>
    </row>
    <row r="194" spans="1:73" ht="21">
      <c r="A194" s="52" t="s">
        <v>601</v>
      </c>
      <c r="B194" s="67" t="s">
        <v>602</v>
      </c>
      <c r="C194" s="8" t="s">
        <v>13</v>
      </c>
      <c r="D194" s="54" t="s">
        <v>603</v>
      </c>
      <c r="E194" s="55" t="s">
        <v>421</v>
      </c>
      <c r="F194" s="56">
        <v>7200</v>
      </c>
      <c r="G194" s="57"/>
      <c r="H194" s="58"/>
      <c r="I194" s="59"/>
      <c r="J194" s="60">
        <v>4000</v>
      </c>
      <c r="K194" s="61">
        <v>4000</v>
      </c>
      <c r="L194" s="62">
        <v>2160</v>
      </c>
      <c r="M194" s="61">
        <v>2160</v>
      </c>
      <c r="N194" s="62">
        <v>2160</v>
      </c>
      <c r="O194" s="61">
        <v>2160</v>
      </c>
      <c r="P194" s="62">
        <v>2160</v>
      </c>
      <c r="Q194" s="61">
        <v>2160</v>
      </c>
      <c r="R194" s="62">
        <v>2160</v>
      </c>
      <c r="S194" s="61">
        <f>2160+2160</f>
        <v>4320</v>
      </c>
      <c r="T194" s="62">
        <v>2160</v>
      </c>
      <c r="U194" s="61">
        <v>0</v>
      </c>
      <c r="V194" s="62">
        <v>2160</v>
      </c>
      <c r="W194" s="61">
        <v>2160</v>
      </c>
      <c r="X194" s="62">
        <v>2160</v>
      </c>
      <c r="Y194" s="61">
        <v>2160</v>
      </c>
      <c r="Z194" s="62">
        <v>2160</v>
      </c>
      <c r="AA194" s="61">
        <v>2160</v>
      </c>
      <c r="AB194" s="62">
        <v>2160</v>
      </c>
      <c r="AC194" s="61">
        <v>2160</v>
      </c>
      <c r="AD194" s="60"/>
      <c r="AE194" s="61"/>
      <c r="AF194" s="60"/>
      <c r="AG194" s="61"/>
      <c r="AH194" s="60"/>
      <c r="AI194" s="61"/>
      <c r="AJ194" s="60"/>
      <c r="AK194" s="61"/>
      <c r="AL194" s="60"/>
      <c r="AM194" s="61"/>
      <c r="AN194" s="60"/>
      <c r="AO194" s="61"/>
      <c r="AP194" s="63"/>
      <c r="AQ194" s="60"/>
      <c r="AR194" s="61"/>
      <c r="AS194" s="60"/>
      <c r="AT194" s="61"/>
      <c r="AU194" s="60"/>
      <c r="AV194" s="61"/>
      <c r="AW194" s="60"/>
      <c r="AX194" s="61"/>
      <c r="AY194" s="60"/>
      <c r="AZ194" s="61"/>
      <c r="BA194" s="60"/>
      <c r="BB194" s="61"/>
      <c r="BC194" s="60"/>
      <c r="BD194" s="61"/>
      <c r="BE194" s="60"/>
      <c r="BF194" s="61"/>
      <c r="BG194" s="62"/>
      <c r="BH194" s="12">
        <f t="shared" si="10"/>
        <v>21280</v>
      </c>
      <c r="BI194" s="12">
        <f t="shared" si="10"/>
        <v>21280</v>
      </c>
      <c r="BJ194" s="57">
        <f t="shared" si="9"/>
        <v>0</v>
      </c>
      <c r="BK194" s="64"/>
      <c r="BL194" s="64"/>
      <c r="BM194" s="65"/>
      <c r="BN194" s="65"/>
      <c r="BO194" s="65"/>
      <c r="BP194" s="65"/>
      <c r="BQ194" s="65"/>
      <c r="BR194" s="65"/>
      <c r="BS194" s="65"/>
      <c r="BT194" s="65"/>
      <c r="BU194" s="65"/>
    </row>
    <row r="195" spans="1:73" ht="21">
      <c r="A195" s="52" t="s">
        <v>604</v>
      </c>
      <c r="B195" s="78" t="s">
        <v>605</v>
      </c>
      <c r="C195" s="8" t="s">
        <v>13</v>
      </c>
      <c r="D195" s="54" t="s">
        <v>606</v>
      </c>
      <c r="E195" s="55" t="s">
        <v>414</v>
      </c>
      <c r="F195" s="56"/>
      <c r="G195" s="72" t="s">
        <v>35</v>
      </c>
      <c r="H195" s="58"/>
      <c r="I195" s="59"/>
      <c r="J195" s="60">
        <v>4000</v>
      </c>
      <c r="K195" s="61">
        <v>4000</v>
      </c>
      <c r="L195" s="62">
        <v>2040</v>
      </c>
      <c r="M195" s="61">
        <v>2040</v>
      </c>
      <c r="N195" s="62">
        <v>2040</v>
      </c>
      <c r="O195" s="61">
        <v>0</v>
      </c>
      <c r="P195" s="62">
        <v>2040</v>
      </c>
      <c r="Q195" s="61">
        <v>4080</v>
      </c>
      <c r="R195" s="62">
        <f>2040+6000</f>
        <v>8040</v>
      </c>
      <c r="S195" s="61">
        <v>8040</v>
      </c>
      <c r="T195" s="62"/>
      <c r="U195" s="61"/>
      <c r="V195" s="62"/>
      <c r="W195" s="61"/>
      <c r="X195" s="62"/>
      <c r="Y195" s="61"/>
      <c r="Z195" s="62"/>
      <c r="AA195" s="61"/>
      <c r="AB195" s="62"/>
      <c r="AC195" s="61"/>
      <c r="AD195" s="60"/>
      <c r="AE195" s="61"/>
      <c r="AF195" s="60"/>
      <c r="AG195" s="61"/>
      <c r="AH195" s="60"/>
      <c r="AI195" s="61"/>
      <c r="AJ195" s="60"/>
      <c r="AK195" s="61"/>
      <c r="AL195" s="60"/>
      <c r="AM195" s="61"/>
      <c r="AN195" s="60"/>
      <c r="AO195" s="61"/>
      <c r="AP195" s="63"/>
      <c r="AQ195" s="60"/>
      <c r="AR195" s="61"/>
      <c r="AS195" s="60"/>
      <c r="AT195" s="61"/>
      <c r="AU195" s="60"/>
      <c r="AV195" s="61"/>
      <c r="AW195" s="60"/>
      <c r="AX195" s="61"/>
      <c r="AY195" s="60"/>
      <c r="AZ195" s="61"/>
      <c r="BA195" s="60"/>
      <c r="BB195" s="61"/>
      <c r="BC195" s="60"/>
      <c r="BD195" s="61"/>
      <c r="BE195" s="60"/>
      <c r="BF195" s="61"/>
      <c r="BG195" s="62"/>
      <c r="BH195" s="12">
        <f t="shared" si="10"/>
        <v>16120</v>
      </c>
      <c r="BI195" s="12">
        <f t="shared" si="10"/>
        <v>18160</v>
      </c>
      <c r="BJ195" s="57">
        <f t="shared" si="9"/>
        <v>-2040</v>
      </c>
      <c r="BK195" s="64"/>
      <c r="BL195" s="64"/>
      <c r="BM195" s="65"/>
      <c r="BN195" s="65"/>
      <c r="BO195" s="65"/>
      <c r="BP195" s="65"/>
      <c r="BQ195" s="65"/>
      <c r="BR195" s="65"/>
      <c r="BS195" s="65"/>
      <c r="BT195" s="65"/>
      <c r="BU195" s="65"/>
    </row>
    <row r="196" spans="1:73" ht="21">
      <c r="A196" s="52" t="s">
        <v>607</v>
      </c>
      <c r="B196" s="78" t="s">
        <v>608</v>
      </c>
      <c r="C196" s="8" t="s">
        <v>13</v>
      </c>
      <c r="D196" s="54" t="s">
        <v>609</v>
      </c>
      <c r="E196" s="55" t="s">
        <v>449</v>
      </c>
      <c r="F196" s="56">
        <v>6500</v>
      </c>
      <c r="G196" s="57"/>
      <c r="H196" s="58"/>
      <c r="I196" s="59"/>
      <c r="J196" s="60">
        <v>4000</v>
      </c>
      <c r="K196" s="61">
        <v>4000</v>
      </c>
      <c r="L196" s="62">
        <v>1950</v>
      </c>
      <c r="M196" s="61">
        <v>1950</v>
      </c>
      <c r="N196" s="62">
        <v>1950</v>
      </c>
      <c r="O196" s="61">
        <v>0</v>
      </c>
      <c r="P196" s="62">
        <v>1950</v>
      </c>
      <c r="Q196" s="61">
        <v>0</v>
      </c>
      <c r="R196" s="62">
        <v>1950</v>
      </c>
      <c r="S196" s="61">
        <v>5850</v>
      </c>
      <c r="T196" s="62">
        <v>1950</v>
      </c>
      <c r="U196" s="61">
        <v>1950</v>
      </c>
      <c r="V196" s="62">
        <v>1950</v>
      </c>
      <c r="W196" s="61"/>
      <c r="X196" s="62">
        <v>1950</v>
      </c>
      <c r="Y196" s="61"/>
      <c r="Z196" s="62">
        <v>1950</v>
      </c>
      <c r="AA196" s="61"/>
      <c r="AB196" s="62">
        <v>1950</v>
      </c>
      <c r="AC196" s="61">
        <v>9750</v>
      </c>
      <c r="AD196" s="60"/>
      <c r="AE196" s="61"/>
      <c r="AF196" s="60"/>
      <c r="AG196" s="61"/>
      <c r="AH196" s="60"/>
      <c r="AI196" s="61"/>
      <c r="AJ196" s="60"/>
      <c r="AK196" s="61"/>
      <c r="AL196" s="60"/>
      <c r="AM196" s="61"/>
      <c r="AN196" s="60"/>
      <c r="AO196" s="61"/>
      <c r="AP196" s="63"/>
      <c r="AQ196" s="60"/>
      <c r="AR196" s="61"/>
      <c r="AS196" s="60"/>
      <c r="AT196" s="61"/>
      <c r="AU196" s="60"/>
      <c r="AV196" s="61"/>
      <c r="AW196" s="60"/>
      <c r="AX196" s="61"/>
      <c r="AY196" s="60"/>
      <c r="AZ196" s="61"/>
      <c r="BA196" s="60"/>
      <c r="BB196" s="61"/>
      <c r="BC196" s="60"/>
      <c r="BD196" s="61"/>
      <c r="BE196" s="60"/>
      <c r="BF196" s="61"/>
      <c r="BG196" s="62"/>
      <c r="BH196" s="12">
        <f t="shared" si="10"/>
        <v>19600</v>
      </c>
      <c r="BI196" s="12">
        <f t="shared" si="10"/>
        <v>23500</v>
      </c>
      <c r="BJ196" s="57">
        <f t="shared" si="9"/>
        <v>-3900</v>
      </c>
      <c r="BK196" s="64"/>
      <c r="BL196" s="64"/>
      <c r="BM196" s="65"/>
      <c r="BN196" s="65"/>
      <c r="BO196" s="65"/>
      <c r="BP196" s="65"/>
      <c r="BQ196" s="65"/>
      <c r="BR196" s="65"/>
      <c r="BS196" s="65"/>
      <c r="BT196" s="65"/>
      <c r="BU196" s="65"/>
    </row>
    <row r="197" spans="1:73" ht="21">
      <c r="A197" s="52" t="s">
        <v>610</v>
      </c>
      <c r="B197" s="78" t="s">
        <v>611</v>
      </c>
      <c r="C197" s="8" t="s">
        <v>13</v>
      </c>
      <c r="D197" s="54" t="s">
        <v>612</v>
      </c>
      <c r="E197" s="79" t="s">
        <v>421</v>
      </c>
      <c r="F197" s="56">
        <v>6500</v>
      </c>
      <c r="G197" s="80"/>
      <c r="H197" s="58"/>
      <c r="I197" s="59"/>
      <c r="J197" s="60">
        <v>4000</v>
      </c>
      <c r="K197" s="61">
        <v>4000</v>
      </c>
      <c r="L197" s="62">
        <v>1950</v>
      </c>
      <c r="M197" s="61">
        <v>0</v>
      </c>
      <c r="N197" s="62">
        <v>1950</v>
      </c>
      <c r="O197" s="61">
        <v>0</v>
      </c>
      <c r="P197" s="62">
        <v>1950</v>
      </c>
      <c r="Q197" s="61">
        <v>0</v>
      </c>
      <c r="R197" s="62">
        <v>1950</v>
      </c>
      <c r="S197" s="61">
        <v>7800</v>
      </c>
      <c r="T197" s="62">
        <v>1950</v>
      </c>
      <c r="U197" s="61"/>
      <c r="V197" s="62">
        <v>1950</v>
      </c>
      <c r="W197" s="61"/>
      <c r="X197" s="62">
        <v>1950</v>
      </c>
      <c r="Y197" s="61"/>
      <c r="Z197" s="62">
        <v>1950</v>
      </c>
      <c r="AA197" s="61"/>
      <c r="AB197" s="62">
        <v>1950</v>
      </c>
      <c r="AC197" s="61">
        <v>1950</v>
      </c>
      <c r="AD197" s="60"/>
      <c r="AE197" s="61"/>
      <c r="AF197" s="60"/>
      <c r="AG197" s="61"/>
      <c r="AH197" s="60"/>
      <c r="AI197" s="61"/>
      <c r="AJ197" s="60"/>
      <c r="AK197" s="61"/>
      <c r="AL197" s="60"/>
      <c r="AM197" s="61"/>
      <c r="AN197" s="60"/>
      <c r="AO197" s="61"/>
      <c r="AP197" s="63"/>
      <c r="AQ197" s="60"/>
      <c r="AR197" s="61"/>
      <c r="AS197" s="60"/>
      <c r="AT197" s="61"/>
      <c r="AU197" s="60"/>
      <c r="AV197" s="61"/>
      <c r="AW197" s="60"/>
      <c r="AX197" s="61"/>
      <c r="AY197" s="60"/>
      <c r="AZ197" s="61"/>
      <c r="BA197" s="60"/>
      <c r="BB197" s="61"/>
      <c r="BC197" s="60"/>
      <c r="BD197" s="61"/>
      <c r="BE197" s="60"/>
      <c r="BF197" s="61"/>
      <c r="BG197" s="62"/>
      <c r="BH197" s="12">
        <f t="shared" si="10"/>
        <v>19600</v>
      </c>
      <c r="BI197" s="12">
        <f t="shared" si="10"/>
        <v>13750</v>
      </c>
      <c r="BJ197" s="57">
        <f t="shared" ref="BJ197:BJ243" si="11">BH197-BI197</f>
        <v>5850</v>
      </c>
      <c r="BK197" s="64"/>
      <c r="BL197" s="64"/>
      <c r="BM197" s="65"/>
      <c r="BN197" s="65"/>
      <c r="BO197" s="65"/>
      <c r="BP197" s="65"/>
      <c r="BQ197" s="65"/>
      <c r="BR197" s="65"/>
      <c r="BS197" s="65"/>
      <c r="BT197" s="65"/>
      <c r="BU197" s="65"/>
    </row>
    <row r="198" spans="1:73" ht="21">
      <c r="A198" s="52" t="s">
        <v>613</v>
      </c>
      <c r="B198" s="78" t="s">
        <v>614</v>
      </c>
      <c r="C198" s="8" t="s">
        <v>13</v>
      </c>
      <c r="D198" s="54" t="s">
        <v>615</v>
      </c>
      <c r="E198" s="79" t="s">
        <v>421</v>
      </c>
      <c r="F198" s="56">
        <v>6500</v>
      </c>
      <c r="G198" s="80"/>
      <c r="H198" s="58"/>
      <c r="I198" s="59"/>
      <c r="J198" s="60">
        <v>4000</v>
      </c>
      <c r="K198" s="61">
        <v>4000</v>
      </c>
      <c r="L198" s="62">
        <v>1950</v>
      </c>
      <c r="M198" s="61">
        <v>1950</v>
      </c>
      <c r="N198" s="62">
        <v>1950</v>
      </c>
      <c r="O198" s="61">
        <v>1950</v>
      </c>
      <c r="P198" s="62">
        <v>1950</v>
      </c>
      <c r="Q198" s="61">
        <v>0</v>
      </c>
      <c r="R198" s="62">
        <v>1950</v>
      </c>
      <c r="S198" s="61">
        <v>3900</v>
      </c>
      <c r="T198" s="62">
        <v>1950</v>
      </c>
      <c r="U198" s="61"/>
      <c r="V198" s="62">
        <v>1950</v>
      </c>
      <c r="W198" s="61"/>
      <c r="X198" s="62">
        <v>1950</v>
      </c>
      <c r="Y198" s="61"/>
      <c r="Z198" s="62">
        <v>1950</v>
      </c>
      <c r="AA198" s="61"/>
      <c r="AB198" s="62">
        <v>1950</v>
      </c>
      <c r="AC198" s="61">
        <v>3900</v>
      </c>
      <c r="AD198" s="60"/>
      <c r="AE198" s="61"/>
      <c r="AF198" s="60"/>
      <c r="AG198" s="61"/>
      <c r="AH198" s="60"/>
      <c r="AI198" s="61"/>
      <c r="AJ198" s="60"/>
      <c r="AK198" s="61"/>
      <c r="AL198" s="60"/>
      <c r="AM198" s="61"/>
      <c r="AN198" s="60"/>
      <c r="AO198" s="61"/>
      <c r="AP198" s="63"/>
      <c r="AQ198" s="60"/>
      <c r="AR198" s="61"/>
      <c r="AS198" s="60"/>
      <c r="AT198" s="61"/>
      <c r="AU198" s="60"/>
      <c r="AV198" s="61"/>
      <c r="AW198" s="60"/>
      <c r="AX198" s="61"/>
      <c r="AY198" s="60"/>
      <c r="AZ198" s="61"/>
      <c r="BA198" s="60"/>
      <c r="BB198" s="61"/>
      <c r="BC198" s="60"/>
      <c r="BD198" s="61"/>
      <c r="BE198" s="60"/>
      <c r="BF198" s="61"/>
      <c r="BG198" s="62"/>
      <c r="BH198" s="12">
        <f t="shared" si="10"/>
        <v>19600</v>
      </c>
      <c r="BI198" s="12">
        <f t="shared" si="10"/>
        <v>13750</v>
      </c>
      <c r="BJ198" s="57">
        <f t="shared" si="11"/>
        <v>5850</v>
      </c>
      <c r="BK198" s="64"/>
      <c r="BL198" s="64"/>
      <c r="BM198" s="65"/>
      <c r="BN198" s="65"/>
      <c r="BO198" s="65"/>
      <c r="BP198" s="65"/>
      <c r="BQ198" s="65"/>
      <c r="BR198" s="65"/>
      <c r="BS198" s="65"/>
      <c r="BT198" s="65"/>
      <c r="BU198" s="65"/>
    </row>
    <row r="199" spans="1:73" ht="21">
      <c r="A199" s="52" t="s">
        <v>616</v>
      </c>
      <c r="B199" s="78" t="s">
        <v>617</v>
      </c>
      <c r="C199" s="8" t="s">
        <v>13</v>
      </c>
      <c r="D199" s="54" t="s">
        <v>618</v>
      </c>
      <c r="E199" s="55" t="s">
        <v>449</v>
      </c>
      <c r="F199" s="56">
        <v>6000</v>
      </c>
      <c r="G199" s="80"/>
      <c r="H199" s="58"/>
      <c r="I199" s="59"/>
      <c r="J199" s="60">
        <v>4000</v>
      </c>
      <c r="K199" s="61">
        <v>4000</v>
      </c>
      <c r="L199" s="62">
        <v>1800</v>
      </c>
      <c r="M199" s="61">
        <v>0</v>
      </c>
      <c r="N199" s="62">
        <v>1800</v>
      </c>
      <c r="O199" s="61">
        <f>1800+0</f>
        <v>1800</v>
      </c>
      <c r="P199" s="62">
        <v>1800</v>
      </c>
      <c r="Q199" s="61">
        <f>1800+0</f>
        <v>1800</v>
      </c>
      <c r="R199" s="62">
        <v>1800</v>
      </c>
      <c r="S199" s="61">
        <v>1800</v>
      </c>
      <c r="T199" s="62">
        <v>1800</v>
      </c>
      <c r="U199" s="61"/>
      <c r="V199" s="62">
        <v>1800</v>
      </c>
      <c r="W199" s="61"/>
      <c r="X199" s="62">
        <v>1800</v>
      </c>
      <c r="Y199" s="61"/>
      <c r="Z199" s="62">
        <v>1800</v>
      </c>
      <c r="AA199" s="61"/>
      <c r="AB199" s="62">
        <v>1800</v>
      </c>
      <c r="AC199" s="61"/>
      <c r="AD199" s="60"/>
      <c r="AE199" s="61"/>
      <c r="AF199" s="60"/>
      <c r="AG199" s="61"/>
      <c r="AH199" s="60"/>
      <c r="AI199" s="61"/>
      <c r="AJ199" s="60"/>
      <c r="AK199" s="61"/>
      <c r="AL199" s="60"/>
      <c r="AM199" s="61"/>
      <c r="AN199" s="60"/>
      <c r="AO199" s="61"/>
      <c r="AP199" s="63"/>
      <c r="AQ199" s="60"/>
      <c r="AR199" s="61"/>
      <c r="AS199" s="60"/>
      <c r="AT199" s="61"/>
      <c r="AU199" s="60"/>
      <c r="AV199" s="61"/>
      <c r="AW199" s="60"/>
      <c r="AX199" s="61"/>
      <c r="AY199" s="60"/>
      <c r="AZ199" s="61"/>
      <c r="BA199" s="60"/>
      <c r="BB199" s="61"/>
      <c r="BC199" s="60"/>
      <c r="BD199" s="61"/>
      <c r="BE199" s="60"/>
      <c r="BF199" s="61"/>
      <c r="BG199" s="60"/>
      <c r="BH199" s="12">
        <f t="shared" si="10"/>
        <v>18400</v>
      </c>
      <c r="BI199" s="12">
        <f t="shared" si="10"/>
        <v>7600</v>
      </c>
      <c r="BJ199" s="57">
        <f t="shared" si="11"/>
        <v>10800</v>
      </c>
      <c r="BK199" s="64"/>
      <c r="BL199" s="64"/>
      <c r="BM199" s="65"/>
      <c r="BN199" s="65"/>
      <c r="BO199" s="65"/>
      <c r="BP199" s="65"/>
      <c r="BQ199" s="65"/>
      <c r="BR199" s="65"/>
      <c r="BS199" s="65"/>
      <c r="BT199" s="65"/>
      <c r="BU199" s="65"/>
    </row>
    <row r="200" spans="1:73" ht="21">
      <c r="A200" s="52" t="s">
        <v>619</v>
      </c>
      <c r="B200" s="78" t="s">
        <v>620</v>
      </c>
      <c r="C200" s="8" t="s">
        <v>13</v>
      </c>
      <c r="D200" s="54" t="s">
        <v>621</v>
      </c>
      <c r="E200" s="79" t="s">
        <v>622</v>
      </c>
      <c r="F200" s="56"/>
      <c r="G200" s="72" t="s">
        <v>35</v>
      </c>
      <c r="H200" s="58"/>
      <c r="I200" s="59"/>
      <c r="J200" s="60">
        <v>4000</v>
      </c>
      <c r="K200" s="61">
        <v>4000</v>
      </c>
      <c r="L200" s="62">
        <v>1950</v>
      </c>
      <c r="M200" s="61">
        <v>0</v>
      </c>
      <c r="N200" s="62">
        <v>1950</v>
      </c>
      <c r="O200" s="61">
        <v>0</v>
      </c>
      <c r="P200" s="62">
        <v>1950</v>
      </c>
      <c r="Q200" s="61">
        <v>5850</v>
      </c>
      <c r="R200" s="62">
        <v>1950</v>
      </c>
      <c r="S200" s="61">
        <v>1950</v>
      </c>
      <c r="T200" s="62">
        <v>1950</v>
      </c>
      <c r="U200" s="61"/>
      <c r="V200" s="62">
        <v>1950</v>
      </c>
      <c r="W200" s="61"/>
      <c r="X200" s="62">
        <v>1950</v>
      </c>
      <c r="Y200" s="61"/>
      <c r="Z200" s="62">
        <v>1950</v>
      </c>
      <c r="AA200" s="61"/>
      <c r="AB200" s="62">
        <v>6000</v>
      </c>
      <c r="AC200" s="61">
        <v>13800</v>
      </c>
      <c r="AD200" s="60"/>
      <c r="AE200" s="61"/>
      <c r="AF200" s="60"/>
      <c r="AG200" s="61"/>
      <c r="AH200" s="60"/>
      <c r="AI200" s="61"/>
      <c r="AJ200" s="60"/>
      <c r="AK200" s="61"/>
      <c r="AL200" s="60"/>
      <c r="AM200" s="61"/>
      <c r="AN200" s="60"/>
      <c r="AO200" s="61"/>
      <c r="AP200" s="63"/>
      <c r="AQ200" s="60"/>
      <c r="AR200" s="61"/>
      <c r="AS200" s="60"/>
      <c r="AT200" s="61"/>
      <c r="AU200" s="60"/>
      <c r="AV200" s="61"/>
      <c r="AW200" s="60"/>
      <c r="AX200" s="61"/>
      <c r="AY200" s="60"/>
      <c r="AZ200" s="61"/>
      <c r="BA200" s="60"/>
      <c r="BB200" s="61"/>
      <c r="BC200" s="60"/>
      <c r="BD200" s="61"/>
      <c r="BE200" s="60"/>
      <c r="BF200" s="61"/>
      <c r="BG200" s="60"/>
      <c r="BH200" s="12">
        <f t="shared" si="10"/>
        <v>23650</v>
      </c>
      <c r="BI200" s="12">
        <f t="shared" si="10"/>
        <v>25600</v>
      </c>
      <c r="BJ200" s="57">
        <f t="shared" si="11"/>
        <v>-1950</v>
      </c>
      <c r="BK200" s="64"/>
      <c r="BL200" s="64"/>
      <c r="BM200" s="65"/>
      <c r="BN200" s="65"/>
      <c r="BO200" s="65"/>
      <c r="BP200" s="65"/>
      <c r="BQ200" s="65"/>
      <c r="BR200" s="65"/>
      <c r="BS200" s="65"/>
      <c r="BT200" s="65"/>
      <c r="BU200" s="65"/>
    </row>
    <row r="201" spans="1:73" ht="21">
      <c r="A201" s="52" t="s">
        <v>623</v>
      </c>
      <c r="B201" s="78" t="s">
        <v>624</v>
      </c>
      <c r="C201" s="8" t="s">
        <v>13</v>
      </c>
      <c r="D201" s="54" t="s">
        <v>625</v>
      </c>
      <c r="E201" s="79" t="s">
        <v>622</v>
      </c>
      <c r="F201" s="56">
        <v>6500</v>
      </c>
      <c r="G201" s="80"/>
      <c r="H201" s="58"/>
      <c r="I201" s="59"/>
      <c r="J201" s="60">
        <v>4000</v>
      </c>
      <c r="K201" s="61">
        <v>4000</v>
      </c>
      <c r="L201" s="62">
        <v>1950</v>
      </c>
      <c r="M201" s="61">
        <v>0</v>
      </c>
      <c r="N201" s="62">
        <v>1950</v>
      </c>
      <c r="O201" s="61">
        <v>0</v>
      </c>
      <c r="P201" s="62">
        <v>1950</v>
      </c>
      <c r="Q201" s="61">
        <v>5850</v>
      </c>
      <c r="R201" s="62">
        <v>1950</v>
      </c>
      <c r="S201" s="61">
        <v>1950</v>
      </c>
      <c r="T201" s="62">
        <v>1950</v>
      </c>
      <c r="U201" s="61">
        <v>1950</v>
      </c>
      <c r="V201" s="62">
        <v>1950</v>
      </c>
      <c r="W201" s="61"/>
      <c r="X201" s="62">
        <v>1950</v>
      </c>
      <c r="Y201" s="61"/>
      <c r="Z201" s="62">
        <v>1950</v>
      </c>
      <c r="AA201" s="61">
        <v>5850</v>
      </c>
      <c r="AB201" s="62">
        <v>1950</v>
      </c>
      <c r="AC201" s="61"/>
      <c r="AD201" s="60"/>
      <c r="AE201" s="61"/>
      <c r="AF201" s="60"/>
      <c r="AG201" s="61"/>
      <c r="AH201" s="60"/>
      <c r="AI201" s="61"/>
      <c r="AJ201" s="60"/>
      <c r="AK201" s="61"/>
      <c r="AL201" s="60"/>
      <c r="AM201" s="61"/>
      <c r="AN201" s="60"/>
      <c r="AO201" s="61"/>
      <c r="AP201" s="63"/>
      <c r="AQ201" s="60"/>
      <c r="AR201" s="61"/>
      <c r="AS201" s="60"/>
      <c r="AT201" s="61"/>
      <c r="AU201" s="60"/>
      <c r="AV201" s="61"/>
      <c r="AW201" s="60"/>
      <c r="AX201" s="61"/>
      <c r="AY201" s="60"/>
      <c r="AZ201" s="61"/>
      <c r="BA201" s="60"/>
      <c r="BB201" s="61"/>
      <c r="BC201" s="60"/>
      <c r="BD201" s="61"/>
      <c r="BE201" s="60"/>
      <c r="BF201" s="61"/>
      <c r="BG201" s="60"/>
      <c r="BH201" s="12">
        <f t="shared" si="10"/>
        <v>19600</v>
      </c>
      <c r="BI201" s="12">
        <f t="shared" si="10"/>
        <v>19600</v>
      </c>
      <c r="BJ201" s="57">
        <f t="shared" si="11"/>
        <v>0</v>
      </c>
      <c r="BK201" s="64"/>
      <c r="BL201" s="64"/>
      <c r="BM201" s="65"/>
      <c r="BN201" s="65"/>
      <c r="BO201" s="65"/>
      <c r="BP201" s="65"/>
      <c r="BQ201" s="65"/>
      <c r="BR201" s="65"/>
      <c r="BS201" s="65"/>
      <c r="BT201" s="65"/>
      <c r="BU201" s="65"/>
    </row>
    <row r="202" spans="1:73" ht="21">
      <c r="A202" s="52" t="s">
        <v>626</v>
      </c>
      <c r="B202" s="78" t="s">
        <v>627</v>
      </c>
      <c r="C202" s="8" t="s">
        <v>13</v>
      </c>
      <c r="D202" s="54" t="s">
        <v>628</v>
      </c>
      <c r="E202" s="79" t="s">
        <v>622</v>
      </c>
      <c r="F202" s="56">
        <v>6500</v>
      </c>
      <c r="G202" s="80"/>
      <c r="H202" s="58"/>
      <c r="I202" s="59"/>
      <c r="J202" s="60">
        <v>4000</v>
      </c>
      <c r="K202" s="61">
        <v>4000</v>
      </c>
      <c r="L202" s="62">
        <v>1950</v>
      </c>
      <c r="M202" s="61">
        <v>1950</v>
      </c>
      <c r="N202" s="62">
        <v>1950</v>
      </c>
      <c r="O202" s="61">
        <v>1950</v>
      </c>
      <c r="P202" s="62">
        <v>1950</v>
      </c>
      <c r="Q202" s="61">
        <v>1950</v>
      </c>
      <c r="R202" s="62">
        <v>1950</v>
      </c>
      <c r="S202" s="61">
        <v>1950</v>
      </c>
      <c r="T202" s="62">
        <v>1950</v>
      </c>
      <c r="U202" s="61">
        <v>1950</v>
      </c>
      <c r="V202" s="62">
        <v>1950</v>
      </c>
      <c r="W202" s="61">
        <v>1950</v>
      </c>
      <c r="X202" s="62">
        <v>1950</v>
      </c>
      <c r="Y202" s="61">
        <v>1950</v>
      </c>
      <c r="Z202" s="62">
        <v>1950</v>
      </c>
      <c r="AA202" s="61">
        <v>1950</v>
      </c>
      <c r="AB202" s="62">
        <v>1950</v>
      </c>
      <c r="AC202" s="61">
        <v>1950</v>
      </c>
      <c r="AD202" s="60"/>
      <c r="AE202" s="61"/>
      <c r="AF202" s="60"/>
      <c r="AG202" s="61"/>
      <c r="AH202" s="60"/>
      <c r="AI202" s="61"/>
      <c r="AJ202" s="60"/>
      <c r="AK202" s="61"/>
      <c r="AL202" s="60"/>
      <c r="AM202" s="61"/>
      <c r="AN202" s="60"/>
      <c r="AO202" s="61"/>
      <c r="AP202" s="63"/>
      <c r="AQ202" s="60"/>
      <c r="AR202" s="61"/>
      <c r="AS202" s="60"/>
      <c r="AT202" s="61"/>
      <c r="AU202" s="60"/>
      <c r="AV202" s="61"/>
      <c r="AW202" s="60"/>
      <c r="AX202" s="61"/>
      <c r="AY202" s="60"/>
      <c r="AZ202" s="61"/>
      <c r="BA202" s="60"/>
      <c r="BB202" s="61"/>
      <c r="BC202" s="60"/>
      <c r="BD202" s="61"/>
      <c r="BE202" s="60"/>
      <c r="BF202" s="61"/>
      <c r="BG202" s="60"/>
      <c r="BH202" s="12">
        <f t="shared" si="10"/>
        <v>19600</v>
      </c>
      <c r="BI202" s="12">
        <f t="shared" si="10"/>
        <v>19600</v>
      </c>
      <c r="BJ202" s="57">
        <f t="shared" si="11"/>
        <v>0</v>
      </c>
      <c r="BK202" s="64"/>
      <c r="BL202" s="64"/>
      <c r="BM202" s="65"/>
      <c r="BN202" s="65"/>
      <c r="BO202" s="65"/>
      <c r="BP202" s="65"/>
      <c r="BQ202" s="65"/>
      <c r="BR202" s="65"/>
      <c r="BS202" s="65"/>
      <c r="BT202" s="65"/>
      <c r="BU202" s="65"/>
    </row>
    <row r="203" spans="1:73" ht="21">
      <c r="A203" s="52" t="s">
        <v>629</v>
      </c>
      <c r="B203" s="78" t="s">
        <v>630</v>
      </c>
      <c r="C203" s="8" t="s">
        <v>13</v>
      </c>
      <c r="D203" s="54" t="s">
        <v>631</v>
      </c>
      <c r="E203" s="79" t="s">
        <v>622</v>
      </c>
      <c r="F203" s="56">
        <v>6800</v>
      </c>
      <c r="G203" s="80"/>
      <c r="H203" s="58"/>
      <c r="I203" s="59"/>
      <c r="J203" s="60">
        <v>4000</v>
      </c>
      <c r="K203" s="61">
        <v>4000</v>
      </c>
      <c r="L203" s="62">
        <v>2040</v>
      </c>
      <c r="M203" s="61">
        <v>0</v>
      </c>
      <c r="N203" s="62">
        <v>2040</v>
      </c>
      <c r="O203" s="61">
        <v>0</v>
      </c>
      <c r="P203" s="62">
        <v>2040</v>
      </c>
      <c r="Q203" s="61">
        <v>0</v>
      </c>
      <c r="R203" s="62">
        <v>2040</v>
      </c>
      <c r="S203" s="61">
        <v>8640</v>
      </c>
      <c r="T203" s="62">
        <v>2040</v>
      </c>
      <c r="U203" s="61">
        <v>2040</v>
      </c>
      <c r="V203" s="62">
        <v>2040</v>
      </c>
      <c r="W203" s="61"/>
      <c r="X203" s="62">
        <v>2040</v>
      </c>
      <c r="Y203" s="61"/>
      <c r="Z203" s="62">
        <v>2040</v>
      </c>
      <c r="AA203" s="61"/>
      <c r="AB203" s="62">
        <v>2040</v>
      </c>
      <c r="AC203" s="61">
        <v>7680</v>
      </c>
      <c r="AD203" s="60"/>
      <c r="AE203" s="61"/>
      <c r="AF203" s="60"/>
      <c r="AG203" s="61"/>
      <c r="AH203" s="60"/>
      <c r="AI203" s="61"/>
      <c r="AJ203" s="60"/>
      <c r="AK203" s="61"/>
      <c r="AL203" s="60"/>
      <c r="AM203" s="61"/>
      <c r="AN203" s="60"/>
      <c r="AO203" s="61"/>
      <c r="AP203" s="63"/>
      <c r="AQ203" s="60"/>
      <c r="AR203" s="61"/>
      <c r="AS203" s="60"/>
      <c r="AT203" s="61"/>
      <c r="AU203" s="60"/>
      <c r="AV203" s="61"/>
      <c r="AW203" s="60"/>
      <c r="AX203" s="61"/>
      <c r="AY203" s="60"/>
      <c r="AZ203" s="61"/>
      <c r="BA203" s="60"/>
      <c r="BB203" s="61"/>
      <c r="BC203" s="60"/>
      <c r="BD203" s="61"/>
      <c r="BE203" s="60"/>
      <c r="BF203" s="61"/>
      <c r="BG203" s="60"/>
      <c r="BH203" s="12">
        <f t="shared" si="10"/>
        <v>20320</v>
      </c>
      <c r="BI203" s="12">
        <f t="shared" si="10"/>
        <v>22360</v>
      </c>
      <c r="BJ203" s="57">
        <f t="shared" si="11"/>
        <v>-2040</v>
      </c>
      <c r="BK203" s="64"/>
      <c r="BL203" s="64"/>
      <c r="BM203" s="65"/>
      <c r="BN203" s="65"/>
      <c r="BO203" s="65"/>
      <c r="BP203" s="65"/>
      <c r="BQ203" s="65"/>
      <c r="BR203" s="65"/>
      <c r="BS203" s="65"/>
      <c r="BT203" s="65"/>
      <c r="BU203" s="65"/>
    </row>
    <row r="204" spans="1:73" ht="21">
      <c r="A204" s="52" t="s">
        <v>632</v>
      </c>
      <c r="B204" s="78" t="s">
        <v>633</v>
      </c>
      <c r="C204" s="8" t="s">
        <v>13</v>
      </c>
      <c r="D204" s="54" t="s">
        <v>634</v>
      </c>
      <c r="E204" s="79" t="s">
        <v>622</v>
      </c>
      <c r="F204" s="56"/>
      <c r="G204" s="81" t="s">
        <v>635</v>
      </c>
      <c r="H204" s="58"/>
      <c r="I204" s="59"/>
      <c r="J204" s="60">
        <v>4000</v>
      </c>
      <c r="K204" s="61">
        <v>4000</v>
      </c>
      <c r="L204" s="62"/>
      <c r="M204" s="61"/>
      <c r="N204" s="62"/>
      <c r="O204" s="61"/>
      <c r="P204" s="62"/>
      <c r="Q204" s="61"/>
      <c r="R204" s="62"/>
      <c r="S204" s="61"/>
      <c r="T204" s="62"/>
      <c r="U204" s="61"/>
      <c r="V204" s="62"/>
      <c r="W204" s="61"/>
      <c r="X204" s="62"/>
      <c r="Y204" s="61"/>
      <c r="Z204" s="62"/>
      <c r="AA204" s="61"/>
      <c r="AB204" s="62"/>
      <c r="AC204" s="61"/>
      <c r="AD204" s="60"/>
      <c r="AE204" s="61"/>
      <c r="AF204" s="60"/>
      <c r="AG204" s="61"/>
      <c r="AH204" s="60"/>
      <c r="AI204" s="61"/>
      <c r="AJ204" s="60"/>
      <c r="AK204" s="61"/>
      <c r="AL204" s="60"/>
      <c r="AM204" s="61"/>
      <c r="AN204" s="60"/>
      <c r="AO204" s="61"/>
      <c r="AP204" s="63"/>
      <c r="AQ204" s="60"/>
      <c r="AR204" s="61"/>
      <c r="AS204" s="60"/>
      <c r="AT204" s="61"/>
      <c r="AU204" s="60"/>
      <c r="AV204" s="61"/>
      <c r="AW204" s="60"/>
      <c r="AX204" s="61"/>
      <c r="AY204" s="60"/>
      <c r="AZ204" s="61"/>
      <c r="BA204" s="60"/>
      <c r="BB204" s="61"/>
      <c r="BC204" s="60"/>
      <c r="BD204" s="61"/>
      <c r="BE204" s="60"/>
      <c r="BF204" s="61"/>
      <c r="BG204" s="60"/>
      <c r="BH204" s="12">
        <f t="shared" si="10"/>
        <v>4000</v>
      </c>
      <c r="BI204" s="12">
        <f t="shared" si="10"/>
        <v>4000</v>
      </c>
      <c r="BJ204" s="57">
        <f t="shared" si="11"/>
        <v>0</v>
      </c>
      <c r="BK204" s="64"/>
      <c r="BL204" s="64"/>
      <c r="BM204" s="65"/>
      <c r="BN204" s="65"/>
      <c r="BO204" s="65"/>
      <c r="BP204" s="65"/>
      <c r="BQ204" s="65"/>
      <c r="BR204" s="65"/>
      <c r="BS204" s="65"/>
      <c r="BT204" s="65"/>
      <c r="BU204" s="65"/>
    </row>
    <row r="205" spans="1:73" ht="21">
      <c r="A205" s="52" t="s">
        <v>636</v>
      </c>
      <c r="B205" s="78" t="s">
        <v>637</v>
      </c>
      <c r="C205" s="8" t="s">
        <v>13</v>
      </c>
      <c r="D205" s="54" t="s">
        <v>638</v>
      </c>
      <c r="E205" s="79" t="s">
        <v>622</v>
      </c>
      <c r="F205" s="56">
        <v>6000</v>
      </c>
      <c r="G205" s="80"/>
      <c r="H205" s="58"/>
      <c r="I205" s="59"/>
      <c r="J205" s="60">
        <v>4000</v>
      </c>
      <c r="K205" s="61">
        <v>4000</v>
      </c>
      <c r="L205" s="62">
        <v>1800</v>
      </c>
      <c r="M205" s="61">
        <v>0</v>
      </c>
      <c r="N205" s="62">
        <v>1800</v>
      </c>
      <c r="O205" s="61">
        <v>0</v>
      </c>
      <c r="P205" s="62">
        <v>1800</v>
      </c>
      <c r="Q205" s="61">
        <v>0</v>
      </c>
      <c r="R205" s="62">
        <v>1800</v>
      </c>
      <c r="S205" s="61">
        <v>6840</v>
      </c>
      <c r="T205" s="62">
        <v>1800</v>
      </c>
      <c r="U205" s="61">
        <v>3960</v>
      </c>
      <c r="V205" s="62">
        <v>1800</v>
      </c>
      <c r="W205" s="61"/>
      <c r="X205" s="62">
        <v>1800</v>
      </c>
      <c r="Y205" s="61"/>
      <c r="Z205" s="62">
        <v>1800</v>
      </c>
      <c r="AA205" s="61">
        <v>3600</v>
      </c>
      <c r="AB205" s="62">
        <v>1800</v>
      </c>
      <c r="AC205" s="61">
        <v>1800</v>
      </c>
      <c r="AD205" s="60"/>
      <c r="AE205" s="61"/>
      <c r="AF205" s="60"/>
      <c r="AG205" s="61"/>
      <c r="AH205" s="60"/>
      <c r="AI205" s="61"/>
      <c r="AJ205" s="60"/>
      <c r="AK205" s="61"/>
      <c r="AL205" s="60"/>
      <c r="AM205" s="61"/>
      <c r="AN205" s="60"/>
      <c r="AO205" s="61"/>
      <c r="AP205" s="63"/>
      <c r="AQ205" s="60"/>
      <c r="AR205" s="61"/>
      <c r="AS205" s="60"/>
      <c r="AT205" s="61"/>
      <c r="AU205" s="60"/>
      <c r="AV205" s="61"/>
      <c r="AW205" s="60"/>
      <c r="AX205" s="61"/>
      <c r="AY205" s="60"/>
      <c r="AZ205" s="61"/>
      <c r="BA205" s="60"/>
      <c r="BB205" s="61"/>
      <c r="BC205" s="60"/>
      <c r="BD205" s="61"/>
      <c r="BE205" s="60"/>
      <c r="BF205" s="61"/>
      <c r="BG205" s="60"/>
      <c r="BH205" s="12">
        <f t="shared" si="10"/>
        <v>18400</v>
      </c>
      <c r="BI205" s="12">
        <f t="shared" si="10"/>
        <v>20200</v>
      </c>
      <c r="BJ205" s="57">
        <f t="shared" si="11"/>
        <v>-1800</v>
      </c>
      <c r="BK205" s="64"/>
      <c r="BL205" s="64"/>
      <c r="BM205" s="65"/>
      <c r="BN205" s="65"/>
      <c r="BO205" s="65"/>
      <c r="BP205" s="65"/>
      <c r="BQ205" s="65"/>
      <c r="BR205" s="65"/>
      <c r="BS205" s="65"/>
      <c r="BT205" s="65"/>
      <c r="BU205" s="65"/>
    </row>
    <row r="206" spans="1:73" ht="21">
      <c r="A206" s="52" t="s">
        <v>639</v>
      </c>
      <c r="B206" s="78" t="s">
        <v>640</v>
      </c>
      <c r="C206" s="8" t="s">
        <v>13</v>
      </c>
      <c r="D206" s="54" t="s">
        <v>641</v>
      </c>
      <c r="E206" s="79" t="s">
        <v>622</v>
      </c>
      <c r="F206" s="56">
        <v>6000</v>
      </c>
      <c r="G206" s="80"/>
      <c r="H206" s="58"/>
      <c r="I206" s="59"/>
      <c r="J206" s="60">
        <v>4000</v>
      </c>
      <c r="K206" s="61">
        <v>4000</v>
      </c>
      <c r="L206" s="62">
        <v>1800</v>
      </c>
      <c r="M206" s="61">
        <v>1950</v>
      </c>
      <c r="N206" s="62">
        <v>1800</v>
      </c>
      <c r="O206" s="61">
        <v>1950</v>
      </c>
      <c r="P206" s="62">
        <v>1800</v>
      </c>
      <c r="Q206" s="61">
        <v>0</v>
      </c>
      <c r="R206" s="62">
        <v>1800</v>
      </c>
      <c r="S206" s="61">
        <f>1950+1950</f>
        <v>3900</v>
      </c>
      <c r="T206" s="62">
        <v>1800</v>
      </c>
      <c r="U206" s="61"/>
      <c r="V206" s="62">
        <v>1800</v>
      </c>
      <c r="W206" s="61"/>
      <c r="X206" s="62">
        <v>1800</v>
      </c>
      <c r="Y206" s="61">
        <v>2130</v>
      </c>
      <c r="Z206" s="62">
        <v>1800</v>
      </c>
      <c r="AA206" s="61">
        <v>4470</v>
      </c>
      <c r="AB206" s="62">
        <v>1800</v>
      </c>
      <c r="AC206" s="61"/>
      <c r="AD206" s="60"/>
      <c r="AE206" s="61"/>
      <c r="AF206" s="60"/>
      <c r="AG206" s="61"/>
      <c r="AH206" s="60"/>
      <c r="AI206" s="61"/>
      <c r="AJ206" s="60"/>
      <c r="AK206" s="61"/>
      <c r="AL206" s="60"/>
      <c r="AM206" s="61"/>
      <c r="AN206" s="60"/>
      <c r="AO206" s="61"/>
      <c r="AP206" s="63"/>
      <c r="AQ206" s="60"/>
      <c r="AR206" s="61"/>
      <c r="AS206" s="60"/>
      <c r="AT206" s="61"/>
      <c r="AU206" s="60"/>
      <c r="AV206" s="61"/>
      <c r="AW206" s="60"/>
      <c r="AX206" s="61"/>
      <c r="AY206" s="60"/>
      <c r="AZ206" s="61"/>
      <c r="BA206" s="60"/>
      <c r="BB206" s="61"/>
      <c r="BC206" s="60"/>
      <c r="BD206" s="61"/>
      <c r="BE206" s="60"/>
      <c r="BF206" s="61"/>
      <c r="BG206" s="60"/>
      <c r="BH206" s="12">
        <f t="shared" si="10"/>
        <v>18400</v>
      </c>
      <c r="BI206" s="12">
        <f t="shared" si="10"/>
        <v>16450</v>
      </c>
      <c r="BJ206" s="57">
        <f t="shared" si="11"/>
        <v>1950</v>
      </c>
      <c r="BK206" s="64"/>
      <c r="BL206" s="64"/>
      <c r="BM206" s="65"/>
      <c r="BN206" s="65"/>
      <c r="BO206" s="65"/>
      <c r="BP206" s="65"/>
      <c r="BQ206" s="65"/>
      <c r="BR206" s="65"/>
      <c r="BS206" s="65"/>
      <c r="BT206" s="65"/>
      <c r="BU206" s="65"/>
    </row>
    <row r="207" spans="1:73" ht="21">
      <c r="A207" s="52" t="s">
        <v>642</v>
      </c>
      <c r="B207" s="78" t="s">
        <v>643</v>
      </c>
      <c r="C207" s="8" t="s">
        <v>13</v>
      </c>
      <c r="D207" s="54" t="s">
        <v>644</v>
      </c>
      <c r="E207" s="79" t="s">
        <v>622</v>
      </c>
      <c r="F207" s="56">
        <v>6500</v>
      </c>
      <c r="G207" s="80"/>
      <c r="H207" s="58"/>
      <c r="I207" s="59"/>
      <c r="J207" s="60">
        <v>4000</v>
      </c>
      <c r="K207" s="61">
        <v>4000</v>
      </c>
      <c r="L207" s="62">
        <v>1950</v>
      </c>
      <c r="M207" s="61"/>
      <c r="N207" s="62">
        <v>1950</v>
      </c>
      <c r="O207" s="61"/>
      <c r="P207" s="62">
        <v>1950</v>
      </c>
      <c r="Q207" s="61"/>
      <c r="R207" s="62">
        <v>1950</v>
      </c>
      <c r="S207" s="61">
        <v>7800</v>
      </c>
      <c r="T207" s="62">
        <v>1950</v>
      </c>
      <c r="U207" s="61"/>
      <c r="V207" s="62">
        <v>1950</v>
      </c>
      <c r="W207" s="61"/>
      <c r="X207" s="62">
        <v>1950</v>
      </c>
      <c r="Y207" s="61"/>
      <c r="Z207" s="62">
        <v>1950</v>
      </c>
      <c r="AA207" s="61"/>
      <c r="AB207" s="62">
        <v>1950</v>
      </c>
      <c r="AC207" s="61">
        <v>7800</v>
      </c>
      <c r="AD207" s="60"/>
      <c r="AE207" s="61"/>
      <c r="AF207" s="60"/>
      <c r="AG207" s="61"/>
      <c r="AH207" s="60"/>
      <c r="AI207" s="61"/>
      <c r="AJ207" s="60"/>
      <c r="AK207" s="61"/>
      <c r="AL207" s="60"/>
      <c r="AM207" s="61"/>
      <c r="AN207" s="60"/>
      <c r="AO207" s="61"/>
      <c r="AP207" s="63"/>
      <c r="AQ207" s="60"/>
      <c r="AR207" s="61"/>
      <c r="AS207" s="60"/>
      <c r="AT207" s="61"/>
      <c r="AU207" s="60"/>
      <c r="AV207" s="61"/>
      <c r="AW207" s="60"/>
      <c r="AX207" s="61"/>
      <c r="AY207" s="60"/>
      <c r="AZ207" s="61"/>
      <c r="BA207" s="60"/>
      <c r="BB207" s="61"/>
      <c r="BC207" s="60"/>
      <c r="BD207" s="61"/>
      <c r="BE207" s="60"/>
      <c r="BF207" s="61"/>
      <c r="BG207" s="60"/>
      <c r="BH207" s="12">
        <f t="shared" si="10"/>
        <v>19600</v>
      </c>
      <c r="BI207" s="12">
        <f t="shared" si="10"/>
        <v>19600</v>
      </c>
      <c r="BJ207" s="57">
        <f t="shared" si="11"/>
        <v>0</v>
      </c>
      <c r="BK207" s="64"/>
      <c r="BL207" s="64"/>
      <c r="BM207" s="65"/>
      <c r="BN207" s="65"/>
      <c r="BO207" s="65"/>
      <c r="BP207" s="65"/>
      <c r="BQ207" s="65"/>
      <c r="BR207" s="65"/>
      <c r="BS207" s="65"/>
      <c r="BT207" s="65"/>
      <c r="BU207" s="65"/>
    </row>
    <row r="208" spans="1:73" ht="21">
      <c r="A208" s="52" t="s">
        <v>645</v>
      </c>
      <c r="B208" s="78" t="s">
        <v>646</v>
      </c>
      <c r="C208" s="8" t="s">
        <v>13</v>
      </c>
      <c r="D208" s="54" t="s">
        <v>647</v>
      </c>
      <c r="E208" s="79" t="s">
        <v>622</v>
      </c>
      <c r="F208" s="56">
        <v>6800</v>
      </c>
      <c r="G208" s="80"/>
      <c r="H208" s="58"/>
      <c r="I208" s="59"/>
      <c r="J208" s="60">
        <v>4000</v>
      </c>
      <c r="K208" s="61">
        <v>4000</v>
      </c>
      <c r="L208" s="62">
        <v>2040</v>
      </c>
      <c r="M208" s="61"/>
      <c r="N208" s="62">
        <v>2040</v>
      </c>
      <c r="O208" s="61"/>
      <c r="P208" s="62">
        <v>2040</v>
      </c>
      <c r="Q208" s="61"/>
      <c r="R208" s="62">
        <v>2040</v>
      </c>
      <c r="S208" s="61"/>
      <c r="T208" s="62">
        <v>2040</v>
      </c>
      <c r="U208" s="61"/>
      <c r="V208" s="62">
        <v>2040</v>
      </c>
      <c r="W208" s="61"/>
      <c r="X208" s="62">
        <v>2040</v>
      </c>
      <c r="Y208" s="61"/>
      <c r="Z208" s="62">
        <v>2040</v>
      </c>
      <c r="AA208" s="61"/>
      <c r="AB208" s="62">
        <v>2040</v>
      </c>
      <c r="AC208" s="61"/>
      <c r="AD208" s="60"/>
      <c r="AE208" s="61"/>
      <c r="AF208" s="60"/>
      <c r="AG208" s="61"/>
      <c r="AH208" s="60"/>
      <c r="AI208" s="61"/>
      <c r="AJ208" s="60"/>
      <c r="AK208" s="61"/>
      <c r="AL208" s="60"/>
      <c r="AM208" s="61"/>
      <c r="AN208" s="60"/>
      <c r="AO208" s="61"/>
      <c r="AP208" s="63"/>
      <c r="AQ208" s="60"/>
      <c r="AR208" s="61"/>
      <c r="AS208" s="60"/>
      <c r="AT208" s="61"/>
      <c r="AU208" s="60"/>
      <c r="AV208" s="61"/>
      <c r="AW208" s="60"/>
      <c r="AX208" s="61"/>
      <c r="AY208" s="60"/>
      <c r="AZ208" s="61"/>
      <c r="BA208" s="60"/>
      <c r="BB208" s="61"/>
      <c r="BC208" s="60"/>
      <c r="BD208" s="61"/>
      <c r="BE208" s="60"/>
      <c r="BF208" s="61"/>
      <c r="BG208" s="60"/>
      <c r="BH208" s="12">
        <f t="shared" si="10"/>
        <v>20320</v>
      </c>
      <c r="BI208" s="12">
        <f t="shared" si="10"/>
        <v>4000</v>
      </c>
      <c r="BJ208" s="57">
        <f t="shared" si="11"/>
        <v>16320</v>
      </c>
      <c r="BK208" s="64"/>
      <c r="BL208" s="64"/>
      <c r="BM208" s="65"/>
      <c r="BN208" s="65"/>
      <c r="BO208" s="65"/>
      <c r="BP208" s="65"/>
      <c r="BQ208" s="65"/>
      <c r="BR208" s="65"/>
      <c r="BS208" s="65"/>
      <c r="BT208" s="65"/>
      <c r="BU208" s="65"/>
    </row>
    <row r="209" spans="1:73" ht="21">
      <c r="A209" s="52" t="s">
        <v>648</v>
      </c>
      <c r="B209" s="78" t="s">
        <v>649</v>
      </c>
      <c r="C209" s="8" t="s">
        <v>13</v>
      </c>
      <c r="D209" s="54" t="s">
        <v>650</v>
      </c>
      <c r="E209" s="79" t="s">
        <v>622</v>
      </c>
      <c r="F209" s="56">
        <v>6500</v>
      </c>
      <c r="G209" s="80"/>
      <c r="H209" s="58"/>
      <c r="I209" s="59"/>
      <c r="J209" s="60">
        <v>4000</v>
      </c>
      <c r="K209" s="61">
        <v>4000</v>
      </c>
      <c r="L209" s="62">
        <v>1950</v>
      </c>
      <c r="M209" s="61">
        <v>1950</v>
      </c>
      <c r="N209" s="62">
        <v>1950</v>
      </c>
      <c r="O209" s="61">
        <v>1950</v>
      </c>
      <c r="P209" s="62">
        <v>1950</v>
      </c>
      <c r="Q209" s="61">
        <v>1950</v>
      </c>
      <c r="R209" s="62">
        <v>1950</v>
      </c>
      <c r="S209" s="61">
        <v>1950</v>
      </c>
      <c r="T209" s="62">
        <v>1950</v>
      </c>
      <c r="U209" s="61">
        <v>1950</v>
      </c>
      <c r="V209" s="62">
        <v>1950</v>
      </c>
      <c r="W209" s="61"/>
      <c r="X209" s="62">
        <v>1950</v>
      </c>
      <c r="Y209" s="61"/>
      <c r="Z209" s="62">
        <v>1950</v>
      </c>
      <c r="AA209" s="61"/>
      <c r="AB209" s="62">
        <v>1950</v>
      </c>
      <c r="AC209" s="61">
        <f>3900+3900</f>
        <v>7800</v>
      </c>
      <c r="AD209" s="60"/>
      <c r="AE209" s="61"/>
      <c r="AF209" s="60"/>
      <c r="AG209" s="61"/>
      <c r="AH209" s="60"/>
      <c r="AI209" s="61"/>
      <c r="AJ209" s="60"/>
      <c r="AK209" s="61"/>
      <c r="AL209" s="60"/>
      <c r="AM209" s="61"/>
      <c r="AN209" s="60"/>
      <c r="AO209" s="61"/>
      <c r="AP209" s="63"/>
      <c r="AQ209" s="60"/>
      <c r="AR209" s="61"/>
      <c r="AS209" s="60"/>
      <c r="AT209" s="61"/>
      <c r="AU209" s="60"/>
      <c r="AV209" s="61"/>
      <c r="AW209" s="60"/>
      <c r="AX209" s="61"/>
      <c r="AY209" s="60"/>
      <c r="AZ209" s="61"/>
      <c r="BA209" s="60"/>
      <c r="BB209" s="61"/>
      <c r="BC209" s="60"/>
      <c r="BD209" s="61"/>
      <c r="BE209" s="60"/>
      <c r="BF209" s="61"/>
      <c r="BG209" s="60"/>
      <c r="BH209" s="12">
        <f t="shared" si="10"/>
        <v>19600</v>
      </c>
      <c r="BI209" s="12">
        <f t="shared" si="10"/>
        <v>19600</v>
      </c>
      <c r="BJ209" s="57">
        <f t="shared" si="11"/>
        <v>0</v>
      </c>
      <c r="BK209" s="64"/>
      <c r="BL209" s="64"/>
      <c r="BM209" s="65"/>
      <c r="BN209" s="65"/>
      <c r="BO209" s="65"/>
      <c r="BP209" s="65"/>
      <c r="BQ209" s="65"/>
      <c r="BR209" s="65"/>
      <c r="BS209" s="65"/>
      <c r="BT209" s="65"/>
      <c r="BU209" s="65"/>
    </row>
    <row r="210" spans="1:73" ht="21">
      <c r="A210" s="52" t="s">
        <v>651</v>
      </c>
      <c r="B210" s="78" t="s">
        <v>652</v>
      </c>
      <c r="C210" s="8" t="s">
        <v>13</v>
      </c>
      <c r="D210" s="54" t="s">
        <v>653</v>
      </c>
      <c r="E210" s="79" t="s">
        <v>622</v>
      </c>
      <c r="F210" s="56">
        <v>6500</v>
      </c>
      <c r="G210" s="80"/>
      <c r="H210" s="58"/>
      <c r="I210" s="59"/>
      <c r="J210" s="60">
        <v>4000</v>
      </c>
      <c r="K210" s="61">
        <v>4000</v>
      </c>
      <c r="L210" s="62">
        <v>1950</v>
      </c>
      <c r="M210" s="61">
        <v>0</v>
      </c>
      <c r="N210" s="62">
        <v>1950</v>
      </c>
      <c r="O210" s="61">
        <v>3900</v>
      </c>
      <c r="P210" s="62">
        <v>1950</v>
      </c>
      <c r="Q210" s="61">
        <v>0</v>
      </c>
      <c r="R210" s="62">
        <v>1950</v>
      </c>
      <c r="S210" s="61">
        <v>3900</v>
      </c>
      <c r="T210" s="62">
        <v>1950</v>
      </c>
      <c r="U210" s="61"/>
      <c r="V210" s="62">
        <v>1950</v>
      </c>
      <c r="W210" s="61"/>
      <c r="X210" s="62">
        <v>1950</v>
      </c>
      <c r="Y210" s="61"/>
      <c r="Z210" s="62">
        <v>1950</v>
      </c>
      <c r="AA210" s="61"/>
      <c r="AB210" s="62">
        <v>1950</v>
      </c>
      <c r="AC210" s="61"/>
      <c r="AD210" s="60"/>
      <c r="AE210" s="61"/>
      <c r="AF210" s="60"/>
      <c r="AG210" s="61"/>
      <c r="AH210" s="60"/>
      <c r="AI210" s="61"/>
      <c r="AJ210" s="60"/>
      <c r="AK210" s="61"/>
      <c r="AL210" s="60"/>
      <c r="AM210" s="61"/>
      <c r="AN210" s="60"/>
      <c r="AO210" s="61"/>
      <c r="AP210" s="63"/>
      <c r="AQ210" s="60"/>
      <c r="AR210" s="61"/>
      <c r="AS210" s="60"/>
      <c r="AT210" s="61"/>
      <c r="AU210" s="60"/>
      <c r="AV210" s="61"/>
      <c r="AW210" s="60"/>
      <c r="AX210" s="61"/>
      <c r="AY210" s="60"/>
      <c r="AZ210" s="61"/>
      <c r="BA210" s="60"/>
      <c r="BB210" s="61"/>
      <c r="BC210" s="60"/>
      <c r="BD210" s="61"/>
      <c r="BE210" s="60"/>
      <c r="BF210" s="61"/>
      <c r="BG210" s="60"/>
      <c r="BH210" s="12">
        <f t="shared" si="10"/>
        <v>19600</v>
      </c>
      <c r="BI210" s="12">
        <f t="shared" si="10"/>
        <v>7900</v>
      </c>
      <c r="BJ210" s="57">
        <f t="shared" si="11"/>
        <v>11700</v>
      </c>
      <c r="BK210" s="64"/>
      <c r="BL210" s="64"/>
      <c r="BM210" s="65"/>
      <c r="BN210" s="65"/>
      <c r="BO210" s="65"/>
      <c r="BP210" s="65"/>
      <c r="BQ210" s="65"/>
      <c r="BR210" s="65"/>
      <c r="BS210" s="65"/>
      <c r="BT210" s="65"/>
      <c r="BU210" s="65"/>
    </row>
    <row r="211" spans="1:73" ht="21">
      <c r="A211" s="52" t="s">
        <v>654</v>
      </c>
      <c r="B211" s="78" t="s">
        <v>655</v>
      </c>
      <c r="C211" s="8" t="s">
        <v>13</v>
      </c>
      <c r="D211" s="54" t="s">
        <v>656</v>
      </c>
      <c r="E211" s="79" t="s">
        <v>622</v>
      </c>
      <c r="F211" s="56">
        <v>6500</v>
      </c>
      <c r="G211" s="80"/>
      <c r="H211" s="58"/>
      <c r="I211" s="59"/>
      <c r="J211" s="60">
        <v>4000</v>
      </c>
      <c r="K211" s="61">
        <v>4000</v>
      </c>
      <c r="L211" s="62">
        <v>1950</v>
      </c>
      <c r="M211" s="61">
        <v>1950</v>
      </c>
      <c r="N211" s="62">
        <v>1950</v>
      </c>
      <c r="O211" s="61">
        <v>1950</v>
      </c>
      <c r="P211" s="62">
        <v>1950</v>
      </c>
      <c r="Q211" s="61">
        <v>1950</v>
      </c>
      <c r="R211" s="62">
        <v>1950</v>
      </c>
      <c r="S211" s="61">
        <v>1950</v>
      </c>
      <c r="T211" s="62">
        <v>1950</v>
      </c>
      <c r="U211" s="61">
        <v>1950</v>
      </c>
      <c r="V211" s="62">
        <v>1950</v>
      </c>
      <c r="W211" s="61">
        <v>1950</v>
      </c>
      <c r="X211" s="62">
        <v>1950</v>
      </c>
      <c r="Y211" s="61"/>
      <c r="Z211" s="62">
        <v>1950</v>
      </c>
      <c r="AA211" s="61"/>
      <c r="AB211" s="62">
        <v>1950</v>
      </c>
      <c r="AC211" s="61">
        <f>1950+3900</f>
        <v>5850</v>
      </c>
      <c r="AD211" s="60"/>
      <c r="AE211" s="61"/>
      <c r="AF211" s="60"/>
      <c r="AG211" s="61"/>
      <c r="AH211" s="60"/>
      <c r="AI211" s="61"/>
      <c r="AJ211" s="60"/>
      <c r="AK211" s="61"/>
      <c r="AL211" s="60"/>
      <c r="AM211" s="61"/>
      <c r="AN211" s="60"/>
      <c r="AO211" s="61"/>
      <c r="AP211" s="63"/>
      <c r="AQ211" s="60"/>
      <c r="AR211" s="61"/>
      <c r="AS211" s="60"/>
      <c r="AT211" s="61"/>
      <c r="AU211" s="60"/>
      <c r="AV211" s="61"/>
      <c r="AW211" s="60"/>
      <c r="AX211" s="61"/>
      <c r="AY211" s="60"/>
      <c r="AZ211" s="61"/>
      <c r="BA211" s="60"/>
      <c r="BB211" s="61"/>
      <c r="BC211" s="60"/>
      <c r="BD211" s="61"/>
      <c r="BE211" s="60"/>
      <c r="BF211" s="61"/>
      <c r="BG211" s="60"/>
      <c r="BH211" s="12">
        <f t="shared" si="10"/>
        <v>19600</v>
      </c>
      <c r="BI211" s="12">
        <f t="shared" si="10"/>
        <v>19600</v>
      </c>
      <c r="BJ211" s="57">
        <f t="shared" si="11"/>
        <v>0</v>
      </c>
      <c r="BK211" s="64"/>
      <c r="BL211" s="64"/>
      <c r="BM211" s="65"/>
      <c r="BN211" s="65"/>
      <c r="BO211" s="65"/>
      <c r="BP211" s="65"/>
      <c r="BQ211" s="65"/>
      <c r="BR211" s="65"/>
      <c r="BS211" s="65"/>
      <c r="BT211" s="65"/>
      <c r="BU211" s="65"/>
    </row>
    <row r="212" spans="1:73" ht="21">
      <c r="A212" s="52" t="s">
        <v>657</v>
      </c>
      <c r="B212" s="78" t="s">
        <v>658</v>
      </c>
      <c r="C212" s="8" t="s">
        <v>13</v>
      </c>
      <c r="D212" s="54" t="s">
        <v>659</v>
      </c>
      <c r="E212" s="79" t="s">
        <v>622</v>
      </c>
      <c r="F212" s="56">
        <v>6500</v>
      </c>
      <c r="G212" s="80"/>
      <c r="H212" s="58"/>
      <c r="I212" s="59"/>
      <c r="J212" s="60">
        <v>4000</v>
      </c>
      <c r="K212" s="61">
        <v>4000</v>
      </c>
      <c r="L212" s="62">
        <v>1950</v>
      </c>
      <c r="M212" s="61">
        <v>1950</v>
      </c>
      <c r="N212" s="62">
        <v>1950</v>
      </c>
      <c r="O212" s="61">
        <v>1950</v>
      </c>
      <c r="P212" s="62">
        <v>1950</v>
      </c>
      <c r="Q212" s="61">
        <v>0</v>
      </c>
      <c r="R212" s="62">
        <v>1950</v>
      </c>
      <c r="S212" s="61">
        <v>3900</v>
      </c>
      <c r="T212" s="62">
        <v>1950</v>
      </c>
      <c r="U212" s="61">
        <v>1950</v>
      </c>
      <c r="V212" s="62">
        <v>1950</v>
      </c>
      <c r="W212" s="61">
        <v>1950</v>
      </c>
      <c r="X212" s="62">
        <v>1950</v>
      </c>
      <c r="Y212" s="61">
        <v>1950</v>
      </c>
      <c r="Z212" s="62">
        <v>1950</v>
      </c>
      <c r="AA212" s="61"/>
      <c r="AB212" s="62">
        <v>1950</v>
      </c>
      <c r="AC212" s="61">
        <v>3900</v>
      </c>
      <c r="AD212" s="60"/>
      <c r="AE212" s="61"/>
      <c r="AF212" s="60"/>
      <c r="AG212" s="61"/>
      <c r="AH212" s="60"/>
      <c r="AI212" s="61"/>
      <c r="AJ212" s="60"/>
      <c r="AK212" s="61"/>
      <c r="AL212" s="60"/>
      <c r="AM212" s="61"/>
      <c r="AN212" s="60"/>
      <c r="AO212" s="61"/>
      <c r="AP212" s="63"/>
      <c r="AQ212" s="60"/>
      <c r="AR212" s="61"/>
      <c r="AS212" s="60"/>
      <c r="AT212" s="61"/>
      <c r="AU212" s="60"/>
      <c r="AV212" s="61"/>
      <c r="AW212" s="60"/>
      <c r="AX212" s="61"/>
      <c r="AY212" s="60"/>
      <c r="AZ212" s="61"/>
      <c r="BA212" s="60"/>
      <c r="BB212" s="61"/>
      <c r="BC212" s="60"/>
      <c r="BD212" s="61"/>
      <c r="BE212" s="60"/>
      <c r="BF212" s="61"/>
      <c r="BG212" s="60"/>
      <c r="BH212" s="12">
        <f t="shared" si="10"/>
        <v>19600</v>
      </c>
      <c r="BI212" s="12">
        <f t="shared" si="10"/>
        <v>19600</v>
      </c>
      <c r="BJ212" s="57">
        <f t="shared" si="11"/>
        <v>0</v>
      </c>
      <c r="BK212" s="64"/>
      <c r="BL212" s="64"/>
      <c r="BM212" s="65"/>
      <c r="BN212" s="65"/>
      <c r="BO212" s="65"/>
      <c r="BP212" s="65"/>
      <c r="BQ212" s="65"/>
      <c r="BR212" s="65"/>
      <c r="BS212" s="65"/>
      <c r="BT212" s="65"/>
      <c r="BU212" s="65"/>
    </row>
    <row r="213" spans="1:73" ht="21">
      <c r="A213" s="52" t="s">
        <v>660</v>
      </c>
      <c r="B213" s="78" t="s">
        <v>661</v>
      </c>
      <c r="C213" s="8" t="s">
        <v>13</v>
      </c>
      <c r="D213" s="54" t="s">
        <v>659</v>
      </c>
      <c r="E213" s="79" t="s">
        <v>622</v>
      </c>
      <c r="F213" s="56">
        <v>6500</v>
      </c>
      <c r="G213" s="80"/>
      <c r="H213" s="58"/>
      <c r="I213" s="59"/>
      <c r="J213" s="60">
        <v>4000</v>
      </c>
      <c r="K213" s="61">
        <v>4000</v>
      </c>
      <c r="L213" s="62">
        <v>1950</v>
      </c>
      <c r="M213" s="61">
        <v>0</v>
      </c>
      <c r="N213" s="62">
        <v>1950</v>
      </c>
      <c r="O213" s="61">
        <v>0</v>
      </c>
      <c r="P213" s="62">
        <v>1950</v>
      </c>
      <c r="Q213" s="61">
        <v>0</v>
      </c>
      <c r="R213" s="62">
        <v>1950</v>
      </c>
      <c r="S213" s="61">
        <v>7800</v>
      </c>
      <c r="T213" s="62">
        <v>1950</v>
      </c>
      <c r="U213" s="61"/>
      <c r="V213" s="62">
        <v>1950</v>
      </c>
      <c r="W213" s="61">
        <v>1950</v>
      </c>
      <c r="X213" s="62">
        <v>1950</v>
      </c>
      <c r="Y213" s="61">
        <v>1980</v>
      </c>
      <c r="Z213" s="62">
        <v>1950</v>
      </c>
      <c r="AA213" s="61">
        <v>1950</v>
      </c>
      <c r="AB213" s="62">
        <v>1950</v>
      </c>
      <c r="AC213" s="61">
        <v>1950</v>
      </c>
      <c r="AD213" s="60"/>
      <c r="AE213" s="61"/>
      <c r="AF213" s="60"/>
      <c r="AG213" s="61"/>
      <c r="AH213" s="60"/>
      <c r="AI213" s="61"/>
      <c r="AJ213" s="60"/>
      <c r="AK213" s="61"/>
      <c r="AL213" s="60"/>
      <c r="AM213" s="61"/>
      <c r="AN213" s="60"/>
      <c r="AO213" s="61"/>
      <c r="AP213" s="63"/>
      <c r="AQ213" s="60"/>
      <c r="AR213" s="61"/>
      <c r="AS213" s="60"/>
      <c r="AT213" s="61"/>
      <c r="AU213" s="60"/>
      <c r="AV213" s="61"/>
      <c r="AW213" s="60"/>
      <c r="AX213" s="61"/>
      <c r="AY213" s="60"/>
      <c r="AZ213" s="61"/>
      <c r="BA213" s="60"/>
      <c r="BB213" s="61"/>
      <c r="BC213" s="60"/>
      <c r="BD213" s="61"/>
      <c r="BE213" s="60"/>
      <c r="BF213" s="61"/>
      <c r="BG213" s="60"/>
      <c r="BH213" s="12">
        <f t="shared" si="10"/>
        <v>19600</v>
      </c>
      <c r="BI213" s="12">
        <f t="shared" si="10"/>
        <v>19630</v>
      </c>
      <c r="BJ213" s="57">
        <f t="shared" si="11"/>
        <v>-30</v>
      </c>
      <c r="BK213" s="64"/>
      <c r="BL213" s="64"/>
      <c r="BM213" s="65"/>
      <c r="BN213" s="65"/>
      <c r="BO213" s="65"/>
      <c r="BP213" s="65"/>
      <c r="BQ213" s="65"/>
      <c r="BR213" s="65"/>
      <c r="BS213" s="65"/>
      <c r="BT213" s="65"/>
      <c r="BU213" s="65"/>
    </row>
    <row r="214" spans="1:73" ht="21">
      <c r="A214" s="52" t="s">
        <v>662</v>
      </c>
      <c r="B214" s="78" t="s">
        <v>663</v>
      </c>
      <c r="C214" s="8" t="s">
        <v>13</v>
      </c>
      <c r="D214" s="54" t="s">
        <v>664</v>
      </c>
      <c r="E214" s="79" t="s">
        <v>622</v>
      </c>
      <c r="F214" s="56"/>
      <c r="G214" s="72" t="s">
        <v>35</v>
      </c>
      <c r="H214" s="58"/>
      <c r="I214" s="59"/>
      <c r="J214" s="60">
        <v>4000</v>
      </c>
      <c r="K214" s="61">
        <v>4000</v>
      </c>
      <c r="L214" s="62">
        <v>1950</v>
      </c>
      <c r="M214" s="61">
        <v>1950</v>
      </c>
      <c r="N214" s="62">
        <v>1950</v>
      </c>
      <c r="O214" s="61">
        <v>1950</v>
      </c>
      <c r="P214" s="62">
        <v>1950</v>
      </c>
      <c r="Q214" s="61">
        <v>1950</v>
      </c>
      <c r="R214" s="62">
        <v>1950</v>
      </c>
      <c r="S214" s="61">
        <v>1950</v>
      </c>
      <c r="T214" s="62">
        <v>1950</v>
      </c>
      <c r="U214" s="61">
        <v>1950</v>
      </c>
      <c r="V214" s="62">
        <v>1950</v>
      </c>
      <c r="W214" s="61"/>
      <c r="X214" s="62">
        <v>1950</v>
      </c>
      <c r="Y214" s="61"/>
      <c r="Z214" s="62">
        <v>1950</v>
      </c>
      <c r="AA214" s="61"/>
      <c r="AB214" s="62">
        <v>6000</v>
      </c>
      <c r="AC214" s="61">
        <v>11850</v>
      </c>
      <c r="AD214" s="60"/>
      <c r="AE214" s="61"/>
      <c r="AF214" s="60"/>
      <c r="AG214" s="61"/>
      <c r="AH214" s="60"/>
      <c r="AI214" s="61"/>
      <c r="AJ214" s="60"/>
      <c r="AK214" s="61"/>
      <c r="AL214" s="60"/>
      <c r="AM214" s="61"/>
      <c r="AN214" s="60"/>
      <c r="AO214" s="61"/>
      <c r="AP214" s="63"/>
      <c r="AQ214" s="60"/>
      <c r="AR214" s="61"/>
      <c r="AS214" s="60"/>
      <c r="AT214" s="61"/>
      <c r="AU214" s="60"/>
      <c r="AV214" s="61"/>
      <c r="AW214" s="60"/>
      <c r="AX214" s="61"/>
      <c r="AY214" s="60"/>
      <c r="AZ214" s="61"/>
      <c r="BA214" s="60"/>
      <c r="BB214" s="61"/>
      <c r="BC214" s="60"/>
      <c r="BD214" s="61"/>
      <c r="BE214" s="60"/>
      <c r="BF214" s="61"/>
      <c r="BG214" s="60"/>
      <c r="BH214" s="12">
        <f t="shared" si="10"/>
        <v>23650</v>
      </c>
      <c r="BI214" s="12">
        <f t="shared" si="10"/>
        <v>23650</v>
      </c>
      <c r="BJ214" s="57">
        <f t="shared" si="11"/>
        <v>0</v>
      </c>
      <c r="BK214" s="64"/>
      <c r="BL214" s="64"/>
      <c r="BM214" s="65"/>
      <c r="BN214" s="65"/>
      <c r="BO214" s="65"/>
      <c r="BP214" s="65"/>
      <c r="BQ214" s="65"/>
      <c r="BR214" s="65"/>
      <c r="BS214" s="65"/>
      <c r="BT214" s="65"/>
      <c r="BU214" s="65"/>
    </row>
    <row r="215" spans="1:73" ht="21">
      <c r="A215" s="52" t="s">
        <v>665</v>
      </c>
      <c r="B215" s="78" t="s">
        <v>666</v>
      </c>
      <c r="C215" s="8" t="s">
        <v>13</v>
      </c>
      <c r="D215" s="54" t="s">
        <v>667</v>
      </c>
      <c r="E215" s="79" t="s">
        <v>622</v>
      </c>
      <c r="F215" s="56">
        <v>6500</v>
      </c>
      <c r="G215" s="80"/>
      <c r="H215" s="58"/>
      <c r="I215" s="59"/>
      <c r="J215" s="60">
        <v>4000</v>
      </c>
      <c r="K215" s="61">
        <v>4000</v>
      </c>
      <c r="L215" s="62">
        <v>1950</v>
      </c>
      <c r="M215" s="61">
        <v>1950</v>
      </c>
      <c r="N215" s="62">
        <v>1950</v>
      </c>
      <c r="O215" s="61">
        <v>1950</v>
      </c>
      <c r="P215" s="62">
        <v>1950</v>
      </c>
      <c r="Q215" s="61">
        <v>0</v>
      </c>
      <c r="R215" s="62">
        <v>1950</v>
      </c>
      <c r="S215" s="61">
        <f>1950+1950</f>
        <v>3900</v>
      </c>
      <c r="T215" s="62">
        <v>1950</v>
      </c>
      <c r="U215" s="61"/>
      <c r="V215" s="62">
        <v>1950</v>
      </c>
      <c r="W215" s="61">
        <v>1950</v>
      </c>
      <c r="X215" s="62">
        <v>1950</v>
      </c>
      <c r="Y215" s="61"/>
      <c r="Z215" s="62">
        <v>1950</v>
      </c>
      <c r="AA215" s="61">
        <f>1950+1950+1950</f>
        <v>5850</v>
      </c>
      <c r="AB215" s="62">
        <v>1950</v>
      </c>
      <c r="AC215" s="61"/>
      <c r="AD215" s="60"/>
      <c r="AE215" s="61"/>
      <c r="AF215" s="60"/>
      <c r="AG215" s="61"/>
      <c r="AH215" s="60"/>
      <c r="AI215" s="61"/>
      <c r="AJ215" s="60"/>
      <c r="AK215" s="61"/>
      <c r="AL215" s="60"/>
      <c r="AM215" s="61"/>
      <c r="AN215" s="60"/>
      <c r="AO215" s="61"/>
      <c r="AP215" s="63"/>
      <c r="AQ215" s="60"/>
      <c r="AR215" s="61"/>
      <c r="AS215" s="60"/>
      <c r="AT215" s="61"/>
      <c r="AU215" s="60"/>
      <c r="AV215" s="61"/>
      <c r="AW215" s="60"/>
      <c r="AX215" s="61"/>
      <c r="AY215" s="60"/>
      <c r="AZ215" s="61"/>
      <c r="BA215" s="60"/>
      <c r="BB215" s="61"/>
      <c r="BC215" s="60"/>
      <c r="BD215" s="61"/>
      <c r="BE215" s="60"/>
      <c r="BF215" s="61"/>
      <c r="BG215" s="60"/>
      <c r="BH215" s="12">
        <f t="shared" si="10"/>
        <v>19600</v>
      </c>
      <c r="BI215" s="12">
        <f t="shared" si="10"/>
        <v>17650</v>
      </c>
      <c r="BJ215" s="57">
        <f t="shared" si="11"/>
        <v>1950</v>
      </c>
      <c r="BK215" s="64"/>
      <c r="BL215" s="64"/>
      <c r="BM215" s="65"/>
      <c r="BN215" s="65"/>
      <c r="BO215" s="65"/>
      <c r="BP215" s="65"/>
      <c r="BQ215" s="65"/>
      <c r="BR215" s="65"/>
      <c r="BS215" s="65"/>
      <c r="BT215" s="65"/>
      <c r="BU215" s="65"/>
    </row>
    <row r="216" spans="1:73" ht="21">
      <c r="A216" s="52" t="s">
        <v>668</v>
      </c>
      <c r="B216" s="78" t="s">
        <v>669</v>
      </c>
      <c r="C216" s="8" t="s">
        <v>13</v>
      </c>
      <c r="D216" s="54" t="s">
        <v>670</v>
      </c>
      <c r="E216" s="79" t="s">
        <v>622</v>
      </c>
      <c r="F216" s="56"/>
      <c r="G216" s="72" t="s">
        <v>35</v>
      </c>
      <c r="H216" s="58"/>
      <c r="I216" s="59"/>
      <c r="J216" s="60">
        <v>4000</v>
      </c>
      <c r="K216" s="61">
        <v>4000</v>
      </c>
      <c r="L216" s="62">
        <v>1950</v>
      </c>
      <c r="M216" s="61">
        <v>1950</v>
      </c>
      <c r="N216" s="62">
        <v>1950</v>
      </c>
      <c r="O216" s="61">
        <v>1950</v>
      </c>
      <c r="P216" s="62">
        <v>1950</v>
      </c>
      <c r="Q216" s="61">
        <v>1950</v>
      </c>
      <c r="R216" s="62">
        <v>1950</v>
      </c>
      <c r="S216" s="61">
        <v>1950</v>
      </c>
      <c r="T216" s="62">
        <v>1950</v>
      </c>
      <c r="U216" s="61">
        <v>1950</v>
      </c>
      <c r="V216" s="62">
        <f>1980+6000</f>
        <v>7980</v>
      </c>
      <c r="W216" s="61">
        <v>1980</v>
      </c>
      <c r="X216" s="62"/>
      <c r="Y216" s="61">
        <v>6000</v>
      </c>
      <c r="Z216" s="62"/>
      <c r="AA216" s="61"/>
      <c r="AB216" s="62"/>
      <c r="AC216" s="61"/>
      <c r="AD216" s="60"/>
      <c r="AE216" s="61"/>
      <c r="AF216" s="60"/>
      <c r="AG216" s="61"/>
      <c r="AH216" s="60"/>
      <c r="AI216" s="61"/>
      <c r="AJ216" s="60"/>
      <c r="AK216" s="61"/>
      <c r="AL216" s="60"/>
      <c r="AM216" s="61"/>
      <c r="AN216" s="60"/>
      <c r="AO216" s="61"/>
      <c r="AP216" s="63"/>
      <c r="AQ216" s="60"/>
      <c r="AR216" s="61"/>
      <c r="AS216" s="60"/>
      <c r="AT216" s="61"/>
      <c r="AU216" s="60"/>
      <c r="AV216" s="61"/>
      <c r="AW216" s="60"/>
      <c r="AX216" s="61"/>
      <c r="AY216" s="60"/>
      <c r="AZ216" s="61"/>
      <c r="BA216" s="60"/>
      <c r="BB216" s="61"/>
      <c r="BC216" s="60"/>
      <c r="BD216" s="61"/>
      <c r="BE216" s="60"/>
      <c r="BF216" s="61"/>
      <c r="BG216" s="60"/>
      <c r="BH216" s="12">
        <f t="shared" si="10"/>
        <v>19780</v>
      </c>
      <c r="BI216" s="12">
        <f t="shared" si="10"/>
        <v>19780</v>
      </c>
      <c r="BJ216" s="57">
        <f t="shared" si="11"/>
        <v>0</v>
      </c>
      <c r="BK216" s="64"/>
      <c r="BL216" s="64"/>
      <c r="BM216" s="65"/>
      <c r="BN216" s="65"/>
      <c r="BO216" s="65"/>
      <c r="BP216" s="65"/>
      <c r="BQ216" s="65"/>
      <c r="BR216" s="65"/>
      <c r="BS216" s="65"/>
      <c r="BT216" s="65"/>
      <c r="BU216" s="65"/>
    </row>
    <row r="217" spans="1:73" ht="21">
      <c r="A217" s="52" t="s">
        <v>671</v>
      </c>
      <c r="B217" s="78" t="s">
        <v>672</v>
      </c>
      <c r="C217" s="8" t="s">
        <v>13</v>
      </c>
      <c r="D217" s="54" t="s">
        <v>673</v>
      </c>
      <c r="E217" s="79" t="s">
        <v>622</v>
      </c>
      <c r="F217" s="56">
        <v>6500</v>
      </c>
      <c r="G217" s="80"/>
      <c r="H217" s="58"/>
      <c r="I217" s="59"/>
      <c r="J217" s="60">
        <v>4000</v>
      </c>
      <c r="K217" s="61">
        <v>4000</v>
      </c>
      <c r="L217" s="62">
        <v>1950</v>
      </c>
      <c r="M217" s="61">
        <v>0</v>
      </c>
      <c r="N217" s="62">
        <v>1950</v>
      </c>
      <c r="O217" s="61">
        <v>0</v>
      </c>
      <c r="P217" s="62">
        <v>1950</v>
      </c>
      <c r="Q217" s="61">
        <v>0</v>
      </c>
      <c r="R217" s="62">
        <v>1950</v>
      </c>
      <c r="S217" s="61">
        <v>7800</v>
      </c>
      <c r="T217" s="62">
        <v>1950</v>
      </c>
      <c r="U217" s="61"/>
      <c r="V217" s="62">
        <v>1950</v>
      </c>
      <c r="W217" s="61"/>
      <c r="X217" s="62">
        <v>1950</v>
      </c>
      <c r="Y217" s="61"/>
      <c r="Z217" s="62">
        <v>1950</v>
      </c>
      <c r="AA217" s="61"/>
      <c r="AB217" s="62">
        <v>1950</v>
      </c>
      <c r="AC217" s="61"/>
      <c r="AD217" s="60"/>
      <c r="AE217" s="61"/>
      <c r="AF217" s="60"/>
      <c r="AG217" s="61"/>
      <c r="AH217" s="60"/>
      <c r="AI217" s="61"/>
      <c r="AJ217" s="60"/>
      <c r="AK217" s="61"/>
      <c r="AL217" s="60"/>
      <c r="AM217" s="61"/>
      <c r="AN217" s="60"/>
      <c r="AO217" s="61"/>
      <c r="AP217" s="63"/>
      <c r="AQ217" s="60"/>
      <c r="AR217" s="61"/>
      <c r="AS217" s="60"/>
      <c r="AT217" s="61"/>
      <c r="AU217" s="60"/>
      <c r="AV217" s="61"/>
      <c r="AW217" s="60"/>
      <c r="AX217" s="61"/>
      <c r="AY217" s="60"/>
      <c r="AZ217" s="61"/>
      <c r="BA217" s="60"/>
      <c r="BB217" s="61"/>
      <c r="BC217" s="60"/>
      <c r="BD217" s="61"/>
      <c r="BE217" s="60"/>
      <c r="BF217" s="61"/>
      <c r="BG217" s="60"/>
      <c r="BH217" s="12">
        <f t="shared" si="10"/>
        <v>19600</v>
      </c>
      <c r="BI217" s="12">
        <f t="shared" si="10"/>
        <v>11800</v>
      </c>
      <c r="BJ217" s="57">
        <f t="shared" si="11"/>
        <v>7800</v>
      </c>
      <c r="BK217" s="64"/>
      <c r="BL217" s="64"/>
      <c r="BM217" s="65"/>
      <c r="BN217" s="65"/>
      <c r="BO217" s="65"/>
      <c r="BP217" s="65"/>
      <c r="BQ217" s="65"/>
      <c r="BR217" s="65"/>
      <c r="BS217" s="65"/>
      <c r="BT217" s="65"/>
      <c r="BU217" s="65"/>
    </row>
    <row r="218" spans="1:73" ht="21">
      <c r="A218" s="52" t="s">
        <v>674</v>
      </c>
      <c r="B218" s="78" t="s">
        <v>675</v>
      </c>
      <c r="C218" s="8" t="s">
        <v>13</v>
      </c>
      <c r="D218" s="54" t="s">
        <v>676</v>
      </c>
      <c r="E218" s="79" t="s">
        <v>622</v>
      </c>
      <c r="F218" s="56">
        <v>6800</v>
      </c>
      <c r="G218" s="80"/>
      <c r="H218" s="58"/>
      <c r="I218" s="59"/>
      <c r="J218" s="60">
        <v>4000</v>
      </c>
      <c r="K218" s="61">
        <v>4000</v>
      </c>
      <c r="L218" s="62">
        <v>2040</v>
      </c>
      <c r="M218" s="61">
        <v>0</v>
      </c>
      <c r="N218" s="62">
        <v>2040</v>
      </c>
      <c r="O218" s="61">
        <v>0</v>
      </c>
      <c r="P218" s="62">
        <v>2040</v>
      </c>
      <c r="Q218" s="61">
        <v>0</v>
      </c>
      <c r="R218" s="62">
        <v>2040</v>
      </c>
      <c r="S218" s="61">
        <v>7800</v>
      </c>
      <c r="T218" s="62">
        <v>2040</v>
      </c>
      <c r="U218" s="61"/>
      <c r="V218" s="62">
        <v>2040</v>
      </c>
      <c r="W218" s="61"/>
      <c r="X218" s="62">
        <v>2040</v>
      </c>
      <c r="Y218" s="61"/>
      <c r="Z218" s="62">
        <v>2040</v>
      </c>
      <c r="AA218" s="61"/>
      <c r="AB218" s="62">
        <v>2040</v>
      </c>
      <c r="AC218" s="61"/>
      <c r="AD218" s="60"/>
      <c r="AE218" s="61"/>
      <c r="AF218" s="60"/>
      <c r="AG218" s="61"/>
      <c r="AH218" s="60"/>
      <c r="AI218" s="61"/>
      <c r="AJ218" s="60"/>
      <c r="AK218" s="61"/>
      <c r="AL218" s="60"/>
      <c r="AM218" s="61"/>
      <c r="AN218" s="60"/>
      <c r="AO218" s="61"/>
      <c r="AP218" s="63"/>
      <c r="AQ218" s="60"/>
      <c r="AR218" s="61"/>
      <c r="AS218" s="60"/>
      <c r="AT218" s="61"/>
      <c r="AU218" s="60"/>
      <c r="AV218" s="61"/>
      <c r="AW218" s="60"/>
      <c r="AX218" s="61"/>
      <c r="AY218" s="60"/>
      <c r="AZ218" s="61"/>
      <c r="BA218" s="60"/>
      <c r="BB218" s="61"/>
      <c r="BC218" s="60"/>
      <c r="BD218" s="61"/>
      <c r="BE218" s="60"/>
      <c r="BF218" s="61"/>
      <c r="BG218" s="60"/>
      <c r="BH218" s="12">
        <f t="shared" si="10"/>
        <v>20320</v>
      </c>
      <c r="BI218" s="12">
        <f t="shared" si="10"/>
        <v>11800</v>
      </c>
      <c r="BJ218" s="57">
        <f t="shared" si="11"/>
        <v>8520</v>
      </c>
      <c r="BK218" s="64"/>
      <c r="BL218" s="64"/>
      <c r="BM218" s="65"/>
      <c r="BN218" s="65"/>
      <c r="BO218" s="65"/>
      <c r="BP218" s="65"/>
      <c r="BQ218" s="65"/>
      <c r="BR218" s="65"/>
      <c r="BS218" s="65"/>
      <c r="BT218" s="65"/>
      <c r="BU218" s="65"/>
    </row>
    <row r="219" spans="1:73" ht="21">
      <c r="A219" s="52" t="s">
        <v>677</v>
      </c>
      <c r="B219" s="78" t="s">
        <v>678</v>
      </c>
      <c r="C219" s="8" t="s">
        <v>13</v>
      </c>
      <c r="D219" s="54" t="s">
        <v>679</v>
      </c>
      <c r="E219" s="79" t="s">
        <v>622</v>
      </c>
      <c r="F219" s="56">
        <v>6500</v>
      </c>
      <c r="G219" s="80"/>
      <c r="H219" s="58"/>
      <c r="I219" s="59"/>
      <c r="J219" s="60">
        <v>4000</v>
      </c>
      <c r="K219" s="61">
        <v>4000</v>
      </c>
      <c r="L219" s="62">
        <v>1950</v>
      </c>
      <c r="M219" s="61">
        <v>0</v>
      </c>
      <c r="N219" s="62">
        <v>1950</v>
      </c>
      <c r="O219" s="61">
        <v>0</v>
      </c>
      <c r="P219" s="62">
        <v>1950</v>
      </c>
      <c r="Q219" s="61"/>
      <c r="R219" s="62">
        <v>1950</v>
      </c>
      <c r="S219" s="61">
        <v>3900</v>
      </c>
      <c r="T219" s="62">
        <v>1950</v>
      </c>
      <c r="U219" s="61"/>
      <c r="V219" s="62">
        <v>1950</v>
      </c>
      <c r="W219" s="61"/>
      <c r="X219" s="62">
        <v>1950</v>
      </c>
      <c r="Y219" s="61"/>
      <c r="Z219" s="62">
        <v>1950</v>
      </c>
      <c r="AA219" s="61"/>
      <c r="AB219" s="62">
        <v>1950</v>
      </c>
      <c r="AC219" s="61">
        <v>13650</v>
      </c>
      <c r="AD219" s="60"/>
      <c r="AE219" s="61"/>
      <c r="AF219" s="60"/>
      <c r="AG219" s="61"/>
      <c r="AH219" s="60"/>
      <c r="AI219" s="61"/>
      <c r="AJ219" s="60"/>
      <c r="AK219" s="61"/>
      <c r="AL219" s="60"/>
      <c r="AM219" s="61"/>
      <c r="AN219" s="60"/>
      <c r="AO219" s="61"/>
      <c r="AP219" s="63"/>
      <c r="AQ219" s="60"/>
      <c r="AR219" s="61"/>
      <c r="AS219" s="60"/>
      <c r="AT219" s="61"/>
      <c r="AU219" s="60"/>
      <c r="AV219" s="61"/>
      <c r="AW219" s="60"/>
      <c r="AX219" s="61"/>
      <c r="AY219" s="60"/>
      <c r="AZ219" s="61"/>
      <c r="BA219" s="60"/>
      <c r="BB219" s="61"/>
      <c r="BC219" s="60"/>
      <c r="BD219" s="61"/>
      <c r="BE219" s="60"/>
      <c r="BF219" s="61"/>
      <c r="BG219" s="60"/>
      <c r="BH219" s="12">
        <f t="shared" si="10"/>
        <v>19600</v>
      </c>
      <c r="BI219" s="12">
        <f t="shared" si="10"/>
        <v>21550</v>
      </c>
      <c r="BJ219" s="57">
        <f t="shared" si="11"/>
        <v>-1950</v>
      </c>
      <c r="BK219" s="64"/>
      <c r="BL219" s="64"/>
      <c r="BM219" s="65"/>
      <c r="BN219" s="65"/>
      <c r="BO219" s="65"/>
      <c r="BP219" s="65"/>
      <c r="BQ219" s="65"/>
      <c r="BR219" s="65"/>
      <c r="BS219" s="65"/>
      <c r="BT219" s="65"/>
      <c r="BU219" s="65"/>
    </row>
    <row r="220" spans="1:73" ht="21">
      <c r="A220" s="52" t="s">
        <v>680</v>
      </c>
      <c r="B220" s="78" t="s">
        <v>681</v>
      </c>
      <c r="C220" s="8" t="s">
        <v>13</v>
      </c>
      <c r="D220" s="54" t="s">
        <v>682</v>
      </c>
      <c r="E220" s="79" t="s">
        <v>622</v>
      </c>
      <c r="F220" s="56">
        <v>6500</v>
      </c>
      <c r="G220" s="80"/>
      <c r="H220" s="58"/>
      <c r="I220" s="59"/>
      <c r="J220" s="60">
        <v>4000</v>
      </c>
      <c r="K220" s="61">
        <v>4000</v>
      </c>
      <c r="L220" s="62">
        <v>1950</v>
      </c>
      <c r="M220" s="61">
        <v>1950</v>
      </c>
      <c r="N220" s="62">
        <v>1950</v>
      </c>
      <c r="O220" s="61">
        <v>1950</v>
      </c>
      <c r="P220" s="62">
        <v>1950</v>
      </c>
      <c r="Q220" s="61">
        <v>1950</v>
      </c>
      <c r="R220" s="62">
        <v>1950</v>
      </c>
      <c r="S220" s="61">
        <v>1950</v>
      </c>
      <c r="T220" s="62">
        <v>1950</v>
      </c>
      <c r="U220" s="61">
        <v>1950</v>
      </c>
      <c r="V220" s="62">
        <v>1950</v>
      </c>
      <c r="W220" s="61">
        <v>1950</v>
      </c>
      <c r="X220" s="62">
        <v>1950</v>
      </c>
      <c r="Y220" s="61"/>
      <c r="Z220" s="62">
        <v>1950</v>
      </c>
      <c r="AA220" s="61"/>
      <c r="AB220" s="62">
        <v>1950</v>
      </c>
      <c r="AC220" s="61">
        <v>5850</v>
      </c>
      <c r="AD220" s="60"/>
      <c r="AE220" s="61"/>
      <c r="AF220" s="60"/>
      <c r="AG220" s="61"/>
      <c r="AH220" s="60"/>
      <c r="AI220" s="61"/>
      <c r="AJ220" s="60"/>
      <c r="AK220" s="61"/>
      <c r="AL220" s="60"/>
      <c r="AM220" s="61"/>
      <c r="AN220" s="60"/>
      <c r="AO220" s="61"/>
      <c r="AP220" s="63"/>
      <c r="AQ220" s="60"/>
      <c r="AR220" s="61"/>
      <c r="AS220" s="60"/>
      <c r="AT220" s="61"/>
      <c r="AU220" s="60"/>
      <c r="AV220" s="61"/>
      <c r="AW220" s="60"/>
      <c r="AX220" s="61"/>
      <c r="AY220" s="60"/>
      <c r="AZ220" s="61"/>
      <c r="BA220" s="60"/>
      <c r="BB220" s="61"/>
      <c r="BC220" s="60"/>
      <c r="BD220" s="61"/>
      <c r="BE220" s="60"/>
      <c r="BF220" s="61"/>
      <c r="BG220" s="60"/>
      <c r="BH220" s="12">
        <f t="shared" si="10"/>
        <v>19600</v>
      </c>
      <c r="BI220" s="12">
        <f t="shared" si="10"/>
        <v>19600</v>
      </c>
      <c r="BJ220" s="57">
        <f t="shared" si="11"/>
        <v>0</v>
      </c>
      <c r="BK220" s="64"/>
      <c r="BL220" s="64"/>
      <c r="BM220" s="65"/>
      <c r="BN220" s="65"/>
      <c r="BO220" s="65"/>
      <c r="BP220" s="65"/>
      <c r="BQ220" s="65"/>
      <c r="BR220" s="65"/>
      <c r="BS220" s="65"/>
      <c r="BT220" s="65"/>
      <c r="BU220" s="65"/>
    </row>
    <row r="221" spans="1:73" ht="21">
      <c r="A221" s="52" t="s">
        <v>683</v>
      </c>
      <c r="B221" s="78" t="s">
        <v>684</v>
      </c>
      <c r="C221" s="8" t="s">
        <v>13</v>
      </c>
      <c r="D221" s="54" t="s">
        <v>685</v>
      </c>
      <c r="E221" s="79" t="s">
        <v>622</v>
      </c>
      <c r="F221" s="56">
        <v>6500</v>
      </c>
      <c r="G221" s="80"/>
      <c r="H221" s="58"/>
      <c r="I221" s="59"/>
      <c r="J221" s="60">
        <v>4000</v>
      </c>
      <c r="K221" s="61">
        <v>4000</v>
      </c>
      <c r="L221" s="62">
        <v>1950</v>
      </c>
      <c r="M221" s="61">
        <v>0</v>
      </c>
      <c r="N221" s="62">
        <v>1950</v>
      </c>
      <c r="O221" s="61">
        <v>0</v>
      </c>
      <c r="P221" s="62">
        <v>1950</v>
      </c>
      <c r="Q221" s="61"/>
      <c r="R221" s="62">
        <v>1950</v>
      </c>
      <c r="S221" s="61">
        <v>3520</v>
      </c>
      <c r="T221" s="62">
        <v>1950</v>
      </c>
      <c r="U221" s="61"/>
      <c r="V221" s="62">
        <v>1950</v>
      </c>
      <c r="W221" s="61"/>
      <c r="X221" s="62">
        <v>1950</v>
      </c>
      <c r="Y221" s="61"/>
      <c r="Z221" s="62">
        <v>1950</v>
      </c>
      <c r="AA221" s="61"/>
      <c r="AB221" s="62">
        <v>1950</v>
      </c>
      <c r="AC221" s="61">
        <v>14030</v>
      </c>
      <c r="AD221" s="60"/>
      <c r="AE221" s="61"/>
      <c r="AF221" s="60"/>
      <c r="AG221" s="61"/>
      <c r="AH221" s="60"/>
      <c r="AI221" s="61"/>
      <c r="AJ221" s="60"/>
      <c r="AK221" s="61"/>
      <c r="AL221" s="60"/>
      <c r="AM221" s="61"/>
      <c r="AN221" s="60"/>
      <c r="AO221" s="61"/>
      <c r="AP221" s="63"/>
      <c r="AQ221" s="60"/>
      <c r="AR221" s="61"/>
      <c r="AS221" s="60"/>
      <c r="AT221" s="61"/>
      <c r="AU221" s="60"/>
      <c r="AV221" s="61"/>
      <c r="AW221" s="60"/>
      <c r="AX221" s="61"/>
      <c r="AY221" s="60"/>
      <c r="AZ221" s="61"/>
      <c r="BA221" s="60"/>
      <c r="BB221" s="61"/>
      <c r="BC221" s="60"/>
      <c r="BD221" s="61"/>
      <c r="BE221" s="60"/>
      <c r="BF221" s="61"/>
      <c r="BG221" s="60"/>
      <c r="BH221" s="12">
        <f t="shared" si="10"/>
        <v>19600</v>
      </c>
      <c r="BI221" s="12">
        <f t="shared" si="10"/>
        <v>21550</v>
      </c>
      <c r="BJ221" s="57">
        <f t="shared" si="11"/>
        <v>-1950</v>
      </c>
      <c r="BK221" s="64"/>
      <c r="BL221" s="64"/>
      <c r="BM221" s="65"/>
      <c r="BN221" s="65"/>
      <c r="BO221" s="65"/>
      <c r="BP221" s="65"/>
      <c r="BQ221" s="65"/>
      <c r="BR221" s="65"/>
      <c r="BS221" s="65"/>
      <c r="BT221" s="65"/>
      <c r="BU221" s="65"/>
    </row>
    <row r="222" spans="1:73" ht="21">
      <c r="A222" s="52" t="s">
        <v>686</v>
      </c>
      <c r="B222" s="78" t="s">
        <v>687</v>
      </c>
      <c r="C222" s="8" t="s">
        <v>13</v>
      </c>
      <c r="D222" s="54" t="s">
        <v>688</v>
      </c>
      <c r="E222" s="79" t="s">
        <v>622</v>
      </c>
      <c r="F222" s="56">
        <v>6500</v>
      </c>
      <c r="G222" s="80"/>
      <c r="H222" s="58"/>
      <c r="I222" s="59"/>
      <c r="J222" s="60">
        <v>4000</v>
      </c>
      <c r="K222" s="61">
        <v>4000</v>
      </c>
      <c r="L222" s="62">
        <v>1950</v>
      </c>
      <c r="M222" s="61">
        <v>1950</v>
      </c>
      <c r="N222" s="62">
        <v>1950</v>
      </c>
      <c r="O222" s="61">
        <v>1950</v>
      </c>
      <c r="P222" s="62">
        <v>1950</v>
      </c>
      <c r="Q222" s="61">
        <v>1950</v>
      </c>
      <c r="R222" s="62">
        <v>1950</v>
      </c>
      <c r="S222" s="61">
        <v>1950</v>
      </c>
      <c r="T222" s="62">
        <v>1950</v>
      </c>
      <c r="U222" s="61">
        <v>1950</v>
      </c>
      <c r="V222" s="62">
        <v>1950</v>
      </c>
      <c r="W222" s="61">
        <v>1950</v>
      </c>
      <c r="X222" s="62">
        <v>1950</v>
      </c>
      <c r="Y222" s="61">
        <v>1950</v>
      </c>
      <c r="Z222" s="62">
        <v>1950</v>
      </c>
      <c r="AA222" s="61"/>
      <c r="AB222" s="62">
        <v>1950</v>
      </c>
      <c r="AC222" s="61">
        <v>1950</v>
      </c>
      <c r="AD222" s="60"/>
      <c r="AE222" s="61"/>
      <c r="AF222" s="60"/>
      <c r="AG222" s="61"/>
      <c r="AH222" s="60"/>
      <c r="AI222" s="61"/>
      <c r="AJ222" s="60"/>
      <c r="AK222" s="61"/>
      <c r="AL222" s="60"/>
      <c r="AM222" s="61"/>
      <c r="AN222" s="60"/>
      <c r="AO222" s="61"/>
      <c r="AP222" s="63"/>
      <c r="AQ222" s="60"/>
      <c r="AR222" s="61"/>
      <c r="AS222" s="60"/>
      <c r="AT222" s="61"/>
      <c r="AU222" s="60"/>
      <c r="AV222" s="61"/>
      <c r="AW222" s="60"/>
      <c r="AX222" s="61"/>
      <c r="AY222" s="60"/>
      <c r="AZ222" s="61"/>
      <c r="BA222" s="60"/>
      <c r="BB222" s="61"/>
      <c r="BC222" s="60"/>
      <c r="BD222" s="61"/>
      <c r="BE222" s="60"/>
      <c r="BF222" s="61"/>
      <c r="BG222" s="60"/>
      <c r="BH222" s="12">
        <f t="shared" si="10"/>
        <v>19600</v>
      </c>
      <c r="BI222" s="12">
        <f t="shared" si="10"/>
        <v>17650</v>
      </c>
      <c r="BJ222" s="57">
        <f t="shared" si="11"/>
        <v>1950</v>
      </c>
      <c r="BK222" s="64"/>
      <c r="BL222" s="64"/>
      <c r="BM222" s="65"/>
      <c r="BN222" s="65"/>
      <c r="BO222" s="65"/>
      <c r="BP222" s="65"/>
      <c r="BQ222" s="65"/>
      <c r="BR222" s="65"/>
      <c r="BS222" s="65"/>
      <c r="BT222" s="65"/>
      <c r="BU222" s="65"/>
    </row>
    <row r="223" spans="1:73" ht="21">
      <c r="A223" s="52" t="s">
        <v>689</v>
      </c>
      <c r="B223" s="78" t="s">
        <v>690</v>
      </c>
      <c r="C223" s="8" t="s">
        <v>13</v>
      </c>
      <c r="D223" s="54" t="s">
        <v>691</v>
      </c>
      <c r="E223" s="79" t="s">
        <v>622</v>
      </c>
      <c r="F223" s="56">
        <v>6500</v>
      </c>
      <c r="G223" s="80"/>
      <c r="H223" s="58"/>
      <c r="I223" s="59"/>
      <c r="J223" s="60">
        <v>4000</v>
      </c>
      <c r="K223" s="61">
        <v>4000</v>
      </c>
      <c r="L223" s="62">
        <v>1950</v>
      </c>
      <c r="M223" s="61">
        <v>1950</v>
      </c>
      <c r="N223" s="62">
        <v>1950</v>
      </c>
      <c r="O223" s="61">
        <v>1950</v>
      </c>
      <c r="P223" s="62">
        <v>1950</v>
      </c>
      <c r="Q223" s="61">
        <v>1950</v>
      </c>
      <c r="R223" s="62">
        <v>1950</v>
      </c>
      <c r="S223" s="61">
        <v>1950</v>
      </c>
      <c r="T223" s="62">
        <v>1950</v>
      </c>
      <c r="U223" s="61">
        <v>1950</v>
      </c>
      <c r="V223" s="62">
        <v>1950</v>
      </c>
      <c r="W223" s="61">
        <v>1950</v>
      </c>
      <c r="X223" s="62">
        <v>1950</v>
      </c>
      <c r="Y223" s="61">
        <v>1950</v>
      </c>
      <c r="Z223" s="62">
        <v>1950</v>
      </c>
      <c r="AA223" s="61"/>
      <c r="AB223" s="62">
        <v>1950</v>
      </c>
      <c r="AC223" s="61">
        <v>3900</v>
      </c>
      <c r="AD223" s="60"/>
      <c r="AE223" s="61"/>
      <c r="AF223" s="60"/>
      <c r="AG223" s="61"/>
      <c r="AH223" s="60"/>
      <c r="AI223" s="61"/>
      <c r="AJ223" s="60"/>
      <c r="AK223" s="61"/>
      <c r="AL223" s="60"/>
      <c r="AM223" s="61"/>
      <c r="AN223" s="60"/>
      <c r="AO223" s="61"/>
      <c r="AP223" s="63"/>
      <c r="AQ223" s="60"/>
      <c r="AR223" s="61"/>
      <c r="AS223" s="60"/>
      <c r="AT223" s="61"/>
      <c r="AU223" s="60"/>
      <c r="AV223" s="61"/>
      <c r="AW223" s="60"/>
      <c r="AX223" s="61"/>
      <c r="AY223" s="60"/>
      <c r="AZ223" s="61"/>
      <c r="BA223" s="60"/>
      <c r="BB223" s="61"/>
      <c r="BC223" s="60"/>
      <c r="BD223" s="61"/>
      <c r="BE223" s="60"/>
      <c r="BF223" s="61"/>
      <c r="BG223" s="60"/>
      <c r="BH223" s="12">
        <f t="shared" si="10"/>
        <v>19600</v>
      </c>
      <c r="BI223" s="12">
        <f t="shared" si="10"/>
        <v>19600</v>
      </c>
      <c r="BJ223" s="57">
        <f t="shared" si="11"/>
        <v>0</v>
      </c>
      <c r="BK223" s="64"/>
      <c r="BL223" s="64"/>
      <c r="BM223" s="65"/>
      <c r="BN223" s="65"/>
      <c r="BO223" s="65"/>
      <c r="BP223" s="65"/>
      <c r="BQ223" s="65"/>
      <c r="BR223" s="65"/>
      <c r="BS223" s="65"/>
      <c r="BT223" s="65"/>
      <c r="BU223" s="65"/>
    </row>
    <row r="224" spans="1:73" ht="21">
      <c r="A224" s="52" t="s">
        <v>692</v>
      </c>
      <c r="B224" s="78" t="s">
        <v>693</v>
      </c>
      <c r="C224" s="8" t="s">
        <v>13</v>
      </c>
      <c r="D224" s="54" t="s">
        <v>694</v>
      </c>
      <c r="E224" s="79" t="s">
        <v>622</v>
      </c>
      <c r="F224" s="56">
        <v>6500</v>
      </c>
      <c r="G224" s="80"/>
      <c r="H224" s="58"/>
      <c r="I224" s="59"/>
      <c r="J224" s="60">
        <v>4000</v>
      </c>
      <c r="K224" s="61">
        <v>4000</v>
      </c>
      <c r="L224" s="62">
        <v>1950</v>
      </c>
      <c r="M224" s="61">
        <v>0</v>
      </c>
      <c r="N224" s="62">
        <v>1950</v>
      </c>
      <c r="O224" s="61">
        <v>0</v>
      </c>
      <c r="P224" s="62">
        <v>1950</v>
      </c>
      <c r="Q224" s="61">
        <v>0</v>
      </c>
      <c r="R224" s="62">
        <v>1950</v>
      </c>
      <c r="S224" s="61">
        <v>7800</v>
      </c>
      <c r="T224" s="62">
        <v>1950</v>
      </c>
      <c r="U224" s="61"/>
      <c r="V224" s="62">
        <v>1950</v>
      </c>
      <c r="W224" s="61"/>
      <c r="X224" s="62">
        <v>1950</v>
      </c>
      <c r="Y224" s="61"/>
      <c r="Z224" s="62">
        <v>1950</v>
      </c>
      <c r="AA224" s="61"/>
      <c r="AB224" s="62">
        <v>1950</v>
      </c>
      <c r="AC224" s="61"/>
      <c r="AD224" s="60"/>
      <c r="AE224" s="61"/>
      <c r="AF224" s="60"/>
      <c r="AG224" s="61"/>
      <c r="AH224" s="60"/>
      <c r="AI224" s="61"/>
      <c r="AJ224" s="60"/>
      <c r="AK224" s="61"/>
      <c r="AL224" s="60"/>
      <c r="AM224" s="61"/>
      <c r="AN224" s="60"/>
      <c r="AO224" s="61"/>
      <c r="AP224" s="63"/>
      <c r="AQ224" s="60"/>
      <c r="AR224" s="61"/>
      <c r="AS224" s="60"/>
      <c r="AT224" s="61"/>
      <c r="AU224" s="60"/>
      <c r="AV224" s="61"/>
      <c r="AW224" s="60"/>
      <c r="AX224" s="61"/>
      <c r="AY224" s="60"/>
      <c r="AZ224" s="61"/>
      <c r="BA224" s="60"/>
      <c r="BB224" s="61"/>
      <c r="BC224" s="60"/>
      <c r="BD224" s="61"/>
      <c r="BE224" s="60"/>
      <c r="BF224" s="61"/>
      <c r="BG224" s="60"/>
      <c r="BH224" s="12">
        <f t="shared" si="10"/>
        <v>19600</v>
      </c>
      <c r="BI224" s="12">
        <f t="shared" si="10"/>
        <v>11800</v>
      </c>
      <c r="BJ224" s="57">
        <f t="shared" si="11"/>
        <v>7800</v>
      </c>
      <c r="BK224" s="64"/>
      <c r="BL224" s="64"/>
      <c r="BM224" s="65"/>
      <c r="BN224" s="65"/>
      <c r="BO224" s="65"/>
      <c r="BP224" s="65"/>
      <c r="BQ224" s="65"/>
      <c r="BR224" s="65"/>
      <c r="BS224" s="65"/>
      <c r="BT224" s="65"/>
      <c r="BU224" s="65"/>
    </row>
    <row r="225" spans="1:73" ht="21">
      <c r="A225" s="52" t="s">
        <v>695</v>
      </c>
      <c r="B225" s="78" t="s">
        <v>696</v>
      </c>
      <c r="C225" s="8" t="s">
        <v>13</v>
      </c>
      <c r="D225" s="54" t="s">
        <v>697</v>
      </c>
      <c r="E225" s="79" t="s">
        <v>622</v>
      </c>
      <c r="F225" s="56"/>
      <c r="G225" s="72" t="s">
        <v>35</v>
      </c>
      <c r="H225" s="58"/>
      <c r="I225" s="59"/>
      <c r="J225" s="60">
        <v>4000</v>
      </c>
      <c r="K225" s="61">
        <v>4000</v>
      </c>
      <c r="L225" s="62">
        <v>1950</v>
      </c>
      <c r="M225" s="61">
        <v>0</v>
      </c>
      <c r="N225" s="62">
        <v>1950</v>
      </c>
      <c r="O225" s="61">
        <v>0</v>
      </c>
      <c r="P225" s="62">
        <v>1950</v>
      </c>
      <c r="Q225" s="61">
        <v>6480</v>
      </c>
      <c r="R225" s="62">
        <v>1950</v>
      </c>
      <c r="S225" s="61">
        <v>2160</v>
      </c>
      <c r="T225" s="62">
        <v>1950</v>
      </c>
      <c r="U225" s="61"/>
      <c r="V225" s="62">
        <v>1950</v>
      </c>
      <c r="W225" s="61"/>
      <c r="X225" s="62">
        <f>1950+6000</f>
        <v>7950</v>
      </c>
      <c r="Y225" s="61">
        <v>11010</v>
      </c>
      <c r="Z225" s="62"/>
      <c r="AA225" s="61"/>
      <c r="AB225" s="62"/>
      <c r="AC225" s="61"/>
      <c r="AD225" s="60"/>
      <c r="AE225" s="61"/>
      <c r="AF225" s="60"/>
      <c r="AG225" s="61"/>
      <c r="AH225" s="60"/>
      <c r="AI225" s="61"/>
      <c r="AJ225" s="60"/>
      <c r="AK225" s="61"/>
      <c r="AL225" s="60"/>
      <c r="AM225" s="61"/>
      <c r="AN225" s="60"/>
      <c r="AO225" s="61"/>
      <c r="AP225" s="63"/>
      <c r="AQ225" s="60"/>
      <c r="AR225" s="61"/>
      <c r="AS225" s="60"/>
      <c r="AT225" s="61"/>
      <c r="AU225" s="60"/>
      <c r="AV225" s="61"/>
      <c r="AW225" s="60"/>
      <c r="AX225" s="61"/>
      <c r="AY225" s="60"/>
      <c r="AZ225" s="61"/>
      <c r="BA225" s="60"/>
      <c r="BB225" s="61"/>
      <c r="BC225" s="60"/>
      <c r="BD225" s="61"/>
      <c r="BE225" s="60"/>
      <c r="BF225" s="61"/>
      <c r="BG225" s="60"/>
      <c r="BH225" s="12">
        <f t="shared" si="10"/>
        <v>21700</v>
      </c>
      <c r="BI225" s="12">
        <f t="shared" si="10"/>
        <v>23650</v>
      </c>
      <c r="BJ225" s="57">
        <f t="shared" si="11"/>
        <v>-1950</v>
      </c>
      <c r="BK225" s="64"/>
      <c r="BL225" s="64"/>
      <c r="BM225" s="65"/>
      <c r="BN225" s="65"/>
      <c r="BO225" s="65"/>
      <c r="BP225" s="65"/>
      <c r="BQ225" s="65"/>
      <c r="BR225" s="65"/>
      <c r="BS225" s="65"/>
      <c r="BT225" s="65"/>
      <c r="BU225" s="65"/>
    </row>
    <row r="226" spans="1:73" ht="21">
      <c r="A226" s="52" t="s">
        <v>698</v>
      </c>
      <c r="B226" s="78" t="s">
        <v>699</v>
      </c>
      <c r="C226" s="8" t="s">
        <v>13</v>
      </c>
      <c r="D226" s="54" t="s">
        <v>700</v>
      </c>
      <c r="E226" s="79" t="s">
        <v>622</v>
      </c>
      <c r="F226" s="56"/>
      <c r="G226" s="72" t="s">
        <v>35</v>
      </c>
      <c r="H226" s="58"/>
      <c r="I226" s="59"/>
      <c r="J226" s="60">
        <v>4000</v>
      </c>
      <c r="K226" s="61">
        <v>4000</v>
      </c>
      <c r="L226" s="62">
        <v>1950</v>
      </c>
      <c r="M226" s="61">
        <v>0</v>
      </c>
      <c r="N226" s="62">
        <v>1950</v>
      </c>
      <c r="O226" s="61">
        <f>1950+0</f>
        <v>1950</v>
      </c>
      <c r="P226" s="62">
        <v>1950</v>
      </c>
      <c r="Q226" s="61">
        <v>1950</v>
      </c>
      <c r="R226" s="62">
        <v>1950</v>
      </c>
      <c r="S226" s="61">
        <v>1950</v>
      </c>
      <c r="T226" s="62">
        <v>1950</v>
      </c>
      <c r="U226" s="61"/>
      <c r="V226" s="62">
        <f>1950+6000</f>
        <v>7950</v>
      </c>
      <c r="W226" s="61">
        <f>3900+1950+6000</f>
        <v>11850</v>
      </c>
      <c r="X226" s="62"/>
      <c r="Y226" s="61"/>
      <c r="Z226" s="62"/>
      <c r="AA226" s="61"/>
      <c r="AB226" s="62"/>
      <c r="AC226" s="61"/>
      <c r="AD226" s="60"/>
      <c r="AE226" s="61"/>
      <c r="AF226" s="60"/>
      <c r="AG226" s="61"/>
      <c r="AH226" s="60"/>
      <c r="AI226" s="61"/>
      <c r="AJ226" s="60"/>
      <c r="AK226" s="61"/>
      <c r="AL226" s="60"/>
      <c r="AM226" s="61"/>
      <c r="AN226" s="60"/>
      <c r="AO226" s="61"/>
      <c r="AP226" s="63"/>
      <c r="AQ226" s="60"/>
      <c r="AR226" s="61"/>
      <c r="AS226" s="60"/>
      <c r="AT226" s="61"/>
      <c r="AU226" s="60"/>
      <c r="AV226" s="61"/>
      <c r="AW226" s="60"/>
      <c r="AX226" s="61"/>
      <c r="AY226" s="60"/>
      <c r="AZ226" s="61"/>
      <c r="BA226" s="60"/>
      <c r="BB226" s="61"/>
      <c r="BC226" s="60"/>
      <c r="BD226" s="61"/>
      <c r="BE226" s="60"/>
      <c r="BF226" s="61"/>
      <c r="BG226" s="60"/>
      <c r="BH226" s="12">
        <f t="shared" si="10"/>
        <v>19750</v>
      </c>
      <c r="BI226" s="12">
        <f t="shared" si="10"/>
        <v>19750</v>
      </c>
      <c r="BJ226" s="57">
        <f t="shared" si="11"/>
        <v>0</v>
      </c>
      <c r="BK226" s="64"/>
      <c r="BL226" s="64"/>
      <c r="BM226" s="65"/>
      <c r="BN226" s="65"/>
      <c r="BO226" s="65"/>
      <c r="BP226" s="65"/>
      <c r="BQ226" s="65"/>
      <c r="BR226" s="65"/>
      <c r="BS226" s="65"/>
      <c r="BT226" s="65"/>
      <c r="BU226" s="65"/>
    </row>
    <row r="227" spans="1:73" ht="21">
      <c r="A227" s="52" t="s">
        <v>701</v>
      </c>
      <c r="B227" s="78" t="s">
        <v>702</v>
      </c>
      <c r="C227" s="8" t="s">
        <v>13</v>
      </c>
      <c r="D227" s="54" t="s">
        <v>703</v>
      </c>
      <c r="E227" s="79" t="s">
        <v>622</v>
      </c>
      <c r="F227" s="56"/>
      <c r="G227" s="72" t="s">
        <v>35</v>
      </c>
      <c r="H227" s="58"/>
      <c r="I227" s="59"/>
      <c r="J227" s="60">
        <v>4000</v>
      </c>
      <c r="K227" s="61">
        <v>4000</v>
      </c>
      <c r="L227" s="62">
        <v>1950</v>
      </c>
      <c r="M227" s="61">
        <v>0</v>
      </c>
      <c r="N227" s="62">
        <v>1950</v>
      </c>
      <c r="O227" s="61">
        <v>0</v>
      </c>
      <c r="P227" s="62">
        <v>1950</v>
      </c>
      <c r="Q227" s="61">
        <v>0</v>
      </c>
      <c r="R227" s="62">
        <v>1950</v>
      </c>
      <c r="S227" s="61">
        <v>7800</v>
      </c>
      <c r="T227" s="62">
        <v>1950</v>
      </c>
      <c r="U227" s="61"/>
      <c r="V227" s="62">
        <v>1950</v>
      </c>
      <c r="W227" s="61"/>
      <c r="X227" s="62">
        <v>1950</v>
      </c>
      <c r="Y227" s="61"/>
      <c r="Z227" s="62">
        <v>1950</v>
      </c>
      <c r="AA227" s="61">
        <v>13800</v>
      </c>
      <c r="AB227" s="62">
        <v>1950</v>
      </c>
      <c r="AC227" s="61"/>
      <c r="AD227" s="60"/>
      <c r="AE227" s="61"/>
      <c r="AF227" s="60"/>
      <c r="AG227" s="61"/>
      <c r="AH227" s="60"/>
      <c r="AI227" s="61"/>
      <c r="AJ227" s="60"/>
      <c r="AK227" s="61"/>
      <c r="AL227" s="60"/>
      <c r="AM227" s="61"/>
      <c r="AN227" s="60"/>
      <c r="AO227" s="61"/>
      <c r="AP227" s="63"/>
      <c r="AQ227" s="60"/>
      <c r="AR227" s="61"/>
      <c r="AS227" s="60"/>
      <c r="AT227" s="61"/>
      <c r="AU227" s="60"/>
      <c r="AV227" s="61"/>
      <c r="AW227" s="60"/>
      <c r="AX227" s="61"/>
      <c r="AY227" s="60"/>
      <c r="AZ227" s="61"/>
      <c r="BA227" s="60"/>
      <c r="BB227" s="61"/>
      <c r="BC227" s="60"/>
      <c r="BD227" s="61"/>
      <c r="BE227" s="60"/>
      <c r="BF227" s="61"/>
      <c r="BG227" s="60"/>
      <c r="BH227" s="12">
        <f t="shared" si="10"/>
        <v>19600</v>
      </c>
      <c r="BI227" s="12">
        <f t="shared" si="10"/>
        <v>25600</v>
      </c>
      <c r="BJ227" s="57">
        <f t="shared" si="11"/>
        <v>-6000</v>
      </c>
      <c r="BK227" s="64"/>
      <c r="BL227" s="64"/>
      <c r="BM227" s="65"/>
      <c r="BN227" s="65"/>
      <c r="BO227" s="65"/>
      <c r="BP227" s="65"/>
      <c r="BQ227" s="65"/>
      <c r="BR227" s="65"/>
      <c r="BS227" s="65"/>
      <c r="BT227" s="65"/>
      <c r="BU227" s="65"/>
    </row>
    <row r="228" spans="1:73" ht="21">
      <c r="A228" s="52" t="s">
        <v>704</v>
      </c>
      <c r="B228" s="78" t="s">
        <v>705</v>
      </c>
      <c r="C228" s="8" t="s">
        <v>13</v>
      </c>
      <c r="D228" s="54" t="s">
        <v>706</v>
      </c>
      <c r="E228" s="79" t="s">
        <v>622</v>
      </c>
      <c r="F228" s="56">
        <v>6000</v>
      </c>
      <c r="G228" s="80"/>
      <c r="H228" s="58"/>
      <c r="I228" s="59"/>
      <c r="J228" s="60">
        <v>4000</v>
      </c>
      <c r="K228" s="61">
        <v>4000</v>
      </c>
      <c r="L228" s="62">
        <v>1800</v>
      </c>
      <c r="M228" s="61">
        <v>1950</v>
      </c>
      <c r="N228" s="62">
        <v>1800</v>
      </c>
      <c r="O228" s="61">
        <v>0</v>
      </c>
      <c r="P228" s="62">
        <v>1800</v>
      </c>
      <c r="Q228" s="61">
        <f>1950+0</f>
        <v>1950</v>
      </c>
      <c r="R228" s="62">
        <v>1800</v>
      </c>
      <c r="S228" s="61">
        <v>3900</v>
      </c>
      <c r="T228" s="62">
        <v>1800</v>
      </c>
      <c r="U228" s="61"/>
      <c r="V228" s="62">
        <v>1800</v>
      </c>
      <c r="W228" s="61"/>
      <c r="X228" s="62">
        <v>1800</v>
      </c>
      <c r="Y228" s="61"/>
      <c r="Z228" s="62">
        <v>1800</v>
      </c>
      <c r="AA228" s="61"/>
      <c r="AB228" s="62">
        <v>1800</v>
      </c>
      <c r="AC228" s="61">
        <v>7800</v>
      </c>
      <c r="AD228" s="60"/>
      <c r="AE228" s="61"/>
      <c r="AF228" s="60"/>
      <c r="AG228" s="61"/>
      <c r="AH228" s="60"/>
      <c r="AI228" s="61"/>
      <c r="AJ228" s="60"/>
      <c r="AK228" s="61"/>
      <c r="AL228" s="60"/>
      <c r="AM228" s="61"/>
      <c r="AN228" s="60"/>
      <c r="AO228" s="61"/>
      <c r="AP228" s="63"/>
      <c r="AQ228" s="60"/>
      <c r="AR228" s="61"/>
      <c r="AS228" s="60"/>
      <c r="AT228" s="61"/>
      <c r="AU228" s="60"/>
      <c r="AV228" s="61"/>
      <c r="AW228" s="60"/>
      <c r="AX228" s="61"/>
      <c r="AY228" s="60"/>
      <c r="AZ228" s="61"/>
      <c r="BA228" s="60"/>
      <c r="BB228" s="61"/>
      <c r="BC228" s="60"/>
      <c r="BD228" s="61"/>
      <c r="BE228" s="60"/>
      <c r="BF228" s="61"/>
      <c r="BG228" s="60"/>
      <c r="BH228" s="12">
        <f t="shared" si="10"/>
        <v>18400</v>
      </c>
      <c r="BI228" s="12">
        <f t="shared" si="10"/>
        <v>19600</v>
      </c>
      <c r="BJ228" s="57">
        <f t="shared" si="11"/>
        <v>-1200</v>
      </c>
      <c r="BK228" s="64"/>
      <c r="BL228" s="64"/>
      <c r="BM228" s="65"/>
      <c r="BN228" s="65"/>
      <c r="BO228" s="65"/>
      <c r="BP228" s="65"/>
      <c r="BQ228" s="65"/>
      <c r="BR228" s="65"/>
      <c r="BS228" s="65"/>
      <c r="BT228" s="65"/>
      <c r="BU228" s="65"/>
    </row>
    <row r="229" spans="1:73" ht="21">
      <c r="A229" s="52" t="s">
        <v>707</v>
      </c>
      <c r="B229" s="78" t="s">
        <v>708</v>
      </c>
      <c r="C229" s="8" t="s">
        <v>13</v>
      </c>
      <c r="D229" s="54" t="s">
        <v>709</v>
      </c>
      <c r="E229" s="55" t="s">
        <v>449</v>
      </c>
      <c r="F229" s="56"/>
      <c r="G229" s="72" t="s">
        <v>35</v>
      </c>
      <c r="H229" s="58"/>
      <c r="I229" s="59"/>
      <c r="J229" s="60">
        <v>4000</v>
      </c>
      <c r="K229" s="61">
        <v>4000</v>
      </c>
      <c r="L229" s="62">
        <v>2160</v>
      </c>
      <c r="M229" s="61">
        <v>0</v>
      </c>
      <c r="N229" s="62">
        <v>2160</v>
      </c>
      <c r="O229" s="61"/>
      <c r="P229" s="62">
        <v>2160</v>
      </c>
      <c r="Q229" s="61"/>
      <c r="R229" s="62">
        <v>2160</v>
      </c>
      <c r="S229" s="61">
        <v>2160</v>
      </c>
      <c r="T229" s="62">
        <v>2160</v>
      </c>
      <c r="U229" s="61">
        <v>2380</v>
      </c>
      <c r="V229" s="62">
        <v>2160</v>
      </c>
      <c r="W229" s="61"/>
      <c r="X229" s="62">
        <v>6000</v>
      </c>
      <c r="Y229" s="61">
        <v>14420</v>
      </c>
      <c r="Z229" s="62"/>
      <c r="AA229" s="61"/>
      <c r="AB229" s="62"/>
      <c r="AC229" s="61"/>
      <c r="AD229" s="60"/>
      <c r="AE229" s="61"/>
      <c r="AF229" s="60"/>
      <c r="AG229" s="61"/>
      <c r="AH229" s="60"/>
      <c r="AI229" s="61"/>
      <c r="AJ229" s="60"/>
      <c r="AK229" s="61"/>
      <c r="AL229" s="60"/>
      <c r="AM229" s="61"/>
      <c r="AN229" s="60"/>
      <c r="AO229" s="61"/>
      <c r="AP229" s="63"/>
      <c r="AQ229" s="60"/>
      <c r="AR229" s="61"/>
      <c r="AS229" s="60"/>
      <c r="AT229" s="61"/>
      <c r="AU229" s="60"/>
      <c r="AV229" s="61"/>
      <c r="AW229" s="60"/>
      <c r="AX229" s="61"/>
      <c r="AY229" s="60"/>
      <c r="AZ229" s="61"/>
      <c r="BA229" s="60"/>
      <c r="BB229" s="61"/>
      <c r="BC229" s="60"/>
      <c r="BD229" s="61"/>
      <c r="BE229" s="60"/>
      <c r="BF229" s="61"/>
      <c r="BG229" s="60"/>
      <c r="BH229" s="12">
        <f t="shared" si="10"/>
        <v>20800</v>
      </c>
      <c r="BI229" s="12">
        <f t="shared" si="10"/>
        <v>22960</v>
      </c>
      <c r="BJ229" s="57">
        <f t="shared" si="11"/>
        <v>-2160</v>
      </c>
      <c r="BK229" s="64"/>
      <c r="BL229" s="64"/>
      <c r="BM229" s="65"/>
      <c r="BN229" s="65"/>
      <c r="BO229" s="65"/>
      <c r="BP229" s="65"/>
      <c r="BQ229" s="65"/>
      <c r="BR229" s="65"/>
      <c r="BS229" s="65"/>
      <c r="BT229" s="65"/>
      <c r="BU229" s="65"/>
    </row>
    <row r="230" spans="1:73" ht="21">
      <c r="A230" s="52" t="s">
        <v>710</v>
      </c>
      <c r="B230" s="82" t="s">
        <v>711</v>
      </c>
      <c r="C230" s="8" t="s">
        <v>13</v>
      </c>
      <c r="D230" s="83" t="s">
        <v>712</v>
      </c>
      <c r="E230" s="79" t="s">
        <v>622</v>
      </c>
      <c r="F230" s="56"/>
      <c r="G230" s="72" t="s">
        <v>35</v>
      </c>
      <c r="H230" s="58"/>
      <c r="I230" s="59"/>
      <c r="J230" s="60">
        <v>4000</v>
      </c>
      <c r="K230" s="61">
        <v>4000</v>
      </c>
      <c r="L230" s="62">
        <v>1800</v>
      </c>
      <c r="M230" s="61"/>
      <c r="N230" s="62">
        <v>1800</v>
      </c>
      <c r="O230" s="61"/>
      <c r="P230" s="62">
        <v>1800</v>
      </c>
      <c r="Q230" s="61"/>
      <c r="R230" s="62">
        <v>1800</v>
      </c>
      <c r="S230" s="61"/>
      <c r="T230" s="62">
        <v>1800</v>
      </c>
      <c r="U230" s="61"/>
      <c r="V230" s="62">
        <v>1800</v>
      </c>
      <c r="W230" s="61"/>
      <c r="X230" s="62">
        <v>6000</v>
      </c>
      <c r="Y230" s="61"/>
      <c r="Z230" s="62"/>
      <c r="AA230" s="61"/>
      <c r="AB230" s="62"/>
      <c r="AC230" s="61"/>
      <c r="AD230" s="60"/>
      <c r="AE230" s="61"/>
      <c r="AF230" s="60"/>
      <c r="AG230" s="61"/>
      <c r="AH230" s="60"/>
      <c r="AI230" s="61"/>
      <c r="AJ230" s="60"/>
      <c r="AK230" s="61"/>
      <c r="AL230" s="60"/>
      <c r="AM230" s="61"/>
      <c r="AN230" s="60"/>
      <c r="AO230" s="61"/>
      <c r="AP230" s="63"/>
      <c r="AQ230" s="60"/>
      <c r="AR230" s="61"/>
      <c r="AS230" s="60"/>
      <c r="AT230" s="61"/>
      <c r="AU230" s="60"/>
      <c r="AV230" s="61"/>
      <c r="AW230" s="60"/>
      <c r="AX230" s="61"/>
      <c r="AY230" s="60"/>
      <c r="AZ230" s="61"/>
      <c r="BA230" s="60"/>
      <c r="BB230" s="61"/>
      <c r="BC230" s="60"/>
      <c r="BD230" s="61"/>
      <c r="BE230" s="60"/>
      <c r="BF230" s="61"/>
      <c r="BG230" s="60"/>
      <c r="BH230" s="12">
        <f t="shared" si="10"/>
        <v>19000</v>
      </c>
      <c r="BI230" s="12">
        <f t="shared" si="10"/>
        <v>4000</v>
      </c>
      <c r="BJ230" s="57">
        <f t="shared" si="11"/>
        <v>15000</v>
      </c>
      <c r="BK230" s="64"/>
      <c r="BL230" s="64"/>
      <c r="BM230" s="65"/>
      <c r="BN230" s="65"/>
      <c r="BO230" s="65"/>
      <c r="BP230" s="65"/>
      <c r="BQ230" s="65"/>
      <c r="BR230" s="65"/>
      <c r="BS230" s="65"/>
      <c r="BT230" s="65"/>
      <c r="BU230" s="65"/>
    </row>
    <row r="231" spans="1:73" ht="21">
      <c r="A231" s="52" t="s">
        <v>713</v>
      </c>
      <c r="B231" s="84" t="s">
        <v>714</v>
      </c>
      <c r="C231" s="8" t="s">
        <v>373</v>
      </c>
      <c r="D231" s="83" t="s">
        <v>715</v>
      </c>
      <c r="E231" s="79" t="s">
        <v>414</v>
      </c>
      <c r="F231" s="56">
        <v>6500</v>
      </c>
      <c r="G231" s="80"/>
      <c r="H231" s="58"/>
      <c r="I231" s="59"/>
      <c r="J231" s="60">
        <v>4000</v>
      </c>
      <c r="K231" s="61">
        <v>4000</v>
      </c>
      <c r="L231" s="62">
        <v>1950</v>
      </c>
      <c r="M231" s="61">
        <v>0</v>
      </c>
      <c r="N231" s="62">
        <v>1950</v>
      </c>
      <c r="O231" s="61">
        <v>0</v>
      </c>
      <c r="P231" s="62">
        <v>1950</v>
      </c>
      <c r="Q231" s="61">
        <v>0</v>
      </c>
      <c r="R231" s="62">
        <v>1950</v>
      </c>
      <c r="S231" s="61">
        <v>7800</v>
      </c>
      <c r="T231" s="62">
        <v>1950</v>
      </c>
      <c r="U231" s="61"/>
      <c r="V231" s="62">
        <v>1950</v>
      </c>
      <c r="W231" s="61"/>
      <c r="X231" s="62">
        <v>1950</v>
      </c>
      <c r="Y231" s="61"/>
      <c r="Z231" s="62">
        <v>1950</v>
      </c>
      <c r="AA231" s="61"/>
      <c r="AB231" s="62">
        <v>1950</v>
      </c>
      <c r="AC231" s="61">
        <v>5850</v>
      </c>
      <c r="AD231" s="60"/>
      <c r="AE231" s="61"/>
      <c r="AF231" s="60"/>
      <c r="AG231" s="61"/>
      <c r="AH231" s="60"/>
      <c r="AI231" s="61"/>
      <c r="AJ231" s="60"/>
      <c r="AK231" s="61"/>
      <c r="AL231" s="60"/>
      <c r="AM231" s="61"/>
      <c r="AN231" s="60"/>
      <c r="AO231" s="61"/>
      <c r="AP231" s="63"/>
      <c r="AQ231" s="60"/>
      <c r="AR231" s="61"/>
      <c r="AS231" s="60"/>
      <c r="AT231" s="61"/>
      <c r="AU231" s="60"/>
      <c r="AV231" s="61"/>
      <c r="AW231" s="60"/>
      <c r="AX231" s="61"/>
      <c r="AY231" s="60"/>
      <c r="AZ231" s="61"/>
      <c r="BA231" s="60"/>
      <c r="BB231" s="61"/>
      <c r="BC231" s="60"/>
      <c r="BD231" s="61"/>
      <c r="BE231" s="60"/>
      <c r="BF231" s="61"/>
      <c r="BG231" s="60"/>
      <c r="BH231" s="12">
        <f t="shared" si="10"/>
        <v>19600</v>
      </c>
      <c r="BI231" s="12">
        <f t="shared" si="10"/>
        <v>17650</v>
      </c>
      <c r="BJ231" s="57">
        <f t="shared" si="11"/>
        <v>1950</v>
      </c>
      <c r="BK231" s="64"/>
      <c r="BL231" s="64"/>
      <c r="BM231" s="65"/>
      <c r="BN231" s="65"/>
      <c r="BO231" s="65"/>
      <c r="BP231" s="65"/>
      <c r="BQ231" s="65"/>
      <c r="BR231" s="65"/>
      <c r="BS231" s="65"/>
      <c r="BT231" s="65"/>
      <c r="BU231" s="65"/>
    </row>
    <row r="232" spans="1:73" ht="21">
      <c r="A232" s="52" t="s">
        <v>716</v>
      </c>
      <c r="B232" s="84" t="s">
        <v>717</v>
      </c>
      <c r="C232" s="8" t="s">
        <v>373</v>
      </c>
      <c r="D232" s="55" t="s">
        <v>718</v>
      </c>
      <c r="E232" s="79" t="s">
        <v>414</v>
      </c>
      <c r="F232" s="56">
        <v>6500</v>
      </c>
      <c r="G232" s="80"/>
      <c r="H232" s="58"/>
      <c r="I232" s="59"/>
      <c r="J232" s="60">
        <v>4000</v>
      </c>
      <c r="K232" s="61">
        <v>4000</v>
      </c>
      <c r="L232" s="62">
        <v>1950</v>
      </c>
      <c r="M232" s="61">
        <v>0</v>
      </c>
      <c r="N232" s="62">
        <v>1950</v>
      </c>
      <c r="O232" s="61">
        <v>1950</v>
      </c>
      <c r="P232" s="62">
        <v>1950</v>
      </c>
      <c r="Q232" s="61">
        <f>1950+0</f>
        <v>1950</v>
      </c>
      <c r="R232" s="62">
        <v>1950</v>
      </c>
      <c r="S232" s="61">
        <v>1950</v>
      </c>
      <c r="T232" s="62">
        <v>1950</v>
      </c>
      <c r="U232" s="61">
        <v>1950</v>
      </c>
      <c r="V232" s="62">
        <v>1950</v>
      </c>
      <c r="W232" s="61">
        <v>1950</v>
      </c>
      <c r="X232" s="62">
        <v>1950</v>
      </c>
      <c r="Y232" s="61">
        <v>1950</v>
      </c>
      <c r="Z232" s="62">
        <v>1950</v>
      </c>
      <c r="AA232" s="61"/>
      <c r="AB232" s="62">
        <v>1950</v>
      </c>
      <c r="AC232" s="61">
        <v>3900</v>
      </c>
      <c r="AD232" s="60"/>
      <c r="AE232" s="61"/>
      <c r="AF232" s="60"/>
      <c r="AG232" s="61"/>
      <c r="AH232" s="60"/>
      <c r="AI232" s="61"/>
      <c r="AJ232" s="60"/>
      <c r="AK232" s="61"/>
      <c r="AL232" s="60"/>
      <c r="AM232" s="61"/>
      <c r="AN232" s="60"/>
      <c r="AO232" s="61"/>
      <c r="AP232" s="63"/>
      <c r="AQ232" s="60"/>
      <c r="AR232" s="61"/>
      <c r="AS232" s="60"/>
      <c r="AT232" s="61"/>
      <c r="AU232" s="60"/>
      <c r="AV232" s="61"/>
      <c r="AW232" s="60"/>
      <c r="AX232" s="61"/>
      <c r="AY232" s="60"/>
      <c r="AZ232" s="61"/>
      <c r="BA232" s="60"/>
      <c r="BB232" s="61"/>
      <c r="BC232" s="60"/>
      <c r="BD232" s="61"/>
      <c r="BE232" s="60"/>
      <c r="BF232" s="61"/>
      <c r="BG232" s="60"/>
      <c r="BH232" s="12">
        <f t="shared" si="10"/>
        <v>19600</v>
      </c>
      <c r="BI232" s="12">
        <f t="shared" si="10"/>
        <v>17650</v>
      </c>
      <c r="BJ232" s="57">
        <f t="shared" si="11"/>
        <v>1950</v>
      </c>
      <c r="BK232" s="64"/>
      <c r="BL232" s="64"/>
      <c r="BM232" s="65"/>
      <c r="BN232" s="65"/>
      <c r="BO232" s="65"/>
      <c r="BP232" s="65"/>
      <c r="BQ232" s="65"/>
      <c r="BR232" s="65"/>
      <c r="BS232" s="65"/>
      <c r="BT232" s="65"/>
      <c r="BU232" s="65"/>
    </row>
    <row r="233" spans="1:73" ht="21">
      <c r="A233" s="52" t="s">
        <v>719</v>
      </c>
      <c r="B233" s="84" t="s">
        <v>720</v>
      </c>
      <c r="C233" s="8" t="s">
        <v>373</v>
      </c>
      <c r="D233" s="55" t="s">
        <v>721</v>
      </c>
      <c r="E233" s="55" t="s">
        <v>449</v>
      </c>
      <c r="F233" s="56">
        <v>6500</v>
      </c>
      <c r="G233" s="80"/>
      <c r="H233" s="58"/>
      <c r="I233" s="59"/>
      <c r="J233" s="60">
        <v>4000</v>
      </c>
      <c r="K233" s="61">
        <v>4000</v>
      </c>
      <c r="L233" s="62">
        <v>1950</v>
      </c>
      <c r="M233" s="61">
        <v>0</v>
      </c>
      <c r="N233" s="62">
        <v>1950</v>
      </c>
      <c r="O233" s="61">
        <v>0</v>
      </c>
      <c r="P233" s="62">
        <v>1950</v>
      </c>
      <c r="Q233" s="61"/>
      <c r="R233" s="62">
        <v>1950</v>
      </c>
      <c r="S233" s="61">
        <v>3900</v>
      </c>
      <c r="T233" s="62">
        <v>1950</v>
      </c>
      <c r="U233" s="61"/>
      <c r="V233" s="62">
        <v>1950</v>
      </c>
      <c r="W233" s="61"/>
      <c r="X233" s="62">
        <v>1950</v>
      </c>
      <c r="Y233" s="61"/>
      <c r="Z233" s="62">
        <v>1950</v>
      </c>
      <c r="AA233" s="61"/>
      <c r="AB233" s="62">
        <v>1950</v>
      </c>
      <c r="AC233" s="61"/>
      <c r="AD233" s="60"/>
      <c r="AE233" s="61"/>
      <c r="AF233" s="60"/>
      <c r="AG233" s="61"/>
      <c r="AH233" s="60"/>
      <c r="AI233" s="61"/>
      <c r="AJ233" s="60"/>
      <c r="AK233" s="61"/>
      <c r="AL233" s="60"/>
      <c r="AM233" s="61"/>
      <c r="AN233" s="60"/>
      <c r="AO233" s="61"/>
      <c r="AP233" s="63"/>
      <c r="AQ233" s="60"/>
      <c r="AR233" s="61"/>
      <c r="AS233" s="60"/>
      <c r="AT233" s="61"/>
      <c r="AU233" s="60"/>
      <c r="AV233" s="61"/>
      <c r="AW233" s="60"/>
      <c r="AX233" s="61"/>
      <c r="AY233" s="60"/>
      <c r="AZ233" s="61"/>
      <c r="BA233" s="60"/>
      <c r="BB233" s="61"/>
      <c r="BC233" s="60"/>
      <c r="BD233" s="61"/>
      <c r="BE233" s="60"/>
      <c r="BF233" s="61"/>
      <c r="BG233" s="60"/>
      <c r="BH233" s="12">
        <f t="shared" si="10"/>
        <v>19600</v>
      </c>
      <c r="BI233" s="12">
        <f t="shared" si="10"/>
        <v>7900</v>
      </c>
      <c r="BJ233" s="57">
        <f t="shared" si="11"/>
        <v>11700</v>
      </c>
      <c r="BK233" s="64"/>
      <c r="BL233" s="64"/>
      <c r="BM233" s="65"/>
      <c r="BN233" s="65"/>
      <c r="BO233" s="65"/>
      <c r="BP233" s="65"/>
      <c r="BQ233" s="65"/>
      <c r="BR233" s="65"/>
      <c r="BS233" s="65"/>
      <c r="BT233" s="65"/>
      <c r="BU233" s="65"/>
    </row>
    <row r="234" spans="1:73" ht="21">
      <c r="A234" s="52" t="s">
        <v>722</v>
      </c>
      <c r="B234" s="84" t="s">
        <v>723</v>
      </c>
      <c r="C234" s="8" t="s">
        <v>373</v>
      </c>
      <c r="D234" s="55" t="s">
        <v>724</v>
      </c>
      <c r="E234" s="79" t="s">
        <v>414</v>
      </c>
      <c r="F234" s="56"/>
      <c r="G234" s="72" t="s">
        <v>35</v>
      </c>
      <c r="H234" s="58"/>
      <c r="I234" s="59"/>
      <c r="J234" s="60">
        <v>4000</v>
      </c>
      <c r="K234" s="61">
        <v>4000</v>
      </c>
      <c r="L234" s="62">
        <v>1950</v>
      </c>
      <c r="M234" s="61">
        <v>1950</v>
      </c>
      <c r="N234" s="62">
        <v>1950</v>
      </c>
      <c r="O234" s="61">
        <v>1950</v>
      </c>
      <c r="P234" s="62">
        <v>1950</v>
      </c>
      <c r="Q234" s="61">
        <v>1950</v>
      </c>
      <c r="R234" s="62">
        <v>1950</v>
      </c>
      <c r="S234" s="61">
        <v>1950</v>
      </c>
      <c r="T234" s="62">
        <v>1950</v>
      </c>
      <c r="U234" s="61">
        <v>1950</v>
      </c>
      <c r="V234" s="62">
        <v>1950</v>
      </c>
      <c r="W234" s="61">
        <v>1950</v>
      </c>
      <c r="X234" s="62">
        <v>6000</v>
      </c>
      <c r="Y234" s="61">
        <v>6000</v>
      </c>
      <c r="Z234" s="62"/>
      <c r="AA234" s="61"/>
      <c r="AB234" s="62"/>
      <c r="AC234" s="61"/>
      <c r="AD234" s="60"/>
      <c r="AE234" s="61"/>
      <c r="AF234" s="60"/>
      <c r="AG234" s="61"/>
      <c r="AH234" s="60"/>
      <c r="AI234" s="61"/>
      <c r="AJ234" s="60"/>
      <c r="AK234" s="61"/>
      <c r="AL234" s="60"/>
      <c r="AM234" s="61"/>
      <c r="AN234" s="60"/>
      <c r="AO234" s="61"/>
      <c r="AP234" s="63"/>
      <c r="AQ234" s="60"/>
      <c r="AR234" s="61"/>
      <c r="AS234" s="60"/>
      <c r="AT234" s="61"/>
      <c r="AU234" s="60"/>
      <c r="AV234" s="61"/>
      <c r="AW234" s="60"/>
      <c r="AX234" s="61"/>
      <c r="AY234" s="60"/>
      <c r="AZ234" s="61"/>
      <c r="BA234" s="60"/>
      <c r="BB234" s="61"/>
      <c r="BC234" s="60"/>
      <c r="BD234" s="61"/>
      <c r="BE234" s="60"/>
      <c r="BF234" s="61"/>
      <c r="BG234" s="60"/>
      <c r="BH234" s="12">
        <f t="shared" si="10"/>
        <v>19750</v>
      </c>
      <c r="BI234" s="12">
        <f t="shared" si="10"/>
        <v>19750</v>
      </c>
      <c r="BJ234" s="57">
        <f t="shared" si="11"/>
        <v>0</v>
      </c>
      <c r="BK234" s="64"/>
      <c r="BL234" s="64"/>
      <c r="BM234" s="65"/>
      <c r="BN234" s="65"/>
      <c r="BO234" s="65"/>
      <c r="BP234" s="65"/>
      <c r="BQ234" s="65"/>
      <c r="BR234" s="65"/>
      <c r="BS234" s="65"/>
      <c r="BT234" s="65"/>
      <c r="BU234" s="65"/>
    </row>
    <row r="235" spans="1:73" ht="21">
      <c r="A235" s="52" t="s">
        <v>725</v>
      </c>
      <c r="B235" s="84" t="s">
        <v>726</v>
      </c>
      <c r="C235" s="8" t="s">
        <v>373</v>
      </c>
      <c r="D235" s="55" t="s">
        <v>727</v>
      </c>
      <c r="E235" s="79" t="s">
        <v>414</v>
      </c>
      <c r="F235" s="56">
        <v>6500</v>
      </c>
      <c r="G235" s="80"/>
      <c r="H235" s="58"/>
      <c r="I235" s="59"/>
      <c r="J235" s="60">
        <v>4000</v>
      </c>
      <c r="K235" s="61">
        <v>4000</v>
      </c>
      <c r="L235" s="62">
        <v>1950</v>
      </c>
      <c r="M235" s="61">
        <v>1950</v>
      </c>
      <c r="N235" s="62">
        <v>1950</v>
      </c>
      <c r="O235" s="61">
        <v>1950</v>
      </c>
      <c r="P235" s="62">
        <v>1950</v>
      </c>
      <c r="Q235" s="61">
        <v>0</v>
      </c>
      <c r="R235" s="62">
        <v>1950</v>
      </c>
      <c r="S235" s="61">
        <f>1950+0</f>
        <v>1950</v>
      </c>
      <c r="T235" s="62">
        <v>1950</v>
      </c>
      <c r="U235" s="61">
        <v>1950</v>
      </c>
      <c r="V235" s="62">
        <v>1950</v>
      </c>
      <c r="W235" s="61"/>
      <c r="X235" s="62">
        <v>1950</v>
      </c>
      <c r="Y235" s="61"/>
      <c r="Z235" s="62">
        <v>1950</v>
      </c>
      <c r="AA235" s="61"/>
      <c r="AB235" s="62">
        <v>1950</v>
      </c>
      <c r="AC235" s="61">
        <v>5850</v>
      </c>
      <c r="AD235" s="60"/>
      <c r="AE235" s="61"/>
      <c r="AF235" s="60"/>
      <c r="AG235" s="61"/>
      <c r="AH235" s="60"/>
      <c r="AI235" s="61"/>
      <c r="AJ235" s="60"/>
      <c r="AK235" s="61"/>
      <c r="AL235" s="60"/>
      <c r="AM235" s="61"/>
      <c r="AN235" s="60"/>
      <c r="AO235" s="61"/>
      <c r="AP235" s="63"/>
      <c r="AQ235" s="60"/>
      <c r="AR235" s="61"/>
      <c r="AS235" s="60"/>
      <c r="AT235" s="61"/>
      <c r="AU235" s="60"/>
      <c r="AV235" s="61"/>
      <c r="AW235" s="60"/>
      <c r="AX235" s="61"/>
      <c r="AY235" s="60"/>
      <c r="AZ235" s="61"/>
      <c r="BA235" s="60"/>
      <c r="BB235" s="61"/>
      <c r="BC235" s="60"/>
      <c r="BD235" s="61"/>
      <c r="BE235" s="60"/>
      <c r="BF235" s="61"/>
      <c r="BG235" s="60"/>
      <c r="BH235" s="12">
        <f t="shared" si="10"/>
        <v>19600</v>
      </c>
      <c r="BI235" s="12">
        <f t="shared" si="10"/>
        <v>15700</v>
      </c>
      <c r="BJ235" s="57">
        <f t="shared" si="11"/>
        <v>3900</v>
      </c>
      <c r="BK235" s="64"/>
      <c r="BL235" s="64"/>
      <c r="BM235" s="65"/>
      <c r="BN235" s="65"/>
      <c r="BO235" s="65"/>
      <c r="BP235" s="65"/>
      <c r="BQ235" s="65"/>
      <c r="BR235" s="65"/>
      <c r="BS235" s="65"/>
      <c r="BT235" s="65"/>
      <c r="BU235" s="65"/>
    </row>
    <row r="236" spans="1:73" ht="21">
      <c r="A236" s="52" t="s">
        <v>728</v>
      </c>
      <c r="B236" s="84" t="s">
        <v>729</v>
      </c>
      <c r="C236" s="8" t="s">
        <v>373</v>
      </c>
      <c r="D236" s="55" t="s">
        <v>730</v>
      </c>
      <c r="E236" s="55" t="s">
        <v>449</v>
      </c>
      <c r="F236" s="56">
        <v>7200</v>
      </c>
      <c r="G236" s="72"/>
      <c r="H236" s="58"/>
      <c r="I236" s="59"/>
      <c r="J236" s="60">
        <v>4000</v>
      </c>
      <c r="K236" s="61">
        <v>4000</v>
      </c>
      <c r="L236" s="62">
        <v>2160</v>
      </c>
      <c r="M236" s="61">
        <v>0</v>
      </c>
      <c r="N236" s="62">
        <v>2160</v>
      </c>
      <c r="O236" s="61">
        <v>0</v>
      </c>
      <c r="P236" s="62">
        <v>2160</v>
      </c>
      <c r="Q236" s="61">
        <v>0</v>
      </c>
      <c r="R236" s="62">
        <v>2160</v>
      </c>
      <c r="S236" s="61">
        <f>6480+2160</f>
        <v>8640</v>
      </c>
      <c r="T236" s="62">
        <v>2160</v>
      </c>
      <c r="U236" s="61">
        <v>0</v>
      </c>
      <c r="V236" s="62">
        <v>2160</v>
      </c>
      <c r="W236" s="61"/>
      <c r="X236" s="62">
        <v>2160</v>
      </c>
      <c r="Y236" s="61"/>
      <c r="Z236" s="62">
        <v>2160</v>
      </c>
      <c r="AA236" s="61">
        <v>6480</v>
      </c>
      <c r="AB236" s="62">
        <v>2160</v>
      </c>
      <c r="AC236" s="61">
        <v>4320</v>
      </c>
      <c r="AD236" s="60"/>
      <c r="AE236" s="61"/>
      <c r="AF236" s="60"/>
      <c r="AG236" s="61"/>
      <c r="AH236" s="60"/>
      <c r="AI236" s="61"/>
      <c r="AJ236" s="60"/>
      <c r="AK236" s="61"/>
      <c r="AL236" s="60"/>
      <c r="AM236" s="61"/>
      <c r="AN236" s="60"/>
      <c r="AO236" s="61"/>
      <c r="AP236" s="63"/>
      <c r="AQ236" s="60"/>
      <c r="AR236" s="61"/>
      <c r="AS236" s="60"/>
      <c r="AT236" s="61"/>
      <c r="AU236" s="60"/>
      <c r="AV236" s="61"/>
      <c r="AW236" s="60"/>
      <c r="AX236" s="61"/>
      <c r="AY236" s="60"/>
      <c r="AZ236" s="61"/>
      <c r="BA236" s="60"/>
      <c r="BB236" s="61"/>
      <c r="BC236" s="60"/>
      <c r="BD236" s="61"/>
      <c r="BE236" s="60"/>
      <c r="BF236" s="61"/>
      <c r="BG236" s="60"/>
      <c r="BH236" s="12">
        <f t="shared" si="10"/>
        <v>21280</v>
      </c>
      <c r="BI236" s="12">
        <f t="shared" si="10"/>
        <v>23440</v>
      </c>
      <c r="BJ236" s="57">
        <f t="shared" si="11"/>
        <v>-2160</v>
      </c>
      <c r="BK236" s="64"/>
      <c r="BL236" s="64"/>
      <c r="BM236" s="65"/>
      <c r="BN236" s="65"/>
      <c r="BO236" s="65"/>
      <c r="BP236" s="65"/>
      <c r="BQ236" s="65"/>
      <c r="BR236" s="65"/>
      <c r="BS236" s="65"/>
      <c r="BT236" s="65"/>
      <c r="BU236" s="65"/>
    </row>
    <row r="237" spans="1:73" ht="21">
      <c r="A237" s="52" t="s">
        <v>390</v>
      </c>
      <c r="B237" s="84" t="s">
        <v>731</v>
      </c>
      <c r="C237" s="8" t="s">
        <v>373</v>
      </c>
      <c r="D237" s="55" t="s">
        <v>392</v>
      </c>
      <c r="E237" s="79" t="s">
        <v>622</v>
      </c>
      <c r="F237" s="56"/>
      <c r="G237" s="72" t="s">
        <v>35</v>
      </c>
      <c r="H237" s="58"/>
      <c r="I237" s="59"/>
      <c r="J237" s="60">
        <v>4000</v>
      </c>
      <c r="K237" s="61">
        <v>4000</v>
      </c>
      <c r="L237" s="62">
        <v>1950</v>
      </c>
      <c r="M237" s="61"/>
      <c r="N237" s="62">
        <v>1950</v>
      </c>
      <c r="O237" s="61"/>
      <c r="P237" s="62">
        <f>1950+6000</f>
        <v>7950</v>
      </c>
      <c r="Q237" s="61"/>
      <c r="R237" s="62"/>
      <c r="S237" s="61"/>
      <c r="T237" s="62"/>
      <c r="U237" s="61">
        <v>11850</v>
      </c>
      <c r="V237" s="62"/>
      <c r="W237" s="61"/>
      <c r="X237" s="62"/>
      <c r="Y237" s="61"/>
      <c r="Z237" s="62"/>
      <c r="AA237" s="61"/>
      <c r="AB237" s="62"/>
      <c r="AC237" s="61"/>
      <c r="AD237" s="60"/>
      <c r="AE237" s="61"/>
      <c r="AF237" s="60"/>
      <c r="AG237" s="61"/>
      <c r="AH237" s="60"/>
      <c r="AI237" s="61"/>
      <c r="AJ237" s="60"/>
      <c r="AK237" s="61"/>
      <c r="AL237" s="60"/>
      <c r="AM237" s="61"/>
      <c r="AN237" s="60"/>
      <c r="AO237" s="61"/>
      <c r="AP237" s="63"/>
      <c r="AQ237" s="60"/>
      <c r="AR237" s="61"/>
      <c r="AS237" s="60"/>
      <c r="AT237" s="61"/>
      <c r="AU237" s="60"/>
      <c r="AV237" s="61"/>
      <c r="AW237" s="60"/>
      <c r="AX237" s="61"/>
      <c r="AY237" s="60"/>
      <c r="AZ237" s="61"/>
      <c r="BA237" s="60"/>
      <c r="BB237" s="61"/>
      <c r="BC237" s="60"/>
      <c r="BD237" s="61"/>
      <c r="BE237" s="60"/>
      <c r="BF237" s="61"/>
      <c r="BG237" s="60"/>
      <c r="BH237" s="12">
        <f t="shared" si="10"/>
        <v>13900</v>
      </c>
      <c r="BI237" s="12">
        <f t="shared" si="10"/>
        <v>15850</v>
      </c>
      <c r="BJ237" s="57">
        <f t="shared" si="11"/>
        <v>-1950</v>
      </c>
      <c r="BK237" s="64"/>
      <c r="BL237" s="64"/>
      <c r="BM237" s="65"/>
      <c r="BN237" s="65"/>
      <c r="BO237" s="65"/>
      <c r="BP237" s="65"/>
      <c r="BQ237" s="65"/>
      <c r="BR237" s="65"/>
      <c r="BS237" s="65"/>
      <c r="BT237" s="65"/>
      <c r="BU237" s="65"/>
    </row>
    <row r="238" spans="1:73" ht="21">
      <c r="A238" s="52" t="s">
        <v>732</v>
      </c>
      <c r="B238" s="84" t="s">
        <v>733</v>
      </c>
      <c r="C238" s="8" t="s">
        <v>373</v>
      </c>
      <c r="D238" s="55" t="s">
        <v>734</v>
      </c>
      <c r="E238" s="55" t="s">
        <v>421</v>
      </c>
      <c r="F238" s="56"/>
      <c r="G238" s="85" t="s">
        <v>48</v>
      </c>
      <c r="H238" s="58"/>
      <c r="I238" s="59"/>
      <c r="J238" s="60">
        <v>4000</v>
      </c>
      <c r="K238" s="61">
        <v>4000</v>
      </c>
      <c r="L238" s="62"/>
      <c r="M238" s="61"/>
      <c r="N238" s="62"/>
      <c r="O238" s="61"/>
      <c r="P238" s="62"/>
      <c r="Q238" s="61"/>
      <c r="R238" s="62"/>
      <c r="S238" s="61"/>
      <c r="T238" s="62"/>
      <c r="U238" s="61"/>
      <c r="V238" s="62"/>
      <c r="W238" s="61"/>
      <c r="X238" s="62"/>
      <c r="Y238" s="61"/>
      <c r="Z238" s="62"/>
      <c r="AA238" s="61"/>
      <c r="AB238" s="62"/>
      <c r="AC238" s="61"/>
      <c r="AD238" s="60"/>
      <c r="AE238" s="61"/>
      <c r="AF238" s="60"/>
      <c r="AG238" s="61"/>
      <c r="AH238" s="60"/>
      <c r="AI238" s="61"/>
      <c r="AJ238" s="60"/>
      <c r="AK238" s="61"/>
      <c r="AL238" s="60"/>
      <c r="AM238" s="61"/>
      <c r="AN238" s="60"/>
      <c r="AO238" s="61"/>
      <c r="AP238" s="63"/>
      <c r="AQ238" s="60"/>
      <c r="AR238" s="61"/>
      <c r="AS238" s="60"/>
      <c r="AT238" s="61"/>
      <c r="AU238" s="60"/>
      <c r="AV238" s="61"/>
      <c r="AW238" s="60"/>
      <c r="AX238" s="61"/>
      <c r="AY238" s="60"/>
      <c r="AZ238" s="61"/>
      <c r="BA238" s="60"/>
      <c r="BB238" s="61"/>
      <c r="BC238" s="60"/>
      <c r="BD238" s="61"/>
      <c r="BE238" s="60"/>
      <c r="BF238" s="61"/>
      <c r="BG238" s="60"/>
      <c r="BH238" s="12">
        <f t="shared" si="10"/>
        <v>4000</v>
      </c>
      <c r="BI238" s="12">
        <f t="shared" si="10"/>
        <v>4000</v>
      </c>
      <c r="BJ238" s="57">
        <f t="shared" si="11"/>
        <v>0</v>
      </c>
      <c r="BK238" s="64"/>
      <c r="BL238" s="64"/>
      <c r="BM238" s="65"/>
      <c r="BN238" s="65"/>
      <c r="BO238" s="65"/>
      <c r="BP238" s="65"/>
      <c r="BQ238" s="65"/>
      <c r="BR238" s="65"/>
      <c r="BS238" s="65"/>
      <c r="BT238" s="65"/>
      <c r="BU238" s="65"/>
    </row>
    <row r="239" spans="1:73" ht="21">
      <c r="A239" s="52" t="s">
        <v>735</v>
      </c>
      <c r="B239" s="84" t="s">
        <v>736</v>
      </c>
      <c r="C239" s="8" t="s">
        <v>373</v>
      </c>
      <c r="D239" s="55" t="s">
        <v>737</v>
      </c>
      <c r="E239" s="55" t="s">
        <v>449</v>
      </c>
      <c r="F239" s="56">
        <v>7200</v>
      </c>
      <c r="G239" s="80"/>
      <c r="H239" s="58"/>
      <c r="I239" s="59"/>
      <c r="J239" s="60">
        <v>4000</v>
      </c>
      <c r="K239" s="61">
        <v>4000</v>
      </c>
      <c r="L239" s="62">
        <v>2160</v>
      </c>
      <c r="M239" s="61"/>
      <c r="N239" s="62">
        <v>2160</v>
      </c>
      <c r="O239" s="61"/>
      <c r="P239" s="62">
        <v>2160</v>
      </c>
      <c r="Q239" s="61"/>
      <c r="R239" s="62">
        <v>2160</v>
      </c>
      <c r="S239" s="61"/>
      <c r="T239" s="62">
        <v>2160</v>
      </c>
      <c r="U239" s="61"/>
      <c r="V239" s="62">
        <v>2160</v>
      </c>
      <c r="W239" s="61"/>
      <c r="X239" s="62">
        <v>2160</v>
      </c>
      <c r="Y239" s="61"/>
      <c r="Z239" s="62">
        <v>2160</v>
      </c>
      <c r="AA239" s="61"/>
      <c r="AB239" s="62">
        <v>2160</v>
      </c>
      <c r="AC239" s="61"/>
      <c r="AD239" s="60"/>
      <c r="AE239" s="61"/>
      <c r="AF239" s="60"/>
      <c r="AG239" s="61"/>
      <c r="AH239" s="60"/>
      <c r="AI239" s="61"/>
      <c r="AJ239" s="60"/>
      <c r="AK239" s="61"/>
      <c r="AL239" s="60"/>
      <c r="AM239" s="61"/>
      <c r="AN239" s="60"/>
      <c r="AO239" s="61"/>
      <c r="AP239" s="63"/>
      <c r="AQ239" s="60"/>
      <c r="AR239" s="61"/>
      <c r="AS239" s="60"/>
      <c r="AT239" s="61"/>
      <c r="AU239" s="60"/>
      <c r="AV239" s="61"/>
      <c r="AW239" s="60"/>
      <c r="AX239" s="61"/>
      <c r="AY239" s="60"/>
      <c r="AZ239" s="61"/>
      <c r="BA239" s="60"/>
      <c r="BB239" s="61"/>
      <c r="BC239" s="60"/>
      <c r="BD239" s="61"/>
      <c r="BE239" s="60"/>
      <c r="BF239" s="61"/>
      <c r="BG239" s="60"/>
      <c r="BH239" s="12">
        <f t="shared" si="10"/>
        <v>21280</v>
      </c>
      <c r="BI239" s="12">
        <f t="shared" si="10"/>
        <v>4000</v>
      </c>
      <c r="BJ239" s="57">
        <f t="shared" si="11"/>
        <v>17280</v>
      </c>
      <c r="BK239" s="64"/>
      <c r="BL239" s="64"/>
      <c r="BM239" s="65"/>
      <c r="BN239" s="65"/>
      <c r="BO239" s="65"/>
      <c r="BP239" s="65"/>
      <c r="BQ239" s="65"/>
      <c r="BR239" s="65"/>
      <c r="BS239" s="65"/>
      <c r="BT239" s="65"/>
      <c r="BU239" s="65"/>
    </row>
    <row r="240" spans="1:73" ht="21">
      <c r="A240" s="52" t="s">
        <v>738</v>
      </c>
      <c r="B240" s="84" t="s">
        <v>739</v>
      </c>
      <c r="C240" s="8" t="s">
        <v>373</v>
      </c>
      <c r="D240" s="55" t="s">
        <v>740</v>
      </c>
      <c r="E240" s="79" t="s">
        <v>421</v>
      </c>
      <c r="F240" s="56">
        <v>7200</v>
      </c>
      <c r="G240" s="80"/>
      <c r="H240" s="58"/>
      <c r="I240" s="59"/>
      <c r="J240" s="60">
        <v>4000</v>
      </c>
      <c r="K240" s="61">
        <v>4000</v>
      </c>
      <c r="L240" s="62">
        <v>2160</v>
      </c>
      <c r="M240" s="61">
        <v>0</v>
      </c>
      <c r="N240" s="62">
        <v>2160</v>
      </c>
      <c r="O240" s="61"/>
      <c r="P240" s="62">
        <v>2160</v>
      </c>
      <c r="Q240" s="61"/>
      <c r="R240" s="62">
        <v>2160</v>
      </c>
      <c r="S240" s="61">
        <v>2160</v>
      </c>
      <c r="T240" s="62">
        <v>2160</v>
      </c>
      <c r="U240" s="61"/>
      <c r="V240" s="62">
        <v>2160</v>
      </c>
      <c r="W240" s="61"/>
      <c r="X240" s="62">
        <v>2160</v>
      </c>
      <c r="Y240" s="61"/>
      <c r="Z240" s="62">
        <v>2160</v>
      </c>
      <c r="AA240" s="61"/>
      <c r="AB240" s="62">
        <v>2160</v>
      </c>
      <c r="AC240" s="61"/>
      <c r="AD240" s="60"/>
      <c r="AE240" s="61"/>
      <c r="AF240" s="60"/>
      <c r="AG240" s="61"/>
      <c r="AH240" s="60"/>
      <c r="AI240" s="61"/>
      <c r="AJ240" s="60"/>
      <c r="AK240" s="61"/>
      <c r="AL240" s="60"/>
      <c r="AM240" s="61"/>
      <c r="AN240" s="60"/>
      <c r="AO240" s="61"/>
      <c r="AP240" s="63"/>
      <c r="AQ240" s="60"/>
      <c r="AR240" s="61"/>
      <c r="AS240" s="60"/>
      <c r="AT240" s="61"/>
      <c r="AU240" s="60"/>
      <c r="AV240" s="61"/>
      <c r="AW240" s="60"/>
      <c r="AX240" s="61"/>
      <c r="AY240" s="60"/>
      <c r="AZ240" s="61"/>
      <c r="BA240" s="60"/>
      <c r="BB240" s="61"/>
      <c r="BC240" s="60"/>
      <c r="BD240" s="61"/>
      <c r="BE240" s="60"/>
      <c r="BF240" s="61"/>
      <c r="BG240" s="60"/>
      <c r="BH240" s="12">
        <f t="shared" si="10"/>
        <v>21280</v>
      </c>
      <c r="BI240" s="12">
        <f t="shared" si="10"/>
        <v>6160</v>
      </c>
      <c r="BJ240" s="57">
        <f t="shared" si="11"/>
        <v>15120</v>
      </c>
      <c r="BK240" s="64"/>
      <c r="BL240" s="64"/>
      <c r="BM240" s="65"/>
      <c r="BN240" s="65"/>
      <c r="BO240" s="65"/>
      <c r="BP240" s="65"/>
      <c r="BQ240" s="65"/>
      <c r="BR240" s="65"/>
      <c r="BS240" s="65"/>
      <c r="BT240" s="65"/>
      <c r="BU240" s="65"/>
    </row>
    <row r="241" spans="1:73" ht="21">
      <c r="A241" s="52" t="s">
        <v>741</v>
      </c>
      <c r="B241" s="86" t="s">
        <v>742</v>
      </c>
      <c r="C241" s="8" t="s">
        <v>373</v>
      </c>
      <c r="D241" s="55" t="s">
        <v>743</v>
      </c>
      <c r="E241" s="79" t="s">
        <v>622</v>
      </c>
      <c r="F241" s="56">
        <v>6500</v>
      </c>
      <c r="G241" s="80"/>
      <c r="H241" s="58"/>
      <c r="I241" s="59"/>
      <c r="J241" s="60">
        <v>4000</v>
      </c>
      <c r="K241" s="61">
        <v>4000</v>
      </c>
      <c r="L241" s="62">
        <v>1950</v>
      </c>
      <c r="M241" s="61">
        <v>1950</v>
      </c>
      <c r="N241" s="62">
        <v>1950</v>
      </c>
      <c r="O241" s="61">
        <v>1950</v>
      </c>
      <c r="P241" s="62">
        <v>1950</v>
      </c>
      <c r="Q241" s="61">
        <v>0</v>
      </c>
      <c r="R241" s="62">
        <v>1950</v>
      </c>
      <c r="S241" s="61">
        <v>1950</v>
      </c>
      <c r="T241" s="62">
        <v>1950</v>
      </c>
      <c r="U241" s="61">
        <v>1950</v>
      </c>
      <c r="V241" s="62">
        <v>1950</v>
      </c>
      <c r="W241" s="61"/>
      <c r="X241" s="62">
        <v>1950</v>
      </c>
      <c r="Y241" s="61">
        <v>1950</v>
      </c>
      <c r="Z241" s="62">
        <v>1950</v>
      </c>
      <c r="AA241" s="61"/>
      <c r="AB241" s="62">
        <v>1950</v>
      </c>
      <c r="AC241" s="61"/>
      <c r="AD241" s="60"/>
      <c r="AE241" s="61"/>
      <c r="AF241" s="60"/>
      <c r="AG241" s="61"/>
      <c r="AH241" s="60"/>
      <c r="AI241" s="61"/>
      <c r="AJ241" s="60"/>
      <c r="AK241" s="61"/>
      <c r="AL241" s="60"/>
      <c r="AM241" s="61"/>
      <c r="AN241" s="60"/>
      <c r="AO241" s="61"/>
      <c r="AP241" s="63"/>
      <c r="AQ241" s="60"/>
      <c r="AR241" s="61"/>
      <c r="AS241" s="60"/>
      <c r="AT241" s="61"/>
      <c r="AU241" s="60"/>
      <c r="AV241" s="61"/>
      <c r="AW241" s="60"/>
      <c r="AX241" s="61"/>
      <c r="AY241" s="60"/>
      <c r="AZ241" s="61"/>
      <c r="BA241" s="60"/>
      <c r="BB241" s="61"/>
      <c r="BC241" s="60"/>
      <c r="BD241" s="61"/>
      <c r="BE241" s="60"/>
      <c r="BF241" s="61"/>
      <c r="BG241" s="60"/>
      <c r="BH241" s="12">
        <f t="shared" si="10"/>
        <v>19600</v>
      </c>
      <c r="BI241" s="12">
        <f t="shared" si="10"/>
        <v>11800</v>
      </c>
      <c r="BJ241" s="57">
        <f t="shared" si="11"/>
        <v>7800</v>
      </c>
      <c r="BK241" s="64"/>
      <c r="BL241" s="64"/>
      <c r="BM241" s="65"/>
      <c r="BN241" s="65"/>
      <c r="BO241" s="65"/>
      <c r="BP241" s="65"/>
      <c r="BQ241" s="65"/>
      <c r="BR241" s="65"/>
      <c r="BS241" s="65"/>
      <c r="BT241" s="65"/>
      <c r="BU241" s="65"/>
    </row>
    <row r="242" spans="1:73" ht="21">
      <c r="A242" s="52" t="s">
        <v>744</v>
      </c>
      <c r="B242" s="84" t="s">
        <v>745</v>
      </c>
      <c r="C242" s="8" t="s">
        <v>373</v>
      </c>
      <c r="D242" s="55" t="s">
        <v>746</v>
      </c>
      <c r="E242" s="79" t="s">
        <v>622</v>
      </c>
      <c r="F242" s="56">
        <v>6500</v>
      </c>
      <c r="G242" s="80"/>
      <c r="H242" s="58"/>
      <c r="I242" s="59"/>
      <c r="J242" s="60">
        <v>4000</v>
      </c>
      <c r="K242" s="61">
        <v>4000</v>
      </c>
      <c r="L242" s="62">
        <v>1950</v>
      </c>
      <c r="M242" s="61"/>
      <c r="N242" s="62">
        <v>1950</v>
      </c>
      <c r="O242" s="61"/>
      <c r="P242" s="62">
        <v>1950</v>
      </c>
      <c r="Q242" s="61"/>
      <c r="R242" s="62">
        <v>1950</v>
      </c>
      <c r="S242" s="61"/>
      <c r="T242" s="62">
        <v>1950</v>
      </c>
      <c r="U242" s="61"/>
      <c r="V242" s="62">
        <v>1950</v>
      </c>
      <c r="W242" s="61"/>
      <c r="X242" s="62">
        <v>1950</v>
      </c>
      <c r="Y242" s="61"/>
      <c r="Z242" s="62">
        <v>1950</v>
      </c>
      <c r="AA242" s="61"/>
      <c r="AB242" s="62">
        <v>1950</v>
      </c>
      <c r="AC242" s="61"/>
      <c r="AD242" s="60"/>
      <c r="AE242" s="61"/>
      <c r="AF242" s="60"/>
      <c r="AG242" s="61"/>
      <c r="AH242" s="60"/>
      <c r="AI242" s="61"/>
      <c r="AJ242" s="60"/>
      <c r="AK242" s="61"/>
      <c r="AL242" s="60"/>
      <c r="AM242" s="61"/>
      <c r="AN242" s="60"/>
      <c r="AO242" s="61"/>
      <c r="AP242" s="63"/>
      <c r="AQ242" s="60"/>
      <c r="AR242" s="61"/>
      <c r="AS242" s="60"/>
      <c r="AT242" s="61"/>
      <c r="AU242" s="60"/>
      <c r="AV242" s="61"/>
      <c r="AW242" s="60"/>
      <c r="AX242" s="61"/>
      <c r="AY242" s="60"/>
      <c r="AZ242" s="61"/>
      <c r="BA242" s="60"/>
      <c r="BB242" s="61"/>
      <c r="BC242" s="60"/>
      <c r="BD242" s="61"/>
      <c r="BE242" s="60"/>
      <c r="BF242" s="61"/>
      <c r="BG242" s="60"/>
      <c r="BH242" s="12">
        <f t="shared" si="10"/>
        <v>19600</v>
      </c>
      <c r="BI242" s="12">
        <f t="shared" si="10"/>
        <v>4000</v>
      </c>
      <c r="BJ242" s="57">
        <f t="shared" si="11"/>
        <v>15600</v>
      </c>
      <c r="BK242" s="64"/>
      <c r="BL242" s="64"/>
      <c r="BM242" s="65"/>
      <c r="BN242" s="65"/>
      <c r="BO242" s="65"/>
      <c r="BP242" s="65"/>
      <c r="BQ242" s="65"/>
      <c r="BR242" s="65"/>
      <c r="BS242" s="65"/>
      <c r="BT242" s="65"/>
      <c r="BU242" s="65"/>
    </row>
    <row r="243" spans="1:73" ht="21">
      <c r="A243" s="52" t="s">
        <v>747</v>
      </c>
      <c r="B243" s="86" t="s">
        <v>748</v>
      </c>
      <c r="C243" s="8" t="s">
        <v>373</v>
      </c>
      <c r="D243" s="55" t="s">
        <v>749</v>
      </c>
      <c r="E243" s="79" t="s">
        <v>622</v>
      </c>
      <c r="F243" s="56">
        <v>6000</v>
      </c>
      <c r="G243" s="80"/>
      <c r="H243" s="58"/>
      <c r="I243" s="59"/>
      <c r="J243" s="60">
        <v>4000</v>
      </c>
      <c r="K243" s="61">
        <v>4000</v>
      </c>
      <c r="L243" s="62">
        <v>1800</v>
      </c>
      <c r="M243" s="61">
        <v>0</v>
      </c>
      <c r="N243" s="62">
        <v>1800</v>
      </c>
      <c r="O243" s="61">
        <f>1950+0</f>
        <v>1950</v>
      </c>
      <c r="P243" s="62">
        <v>1800</v>
      </c>
      <c r="Q243" s="61">
        <v>1950</v>
      </c>
      <c r="R243" s="62">
        <v>1800</v>
      </c>
      <c r="S243" s="61">
        <f>1950+1950</f>
        <v>3900</v>
      </c>
      <c r="T243" s="62">
        <v>1800</v>
      </c>
      <c r="U243" s="61">
        <v>1950</v>
      </c>
      <c r="V243" s="62">
        <v>1800</v>
      </c>
      <c r="W243" s="61"/>
      <c r="X243" s="62">
        <v>1800</v>
      </c>
      <c r="Y243" s="61"/>
      <c r="Z243" s="62">
        <v>1800</v>
      </c>
      <c r="AA243" s="61">
        <v>3900</v>
      </c>
      <c r="AB243" s="62">
        <v>1800</v>
      </c>
      <c r="AC243" s="61">
        <v>3900</v>
      </c>
      <c r="AD243" s="60"/>
      <c r="AE243" s="61"/>
      <c r="AF243" s="60"/>
      <c r="AG243" s="61"/>
      <c r="AH243" s="60"/>
      <c r="AI243" s="61"/>
      <c r="AJ243" s="60"/>
      <c r="AK243" s="61"/>
      <c r="AL243" s="60"/>
      <c r="AM243" s="61"/>
      <c r="AN243" s="60"/>
      <c r="AO243" s="61"/>
      <c r="AP243" s="63"/>
      <c r="AQ243" s="60"/>
      <c r="AR243" s="61"/>
      <c r="AS243" s="60"/>
      <c r="AT243" s="61"/>
      <c r="AU243" s="60"/>
      <c r="AV243" s="61"/>
      <c r="AW243" s="60"/>
      <c r="AX243" s="61"/>
      <c r="AY243" s="60"/>
      <c r="AZ243" s="61"/>
      <c r="BA243" s="60"/>
      <c r="BB243" s="61"/>
      <c r="BC243" s="60"/>
      <c r="BD243" s="61"/>
      <c r="BE243" s="60"/>
      <c r="BF243" s="61"/>
      <c r="BG243" s="60"/>
      <c r="BH243" s="12">
        <f t="shared" si="10"/>
        <v>18400</v>
      </c>
      <c r="BI243" s="12">
        <f t="shared" si="10"/>
        <v>19600</v>
      </c>
      <c r="BJ243" s="57">
        <f t="shared" si="11"/>
        <v>-1200</v>
      </c>
      <c r="BK243" s="64"/>
      <c r="BL243" s="64"/>
      <c r="BM243" s="65"/>
      <c r="BN243" s="65"/>
      <c r="BO243" s="65"/>
      <c r="BP243" s="65"/>
      <c r="BQ243" s="65"/>
      <c r="BR243" s="65"/>
      <c r="BS243" s="65"/>
      <c r="BT243" s="65"/>
      <c r="BU243" s="65"/>
    </row>
  </sheetData>
  <pageMargins left="0.75" right="0.75" top="1" bottom="1" header="0.5" footer="0.5"/>
  <pageSetup scale="85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Hostel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2021-06-23T12:29:12Z</dcterms:created>
  <dcterms:modified xsi:type="dcterms:W3CDTF">2021-06-23T12:37:56Z</dcterms:modified>
</cp:coreProperties>
</file>