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本" sheetId="1" r:id="rId4"/>
    <sheet state="visible" name="ランキング" sheetId="2" r:id="rId5"/>
    <sheet state="visible" name="原本_どうする" sheetId="3" r:id="rId6"/>
    <sheet state="visible" name="データ加工用" sheetId="4" r:id="rId7"/>
  </sheets>
  <definedNames/>
  <calcPr/>
</workbook>
</file>

<file path=xl/sharedStrings.xml><?xml version="1.0" encoding="utf-8"?>
<sst xmlns="http://schemas.openxmlformats.org/spreadsheetml/2006/main" count="298" uniqueCount="97">
  <si>
    <t>名称</t>
  </si>
  <si>
    <t>区</t>
  </si>
  <si>
    <t>大字・町名</t>
  </si>
  <si>
    <t>丁</t>
  </si>
  <si>
    <t>平均収入</t>
  </si>
  <si>
    <t>昼夜人口比率</t>
  </si>
  <si>
    <t>世帯人数</t>
  </si>
  <si>
    <t>夫婦のみ</t>
  </si>
  <si>
    <t>夫婦+子供</t>
  </si>
  <si>
    <t>単身世帯</t>
  </si>
  <si>
    <t>3世代</t>
  </si>
  <si>
    <t>小売販売額(/人)</t>
  </si>
  <si>
    <t>有職率</t>
  </si>
  <si>
    <t>ふらり</t>
  </si>
  <si>
    <t>都島区</t>
  </si>
  <si>
    <t>片町</t>
  </si>
  <si>
    <t>２丁目</t>
  </si>
  <si>
    <t>関西大学</t>
  </si>
  <si>
    <t>霊仙寺町</t>
  </si>
  <si>
    <t>-</t>
  </si>
  <si>
    <t>タイムズ</t>
  </si>
  <si>
    <t>浪速区</t>
  </si>
  <si>
    <t>難波中</t>
  </si>
  <si>
    <t>2丁目</t>
  </si>
  <si>
    <t>UR森ノ宮</t>
  </si>
  <si>
    <t>城東区</t>
  </si>
  <si>
    <t>森之宮</t>
  </si>
  <si>
    <t>中之島</t>
  </si>
  <si>
    <t>北区</t>
  </si>
  <si>
    <t>5丁目</t>
  </si>
  <si>
    <t>千鳥橋</t>
  </si>
  <si>
    <t>此花区</t>
  </si>
  <si>
    <t>四貫島</t>
  </si>
  <si>
    <t>1丁目</t>
  </si>
  <si>
    <t>梅田</t>
  </si>
  <si>
    <t>芝田</t>
  </si>
  <si>
    <t>内緒</t>
  </si>
  <si>
    <t>X</t>
  </si>
  <si>
    <t>本町</t>
  </si>
  <si>
    <t>中央区</t>
  </si>
  <si>
    <t>船場中央</t>
  </si>
  <si>
    <t>4丁目</t>
  </si>
  <si>
    <t>大阪城公園</t>
  </si>
  <si>
    <t>大阪城</t>
  </si>
  <si>
    <t>3丁目</t>
  </si>
  <si>
    <t>鶴見緑地</t>
  </si>
  <si>
    <t>鶴見区</t>
  </si>
  <si>
    <t>緑地公園</t>
  </si>
  <si>
    <t>ないデータが多すぎる...😢</t>
  </si>
  <si>
    <t>地域</t>
  </si>
  <si>
    <t>数値</t>
  </si>
  <si>
    <t>世帯数</t>
  </si>
  <si>
    <t>第一次産業</t>
  </si>
  <si>
    <t>第二次産業</t>
  </si>
  <si>
    <t>第三次産業</t>
  </si>
  <si>
    <t>一般世帯数</t>
  </si>
  <si>
    <t>小売販売額(百万/人)</t>
  </si>
  <si>
    <t>×</t>
  </si>
  <si>
    <t>※10,11：利用者から平均をとる？</t>
  </si>
  <si>
    <t>※第1-3産業：就業者数から合計した</t>
  </si>
  <si>
    <t>※3,8-11：p3を参照</t>
  </si>
  <si>
    <t>https://www.pref.osaka.lg.jp/attach/1949/00439431/N2022_09.pdf</t>
  </si>
  <si>
    <t>https://www.city.osaka.lg.jp/kensetsu/cmsfiles/contents/0000457/457892/R3kouenhokokuosakajo.pdf</t>
  </si>
  <si>
    <t>年163万人</t>
  </si>
  <si>
    <t>:p5</t>
  </si>
  <si>
    <t>(利用者数/月)</t>
  </si>
  <si>
    <t>なんの年代の人が多いのかわからんこれだと</t>
  </si>
  <si>
    <t>人住んでないんですけど?：36061.xlsx</t>
  </si>
  <si>
    <t>えーどうしよう、困る、</t>
  </si>
  <si>
    <t>大阪城、公園同様に扱うべき??</t>
  </si>
  <si>
    <t>公園利用年代比率の全国平均とかあるんかな→あった</t>
  </si>
  <si>
    <t>大学の中に置くから</t>
  </si>
  <si>
    <t>https://www.pref.osaka.lg.jp/attach/10129/00412137/siryo4%20riyoujittaichousa%20gaiyo.pdf</t>
  </si>
  <si>
    <t>p8：区分大きすぎて使うに使えない、平均値ばかり取って算出してクラスタ分析する意味とは？</t>
  </si>
  <si>
    <t>********************************************</t>
  </si>
  <si>
    <t>https://www.city.osaka.lg.jp/kensetsu/cmsfiles/contents/0000465/465020/sanko3.pdf</t>
  </si>
  <si>
    <t>年435万人</t>
  </si>
  <si>
    <t>：p1</t>
  </si>
  <si>
    <t>年代比率がわかる!!やったー!!：p10</t>
  </si>
  <si>
    <t>わかったところでどうやって応用させよう?</t>
  </si>
  <si>
    <t>その人がどのような世帯、職業なのかわからん</t>
  </si>
  <si>
    <t>どうしよ、友枝先生に相談しよ</t>
  </si>
  <si>
    <t>人口</t>
  </si>
  <si>
    <t>有職者</t>
  </si>
  <si>
    <t>男性</t>
  </si>
  <si>
    <t>年齢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</si>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</sst>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;[Red]\-#,##0.0000"/>
  </numFmts>
  <fonts count="1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sz val="12.0"/>
      <color rgb="FF1D1C1D"/>
      <name val="Arial"/>
    </font>
    <font>
      <sz val="12.0"/>
      <color rgb="FF1F1F1F"/>
      <name val="Arial"/>
    </font>
    <font>
      <sz val="8.0"/>
      <color rgb="FF000000"/>
      <name val="&quot;Hiragino Kaku Gothic ProN&quot;"/>
    </font>
    <font>
      <sz val="12.0"/>
      <color rgb="FF4D5156"/>
      <name val="Arial"/>
    </font>
    <font>
      <sz val="12.0"/>
      <color rgb="FF202124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980000"/>
      <name val="Arial"/>
    </font>
    <font>
      <u/>
      <sz val="12.0"/>
      <color rgb="FF0000FF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2" numFmtId="0" xfId="0" applyAlignment="1" applyBorder="1" applyFont="1">
      <alignment readingOrder="0"/>
    </xf>
    <xf borderId="0" fillId="3" fontId="2" numFmtId="0" xfId="0" applyFill="1" applyFont="1"/>
    <xf borderId="1" fillId="3" fontId="1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2" numFmtId="0" xfId="0" applyBorder="1" applyFont="1"/>
    <xf borderId="1" fillId="3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164" xfId="0" applyBorder="1" applyFont="1" applyNumberFormat="1"/>
    <xf borderId="1" fillId="3" fontId="2" numFmtId="2" xfId="0" applyBorder="1" applyFont="1" applyNumberFormat="1"/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/>
    </xf>
    <xf borderId="1" fillId="3" fontId="2" numFmtId="2" xfId="0" applyAlignment="1" applyBorder="1" applyFont="1" applyNumberFormat="1">
      <alignment readingOrder="0"/>
    </xf>
    <xf borderId="1" fillId="3" fontId="6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2" numFmtId="4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3" fontId="3" numFmtId="0" xfId="0" applyFont="1"/>
    <xf borderId="1" fillId="4" fontId="8" numFmtId="0" xfId="0" applyAlignment="1" applyBorder="1" applyFill="1" applyFont="1">
      <alignment readingOrder="0"/>
    </xf>
    <xf borderId="1" fillId="4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4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 shrinkToFit="0" wrapText="0"/>
    </xf>
    <xf borderId="1" fillId="6" fontId="2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1" fillId="5" fontId="1" numFmtId="0" xfId="0" applyAlignment="1" applyBorder="1" applyFont="1">
      <alignment readingOrder="0" vertical="top"/>
    </xf>
    <xf borderId="1" fillId="5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6" fontId="1" numFmtId="0" xfId="0" applyAlignment="1" applyBorder="1" applyFont="1">
      <alignment readingOrder="0" vertical="top"/>
    </xf>
    <xf borderId="0" fillId="0" fontId="2" numFmtId="0" xfId="0" applyFont="1"/>
    <xf borderId="1" fillId="6" fontId="1" numFmtId="0" xfId="0" applyAlignment="1" applyBorder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readingOrder="0" shrinkToFit="0" wrapText="0"/>
    </xf>
    <xf borderId="0" fillId="3" fontId="3" numFmtId="0" xfId="0" applyAlignment="1" applyFont="1">
      <alignment readingOrder="0"/>
    </xf>
    <xf borderId="0" fillId="0" fontId="9" numFmtId="2" xfId="0" applyFont="1" applyNumberFormat="1"/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ef.osaka.lg.jp/attach/1949/00439431/N2022_09.pdf" TargetMode="External"/><Relationship Id="rId2" Type="http://schemas.openxmlformats.org/officeDocument/2006/relationships/hyperlink" Target="https://www.city.osaka.lg.jp/kensetsu/cmsfiles/contents/0000457/457892/R3kouenhokokuosakajo.pdf" TargetMode="External"/><Relationship Id="rId3" Type="http://schemas.openxmlformats.org/officeDocument/2006/relationships/hyperlink" Target="https://www.pref.osaka.lg.jp/attach/10129/00412137/siryo4%20riyoujittaichousa%20gaiyo.pdf" TargetMode="External"/><Relationship Id="rId4" Type="http://schemas.openxmlformats.org/officeDocument/2006/relationships/hyperlink" Target="https://www.city.osaka.lg.jp/kensetsu/cmsfiles/contents/0000465/465020/sanko3.pdf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2" max="12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13</v>
      </c>
      <c r="B2" s="5" t="s">
        <v>14</v>
      </c>
      <c r="C2" s="5" t="s">
        <v>15</v>
      </c>
      <c r="D2" s="6" t="s">
        <v>16</v>
      </c>
      <c r="E2" s="7"/>
      <c r="F2" s="8">
        <v>496.3</v>
      </c>
      <c r="G2" s="8">
        <v>680.0</v>
      </c>
      <c r="H2" s="9">
        <v>88.0</v>
      </c>
      <c r="I2" s="9">
        <v>119.0</v>
      </c>
      <c r="J2" s="9">
        <v>575.0</v>
      </c>
      <c r="K2" s="9">
        <v>12.0</v>
      </c>
      <c r="L2" s="10">
        <v>0.9378858728527946</v>
      </c>
      <c r="M2" s="11">
        <v>0.43380614657210403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 t="s">
        <v>17</v>
      </c>
      <c r="B3" s="6" t="s">
        <v>18</v>
      </c>
      <c r="C3" s="6"/>
      <c r="D3" s="6" t="s">
        <v>16</v>
      </c>
      <c r="E3" s="7"/>
      <c r="F3" s="8" t="s">
        <v>19</v>
      </c>
      <c r="G3" s="8">
        <v>15.0</v>
      </c>
      <c r="H3" s="12">
        <v>12.0</v>
      </c>
      <c r="I3" s="12">
        <v>22.0</v>
      </c>
      <c r="J3" s="13" t="s">
        <v>19</v>
      </c>
      <c r="K3" s="13">
        <v>5.0</v>
      </c>
      <c r="L3" s="8">
        <v>0.84</v>
      </c>
      <c r="M3" s="14" t="s">
        <v>19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20</v>
      </c>
      <c r="B4" s="5" t="s">
        <v>21</v>
      </c>
      <c r="C4" s="5" t="s">
        <v>22</v>
      </c>
      <c r="D4" s="6" t="s">
        <v>23</v>
      </c>
      <c r="E4" s="7"/>
      <c r="F4" s="8">
        <v>923.5</v>
      </c>
      <c r="G4" s="8">
        <v>618.0</v>
      </c>
      <c r="H4" s="12">
        <v>162.0</v>
      </c>
      <c r="I4" s="12">
        <v>159.0</v>
      </c>
      <c r="J4" s="13">
        <v>456.0</v>
      </c>
      <c r="K4" s="13">
        <v>5.0</v>
      </c>
      <c r="L4" s="8">
        <v>3.8558</v>
      </c>
      <c r="M4" s="11">
        <v>0.27990708478513354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 t="s">
        <v>24</v>
      </c>
      <c r="B5" s="15" t="s">
        <v>25</v>
      </c>
      <c r="C5" s="4" t="s">
        <v>26</v>
      </c>
      <c r="D5" s="6" t="s">
        <v>23</v>
      </c>
      <c r="E5" s="7"/>
      <c r="F5" s="8">
        <v>95.2</v>
      </c>
      <c r="G5" s="16">
        <v>2507.0</v>
      </c>
      <c r="H5" s="12">
        <v>1052.0</v>
      </c>
      <c r="I5" s="12">
        <v>1182.0</v>
      </c>
      <c r="J5" s="13">
        <v>1356.0</v>
      </c>
      <c r="K5" s="13">
        <v>76.0</v>
      </c>
      <c r="L5" s="8">
        <v>0.4652</v>
      </c>
      <c r="M5" s="11">
        <v>0.40269886363636365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 t="s">
        <v>27</v>
      </c>
      <c r="B6" s="17" t="s">
        <v>28</v>
      </c>
      <c r="C6" s="4" t="s">
        <v>27</v>
      </c>
      <c r="D6" s="6" t="s">
        <v>29</v>
      </c>
      <c r="E6" s="7"/>
      <c r="F6" s="18">
        <v>1983.9</v>
      </c>
      <c r="G6" s="8">
        <v>108.0</v>
      </c>
      <c r="H6" s="12">
        <v>30.0</v>
      </c>
      <c r="I6" s="12">
        <v>32.0</v>
      </c>
      <c r="J6" s="13">
        <v>73.0</v>
      </c>
      <c r="K6" s="13" t="s">
        <v>19</v>
      </c>
      <c r="L6" s="8">
        <v>6.7695</v>
      </c>
      <c r="M6" s="11">
        <v>0.34545454545454546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4" t="s">
        <v>30</v>
      </c>
      <c r="B7" s="5" t="s">
        <v>31</v>
      </c>
      <c r="C7" s="6" t="s">
        <v>32</v>
      </c>
      <c r="D7" s="6" t="s">
        <v>33</v>
      </c>
      <c r="E7" s="7"/>
      <c r="F7" s="8">
        <v>108.5</v>
      </c>
      <c r="G7" s="16">
        <v>423.0</v>
      </c>
      <c r="H7" s="12">
        <v>100.0</v>
      </c>
      <c r="I7" s="12">
        <v>442.0</v>
      </c>
      <c r="J7" s="13">
        <v>205.0</v>
      </c>
      <c r="K7" s="13">
        <v>40.0</v>
      </c>
      <c r="L7" s="8">
        <v>0.6444</v>
      </c>
      <c r="M7" s="11">
        <v>0.4468599033816425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4" t="s">
        <v>34</v>
      </c>
      <c r="B8" s="5" t="s">
        <v>28</v>
      </c>
      <c r="C8" s="6" t="s">
        <v>35</v>
      </c>
      <c r="D8" s="6" t="s">
        <v>33</v>
      </c>
      <c r="E8" s="7"/>
      <c r="F8" s="18">
        <v>32857.9</v>
      </c>
      <c r="G8" s="8" t="s">
        <v>36</v>
      </c>
      <c r="H8" s="12" t="s">
        <v>37</v>
      </c>
      <c r="I8" s="12" t="s">
        <v>37</v>
      </c>
      <c r="J8" s="12" t="s">
        <v>37</v>
      </c>
      <c r="K8" s="12" t="s">
        <v>37</v>
      </c>
      <c r="L8" s="8">
        <v>6.7695</v>
      </c>
      <c r="M8" s="8" t="s">
        <v>19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 t="s">
        <v>38</v>
      </c>
      <c r="B9" s="5" t="s">
        <v>39</v>
      </c>
      <c r="C9" s="6" t="s">
        <v>40</v>
      </c>
      <c r="D9" s="6" t="s">
        <v>41</v>
      </c>
      <c r="E9" s="7"/>
      <c r="F9" s="8" t="s">
        <v>19</v>
      </c>
      <c r="G9" s="16" t="s">
        <v>19</v>
      </c>
      <c r="H9" s="13" t="s">
        <v>19</v>
      </c>
      <c r="I9" s="13" t="s">
        <v>19</v>
      </c>
      <c r="J9" s="13" t="s">
        <v>19</v>
      </c>
      <c r="K9" s="13" t="s">
        <v>19</v>
      </c>
      <c r="L9" s="8">
        <v>9.0204</v>
      </c>
      <c r="M9" s="8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42</v>
      </c>
      <c r="B10" s="5" t="s">
        <v>39</v>
      </c>
      <c r="C10" s="6" t="s">
        <v>43</v>
      </c>
      <c r="D10" s="6" t="s">
        <v>44</v>
      </c>
      <c r="E10" s="7"/>
      <c r="F10" s="8" t="s">
        <v>19</v>
      </c>
      <c r="G10" s="8">
        <v>10.0</v>
      </c>
      <c r="H10" s="13" t="s">
        <v>19</v>
      </c>
      <c r="I10" s="13" t="s">
        <v>19</v>
      </c>
      <c r="J10" s="13" t="s">
        <v>19</v>
      </c>
      <c r="K10" s="13" t="s">
        <v>19</v>
      </c>
      <c r="L10" s="8">
        <v>9.0204</v>
      </c>
      <c r="M10" s="8" t="s">
        <v>19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4" t="s">
        <v>45</v>
      </c>
      <c r="B11" s="5" t="s">
        <v>46</v>
      </c>
      <c r="C11" s="6" t="s">
        <v>47</v>
      </c>
      <c r="D11" s="16" t="s">
        <v>19</v>
      </c>
      <c r="E11" s="7"/>
      <c r="F11" s="8" t="s">
        <v>19</v>
      </c>
      <c r="G11" s="16">
        <v>4.0</v>
      </c>
      <c r="H11" s="13" t="s">
        <v>19</v>
      </c>
      <c r="I11" s="13" t="s">
        <v>19</v>
      </c>
      <c r="J11" s="13" t="s">
        <v>19</v>
      </c>
      <c r="K11" s="13" t="s">
        <v>19</v>
      </c>
      <c r="L11" s="8">
        <v>0.6255</v>
      </c>
      <c r="M11" s="8" t="s">
        <v>19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9"/>
      <c r="B12" s="2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9" t="s">
        <v>48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5</v>
      </c>
      <c r="B1" s="22" t="s">
        <v>49</v>
      </c>
      <c r="C1" s="22" t="s">
        <v>50</v>
      </c>
      <c r="E1" s="22" t="s">
        <v>7</v>
      </c>
      <c r="F1" s="22" t="s">
        <v>49</v>
      </c>
      <c r="G1" s="22" t="s">
        <v>50</v>
      </c>
    </row>
    <row r="2">
      <c r="A2" s="22">
        <v>1.0</v>
      </c>
      <c r="B2" s="23" t="s">
        <v>34</v>
      </c>
      <c r="C2" s="24">
        <v>32857.9</v>
      </c>
      <c r="E2" s="22">
        <v>1.0</v>
      </c>
      <c r="F2" s="23" t="s">
        <v>24</v>
      </c>
      <c r="G2" s="23">
        <v>1052.0</v>
      </c>
    </row>
    <row r="3">
      <c r="A3" s="22">
        <v>2.0</v>
      </c>
      <c r="B3" s="23" t="s">
        <v>27</v>
      </c>
      <c r="C3" s="24">
        <v>1983.9</v>
      </c>
      <c r="E3" s="22">
        <v>2.0</v>
      </c>
      <c r="F3" s="23" t="s">
        <v>20</v>
      </c>
      <c r="G3" s="23">
        <v>162.0</v>
      </c>
    </row>
    <row r="4">
      <c r="A4" s="22">
        <v>3.0</v>
      </c>
      <c r="B4" s="23" t="s">
        <v>20</v>
      </c>
      <c r="C4" s="23">
        <v>923.5</v>
      </c>
      <c r="E4" s="22">
        <v>3.0</v>
      </c>
      <c r="F4" s="23" t="s">
        <v>30</v>
      </c>
      <c r="G4" s="23">
        <v>100.0</v>
      </c>
    </row>
    <row r="5">
      <c r="A5" s="22">
        <v>4.0</v>
      </c>
      <c r="B5" s="23" t="s">
        <v>13</v>
      </c>
      <c r="C5" s="23">
        <v>496.3</v>
      </c>
      <c r="E5" s="22">
        <v>4.0</v>
      </c>
      <c r="F5" s="23" t="s">
        <v>13</v>
      </c>
      <c r="G5" s="23">
        <v>88.0</v>
      </c>
    </row>
    <row r="6">
      <c r="A6" s="22">
        <v>5.0</v>
      </c>
      <c r="B6" s="23" t="s">
        <v>30</v>
      </c>
      <c r="C6" s="23">
        <v>108.5</v>
      </c>
      <c r="E6" s="22">
        <v>5.0</v>
      </c>
      <c r="F6" s="23" t="s">
        <v>27</v>
      </c>
      <c r="G6" s="23">
        <v>30.0</v>
      </c>
    </row>
    <row r="7">
      <c r="A7" s="22">
        <v>6.0</v>
      </c>
      <c r="B7" s="23" t="s">
        <v>24</v>
      </c>
      <c r="C7" s="23">
        <v>95.2</v>
      </c>
      <c r="E7" s="22">
        <v>6.0</v>
      </c>
      <c r="F7" s="23" t="s">
        <v>17</v>
      </c>
      <c r="G7" s="23">
        <v>12.0</v>
      </c>
    </row>
    <row r="9">
      <c r="A9" s="21" t="s">
        <v>51</v>
      </c>
      <c r="B9" s="22" t="s">
        <v>49</v>
      </c>
      <c r="C9" s="22" t="s">
        <v>50</v>
      </c>
      <c r="E9" s="25" t="s">
        <v>8</v>
      </c>
      <c r="F9" s="25" t="s">
        <v>49</v>
      </c>
      <c r="G9" s="25" t="s">
        <v>50</v>
      </c>
    </row>
    <row r="10">
      <c r="A10" s="22">
        <v>1.0</v>
      </c>
      <c r="B10" s="23" t="s">
        <v>24</v>
      </c>
      <c r="C10" s="23">
        <v>2507.0</v>
      </c>
      <c r="E10" s="22">
        <v>1.0</v>
      </c>
      <c r="F10" s="25" t="s">
        <v>24</v>
      </c>
    </row>
    <row r="11">
      <c r="A11" s="22">
        <v>2.0</v>
      </c>
      <c r="B11" s="23" t="s">
        <v>13</v>
      </c>
      <c r="C11" s="23">
        <v>680.0</v>
      </c>
      <c r="E11" s="22">
        <v>2.0</v>
      </c>
      <c r="F11" s="25" t="s">
        <v>30</v>
      </c>
    </row>
    <row r="12">
      <c r="A12" s="22">
        <v>3.0</v>
      </c>
      <c r="B12" s="23" t="s">
        <v>20</v>
      </c>
      <c r="C12" s="23">
        <v>618.0</v>
      </c>
      <c r="E12" s="22">
        <v>3.0</v>
      </c>
    </row>
    <row r="13">
      <c r="A13" s="22">
        <v>4.0</v>
      </c>
      <c r="B13" s="23" t="s">
        <v>30</v>
      </c>
      <c r="C13" s="23">
        <v>423.0</v>
      </c>
      <c r="E13" s="22">
        <v>4.0</v>
      </c>
    </row>
    <row r="14">
      <c r="A14" s="22">
        <v>5.0</v>
      </c>
      <c r="B14" s="23" t="s">
        <v>27</v>
      </c>
      <c r="C14" s="23">
        <v>108.0</v>
      </c>
      <c r="E14" s="22">
        <v>5.0</v>
      </c>
    </row>
    <row r="15">
      <c r="A15" s="22">
        <v>6.0</v>
      </c>
      <c r="B15" s="23" t="s">
        <v>17</v>
      </c>
      <c r="C15" s="23">
        <v>15.0</v>
      </c>
      <c r="E15" s="22">
        <v>6.0</v>
      </c>
    </row>
    <row r="16">
      <c r="A16" s="22">
        <v>7.0</v>
      </c>
      <c r="B16" s="23" t="s">
        <v>42</v>
      </c>
      <c r="C16" s="23">
        <v>10.0</v>
      </c>
    </row>
    <row r="17">
      <c r="A17" s="22">
        <v>8.0</v>
      </c>
      <c r="B17" s="23" t="s">
        <v>45</v>
      </c>
      <c r="C17" s="23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4" max="14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6" t="s">
        <v>52</v>
      </c>
      <c r="F1" s="26" t="s">
        <v>53</v>
      </c>
      <c r="G1" s="26" t="s">
        <v>54</v>
      </c>
      <c r="H1" s="2" t="s">
        <v>5</v>
      </c>
      <c r="I1" s="2" t="s">
        <v>55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56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13</v>
      </c>
      <c r="B2" s="5" t="s">
        <v>14</v>
      </c>
      <c r="C2" s="5" t="s">
        <v>15</v>
      </c>
      <c r="D2" s="6" t="s">
        <v>16</v>
      </c>
      <c r="E2" s="8">
        <v>0.0</v>
      </c>
      <c r="F2" s="7">
        <f>35+6</f>
        <v>41</v>
      </c>
      <c r="G2" s="7">
        <f>7+106+86+54+45+3+2+14</f>
        <v>317</v>
      </c>
      <c r="H2" s="8">
        <v>496.3</v>
      </c>
      <c r="I2" s="8">
        <v>680.0</v>
      </c>
      <c r="J2" s="9">
        <v>88.0</v>
      </c>
      <c r="K2" s="9">
        <v>119.0</v>
      </c>
      <c r="L2" s="9">
        <v>575.0</v>
      </c>
      <c r="M2" s="9">
        <v>12.0</v>
      </c>
      <c r="N2" s="10">
        <v>0.9378858728527946</v>
      </c>
      <c r="O2" s="11">
        <v>0.43380614657210403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27" t="s">
        <v>17</v>
      </c>
      <c r="B3" s="6" t="s">
        <v>18</v>
      </c>
      <c r="C3" s="6"/>
      <c r="D3" s="6" t="s">
        <v>16</v>
      </c>
      <c r="E3" s="8">
        <v>0.0</v>
      </c>
      <c r="F3" s="8">
        <v>0.0</v>
      </c>
      <c r="G3" s="8">
        <v>0.0</v>
      </c>
      <c r="H3" s="28" t="s">
        <v>19</v>
      </c>
      <c r="I3" s="29">
        <v>0.0</v>
      </c>
      <c r="J3" s="30">
        <v>0.0</v>
      </c>
      <c r="K3" s="30">
        <v>0.0</v>
      </c>
      <c r="L3" s="31">
        <v>0.0</v>
      </c>
      <c r="M3" s="31">
        <v>0.0</v>
      </c>
      <c r="N3" s="8">
        <v>0.84</v>
      </c>
      <c r="O3" s="14">
        <v>0.6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 t="s">
        <v>20</v>
      </c>
      <c r="B4" s="5" t="s">
        <v>21</v>
      </c>
      <c r="C4" s="5" t="s">
        <v>22</v>
      </c>
      <c r="D4" s="6" t="s">
        <v>23</v>
      </c>
      <c r="E4" s="8">
        <v>0.0</v>
      </c>
      <c r="F4" s="7">
        <f>4+7</f>
        <v>11</v>
      </c>
      <c r="G4" s="7">
        <f>19+40+24+27+11+1+2+4</f>
        <v>128</v>
      </c>
      <c r="H4" s="8">
        <v>923.5</v>
      </c>
      <c r="I4" s="8">
        <v>618.0</v>
      </c>
      <c r="J4" s="32">
        <v>162.0</v>
      </c>
      <c r="K4" s="32">
        <v>159.0</v>
      </c>
      <c r="L4" s="9">
        <v>456.0</v>
      </c>
      <c r="M4" s="9">
        <v>5.0</v>
      </c>
      <c r="N4" s="8">
        <v>3.8558</v>
      </c>
      <c r="O4" s="11">
        <v>0.27990708478513354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 t="s">
        <v>24</v>
      </c>
      <c r="B5" s="15" t="s">
        <v>25</v>
      </c>
      <c r="C5" s="4" t="s">
        <v>26</v>
      </c>
      <c r="D5" s="6" t="s">
        <v>23</v>
      </c>
      <c r="E5" s="8">
        <v>0.0</v>
      </c>
      <c r="F5" s="7">
        <f>39+100</f>
        <v>139</v>
      </c>
      <c r="G5" s="7">
        <f>21+190+165+132+75+29+56+61</f>
        <v>729</v>
      </c>
      <c r="H5" s="8">
        <v>95.2</v>
      </c>
      <c r="I5" s="16">
        <v>2507.0</v>
      </c>
      <c r="J5" s="32">
        <v>1052.0</v>
      </c>
      <c r="K5" s="32">
        <v>1182.0</v>
      </c>
      <c r="L5" s="9">
        <v>1356.0</v>
      </c>
      <c r="M5" s="9">
        <v>76.0</v>
      </c>
      <c r="N5" s="8">
        <v>0.4652</v>
      </c>
      <c r="O5" s="11">
        <v>0.40269886363636365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 t="s">
        <v>27</v>
      </c>
      <c r="B6" s="17" t="s">
        <v>28</v>
      </c>
      <c r="C6" s="4" t="s">
        <v>27</v>
      </c>
      <c r="D6" s="6" t="s">
        <v>29</v>
      </c>
      <c r="E6" s="8">
        <v>1.0</v>
      </c>
      <c r="F6" s="8">
        <f>2+1</f>
        <v>3</v>
      </c>
      <c r="G6" s="7">
        <f>3+12+8+8+4</f>
        <v>35</v>
      </c>
      <c r="H6" s="18">
        <v>1983.9</v>
      </c>
      <c r="I6" s="8">
        <v>108.0</v>
      </c>
      <c r="J6" s="32">
        <v>30.0</v>
      </c>
      <c r="K6" s="32">
        <v>32.0</v>
      </c>
      <c r="L6" s="9">
        <v>73.0</v>
      </c>
      <c r="M6" s="9">
        <v>0.0</v>
      </c>
      <c r="N6" s="8">
        <v>6.7695</v>
      </c>
      <c r="O6" s="11">
        <v>0.34545454545454546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 t="s">
        <v>30</v>
      </c>
      <c r="B7" s="5" t="s">
        <v>31</v>
      </c>
      <c r="C7" s="6" t="s">
        <v>32</v>
      </c>
      <c r="D7" s="6" t="s">
        <v>33</v>
      </c>
      <c r="E7" s="8">
        <v>0.0</v>
      </c>
      <c r="F7" s="8">
        <v>6.0</v>
      </c>
      <c r="G7" s="7">
        <f>29+57+21+34+13</f>
        <v>154</v>
      </c>
      <c r="H7" s="8">
        <v>108.5</v>
      </c>
      <c r="I7" s="16">
        <v>423.0</v>
      </c>
      <c r="J7" s="32">
        <v>100.0</v>
      </c>
      <c r="K7" s="32">
        <v>442.0</v>
      </c>
      <c r="L7" s="9">
        <v>205.0</v>
      </c>
      <c r="M7" s="9">
        <v>40.0</v>
      </c>
      <c r="N7" s="8">
        <v>0.6444</v>
      </c>
      <c r="O7" s="11">
        <v>0.4468599033816425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27" t="s">
        <v>34</v>
      </c>
      <c r="B8" s="33" t="s">
        <v>28</v>
      </c>
      <c r="C8" s="34" t="s">
        <v>35</v>
      </c>
      <c r="D8" s="34" t="s">
        <v>33</v>
      </c>
      <c r="E8" s="28" t="s">
        <v>57</v>
      </c>
      <c r="F8" s="28" t="s">
        <v>57</v>
      </c>
      <c r="G8" s="28" t="s">
        <v>57</v>
      </c>
      <c r="H8" s="35">
        <v>32857.9</v>
      </c>
      <c r="I8" s="28" t="s">
        <v>36</v>
      </c>
      <c r="J8" s="36" t="s">
        <v>37</v>
      </c>
      <c r="K8" s="36" t="s">
        <v>37</v>
      </c>
      <c r="L8" s="36" t="s">
        <v>37</v>
      </c>
      <c r="M8" s="36" t="s">
        <v>37</v>
      </c>
      <c r="N8" s="26">
        <v>6.7695</v>
      </c>
      <c r="O8" s="26">
        <v>0.64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>
      <c r="A9" s="27" t="s">
        <v>38</v>
      </c>
      <c r="B9" s="33" t="s">
        <v>39</v>
      </c>
      <c r="C9" s="34" t="s">
        <v>40</v>
      </c>
      <c r="D9" s="34" t="s">
        <v>41</v>
      </c>
      <c r="E9" s="28" t="s">
        <v>19</v>
      </c>
      <c r="F9" s="28" t="s">
        <v>19</v>
      </c>
      <c r="G9" s="28" t="s">
        <v>19</v>
      </c>
      <c r="H9" s="28" t="s">
        <v>19</v>
      </c>
      <c r="I9" s="38" t="s">
        <v>19</v>
      </c>
      <c r="J9" s="38" t="s">
        <v>19</v>
      </c>
      <c r="K9" s="38" t="s">
        <v>19</v>
      </c>
      <c r="L9" s="38" t="s">
        <v>19</v>
      </c>
      <c r="M9" s="38" t="s">
        <v>19</v>
      </c>
      <c r="N9" s="26">
        <v>9.0204</v>
      </c>
      <c r="O9" s="26">
        <v>0.64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>
      <c r="A10" s="27" t="s">
        <v>42</v>
      </c>
      <c r="B10" s="33" t="s">
        <v>39</v>
      </c>
      <c r="C10" s="34" t="s">
        <v>43</v>
      </c>
      <c r="D10" s="34" t="s">
        <v>44</v>
      </c>
      <c r="E10" s="28" t="s">
        <v>19</v>
      </c>
      <c r="F10" s="28" t="s">
        <v>19</v>
      </c>
      <c r="G10" s="28" t="s">
        <v>19</v>
      </c>
      <c r="H10" s="28" t="s">
        <v>19</v>
      </c>
      <c r="I10" s="38" t="s">
        <v>19</v>
      </c>
      <c r="J10" s="38" t="s">
        <v>19</v>
      </c>
      <c r="K10" s="38" t="s">
        <v>19</v>
      </c>
      <c r="L10" s="38" t="s">
        <v>19</v>
      </c>
      <c r="M10" s="38" t="s">
        <v>19</v>
      </c>
      <c r="N10" s="26">
        <v>9.0204</v>
      </c>
      <c r="O10" s="26">
        <v>0.64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</row>
    <row r="11">
      <c r="A11" s="27" t="s">
        <v>45</v>
      </c>
      <c r="B11" s="33" t="s">
        <v>46</v>
      </c>
      <c r="C11" s="34" t="s">
        <v>47</v>
      </c>
      <c r="D11" s="9" t="s">
        <v>19</v>
      </c>
      <c r="E11" s="28" t="s">
        <v>19</v>
      </c>
      <c r="F11" s="28" t="s">
        <v>19</v>
      </c>
      <c r="G11" s="28" t="s">
        <v>19</v>
      </c>
      <c r="H11" s="2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26">
        <v>0.6255</v>
      </c>
      <c r="O11" s="26">
        <v>0.64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</row>
    <row r="12">
      <c r="A12" s="39"/>
      <c r="B12" s="2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19" t="s">
        <v>58</v>
      </c>
      <c r="B13" s="3"/>
      <c r="C13" s="3"/>
      <c r="D13" s="3"/>
      <c r="E13" s="19" t="s">
        <v>59</v>
      </c>
      <c r="F13" s="3"/>
      <c r="G13" s="3"/>
      <c r="H13" s="3"/>
      <c r="I13" s="3"/>
      <c r="J13" s="3"/>
      <c r="K13" s="3"/>
      <c r="L13" s="3"/>
      <c r="M13" s="3"/>
      <c r="N13" s="3"/>
      <c r="O13" s="19" t="s">
        <v>60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0" t="s">
        <v>61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1" t="s">
        <v>43</v>
      </c>
      <c r="B15" s="40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19" t="s">
        <v>63</v>
      </c>
      <c r="B16" s="19" t="s">
        <v>64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19">
        <f>1630000/12</f>
        <v>135833.3333</v>
      </c>
      <c r="B17" s="19" t="s">
        <v>65</v>
      </c>
      <c r="C17" s="3"/>
      <c r="D17" s="3"/>
      <c r="E17" s="3"/>
      <c r="F17" s="3"/>
      <c r="G17" s="3"/>
      <c r="H17" s="3"/>
      <c r="I17" s="41" t="s">
        <v>17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19" t="s">
        <v>66</v>
      </c>
      <c r="B18" s="3"/>
      <c r="C18" s="3"/>
      <c r="D18" s="3"/>
      <c r="E18" s="3"/>
      <c r="F18" s="3"/>
      <c r="G18" s="3"/>
      <c r="H18" s="3"/>
      <c r="I18" s="19" t="s">
        <v>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19" t="s">
        <v>68</v>
      </c>
      <c r="B19" s="3"/>
      <c r="C19" s="3"/>
      <c r="D19" s="3"/>
      <c r="E19" s="3"/>
      <c r="F19" s="3"/>
      <c r="G19" s="3"/>
      <c r="H19" s="3"/>
      <c r="I19" s="19" t="s">
        <v>69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2" t="s">
        <v>70</v>
      </c>
      <c r="B20" s="3"/>
      <c r="C20" s="3"/>
      <c r="D20" s="3"/>
      <c r="E20" s="3"/>
      <c r="F20" s="3"/>
      <c r="G20" s="3"/>
      <c r="H20" s="3"/>
      <c r="I20" s="19" t="s">
        <v>71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0" t="s">
        <v>72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19" t="s">
        <v>73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1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19" t="s">
        <v>74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1" t="s">
        <v>45</v>
      </c>
      <c r="B25" s="40" t="s">
        <v>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19" t="s">
        <v>76</v>
      </c>
      <c r="B26" s="19" t="s">
        <v>77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19">
        <f>43500000/12</f>
        <v>3625000</v>
      </c>
      <c r="B27" s="19" t="s">
        <v>65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19" t="s">
        <v>78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19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19" t="s">
        <v>80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19" t="s">
        <v>81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hyperlinks>
    <hyperlink r:id="rId1" ref="O14"/>
    <hyperlink r:id="rId2" ref="B15"/>
    <hyperlink r:id="rId3" ref="A21"/>
    <hyperlink r:id="rId4" ref="B25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0</v>
      </c>
      <c r="B1" s="43" t="s">
        <v>1</v>
      </c>
      <c r="C1" s="43" t="s">
        <v>2</v>
      </c>
      <c r="D1" s="43" t="s">
        <v>3</v>
      </c>
      <c r="E1" s="25" t="s">
        <v>82</v>
      </c>
      <c r="F1" s="25" t="s">
        <v>83</v>
      </c>
      <c r="G1" s="25" t="s">
        <v>12</v>
      </c>
    </row>
    <row r="2">
      <c r="A2" s="43" t="s">
        <v>13</v>
      </c>
      <c r="B2" s="44" t="s">
        <v>14</v>
      </c>
      <c r="C2" s="44" t="s">
        <v>15</v>
      </c>
      <c r="D2" s="42" t="s">
        <v>16</v>
      </c>
      <c r="E2" s="25">
        <v>846.0</v>
      </c>
      <c r="F2" s="25">
        <v>367.0</v>
      </c>
      <c r="G2" s="45">
        <f>F2/E2</f>
        <v>0.4338061466</v>
      </c>
    </row>
    <row r="3">
      <c r="A3" s="43" t="s">
        <v>17</v>
      </c>
      <c r="B3" s="42" t="s">
        <v>18</v>
      </c>
      <c r="C3" s="42"/>
      <c r="D3" s="42" t="s">
        <v>16</v>
      </c>
      <c r="F3" s="25" t="s">
        <v>19</v>
      </c>
      <c r="G3" s="45"/>
    </row>
    <row r="4">
      <c r="A4" s="43" t="s">
        <v>20</v>
      </c>
      <c r="B4" s="44" t="s">
        <v>21</v>
      </c>
      <c r="C4" s="44" t="s">
        <v>22</v>
      </c>
      <c r="D4" s="42" t="s">
        <v>23</v>
      </c>
      <c r="E4" s="25">
        <v>861.0</v>
      </c>
      <c r="F4" s="25">
        <v>241.0</v>
      </c>
      <c r="G4" s="45">
        <f t="shared" ref="G4:G7" si="1">F4/E4</f>
        <v>0.2799070848</v>
      </c>
    </row>
    <row r="5">
      <c r="A5" s="43" t="s">
        <v>24</v>
      </c>
      <c r="B5" s="46" t="s">
        <v>25</v>
      </c>
      <c r="C5" s="43" t="s">
        <v>26</v>
      </c>
      <c r="D5" s="42" t="s">
        <v>23</v>
      </c>
      <c r="E5" s="25">
        <v>4224.0</v>
      </c>
      <c r="F5" s="25">
        <v>1701.0</v>
      </c>
      <c r="G5" s="45">
        <f t="shared" si="1"/>
        <v>0.4026988636</v>
      </c>
    </row>
    <row r="6">
      <c r="A6" s="43" t="s">
        <v>27</v>
      </c>
      <c r="B6" s="47" t="s">
        <v>28</v>
      </c>
      <c r="C6" s="43" t="s">
        <v>27</v>
      </c>
      <c r="D6" s="42" t="s">
        <v>29</v>
      </c>
      <c r="E6" s="25">
        <v>165.0</v>
      </c>
      <c r="F6" s="25">
        <v>57.0</v>
      </c>
      <c r="G6" s="45">
        <f t="shared" si="1"/>
        <v>0.3454545455</v>
      </c>
    </row>
    <row r="7">
      <c r="A7" s="43" t="s">
        <v>30</v>
      </c>
      <c r="B7" s="44" t="s">
        <v>31</v>
      </c>
      <c r="C7" s="42" t="s">
        <v>32</v>
      </c>
      <c r="D7" s="42" t="s">
        <v>33</v>
      </c>
      <c r="E7" s="25">
        <v>828.0</v>
      </c>
      <c r="F7" s="25">
        <v>370.0</v>
      </c>
      <c r="G7" s="45">
        <f t="shared" si="1"/>
        <v>0.4468599034</v>
      </c>
    </row>
    <row r="8">
      <c r="A8" s="43" t="s">
        <v>34</v>
      </c>
      <c r="B8" s="44" t="s">
        <v>28</v>
      </c>
      <c r="C8" s="42" t="s">
        <v>35</v>
      </c>
      <c r="D8" s="42" t="s">
        <v>33</v>
      </c>
      <c r="F8" s="25" t="s">
        <v>19</v>
      </c>
    </row>
    <row r="9">
      <c r="A9" s="43" t="s">
        <v>38</v>
      </c>
      <c r="B9" s="44" t="s">
        <v>39</v>
      </c>
      <c r="C9" s="42" t="s">
        <v>40</v>
      </c>
      <c r="D9" s="42" t="s">
        <v>41</v>
      </c>
      <c r="F9" s="25" t="s">
        <v>19</v>
      </c>
    </row>
    <row r="10">
      <c r="A10" s="43" t="s">
        <v>42</v>
      </c>
      <c r="B10" s="44" t="s">
        <v>39</v>
      </c>
      <c r="C10" s="42" t="s">
        <v>43</v>
      </c>
      <c r="D10" s="42" t="s">
        <v>19</v>
      </c>
      <c r="F10" s="25" t="s">
        <v>19</v>
      </c>
    </row>
    <row r="11">
      <c r="A11" s="43" t="s">
        <v>45</v>
      </c>
      <c r="B11" s="44" t="s">
        <v>46</v>
      </c>
      <c r="C11" s="42" t="s">
        <v>47</v>
      </c>
      <c r="D11" s="48" t="s">
        <v>19</v>
      </c>
      <c r="F11" s="25" t="s">
        <v>19</v>
      </c>
    </row>
    <row r="12">
      <c r="A12" s="3"/>
      <c r="B12" s="20"/>
      <c r="C12" s="3"/>
      <c r="D12" s="3"/>
    </row>
    <row r="13">
      <c r="A13" s="3"/>
      <c r="B13" s="3"/>
      <c r="C13" s="3"/>
      <c r="D13" s="3"/>
    </row>
    <row r="14">
      <c r="A14" s="19" t="s">
        <v>84</v>
      </c>
      <c r="B14" s="3"/>
      <c r="C14" s="3"/>
      <c r="D14" s="3"/>
    </row>
    <row r="15">
      <c r="A15" s="19" t="s">
        <v>85</v>
      </c>
      <c r="B15" s="3"/>
      <c r="C15" s="3"/>
      <c r="D15" s="3"/>
    </row>
    <row r="16">
      <c r="A16" s="19">
        <v>-19.0</v>
      </c>
      <c r="B16" s="3"/>
      <c r="C16" s="3"/>
      <c r="D16" s="3"/>
    </row>
    <row r="17">
      <c r="A17" s="19" t="s">
        <v>86</v>
      </c>
      <c r="B17" s="3"/>
      <c r="C17" s="3"/>
      <c r="D17" s="3"/>
    </row>
    <row r="18">
      <c r="A18" s="19" t="s">
        <v>87</v>
      </c>
      <c r="B18" s="3"/>
      <c r="C18" s="3"/>
      <c r="D18" s="3"/>
    </row>
    <row r="19">
      <c r="A19" s="19" t="s">
        <v>88</v>
      </c>
      <c r="B19" s="3"/>
      <c r="C19" s="3"/>
      <c r="D19" s="3"/>
    </row>
    <row r="20">
      <c r="A20" s="19" t="s">
        <v>89</v>
      </c>
      <c r="B20" s="3"/>
      <c r="C20" s="3"/>
      <c r="D20" s="3"/>
    </row>
    <row r="21">
      <c r="A21" s="19" t="s">
        <v>90</v>
      </c>
      <c r="B21" s="3"/>
      <c r="C21" s="3"/>
      <c r="D21" s="3"/>
    </row>
    <row r="22">
      <c r="A22" s="19" t="s">
        <v>91</v>
      </c>
      <c r="B22" s="3"/>
      <c r="C22" s="3"/>
      <c r="D22" s="3"/>
    </row>
    <row r="23">
      <c r="A23" s="19" t="s">
        <v>92</v>
      </c>
      <c r="B23" s="3"/>
      <c r="C23" s="3"/>
      <c r="D23" s="3"/>
    </row>
    <row r="24">
      <c r="A24" s="19" t="s">
        <v>93</v>
      </c>
      <c r="B24" s="3"/>
      <c r="C24" s="3"/>
      <c r="D24" s="3"/>
    </row>
    <row r="25">
      <c r="A25" s="19" t="s">
        <v>94</v>
      </c>
      <c r="B25" s="3"/>
      <c r="C25" s="3"/>
      <c r="D25" s="3"/>
    </row>
    <row r="26">
      <c r="A26" s="19" t="s">
        <v>95</v>
      </c>
      <c r="B26" s="3"/>
      <c r="C26" s="3"/>
      <c r="D26" s="3"/>
    </row>
    <row r="27">
      <c r="A27" s="19" t="s">
        <v>96</v>
      </c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