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-Service\PythonRollBack\ExcelScanner\dummy_file\"/>
    </mc:Choice>
  </mc:AlternateContent>
  <xr:revisionPtr revIDLastSave="0" documentId="13_ncr:1_{A6AA7A32-6DD8-45E8-BF82-DCA6F384808D}" xr6:coauthVersionLast="47" xr6:coauthVersionMax="47" xr10:uidLastSave="{00000000-0000-0000-0000-000000000000}"/>
  <bookViews>
    <workbookView xWindow="-60" yWindow="-16320" windowWidth="29040" windowHeight="15720" xr2:uid="{00000000-000D-0000-FFFF-FFFF00000000}"/>
  </bookViews>
  <sheets>
    <sheet name="Quotation" sheetId="1" r:id="rId1"/>
  </sheets>
  <definedNames>
    <definedName name="_xlnm._FilterDatabase" localSheetId="0" hidden="1">Quotation!#REF!</definedName>
    <definedName name="C.W.DEE">#REF!</definedName>
    <definedName name="Computer">#REF!</definedName>
    <definedName name="G.L.NG">#REF!</definedName>
    <definedName name="N.A">#REF!</definedName>
    <definedName name="OTHERS">#REF!</definedName>
    <definedName name="OTHERS1">#REF!</definedName>
    <definedName name="OTHERS2">#REF!</definedName>
    <definedName name="OTHERS3">#REF!</definedName>
    <definedName name="PAN">#REF!</definedName>
    <definedName name="_xlnm.Print_Area" localSheetId="0">Quotation!$A$1:$N$69</definedName>
    <definedName name="_xlnm.Print_Titles" localSheetId="0">Quotation!$1:$18</definedName>
    <definedName name="Sales1">#REF!</definedName>
    <definedName name="Sales2">#REF!</definedName>
    <definedName name="SalesPerson">INDIRECT(Quotation!$Q$16)</definedName>
    <definedName name="SIM">#REF!</definedName>
    <definedName name="Test">INDIRECT(#REF!)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42" i="1"/>
  <c r="M23" i="1"/>
  <c r="K14" i="1" l="1"/>
  <c r="Q13" i="1"/>
  <c r="M78" i="1"/>
  <c r="R28" i="1" l="1"/>
  <c r="G10" i="1" s="1"/>
  <c r="R23" i="1" l="1"/>
  <c r="B6" i="1" s="1"/>
  <c r="R24" i="1"/>
  <c r="B7" i="1" s="1"/>
  <c r="R25" i="1"/>
  <c r="B8" i="1" s="1"/>
  <c r="R26" i="1"/>
  <c r="B9" i="1" s="1"/>
  <c r="R36" i="1" l="1"/>
  <c r="G16" i="1" s="1"/>
  <c r="R27" i="1"/>
  <c r="B10" i="1" s="1"/>
  <c r="R30" i="1"/>
  <c r="B12" i="1" s="1"/>
  <c r="R31" i="1"/>
  <c r="B13" i="1" s="1"/>
  <c r="R34" i="1" l="1"/>
  <c r="B16" i="1" s="1"/>
  <c r="R33" i="1"/>
  <c r="B15" i="1" s="1"/>
  <c r="R32" i="1"/>
  <c r="B14" i="1" s="1"/>
  <c r="K57" i="1" l="1"/>
  <c r="Q3" i="1"/>
  <c r="K11" i="1" l="1"/>
  <c r="Q20" i="1" l="1"/>
  <c r="K15" i="1" l="1"/>
  <c r="K9" i="1" l="1"/>
  <c r="M56" i="1" l="1"/>
  <c r="M57" i="1" s="1"/>
  <c r="K12" i="1"/>
  <c r="K13" i="1"/>
  <c r="M58" i="1" l="1"/>
</calcChain>
</file>

<file path=xl/sharedStrings.xml><?xml version="1.0" encoding="utf-8"?>
<sst xmlns="http://schemas.openxmlformats.org/spreadsheetml/2006/main" count="212" uniqueCount="130">
  <si>
    <t>No.</t>
  </si>
  <si>
    <t>Bill To:</t>
  </si>
  <si>
    <t>Deliver To:</t>
  </si>
  <si>
    <t>SUB-TOTAL</t>
  </si>
  <si>
    <t>TOTAL AMOUNT</t>
  </si>
  <si>
    <t>ISSUED BY:</t>
  </si>
  <si>
    <t>Payment Term</t>
  </si>
  <si>
    <t>Product Description</t>
  </si>
  <si>
    <t>Quantity</t>
  </si>
  <si>
    <t>Unit Price</t>
  </si>
  <si>
    <t>Price ($)</t>
  </si>
  <si>
    <t>SGD</t>
  </si>
  <si>
    <t>S/No : A20302778, A20302779</t>
  </si>
  <si>
    <t>PAYMENT UPON JOB COMPLETION</t>
  </si>
  <si>
    <t>Address:</t>
  </si>
  <si>
    <t>Attn:</t>
  </si>
  <si>
    <t>Tel:</t>
  </si>
  <si>
    <t>Date:</t>
  </si>
  <si>
    <t>Currency:</t>
  </si>
  <si>
    <t>Payment Term:</t>
  </si>
  <si>
    <t>Sales Person:</t>
  </si>
  <si>
    <t>E. &amp; O.E.</t>
  </si>
  <si>
    <t>Currency</t>
  </si>
  <si>
    <t>Save File Name</t>
  </si>
  <si>
    <t>Copy File Name</t>
  </si>
  <si>
    <t>Sample Serial No</t>
  </si>
  <si>
    <t>End Line 66</t>
  </si>
  <si>
    <t>One Page</t>
  </si>
  <si>
    <t>Two Page</t>
  </si>
  <si>
    <t>End Line 119</t>
  </si>
  <si>
    <t>Continue To Page Two</t>
  </si>
  <si>
    <t>Quotation No. :</t>
  </si>
  <si>
    <t>Quotation</t>
  </si>
  <si>
    <t>SERVICE</t>
  </si>
  <si>
    <t>Quotation Type. :</t>
  </si>
  <si>
    <t>Revised Version :</t>
  </si>
  <si>
    <t>Year. :</t>
  </si>
  <si>
    <t>Email Address:</t>
  </si>
  <si>
    <t>Confirmed &amp; Accepted By</t>
  </si>
  <si>
    <t xml:space="preserve">Thank You &amp; Best Regards        </t>
  </si>
  <si>
    <t>Company’s  Stamp , Address , Name , Sign and Date</t>
  </si>
  <si>
    <t>* Remarks : In the event during calibration service, the</t>
  </si>
  <si>
    <t>above weighing scale/s is/are  found to be malfunctioning and</t>
  </si>
  <si>
    <t>could not be calibrated, 50% of the above mentioned</t>
  </si>
  <si>
    <t>GST :</t>
  </si>
  <si>
    <t>Calibration Charge &amp; 100% Transportation Charge applies.</t>
  </si>
  <si>
    <t>0;-0;;@</t>
  </si>
  <si>
    <t>Value 0 As Blank</t>
  </si>
  <si>
    <t xml:space="preserve">Product :  Digital Industrial Counting Scale </t>
  </si>
  <si>
    <t>Service Schedule : Within 2 Weeks Upon Sales Confrimation</t>
  </si>
  <si>
    <t>Validity : 31 Dec 2025, Pricing Will Be Vary From 1 Jan 2026</t>
  </si>
  <si>
    <t>could not be calibrated, 100% of the above mentioned</t>
  </si>
  <si>
    <t>calibration and Full Transportation and Trucking Charges cost will be applies.</t>
  </si>
  <si>
    <t xml:space="preserve">Transportation Charge - Two Way (Per Location) </t>
  </si>
  <si>
    <t xml:space="preserve">Trucking Fee of Test Equipment </t>
  </si>
  <si>
    <t>* Item Quoted Above Are For Calibration Service Job Only</t>
  </si>
  <si>
    <t>SIM</t>
  </si>
  <si>
    <t>Ad-hoc Issuing of Calibration Certificate (12 months validity) issue for</t>
  </si>
  <si>
    <t>FISCHER BELL PRIVATE LTD</t>
  </si>
  <si>
    <t>ST-2025-03-002_SERVICE(FISCHER BELL PRIVATE LTD)</t>
  </si>
  <si>
    <t>1 Corporation Drive</t>
  </si>
  <si>
    <t>#09-05 REVV</t>
  </si>
  <si>
    <t>Singapore 619775</t>
  </si>
  <si>
    <t>Model: MKWT-300</t>
  </si>
  <si>
    <t>Brand:  HOKUTOW</t>
  </si>
  <si>
    <t>Capacity : 300kg x 0.02kg</t>
  </si>
  <si>
    <t>S/No : 8917027009</t>
  </si>
  <si>
    <t>12 Months Validity Calibration Certificate</t>
  </si>
  <si>
    <t># Calibration max 300kg (Cert issue up to 300kg)</t>
  </si>
  <si>
    <t xml:space="preserve">Optional </t>
  </si>
  <si>
    <t>On-Site Trucking Charge (One Location) Per Trip</t>
  </si>
  <si>
    <t xml:space="preserve">Product :  Platform Weighing Scale </t>
  </si>
  <si>
    <t>Model: BW SBW-60</t>
  </si>
  <si>
    <t>Brand:  T-SCALE</t>
  </si>
  <si>
    <t>Capacity : 60kg x 0.005kg (5g)</t>
  </si>
  <si>
    <t>S/No : 105615002002</t>
  </si>
  <si>
    <t># Calibration max 60kg (Cert issue up to 60kg)</t>
  </si>
  <si>
    <t>Bill Attention</t>
  </si>
  <si>
    <t>Bill Tel</t>
  </si>
  <si>
    <t>Bill Company</t>
  </si>
  <si>
    <t>Deliver Company</t>
  </si>
  <si>
    <t>Bill Address 1</t>
  </si>
  <si>
    <t>Bill Address 2</t>
  </si>
  <si>
    <t>Bill Address 3</t>
  </si>
  <si>
    <t>Deliver Address 1</t>
  </si>
  <si>
    <t>Deliver Address 2</t>
  </si>
  <si>
    <t>Deliver Address 3</t>
  </si>
  <si>
    <t>Deliver Attention</t>
  </si>
  <si>
    <t>Deliver Tel</t>
  </si>
  <si>
    <t>B6</t>
  </si>
  <si>
    <t>B7</t>
  </si>
  <si>
    <t>B8</t>
  </si>
  <si>
    <t>B9</t>
  </si>
  <si>
    <t>B10</t>
  </si>
  <si>
    <t>G10</t>
  </si>
  <si>
    <t>B12</t>
  </si>
  <si>
    <t>B13</t>
  </si>
  <si>
    <t>B14</t>
  </si>
  <si>
    <t>B15</t>
  </si>
  <si>
    <t>B16</t>
  </si>
  <si>
    <t>G16</t>
  </si>
  <si>
    <t>Quotation No</t>
  </si>
  <si>
    <t>K9</t>
  </si>
  <si>
    <t>Date</t>
  </si>
  <si>
    <t>Sales Person</t>
  </si>
  <si>
    <t>Email Address</t>
  </si>
  <si>
    <t>K11</t>
  </si>
  <si>
    <t>K12</t>
  </si>
  <si>
    <t>K13</t>
  </si>
  <si>
    <t>K14</t>
  </si>
  <si>
    <t>K15</t>
  </si>
  <si>
    <t>Content</t>
  </si>
  <si>
    <t>9% GST</t>
  </si>
  <si>
    <t>have to search the cell of the keyword and add two col (keyword cell_col + col+2)</t>
  </si>
  <si>
    <t>Get by funtion</t>
  </si>
  <si>
    <t>Tax Invoice</t>
  </si>
  <si>
    <t>J6</t>
  </si>
  <si>
    <t>determine by the range set by user and retrieve by function</t>
  </si>
  <si>
    <t>Invoice No</t>
  </si>
  <si>
    <t>PO No</t>
  </si>
  <si>
    <t>Our Quotation No</t>
  </si>
  <si>
    <t>K16</t>
  </si>
  <si>
    <t>8899 5233</t>
  </si>
  <si>
    <t>8899 5766</t>
  </si>
  <si>
    <t>WIN WIN</t>
  </si>
  <si>
    <t>Lim Win Win &lt;sc@gmail.com&gt;</t>
  </si>
  <si>
    <t>Get Page Info</t>
  </si>
  <si>
    <t>Page Content</t>
  </si>
  <si>
    <t>Cell Info</t>
  </si>
  <si>
    <t>Cell Info With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</si>
</sst>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[$-14809]dd/mm/yyyy;@"/>
    <numFmt numFmtId="166" formatCode="0000"/>
    <numFmt numFmtId="167" formatCode="000"/>
    <numFmt numFmtId="168" formatCode="00"/>
    <numFmt numFmtId="169" formatCode="dd/mm/yyyy"/>
    <numFmt numFmtId="170" formatCode="0;\-0;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9"/>
      <color theme="1"/>
      <name val="Arial Narrow"/>
      <family val="2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"/>
      <color theme="1"/>
      <name val="Calibri"/>
      <family val="2"/>
      <scheme val="minor"/>
    </font>
    <font>
      <sz val="5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2"/>
      <color indexed="8"/>
      <name val="Arial Narrow"/>
      <family val="2"/>
    </font>
    <font>
      <b/>
      <sz val="2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9" fillId="0" borderId="0" xfId="0" applyFont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" fillId="0" borderId="0" xfId="0" applyFont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1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top"/>
    </xf>
    <xf numFmtId="164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8" fillId="0" borderId="0" xfId="0" applyFont="1" applyAlignment="1">
      <alignment wrapText="1"/>
    </xf>
    <xf numFmtId="164" fontId="9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9" fillId="0" borderId="0" xfId="0" applyFont="1" applyProtection="1">
      <protection locked="0"/>
    </xf>
    <xf numFmtId="168" fontId="9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9" fillId="0" borderId="0" xfId="0" applyNumberFormat="1" applyFont="1" applyAlignment="1">
      <alignment horizontal="center" vertical="center"/>
    </xf>
    <xf numFmtId="169" fontId="3" fillId="2" borderId="1" xfId="0" applyNumberFormat="1" applyFont="1" applyFill="1" applyBorder="1" applyAlignment="1" applyProtection="1">
      <alignment horizontal="left" vertical="center"/>
      <protection locked="0"/>
    </xf>
    <xf numFmtId="168" fontId="9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170" fontId="3" fillId="0" borderId="0" xfId="0" applyNumberFormat="1" applyFont="1" applyAlignment="1" applyProtection="1">
      <alignment horizontal="right" vertical="center"/>
      <protection locked="0"/>
    </xf>
    <xf numFmtId="0" fontId="22" fillId="2" borderId="1" xfId="1" quotePrefix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9" fillId="0" borderId="0" xfId="0" applyFont="1" applyAlignment="1" applyProtection="1">
      <alignment horizontal="center" vertical="center"/>
      <protection locked="0"/>
    </xf>
    <xf numFmtId="168" fontId="2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Protection="1">
      <protection locked="0"/>
    </xf>
    <xf numFmtId="168" fontId="2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0" fontId="24" fillId="0" borderId="0" xfId="0" applyFont="1" applyAlignment="1" applyProtection="1">
      <alignment horizontal="left" vertical="center" indent="1"/>
      <protection locked="0"/>
    </xf>
    <xf numFmtId="0" fontId="3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9" fillId="0" borderId="4" xfId="0" applyFont="1" applyBorder="1" applyAlignment="1" applyProtection="1">
      <alignment horizontal="left" vertical="center"/>
      <protection locked="0"/>
    </xf>
    <xf numFmtId="164" fontId="10" fillId="0" borderId="4" xfId="0" applyNumberFormat="1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70" fontId="3" fillId="0" borderId="0" xfId="0" applyNumberFormat="1" applyFont="1" applyAlignment="1" applyProtection="1">
      <alignment horizontal="left" vertical="center" indent="1"/>
      <protection locked="0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66" fontId="1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167" fontId="16" fillId="2" borderId="1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horizontal="right" vertical="center" indent="1"/>
    </xf>
    <xf numFmtId="165" fontId="3" fillId="0" borderId="0" xfId="0" applyNumberFormat="1" applyFont="1" applyAlignment="1">
      <alignment horizontal="left" vertical="center"/>
    </xf>
    <xf numFmtId="164" fontId="29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9" fillId="0" borderId="0" xfId="0" applyFont="1" applyAlignment="1" applyProtection="1">
      <alignment horizontal="left" vertical="center"/>
      <protection locked="0"/>
    </xf>
    <xf numFmtId="164" fontId="9" fillId="0" borderId="0" xfId="0" applyNumberFormat="1" applyFont="1" applyAlignment="1" applyProtection="1">
      <alignment horizontal="left" vertical="center"/>
      <protection locked="0"/>
    </xf>
    <xf numFmtId="164" fontId="2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wrapText="1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B1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Q$8" max="30000" min="1" page="10" val="2"/>
</file>

<file path=xl/ctrlProps/ctrlProp2.xml><?xml version="1.0" encoding="utf-8"?>
<formControlPr xmlns="http://schemas.microsoft.com/office/spreadsheetml/2009/9/main" objectType="Spin" dx="26" fmlaLink="$Q$6" max="2099" min="2021" page="10" val="20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372107</xdr:colOff>
      <xdr:row>3</xdr:row>
      <xdr:rowOff>116883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2295897" cy="5228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7</xdr:row>
          <xdr:rowOff>9525</xdr:rowOff>
        </xdr:from>
        <xdr:to>
          <xdr:col>17</xdr:col>
          <xdr:colOff>447675</xdr:colOff>
          <xdr:row>9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7</xdr:col>
      <xdr:colOff>1</xdr:colOff>
      <xdr:row>0</xdr:row>
      <xdr:rowOff>0</xdr:rowOff>
    </xdr:from>
    <xdr:to>
      <xdr:col>14</xdr:col>
      <xdr:colOff>10860</xdr:colOff>
      <xdr:row>4</xdr:row>
      <xdr:rowOff>19620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49083" y="0"/>
          <a:ext cx="3607032" cy="583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rIns="0" bIns="0" rtlCol="0" anchor="t">
          <a:noAutofit/>
        </a:bodyPr>
        <a:lstStyle/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SCALE-TECH (GLOBAL) PTE. LTD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Blk 9 Yishun Industrial Street 1 #04-68, North Spring BizHub Industrial Building Singapore 768163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Tel : 6909 2258   Email : sales@scale-tech.com.sg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/ GST Registration No : 201618967W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 : www.scale-tech.com.sg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5</xdr:row>
          <xdr:rowOff>9525</xdr:rowOff>
        </xdr:from>
        <xdr:to>
          <xdr:col>17</xdr:col>
          <xdr:colOff>447675</xdr:colOff>
          <xdr:row>6</xdr:row>
          <xdr:rowOff>142875</xdr:rowOff>
        </xdr:to>
        <xdr:sp macro="" textlink="">
          <xdr:nvSpPr>
            <xdr:cNvPr id="1101" name="Spinner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29308</xdr:colOff>
      <xdr:row>55</xdr:row>
      <xdr:rowOff>54953</xdr:rowOff>
    </xdr:from>
    <xdr:ext cx="563296" cy="2248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08" y="8275028"/>
          <a:ext cx="563296" cy="2248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900" b="1">
              <a:latin typeface="Arial Narrow" panose="020B0606020202030204" pitchFamily="34" charset="0"/>
            </a:rPr>
            <a:t>Remark:</a:t>
          </a:r>
        </a:p>
      </xdr:txBody>
    </xdr:sp>
    <xdr:clientData/>
  </xdr:oneCellAnchor>
  <xdr:oneCellAnchor>
    <xdr:from>
      <xdr:col>0</xdr:col>
      <xdr:colOff>29308</xdr:colOff>
      <xdr:row>55</xdr:row>
      <xdr:rowOff>54953</xdr:rowOff>
    </xdr:from>
    <xdr:ext cx="563296" cy="2248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10E489-90A8-42BD-A857-C09876D52EA1}"/>
            </a:ext>
          </a:extLst>
        </xdr:cNvPr>
        <xdr:cNvSpPr txBox="1"/>
      </xdr:nvSpPr>
      <xdr:spPr>
        <a:xfrm>
          <a:off x="29308" y="8303603"/>
          <a:ext cx="563296" cy="2248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900" b="1">
              <a:latin typeface="Arial Narrow" panose="020B0606020202030204" pitchFamily="34" charset="0"/>
            </a:rPr>
            <a:t>Remark: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90"/>
  <sheetViews>
    <sheetView tabSelected="1" zoomScale="85" zoomScaleNormal="85" zoomScaleSheetLayoutView="102" workbookViewId="0">
      <selection activeCell="T18" sqref="T18"/>
    </sheetView>
  </sheetViews>
  <sheetFormatPr defaultColWidth="9.140625" defaultRowHeight="15" x14ac:dyDescent="0.25"/>
  <cols>
    <col min="1" max="1" width="7.85546875" style="19" customWidth="1"/>
    <col min="2" max="3" width="6.5703125" style="19" customWidth="1"/>
    <col min="4" max="4" width="6.5703125" style="27" customWidth="1"/>
    <col min="5" max="5" width="6.5703125" style="19" customWidth="1"/>
    <col min="6" max="7" width="6.5703125" style="28" customWidth="1"/>
    <col min="8" max="9" width="6.5703125" style="19" customWidth="1"/>
    <col min="10" max="10" width="14.140625" style="19" bestFit="1" customWidth="1"/>
    <col min="11" max="11" width="6.140625" style="19" customWidth="1"/>
    <col min="12" max="14" width="6.85546875" style="19" customWidth="1"/>
    <col min="15" max="15" width="9.140625" style="19"/>
    <col min="16" max="16" width="15.140625" style="19" bestFit="1" customWidth="1"/>
    <col min="17" max="17" width="48.5703125" style="19" bestFit="1" customWidth="1"/>
    <col min="18" max="18" width="36.140625" style="19" bestFit="1" customWidth="1"/>
    <col min="19" max="19" width="9.140625" style="19"/>
    <col min="20" max="20" width="19.140625" style="19" customWidth="1"/>
    <col min="21" max="21" width="15.42578125" style="19" customWidth="1"/>
    <col min="22" max="22" width="46.42578125" style="19" customWidth="1"/>
    <col min="23" max="16384" width="9.140625" style="19"/>
  </cols>
  <sheetData>
    <row r="1" spans="1:20" s="5" customFormat="1" ht="11.25" x14ac:dyDescent="0.2">
      <c r="A1" s="4"/>
      <c r="B1" s="4"/>
      <c r="C1" s="4"/>
      <c r="D1" s="4"/>
      <c r="E1" s="4"/>
      <c r="I1" s="4"/>
      <c r="J1" s="4"/>
      <c r="K1" s="4"/>
      <c r="L1" s="4"/>
      <c r="M1" s="4"/>
    </row>
    <row r="2" spans="1:20" s="5" customFormat="1" ht="11.25" x14ac:dyDescent="0.2">
      <c r="A2" s="4"/>
      <c r="B2" s="4"/>
      <c r="C2" s="4"/>
      <c r="D2" s="4"/>
      <c r="E2" s="4"/>
      <c r="I2" s="4"/>
      <c r="J2" s="4"/>
      <c r="K2" s="4"/>
      <c r="L2" s="4"/>
      <c r="M2" s="4"/>
      <c r="N2" s="6"/>
      <c r="P2" s="6"/>
    </row>
    <row r="3" spans="1:20" s="5" customFormat="1" ht="11.25" x14ac:dyDescent="0.2">
      <c r="A3" s="7"/>
      <c r="B3" s="7"/>
      <c r="C3" s="7"/>
      <c r="D3" s="7"/>
      <c r="E3" s="7"/>
      <c r="I3" s="7"/>
      <c r="J3" s="7"/>
      <c r="K3" s="7"/>
      <c r="L3" s="7"/>
      <c r="M3" s="7"/>
      <c r="N3" s="8"/>
      <c r="P3" s="90" t="s">
        <v>44</v>
      </c>
      <c r="Q3" s="91" t="str">
        <f>IF(ISNUMBER(SEARCH("2022",Q6)),"7%",IF(ISNUMBER(SEARCH("2023",Q6)),"8%",IF(ISNUMBER(SEARCH("2024",Q6)),"9%",IF(ISNUMBER(SEARCH("2025",Q6)),"9%","0"))))</f>
        <v>9%</v>
      </c>
    </row>
    <row r="4" spans="1:20" s="5" customFormat="1" ht="11.25" x14ac:dyDescent="0.2">
      <c r="A4" s="7"/>
      <c r="B4" s="7"/>
      <c r="C4" s="7"/>
      <c r="D4" s="7"/>
      <c r="E4" s="7"/>
      <c r="I4" s="7"/>
      <c r="J4" s="7"/>
      <c r="K4" s="7"/>
      <c r="L4" s="7"/>
      <c r="M4" s="7"/>
      <c r="N4" s="8"/>
      <c r="P4" s="90"/>
      <c r="Q4" s="91"/>
    </row>
    <row r="5" spans="1:20" s="16" customFormat="1" ht="6" x14ac:dyDescent="0.15">
      <c r="I5" s="39"/>
      <c r="N5" s="40"/>
      <c r="P5" s="40"/>
    </row>
    <row r="6" spans="1:20" s="10" customFormat="1" ht="13.35" customHeight="1" x14ac:dyDescent="0.25">
      <c r="A6" s="9" t="s">
        <v>1</v>
      </c>
      <c r="B6" s="92" t="str">
        <f>R23</f>
        <v>FISCHER BELL PRIVATE LTD</v>
      </c>
      <c r="C6" s="92"/>
      <c r="D6" s="92"/>
      <c r="E6" s="92"/>
      <c r="F6" s="92"/>
      <c r="G6" s="92"/>
      <c r="H6" s="92"/>
      <c r="I6" s="92"/>
      <c r="J6" s="99" t="s">
        <v>32</v>
      </c>
      <c r="K6" s="99"/>
      <c r="L6" s="99"/>
      <c r="M6" s="99"/>
      <c r="N6" s="99"/>
      <c r="P6" s="90" t="s">
        <v>36</v>
      </c>
      <c r="Q6" s="95">
        <v>2025</v>
      </c>
      <c r="R6" s="30"/>
    </row>
    <row r="7" spans="1:20" customFormat="1" ht="13.35" customHeight="1" x14ac:dyDescent="0.25">
      <c r="A7" s="9" t="s">
        <v>14</v>
      </c>
      <c r="B7" s="92" t="str">
        <f t="shared" ref="B7:B9" si="0">R24</f>
        <v>1 CORPORATION DRIVE</v>
      </c>
      <c r="C7" s="92"/>
      <c r="D7" s="92"/>
      <c r="E7" s="92"/>
      <c r="F7" s="92"/>
      <c r="G7" s="92"/>
      <c r="H7" s="92"/>
      <c r="I7" s="92"/>
      <c r="J7" s="99"/>
      <c r="K7" s="99"/>
      <c r="L7" s="99"/>
      <c r="M7" s="99"/>
      <c r="N7" s="99"/>
      <c r="P7" s="90"/>
      <c r="Q7" s="95"/>
      <c r="R7" s="30"/>
      <c r="T7" s="76"/>
    </row>
    <row r="8" spans="1:20" customFormat="1" ht="13.35" customHeight="1" x14ac:dyDescent="0.25">
      <c r="A8" s="11"/>
      <c r="B8" s="92" t="str">
        <f t="shared" si="0"/>
        <v>#09-05 REVV</v>
      </c>
      <c r="C8" s="92"/>
      <c r="D8" s="92"/>
      <c r="E8" s="92"/>
      <c r="F8" s="92"/>
      <c r="G8" s="92"/>
      <c r="H8" s="92"/>
      <c r="I8" s="92"/>
      <c r="J8" s="99"/>
      <c r="K8" s="99"/>
      <c r="L8" s="99"/>
      <c r="M8" s="99"/>
      <c r="N8" s="99"/>
      <c r="P8" s="90" t="s">
        <v>31</v>
      </c>
      <c r="Q8" s="98">
        <v>2</v>
      </c>
      <c r="R8" s="12"/>
    </row>
    <row r="9" spans="1:20" customFormat="1" ht="13.35" customHeight="1" x14ac:dyDescent="0.25">
      <c r="A9" s="11"/>
      <c r="B9" s="92" t="str">
        <f t="shared" si="0"/>
        <v>SINGAPORE 619775</v>
      </c>
      <c r="C9" s="92"/>
      <c r="D9" s="92"/>
      <c r="E9" s="92"/>
      <c r="F9" s="92"/>
      <c r="G9" s="92"/>
      <c r="H9" s="92"/>
      <c r="I9" s="92"/>
      <c r="J9" s="93" t="s">
        <v>31</v>
      </c>
      <c r="K9" s="94" t="str">
        <f>Q13</f>
        <v>ST-2025-03-002</v>
      </c>
      <c r="L9" s="94"/>
      <c r="M9" s="94"/>
      <c r="N9" s="94"/>
      <c r="P9" s="90"/>
      <c r="Q9" s="98"/>
      <c r="R9" s="12"/>
    </row>
    <row r="10" spans="1:20" customFormat="1" ht="13.35" customHeight="1" x14ac:dyDescent="0.25">
      <c r="A10" s="9" t="s">
        <v>15</v>
      </c>
      <c r="B10" s="92" t="str">
        <f>R27</f>
        <v>WIN WIN</v>
      </c>
      <c r="C10" s="92"/>
      <c r="D10" s="92"/>
      <c r="E10" s="92"/>
      <c r="F10" s="67" t="s">
        <v>16</v>
      </c>
      <c r="G10" s="92" t="str">
        <f>R28</f>
        <v>8899 5233</v>
      </c>
      <c r="H10" s="92"/>
      <c r="I10" s="92"/>
      <c r="J10" s="93"/>
      <c r="K10" s="94"/>
      <c r="L10" s="94"/>
      <c r="M10" s="94"/>
      <c r="N10" s="94"/>
      <c r="P10" s="70" t="s">
        <v>35</v>
      </c>
      <c r="Q10" s="29"/>
      <c r="R10" s="30"/>
      <c r="T10" t="s">
        <v>126</v>
      </c>
    </row>
    <row r="11" spans="1:20" customFormat="1" ht="13.35" customHeight="1" x14ac:dyDescent="0.25">
      <c r="A11" s="9"/>
      <c r="B11" s="92"/>
      <c r="C11" s="92"/>
      <c r="D11" s="92"/>
      <c r="E11" s="92"/>
      <c r="F11" s="92"/>
      <c r="G11" s="92"/>
      <c r="H11" s="92"/>
      <c r="I11" s="92"/>
      <c r="J11" s="13" t="s">
        <v>17</v>
      </c>
      <c r="K11" s="100">
        <f>Q12</f>
        <v>45810</v>
      </c>
      <c r="L11" s="100"/>
      <c r="M11" s="100"/>
      <c r="N11" s="100"/>
      <c r="P11" s="70" t="s">
        <v>34</v>
      </c>
      <c r="Q11" s="46" t="s">
        <v>33</v>
      </c>
      <c r="R11" s="30"/>
      <c r="T11" t="s">
        <v>128</v>
      </c>
    </row>
    <row r="12" spans="1:20" customFormat="1" ht="13.35" customHeight="1" x14ac:dyDescent="0.25">
      <c r="A12" s="9" t="s">
        <v>2</v>
      </c>
      <c r="B12" s="92" t="str">
        <f>R30</f>
        <v>FISCHER BELL PRIVATE LTD</v>
      </c>
      <c r="C12" s="92"/>
      <c r="D12" s="92"/>
      <c r="E12" s="92"/>
      <c r="F12" s="92"/>
      <c r="G12" s="92"/>
      <c r="H12" s="92"/>
      <c r="I12" s="92"/>
      <c r="J12" s="14" t="s">
        <v>18</v>
      </c>
      <c r="K12" s="102" t="str">
        <f>Q14</f>
        <v>SGD</v>
      </c>
      <c r="L12" s="102"/>
      <c r="M12" s="102"/>
      <c r="N12" s="102"/>
      <c r="P12" s="70" t="s">
        <v>17</v>
      </c>
      <c r="Q12" s="60">
        <v>45810</v>
      </c>
      <c r="R12" s="30"/>
      <c r="T12" t="s">
        <v>129</v>
      </c>
    </row>
    <row r="13" spans="1:20" customFormat="1" ht="13.35" customHeight="1" x14ac:dyDescent="0.25">
      <c r="A13" s="9"/>
      <c r="B13" s="92" t="str">
        <f>R31</f>
        <v>1 CORPORATION DRIVE</v>
      </c>
      <c r="C13" s="92"/>
      <c r="D13" s="92"/>
      <c r="E13" s="92"/>
      <c r="F13" s="92"/>
      <c r="G13" s="92"/>
      <c r="H13" s="92"/>
      <c r="I13" s="92"/>
      <c r="J13" s="13" t="s">
        <v>19</v>
      </c>
      <c r="K13" s="79" t="str">
        <f>Q15</f>
        <v>PAYMENT UPON JOB COMPLETION</v>
      </c>
      <c r="L13" s="79"/>
      <c r="M13" s="79"/>
      <c r="N13" s="79"/>
      <c r="P13" s="70" t="s">
        <v>31</v>
      </c>
      <c r="Q13" s="36" t="str">
        <f>"ST-"&amp;TEXT(Q6,"0000")&amp;"-"&amp;IF(Q16="C.W.DEE","01",IF(Q16="G.L.NG","02",IF(Q16="SIM","03",IF(Q16="SALES2","04",IF(Q16="COMPUTER","05","NO MATCH")))))&amp;"-"&amp;TEXT(Q8,"000")&amp;Q10</f>
        <v>ST-2025-03-002</v>
      </c>
      <c r="R13" s="30"/>
      <c r="T13" t="s">
        <v>127</v>
      </c>
    </row>
    <row r="14" spans="1:20" customFormat="1" ht="13.35" customHeight="1" x14ac:dyDescent="0.25">
      <c r="A14" s="15"/>
      <c r="B14" s="92" t="str">
        <f>R32</f>
        <v>#09-05 REVV</v>
      </c>
      <c r="C14" s="92"/>
      <c r="D14" s="92"/>
      <c r="E14" s="92"/>
      <c r="F14" s="92"/>
      <c r="G14" s="92"/>
      <c r="H14" s="92"/>
      <c r="I14" s="92"/>
      <c r="J14" s="14" t="s">
        <v>20</v>
      </c>
      <c r="K14" s="103" t="str">
        <f>IF(Q16="C.W.DEE","DEE CHEN WEE",IF(Q16="G.L.NG","WINSTON NG",IF(Q16="SIM","SIM",IF(Q16="SALES2","SALES 2",IF(Q16="COMPUTER","COMPUTER","NO MATCH")))))</f>
        <v>SIM</v>
      </c>
      <c r="L14" s="103"/>
      <c r="M14" s="103"/>
      <c r="N14" s="103"/>
      <c r="O14" s="3"/>
      <c r="P14" s="70" t="s">
        <v>18</v>
      </c>
      <c r="Q14" s="29" t="s">
        <v>11</v>
      </c>
      <c r="R14" s="30"/>
    </row>
    <row r="15" spans="1:20" customFormat="1" ht="13.35" customHeight="1" x14ac:dyDescent="0.25">
      <c r="A15" s="15"/>
      <c r="B15" s="92" t="str">
        <f>R33</f>
        <v>SINGAPORE 619775</v>
      </c>
      <c r="C15" s="92"/>
      <c r="D15" s="92"/>
      <c r="E15" s="92"/>
      <c r="F15" s="92"/>
      <c r="G15" s="92"/>
      <c r="H15" s="92"/>
      <c r="I15" s="92"/>
      <c r="J15" s="96" t="s">
        <v>37</v>
      </c>
      <c r="K15" s="97" t="str">
        <f>IF(ISBLANK(Q18)=TRUE,"N.A", Q18)</f>
        <v>Lim Win Win &lt;sc@gmail.com&gt;</v>
      </c>
      <c r="L15" s="97"/>
      <c r="M15" s="97"/>
      <c r="N15" s="97"/>
      <c r="O15" s="1"/>
      <c r="P15" s="70" t="s">
        <v>19</v>
      </c>
      <c r="Q15" s="29" t="s">
        <v>13</v>
      </c>
      <c r="R15" s="1"/>
    </row>
    <row r="16" spans="1:20" customFormat="1" ht="13.35" customHeight="1" x14ac:dyDescent="0.25">
      <c r="A16" s="9" t="s">
        <v>15</v>
      </c>
      <c r="B16" s="92" t="str">
        <f>R34</f>
        <v>SIM</v>
      </c>
      <c r="C16" s="92"/>
      <c r="D16" s="92"/>
      <c r="E16" s="92"/>
      <c r="F16" s="67" t="s">
        <v>16</v>
      </c>
      <c r="G16" s="92" t="str">
        <f>R36</f>
        <v>8899 5766</v>
      </c>
      <c r="H16" s="92"/>
      <c r="I16" s="92"/>
      <c r="J16" s="96"/>
      <c r="K16" s="97"/>
      <c r="L16" s="97"/>
      <c r="M16" s="97"/>
      <c r="N16" s="97"/>
      <c r="O16" s="2"/>
      <c r="P16" s="70" t="s">
        <v>20</v>
      </c>
      <c r="Q16" s="29" t="s">
        <v>56</v>
      </c>
      <c r="R16" s="2"/>
    </row>
    <row r="17" spans="1:21" s="16" customFormat="1" ht="6" x14ac:dyDescent="0.15">
      <c r="D17" s="17"/>
      <c r="F17" s="18"/>
      <c r="G17" s="18"/>
    </row>
    <row r="18" spans="1:21" ht="15" customHeight="1" thickBot="1" x14ac:dyDescent="0.3">
      <c r="A18" s="69" t="s">
        <v>0</v>
      </c>
      <c r="B18" s="104" t="s">
        <v>7</v>
      </c>
      <c r="C18" s="104"/>
      <c r="D18" s="104"/>
      <c r="E18" s="104"/>
      <c r="F18" s="104"/>
      <c r="G18" s="104"/>
      <c r="H18" s="104"/>
      <c r="I18" s="104"/>
      <c r="J18" s="69" t="s">
        <v>8</v>
      </c>
      <c r="K18" s="104" t="s">
        <v>9</v>
      </c>
      <c r="L18" s="104"/>
      <c r="M18" s="104" t="s">
        <v>10</v>
      </c>
      <c r="N18" s="104"/>
      <c r="P18" s="70" t="s">
        <v>37</v>
      </c>
      <c r="Q18" s="68" t="s">
        <v>125</v>
      </c>
    </row>
    <row r="19" spans="1:21" s="74" customFormat="1" ht="5.25" x14ac:dyDescent="0.15">
      <c r="A19" s="72"/>
      <c r="B19" s="105"/>
      <c r="C19" s="105"/>
      <c r="D19" s="105"/>
      <c r="E19" s="105"/>
      <c r="F19" s="105"/>
      <c r="G19" s="105"/>
      <c r="H19" s="105"/>
      <c r="I19" s="105"/>
      <c r="J19" s="73"/>
      <c r="K19" s="101"/>
      <c r="L19" s="101"/>
      <c r="M19" s="101"/>
      <c r="N19" s="101"/>
    </row>
    <row r="20" spans="1:21" s="30" customFormat="1" ht="12" customHeight="1" x14ac:dyDescent="0.25">
      <c r="A20" s="63"/>
      <c r="B20" s="80" t="s">
        <v>57</v>
      </c>
      <c r="C20" s="80"/>
      <c r="D20" s="80"/>
      <c r="E20" s="80"/>
      <c r="F20" s="80"/>
      <c r="G20" s="80"/>
      <c r="H20" s="80"/>
      <c r="I20" s="80"/>
      <c r="J20" s="61"/>
      <c r="K20" s="77"/>
      <c r="L20" s="77"/>
      <c r="M20" s="77"/>
      <c r="N20" s="77"/>
      <c r="P20" s="71" t="s">
        <v>23</v>
      </c>
      <c r="Q20" s="28" t="str">
        <f>Q13&amp;"_"&amp;IF(Q11="SERVICE","SERVICE",IF(Q11="NORMAL","",IF(Q11="MSP","MSP",IF(Q11="CSP","CSP"))))&amp;"("&amp;B6&amp;")"</f>
        <v>ST-2025-03-002_SERVICE(FISCHER BELL PRIVATE LTD)</v>
      </c>
    </row>
    <row r="21" spans="1:21" s="30" customFormat="1" ht="12" customHeight="1" x14ac:dyDescent="0.25">
      <c r="A21" s="63"/>
      <c r="B21" s="80"/>
      <c r="C21" s="80"/>
      <c r="D21" s="80"/>
      <c r="E21" s="80"/>
      <c r="F21" s="80"/>
      <c r="G21" s="80"/>
      <c r="H21" s="80"/>
      <c r="I21" s="80"/>
      <c r="J21" s="61"/>
      <c r="K21" s="77"/>
      <c r="L21" s="77"/>
      <c r="M21" s="77"/>
      <c r="N21" s="77"/>
      <c r="P21" s="71" t="s">
        <v>24</v>
      </c>
      <c r="Q21" s="58" t="s">
        <v>59</v>
      </c>
    </row>
    <row r="22" spans="1:21" s="30" customFormat="1" ht="12" customHeight="1" x14ac:dyDescent="0.25">
      <c r="A22" s="63"/>
      <c r="B22" s="80"/>
      <c r="C22" s="80"/>
      <c r="D22" s="80"/>
      <c r="E22" s="80"/>
      <c r="F22" s="80"/>
      <c r="G22" s="80"/>
      <c r="H22" s="80"/>
      <c r="I22" s="80"/>
      <c r="J22" s="61"/>
      <c r="K22" s="77"/>
      <c r="L22" s="77"/>
      <c r="M22" s="77"/>
      <c r="N22" s="77"/>
      <c r="T22" s="76" t="s">
        <v>32</v>
      </c>
      <c r="U22" t="s">
        <v>116</v>
      </c>
    </row>
    <row r="23" spans="1:21" s="30" customFormat="1" ht="12" customHeight="1" x14ac:dyDescent="0.25">
      <c r="A23" s="63">
        <v>1</v>
      </c>
      <c r="B23" s="80" t="s">
        <v>71</v>
      </c>
      <c r="C23" s="80"/>
      <c r="D23" s="80"/>
      <c r="E23" s="80"/>
      <c r="F23" s="80"/>
      <c r="G23" s="80"/>
      <c r="H23" s="80"/>
      <c r="I23" s="80"/>
      <c r="J23" s="61">
        <v>1</v>
      </c>
      <c r="K23" s="77">
        <v>110</v>
      </c>
      <c r="L23" s="77"/>
      <c r="M23" s="77">
        <f>K23*J23</f>
        <v>110</v>
      </c>
      <c r="N23" s="77"/>
      <c r="P23" s="70" t="s">
        <v>1</v>
      </c>
      <c r="Q23" s="65" t="s">
        <v>58</v>
      </c>
      <c r="R23" s="64" t="str">
        <f>UPPER(Q23)</f>
        <v>FISCHER BELL PRIVATE LTD</v>
      </c>
      <c r="T23" s="76" t="s">
        <v>79</v>
      </c>
      <c r="U23" t="s">
        <v>89</v>
      </c>
    </row>
    <row r="24" spans="1:21" s="30" customFormat="1" ht="12" customHeight="1" x14ac:dyDescent="0.25">
      <c r="A24" s="63"/>
      <c r="B24" s="80" t="s">
        <v>72</v>
      </c>
      <c r="C24" s="80"/>
      <c r="D24" s="80"/>
      <c r="E24" s="80"/>
      <c r="F24" s="80"/>
      <c r="G24" s="80"/>
      <c r="H24" s="80"/>
      <c r="I24" s="80"/>
      <c r="J24" s="61"/>
      <c r="K24" s="77"/>
      <c r="L24" s="77"/>
      <c r="M24" s="77"/>
      <c r="N24" s="77"/>
      <c r="P24" s="90" t="s">
        <v>14</v>
      </c>
      <c r="Q24" s="65" t="s">
        <v>60</v>
      </c>
      <c r="R24" s="66" t="str">
        <f>UPPER(Q24)</f>
        <v>1 CORPORATION DRIVE</v>
      </c>
      <c r="T24" t="s">
        <v>81</v>
      </c>
      <c r="U24" t="s">
        <v>90</v>
      </c>
    </row>
    <row r="25" spans="1:21" s="30" customFormat="1" ht="12" customHeight="1" x14ac:dyDescent="0.25">
      <c r="A25" s="63"/>
      <c r="B25" s="80" t="s">
        <v>73</v>
      </c>
      <c r="C25" s="80"/>
      <c r="D25" s="80"/>
      <c r="E25" s="80"/>
      <c r="F25" s="80"/>
      <c r="G25" s="80"/>
      <c r="H25" s="80"/>
      <c r="I25" s="80"/>
      <c r="J25" s="61"/>
      <c r="K25" s="77"/>
      <c r="L25" s="77"/>
      <c r="M25" s="77"/>
      <c r="N25" s="77"/>
      <c r="P25" s="90"/>
      <c r="Q25" s="65" t="s">
        <v>61</v>
      </c>
      <c r="R25" s="66" t="str">
        <f t="shared" ref="R25:R28" si="1">UPPER(Q25)</f>
        <v>#09-05 REVV</v>
      </c>
      <c r="T25" t="s">
        <v>82</v>
      </c>
      <c r="U25" t="s">
        <v>91</v>
      </c>
    </row>
    <row r="26" spans="1:21" s="30" customFormat="1" ht="12" customHeight="1" x14ac:dyDescent="0.25">
      <c r="A26" s="63"/>
      <c r="B26" s="80" t="s">
        <v>74</v>
      </c>
      <c r="C26" s="80"/>
      <c r="D26" s="80"/>
      <c r="E26" s="80"/>
      <c r="F26" s="80"/>
      <c r="G26" s="80"/>
      <c r="H26" s="80"/>
      <c r="I26" s="80"/>
      <c r="J26" s="61"/>
      <c r="K26" s="77"/>
      <c r="L26" s="77"/>
      <c r="M26" s="77"/>
      <c r="N26" s="77"/>
      <c r="P26" s="90"/>
      <c r="Q26" s="65" t="s">
        <v>62</v>
      </c>
      <c r="R26" s="66" t="str">
        <f t="shared" si="1"/>
        <v>SINGAPORE 619775</v>
      </c>
      <c r="T26" t="s">
        <v>83</v>
      </c>
      <c r="U26" t="s">
        <v>92</v>
      </c>
    </row>
    <row r="27" spans="1:21" s="30" customFormat="1" ht="12" customHeight="1" x14ac:dyDescent="0.25">
      <c r="A27" s="63"/>
      <c r="B27" s="80" t="s">
        <v>75</v>
      </c>
      <c r="C27" s="80"/>
      <c r="D27" s="80"/>
      <c r="E27" s="80"/>
      <c r="F27" s="80"/>
      <c r="G27" s="80"/>
      <c r="H27" s="80"/>
      <c r="I27" s="80"/>
      <c r="J27" s="61"/>
      <c r="K27" s="77"/>
      <c r="L27" s="77"/>
      <c r="M27" s="77"/>
      <c r="N27" s="77"/>
      <c r="P27" s="70" t="s">
        <v>15</v>
      </c>
      <c r="Q27" s="65" t="s">
        <v>124</v>
      </c>
      <c r="R27" s="66" t="str">
        <f t="shared" si="1"/>
        <v>WIN WIN</v>
      </c>
      <c r="T27" t="s">
        <v>77</v>
      </c>
      <c r="U27" t="s">
        <v>93</v>
      </c>
    </row>
    <row r="28" spans="1:21" s="30" customFormat="1" ht="12" customHeight="1" x14ac:dyDescent="0.25">
      <c r="A28" s="63"/>
      <c r="B28" s="80" t="s">
        <v>67</v>
      </c>
      <c r="C28" s="80"/>
      <c r="D28" s="80"/>
      <c r="E28" s="80"/>
      <c r="F28" s="80"/>
      <c r="G28" s="80"/>
      <c r="H28" s="80"/>
      <c r="I28" s="80"/>
      <c r="J28" s="61"/>
      <c r="K28" s="77"/>
      <c r="L28" s="77"/>
      <c r="M28" s="77"/>
      <c r="N28" s="77"/>
      <c r="P28" s="70" t="s">
        <v>16</v>
      </c>
      <c r="Q28" s="65" t="s">
        <v>122</v>
      </c>
      <c r="R28" s="66" t="str">
        <f t="shared" si="1"/>
        <v>8899 5233</v>
      </c>
      <c r="T28" t="s">
        <v>78</v>
      </c>
      <c r="U28" t="s">
        <v>94</v>
      </c>
    </row>
    <row r="29" spans="1:21" s="30" customFormat="1" ht="12" customHeight="1" x14ac:dyDescent="0.25">
      <c r="A29" s="63"/>
      <c r="B29" s="80" t="s">
        <v>76</v>
      </c>
      <c r="C29" s="80"/>
      <c r="D29" s="80"/>
      <c r="E29" s="80"/>
      <c r="F29" s="80"/>
      <c r="G29" s="80"/>
      <c r="H29" s="80"/>
      <c r="I29" s="80"/>
      <c r="J29" s="61"/>
      <c r="K29" s="77"/>
      <c r="L29" s="77"/>
      <c r="M29" s="77"/>
      <c r="N29" s="77"/>
      <c r="T29" t="s">
        <v>80</v>
      </c>
      <c r="U29" t="s">
        <v>95</v>
      </c>
    </row>
    <row r="30" spans="1:21" s="30" customFormat="1" ht="12" customHeight="1" x14ac:dyDescent="0.25">
      <c r="A30" s="63"/>
      <c r="B30" s="80"/>
      <c r="C30" s="80"/>
      <c r="D30" s="80"/>
      <c r="E30" s="80"/>
      <c r="F30" s="80"/>
      <c r="G30" s="80"/>
      <c r="H30" s="80"/>
      <c r="I30" s="80"/>
      <c r="J30" s="61"/>
      <c r="K30" s="77"/>
      <c r="L30" s="77"/>
      <c r="M30" s="77"/>
      <c r="N30" s="77"/>
      <c r="P30" s="90" t="s">
        <v>2</v>
      </c>
      <c r="Q30" s="65" t="s">
        <v>58</v>
      </c>
      <c r="R30" s="66" t="str">
        <f>UPPER(Q30)</f>
        <v>FISCHER BELL PRIVATE LTD</v>
      </c>
      <c r="T30" t="s">
        <v>84</v>
      </c>
      <c r="U30" t="s">
        <v>96</v>
      </c>
    </row>
    <row r="31" spans="1:21" s="30" customFormat="1" ht="12" customHeight="1" x14ac:dyDescent="0.25">
      <c r="A31" s="63"/>
      <c r="B31" s="80"/>
      <c r="C31" s="80"/>
      <c r="D31" s="80"/>
      <c r="E31" s="80"/>
      <c r="F31" s="80"/>
      <c r="G31" s="80"/>
      <c r="H31" s="80"/>
      <c r="I31" s="80"/>
      <c r="J31" s="61"/>
      <c r="K31" s="77"/>
      <c r="L31" s="77"/>
      <c r="M31" s="77"/>
      <c r="N31" s="77"/>
      <c r="P31" s="90"/>
      <c r="Q31" s="65" t="s">
        <v>60</v>
      </c>
      <c r="R31" s="66" t="str">
        <f t="shared" ref="R31:R34" si="2">UPPER(Q31)</f>
        <v>1 CORPORATION DRIVE</v>
      </c>
      <c r="T31" t="s">
        <v>85</v>
      </c>
      <c r="U31" t="s">
        <v>97</v>
      </c>
    </row>
    <row r="32" spans="1:21" s="30" customFormat="1" ht="12" customHeight="1" x14ac:dyDescent="0.25">
      <c r="A32" s="63"/>
      <c r="B32" s="81" t="s">
        <v>48</v>
      </c>
      <c r="C32" s="81"/>
      <c r="D32" s="81"/>
      <c r="E32" s="81"/>
      <c r="F32" s="81"/>
      <c r="G32" s="81"/>
      <c r="H32" s="81"/>
      <c r="I32" s="81"/>
      <c r="J32" s="59"/>
      <c r="K32" s="82"/>
      <c r="L32" s="82"/>
      <c r="M32" s="82"/>
      <c r="N32" s="82"/>
      <c r="P32" s="90"/>
      <c r="Q32" s="65" t="s">
        <v>61</v>
      </c>
      <c r="R32" s="66" t="str">
        <f t="shared" si="2"/>
        <v>#09-05 REVV</v>
      </c>
      <c r="T32" t="s">
        <v>86</v>
      </c>
      <c r="U32" t="s">
        <v>98</v>
      </c>
    </row>
    <row r="33" spans="1:22" s="30" customFormat="1" ht="12" customHeight="1" x14ac:dyDescent="0.25">
      <c r="A33" s="63">
        <v>2</v>
      </c>
      <c r="B33" s="80" t="s">
        <v>63</v>
      </c>
      <c r="C33" s="80"/>
      <c r="D33" s="80"/>
      <c r="E33" s="80"/>
      <c r="F33" s="80"/>
      <c r="G33" s="80"/>
      <c r="H33" s="80"/>
      <c r="I33" s="80"/>
      <c r="J33" s="61">
        <v>1</v>
      </c>
      <c r="K33" s="77">
        <v>130</v>
      </c>
      <c r="L33" s="77"/>
      <c r="M33" s="77">
        <f>K33*J33</f>
        <v>130</v>
      </c>
      <c r="N33" s="77"/>
      <c r="P33" s="90"/>
      <c r="Q33" s="65" t="s">
        <v>62</v>
      </c>
      <c r="R33" s="66" t="str">
        <f t="shared" si="2"/>
        <v>SINGAPORE 619775</v>
      </c>
      <c r="T33" s="19" t="s">
        <v>87</v>
      </c>
      <c r="U33" t="s">
        <v>99</v>
      </c>
    </row>
    <row r="34" spans="1:22" s="30" customFormat="1" ht="12" customHeight="1" x14ac:dyDescent="0.25">
      <c r="A34" s="63"/>
      <c r="B34" s="80" t="s">
        <v>64</v>
      </c>
      <c r="C34" s="80"/>
      <c r="D34" s="80"/>
      <c r="E34" s="80"/>
      <c r="F34" s="80"/>
      <c r="G34" s="80"/>
      <c r="H34" s="80"/>
      <c r="I34" s="80"/>
      <c r="J34" s="61"/>
      <c r="K34" s="77"/>
      <c r="L34" s="77"/>
      <c r="M34" s="77"/>
      <c r="N34" s="77"/>
      <c r="P34" s="70" t="s">
        <v>15</v>
      </c>
      <c r="Q34" s="65" t="s">
        <v>56</v>
      </c>
      <c r="R34" s="66" t="str">
        <f t="shared" si="2"/>
        <v>SIM</v>
      </c>
      <c r="T34" s="19" t="s">
        <v>88</v>
      </c>
      <c r="U34" s="19" t="s">
        <v>100</v>
      </c>
    </row>
    <row r="35" spans="1:22" s="30" customFormat="1" ht="12" customHeight="1" x14ac:dyDescent="0.25">
      <c r="A35" s="63"/>
      <c r="B35" s="80" t="s">
        <v>65</v>
      </c>
      <c r="C35" s="80"/>
      <c r="D35" s="80"/>
      <c r="E35" s="80"/>
      <c r="F35" s="80"/>
      <c r="G35" s="80"/>
      <c r="H35" s="80"/>
      <c r="I35" s="80"/>
      <c r="J35" s="59"/>
      <c r="K35" s="82"/>
      <c r="L35" s="82"/>
      <c r="M35" s="82"/>
      <c r="N35" s="82"/>
      <c r="P35" s="16"/>
      <c r="Q35" s="65"/>
      <c r="R35" s="16"/>
      <c r="T35" s="30" t="s">
        <v>101</v>
      </c>
      <c r="U35" s="30" t="s">
        <v>102</v>
      </c>
    </row>
    <row r="36" spans="1:22" s="30" customFormat="1" ht="12" customHeight="1" x14ac:dyDescent="0.25">
      <c r="A36" s="63"/>
      <c r="B36" s="81" t="s">
        <v>66</v>
      </c>
      <c r="C36" s="81"/>
      <c r="D36" s="81"/>
      <c r="E36" s="81"/>
      <c r="F36" s="81"/>
      <c r="G36" s="81"/>
      <c r="H36" s="81"/>
      <c r="I36" s="81"/>
      <c r="J36" s="59"/>
      <c r="K36" s="82"/>
      <c r="L36" s="82"/>
      <c r="M36" s="82"/>
      <c r="N36" s="82"/>
      <c r="P36" s="70" t="s">
        <v>16</v>
      </c>
      <c r="Q36" s="65" t="s">
        <v>123</v>
      </c>
      <c r="R36" s="66" t="str">
        <f>UPPER(Q36)</f>
        <v>8899 5766</v>
      </c>
      <c r="T36" s="30" t="s">
        <v>103</v>
      </c>
      <c r="U36" s="30" t="s">
        <v>106</v>
      </c>
    </row>
    <row r="37" spans="1:22" s="30" customFormat="1" ht="12" customHeight="1" x14ac:dyDescent="0.25">
      <c r="A37" s="63"/>
      <c r="B37" s="81" t="s">
        <v>67</v>
      </c>
      <c r="C37" s="81"/>
      <c r="D37" s="81"/>
      <c r="E37" s="81"/>
      <c r="F37" s="81"/>
      <c r="G37" s="81"/>
      <c r="H37" s="81"/>
      <c r="I37" s="81"/>
      <c r="J37" s="61"/>
      <c r="K37" s="77"/>
      <c r="L37" s="77"/>
      <c r="M37" s="77"/>
      <c r="N37" s="77"/>
      <c r="P37" s="62" t="s">
        <v>47</v>
      </c>
      <c r="Q37" s="30" t="s">
        <v>46</v>
      </c>
      <c r="T37" s="30" t="s">
        <v>22</v>
      </c>
      <c r="U37" s="30" t="s">
        <v>107</v>
      </c>
    </row>
    <row r="38" spans="1:22" s="30" customFormat="1" ht="12" customHeight="1" x14ac:dyDescent="0.25">
      <c r="A38" s="72"/>
      <c r="B38" s="81" t="s">
        <v>68</v>
      </c>
      <c r="C38" s="81"/>
      <c r="D38" s="81"/>
      <c r="E38" s="81"/>
      <c r="F38" s="81"/>
      <c r="G38" s="81"/>
      <c r="H38" s="81"/>
      <c r="I38" s="81"/>
      <c r="J38" s="75"/>
      <c r="K38" s="107"/>
      <c r="L38" s="107"/>
      <c r="M38" s="107"/>
      <c r="N38" s="107"/>
      <c r="T38" t="s">
        <v>6</v>
      </c>
      <c r="U38" s="30" t="s">
        <v>108</v>
      </c>
    </row>
    <row r="39" spans="1:22" s="30" customFormat="1" ht="12" customHeight="1" x14ac:dyDescent="0.25">
      <c r="A39" s="63"/>
      <c r="B39" s="83"/>
      <c r="C39" s="83"/>
      <c r="D39" s="83"/>
      <c r="E39" s="83"/>
      <c r="F39" s="83"/>
      <c r="G39" s="83"/>
      <c r="H39" s="83"/>
      <c r="I39" s="83"/>
      <c r="J39" s="61"/>
      <c r="K39" s="77"/>
      <c r="L39" s="77"/>
      <c r="M39" s="77"/>
      <c r="N39" s="77"/>
      <c r="P39" s="45" t="s">
        <v>25</v>
      </c>
      <c r="Q39" s="37" t="s">
        <v>12</v>
      </c>
      <c r="T39" t="s">
        <v>104</v>
      </c>
      <c r="U39" s="30" t="s">
        <v>109</v>
      </c>
    </row>
    <row r="40" spans="1:22" s="30" customFormat="1" ht="12" customHeight="1" x14ac:dyDescent="0.25">
      <c r="A40" s="63"/>
      <c r="B40" s="83"/>
      <c r="C40" s="83"/>
      <c r="D40" s="83"/>
      <c r="E40" s="83"/>
      <c r="F40" s="83"/>
      <c r="G40" s="83"/>
      <c r="H40" s="83"/>
      <c r="I40" s="83"/>
      <c r="J40" s="61"/>
      <c r="K40" s="77"/>
      <c r="L40" s="77"/>
      <c r="M40" s="77"/>
      <c r="N40" s="77"/>
      <c r="P40" s="45" t="s">
        <v>25</v>
      </c>
      <c r="Q40" s="37" t="s">
        <v>12</v>
      </c>
      <c r="T40" t="s">
        <v>105</v>
      </c>
      <c r="U40" s="30" t="s">
        <v>110</v>
      </c>
    </row>
    <row r="41" spans="1:22" s="30" customFormat="1" ht="12" customHeight="1" x14ac:dyDescent="0.25">
      <c r="A41" s="63"/>
      <c r="B41" s="78" t="s">
        <v>69</v>
      </c>
      <c r="C41" s="78"/>
      <c r="D41" s="78"/>
      <c r="E41" s="78"/>
      <c r="F41" s="78"/>
      <c r="G41" s="78"/>
      <c r="H41" s="78"/>
      <c r="I41" s="78"/>
      <c r="J41" s="61"/>
      <c r="K41" s="77"/>
      <c r="L41" s="77"/>
      <c r="M41" s="77"/>
      <c r="N41" s="77"/>
      <c r="T41" t="s">
        <v>3</v>
      </c>
      <c r="U41" s="30" t="s">
        <v>114</v>
      </c>
      <c r="V41" s="30" t="s">
        <v>113</v>
      </c>
    </row>
    <row r="42" spans="1:22" s="30" customFormat="1" ht="12" customHeight="1" x14ac:dyDescent="0.25">
      <c r="A42" s="63">
        <v>3</v>
      </c>
      <c r="B42" s="80" t="s">
        <v>70</v>
      </c>
      <c r="C42" s="80"/>
      <c r="D42" s="80"/>
      <c r="E42" s="80"/>
      <c r="F42" s="80"/>
      <c r="G42" s="80"/>
      <c r="H42" s="80"/>
      <c r="I42" s="80"/>
      <c r="J42" s="61">
        <v>1</v>
      </c>
      <c r="K42" s="77">
        <v>50</v>
      </c>
      <c r="L42" s="77"/>
      <c r="M42" s="77">
        <f>K42*J42</f>
        <v>50</v>
      </c>
      <c r="N42" s="77"/>
      <c r="P42" s="45" t="s">
        <v>26</v>
      </c>
      <c r="Q42" s="41" t="s">
        <v>27</v>
      </c>
      <c r="T42" t="s">
        <v>112</v>
      </c>
      <c r="U42" s="30" t="s">
        <v>114</v>
      </c>
      <c r="V42" s="30" t="s">
        <v>113</v>
      </c>
    </row>
    <row r="43" spans="1:22" s="30" customFormat="1" ht="12" customHeight="1" x14ac:dyDescent="0.25">
      <c r="A43" s="63"/>
      <c r="B43" s="83"/>
      <c r="C43" s="83"/>
      <c r="D43" s="83"/>
      <c r="E43" s="83"/>
      <c r="F43" s="83"/>
      <c r="G43" s="83"/>
      <c r="H43" s="83"/>
      <c r="I43" s="83"/>
      <c r="J43" s="61"/>
      <c r="K43" s="77"/>
      <c r="L43" s="77"/>
      <c r="M43" s="77"/>
      <c r="N43" s="77"/>
      <c r="P43" s="45" t="s">
        <v>26</v>
      </c>
      <c r="Q43" s="42" t="s">
        <v>30</v>
      </c>
      <c r="T43" t="s">
        <v>4</v>
      </c>
      <c r="U43" s="30" t="s">
        <v>114</v>
      </c>
      <c r="V43" s="30" t="s">
        <v>113</v>
      </c>
    </row>
    <row r="44" spans="1:22" s="30" customFormat="1" ht="12" customHeight="1" x14ac:dyDescent="0.25">
      <c r="A44" s="63"/>
      <c r="B44" s="83"/>
      <c r="C44" s="83"/>
      <c r="D44" s="83"/>
      <c r="E44" s="83"/>
      <c r="F44" s="83"/>
      <c r="G44" s="83"/>
      <c r="H44" s="83"/>
      <c r="I44" s="83"/>
      <c r="J44" s="61"/>
      <c r="K44" s="77"/>
      <c r="L44" s="77"/>
      <c r="M44" s="77"/>
      <c r="N44" s="77"/>
      <c r="P44" s="45" t="s">
        <v>29</v>
      </c>
      <c r="Q44" s="41" t="s">
        <v>28</v>
      </c>
      <c r="T44" t="s">
        <v>111</v>
      </c>
      <c r="U44" s="30" t="s">
        <v>114</v>
      </c>
      <c r="V44" s="30" t="s">
        <v>117</v>
      </c>
    </row>
    <row r="45" spans="1:22" s="30" customFormat="1" ht="12" customHeight="1" x14ac:dyDescent="0.25">
      <c r="A45" s="63"/>
      <c r="B45" s="80"/>
      <c r="C45" s="80"/>
      <c r="D45" s="80"/>
      <c r="E45" s="80"/>
      <c r="F45" s="80"/>
      <c r="G45" s="80"/>
      <c r="H45" s="80"/>
      <c r="I45" s="80"/>
      <c r="J45" s="61"/>
      <c r="K45" s="77"/>
      <c r="L45" s="77"/>
      <c r="M45" s="77"/>
      <c r="N45" s="77"/>
      <c r="T45"/>
    </row>
    <row r="46" spans="1:22" s="30" customFormat="1" ht="12" customHeight="1" x14ac:dyDescent="0.25">
      <c r="A46" s="63"/>
      <c r="B46" s="80"/>
      <c r="C46" s="80"/>
      <c r="D46" s="80"/>
      <c r="E46" s="80"/>
      <c r="F46" s="80"/>
      <c r="G46" s="80"/>
      <c r="H46" s="80"/>
      <c r="I46" s="80"/>
      <c r="J46" s="61"/>
      <c r="K46" s="77"/>
      <c r="L46" s="77"/>
      <c r="M46" s="77"/>
      <c r="N46" s="77"/>
      <c r="T46"/>
    </row>
    <row r="47" spans="1:22" s="30" customFormat="1" ht="12" customHeight="1" x14ac:dyDescent="0.25">
      <c r="A47" s="63"/>
      <c r="B47" s="80"/>
      <c r="C47" s="80"/>
      <c r="D47" s="80"/>
      <c r="E47" s="80"/>
      <c r="F47" s="80"/>
      <c r="G47" s="80"/>
      <c r="H47" s="80"/>
      <c r="I47" s="80"/>
      <c r="T47"/>
    </row>
    <row r="48" spans="1:22" s="30" customFormat="1" ht="12" customHeight="1" x14ac:dyDescent="0.25">
      <c r="A48" s="63"/>
      <c r="B48" s="81"/>
      <c r="C48" s="81"/>
      <c r="D48" s="81"/>
      <c r="E48" s="81"/>
      <c r="F48" s="81"/>
      <c r="G48" s="81"/>
      <c r="H48" s="81"/>
      <c r="I48" s="81"/>
      <c r="J48" s="59"/>
      <c r="K48" s="82"/>
      <c r="L48" s="82"/>
      <c r="M48" s="82"/>
      <c r="N48" s="82"/>
      <c r="T48" s="76" t="s">
        <v>115</v>
      </c>
      <c r="U48" t="s">
        <v>116</v>
      </c>
    </row>
    <row r="49" spans="1:22" s="30" customFormat="1" ht="12" customHeight="1" x14ac:dyDescent="0.25">
      <c r="A49" s="63"/>
      <c r="B49" s="83" t="s">
        <v>41</v>
      </c>
      <c r="C49" s="83"/>
      <c r="D49" s="83"/>
      <c r="E49" s="83"/>
      <c r="F49" s="83"/>
      <c r="G49" s="83"/>
      <c r="H49" s="83"/>
      <c r="I49" s="83"/>
      <c r="J49" s="59"/>
      <c r="K49" s="82"/>
      <c r="L49" s="82"/>
      <c r="M49" s="82"/>
      <c r="N49" s="82"/>
      <c r="T49" s="76" t="s">
        <v>79</v>
      </c>
      <c r="U49" t="s">
        <v>89</v>
      </c>
    </row>
    <row r="50" spans="1:22" s="30" customFormat="1" ht="12" customHeight="1" x14ac:dyDescent="0.25">
      <c r="A50" s="63"/>
      <c r="B50" s="83" t="s">
        <v>42</v>
      </c>
      <c r="C50" s="83"/>
      <c r="D50" s="83"/>
      <c r="E50" s="83"/>
      <c r="F50" s="83"/>
      <c r="G50" s="83"/>
      <c r="H50" s="83"/>
      <c r="I50" s="83"/>
      <c r="J50" s="59"/>
      <c r="K50" s="82"/>
      <c r="L50" s="82"/>
      <c r="M50" s="82"/>
      <c r="N50" s="82"/>
      <c r="T50" t="s">
        <v>81</v>
      </c>
      <c r="U50" t="s">
        <v>90</v>
      </c>
    </row>
    <row r="51" spans="1:22" s="30" customFormat="1" ht="12" customHeight="1" x14ac:dyDescent="0.25">
      <c r="A51" s="63"/>
      <c r="B51" s="83" t="s">
        <v>43</v>
      </c>
      <c r="C51" s="83"/>
      <c r="D51" s="83"/>
      <c r="E51" s="83"/>
      <c r="F51" s="83"/>
      <c r="G51" s="83"/>
      <c r="H51" s="83"/>
      <c r="I51" s="83"/>
      <c r="J51" s="59"/>
      <c r="K51" s="82"/>
      <c r="L51" s="82"/>
      <c r="M51" s="82"/>
      <c r="N51" s="82"/>
      <c r="T51" t="s">
        <v>82</v>
      </c>
      <c r="U51" t="s">
        <v>91</v>
      </c>
    </row>
    <row r="52" spans="1:22" s="30" customFormat="1" ht="12" customHeight="1" x14ac:dyDescent="0.25">
      <c r="A52" s="63"/>
      <c r="B52" s="83" t="s">
        <v>45</v>
      </c>
      <c r="C52" s="83"/>
      <c r="D52" s="83"/>
      <c r="E52" s="83"/>
      <c r="F52" s="83"/>
      <c r="G52" s="83"/>
      <c r="H52" s="83"/>
      <c r="I52" s="83"/>
      <c r="J52" s="59"/>
      <c r="K52" s="82"/>
      <c r="L52" s="82"/>
      <c r="M52" s="82"/>
      <c r="N52" s="82"/>
      <c r="T52" t="s">
        <v>83</v>
      </c>
      <c r="U52" t="s">
        <v>92</v>
      </c>
    </row>
    <row r="53" spans="1:22" s="30" customFormat="1" ht="12" customHeight="1" x14ac:dyDescent="0.25">
      <c r="A53" s="63"/>
      <c r="B53" s="81"/>
      <c r="C53" s="81"/>
      <c r="D53" s="81"/>
      <c r="E53" s="81"/>
      <c r="F53" s="81"/>
      <c r="G53" s="81"/>
      <c r="H53" s="81"/>
      <c r="I53" s="81"/>
      <c r="J53" s="59"/>
      <c r="K53" s="82"/>
      <c r="L53" s="82"/>
      <c r="M53" s="82"/>
      <c r="N53" s="82"/>
      <c r="T53" t="s">
        <v>77</v>
      </c>
      <c r="U53" t="s">
        <v>93</v>
      </c>
    </row>
    <row r="54" spans="1:22" s="30" customFormat="1" ht="12" customHeight="1" x14ac:dyDescent="0.25">
      <c r="A54" s="63"/>
      <c r="B54" s="81"/>
      <c r="C54" s="81"/>
      <c r="D54" s="81"/>
      <c r="E54" s="81"/>
      <c r="F54" s="81"/>
      <c r="G54" s="81"/>
      <c r="H54" s="81"/>
      <c r="I54" s="81"/>
      <c r="J54" s="59"/>
      <c r="K54" s="82"/>
      <c r="L54" s="82"/>
      <c r="M54" s="82"/>
      <c r="N54" s="82"/>
      <c r="T54" t="s">
        <v>78</v>
      </c>
      <c r="U54" t="s">
        <v>94</v>
      </c>
    </row>
    <row r="55" spans="1:22" s="30" customFormat="1" ht="12" customHeight="1" x14ac:dyDescent="0.25">
      <c r="A55" s="32"/>
      <c r="B55" s="88"/>
      <c r="C55" s="88"/>
      <c r="D55" s="88"/>
      <c r="E55" s="88"/>
      <c r="F55" s="88"/>
      <c r="G55" s="88"/>
      <c r="H55" s="88"/>
      <c r="I55" s="88"/>
      <c r="J55" s="57"/>
      <c r="K55" s="109"/>
      <c r="L55" s="109"/>
      <c r="M55" s="89"/>
      <c r="N55" s="89"/>
      <c r="P55" s="33"/>
      <c r="T55" t="s">
        <v>80</v>
      </c>
      <c r="U55" t="s">
        <v>95</v>
      </c>
    </row>
    <row r="56" spans="1:22" ht="15" customHeight="1" x14ac:dyDescent="0.25">
      <c r="A56" s="53"/>
      <c r="B56" s="38"/>
      <c r="C56" s="38"/>
      <c r="D56" s="38"/>
      <c r="E56" s="38"/>
      <c r="F56" s="38"/>
      <c r="G56" s="38"/>
      <c r="H56" s="43" t="s">
        <v>21</v>
      </c>
      <c r="I56" s="22"/>
      <c r="J56" s="15"/>
      <c r="K56" s="84" t="s">
        <v>3</v>
      </c>
      <c r="L56" s="84"/>
      <c r="M56" s="82">
        <f>SUM(M20:N55)</f>
        <v>290</v>
      </c>
      <c r="N56" s="82"/>
      <c r="P56" s="35"/>
      <c r="T56" t="s">
        <v>84</v>
      </c>
      <c r="U56" t="s">
        <v>96</v>
      </c>
      <c r="V56" s="30"/>
    </row>
    <row r="57" spans="1:22" s="15" customFormat="1" x14ac:dyDescent="0.25">
      <c r="A57" s="85" t="s">
        <v>49</v>
      </c>
      <c r="B57" s="85"/>
      <c r="C57" s="85"/>
      <c r="D57" s="85"/>
      <c r="E57" s="85"/>
      <c r="F57" s="85"/>
      <c r="G57" s="85"/>
      <c r="H57" s="85"/>
      <c r="I57" s="85"/>
      <c r="J57" s="85"/>
      <c r="K57" s="84" t="str">
        <f>IF(ISNUMBER(SEARCH("2022",Q6)),"7% GST",IF(ISNUMBER(SEARCH("2023",Q6)),"8% GST",IF(ISNUMBER(SEARCH("2024",Q6)),"9% GST",IF(ISNUMBER(SEARCH("2025",Q6)),"9% GST","0"))))</f>
        <v>9% GST</v>
      </c>
      <c r="L57" s="84"/>
      <c r="M57" s="82">
        <f>M56*IF(ISNUMBER(SEARCH("2022",Q6)),"7%",IF(ISNUMBER(SEARCH("2023",Q6)),"8%",IF(ISNUMBER(SEARCH("2024",Q6)),"9%",IF(ISNUMBER(SEARCH("2025",Q6)),"9%","0"))))</f>
        <v>26.099999999999998</v>
      </c>
      <c r="N57" s="82"/>
      <c r="P57" s="35"/>
      <c r="T57" t="s">
        <v>85</v>
      </c>
      <c r="U57" t="s">
        <v>97</v>
      </c>
      <c r="V57" s="30"/>
    </row>
    <row r="58" spans="1:22" s="15" customFormat="1" x14ac:dyDescent="0.25">
      <c r="A58" s="85" t="s">
        <v>50</v>
      </c>
      <c r="B58" s="85"/>
      <c r="C58" s="85"/>
      <c r="D58" s="85"/>
      <c r="E58" s="85"/>
      <c r="F58" s="85"/>
      <c r="G58" s="85"/>
      <c r="H58" s="85"/>
      <c r="I58" s="85"/>
      <c r="J58" s="85"/>
      <c r="K58" s="84" t="s">
        <v>4</v>
      </c>
      <c r="L58" s="84"/>
      <c r="M58" s="82">
        <f>M56+M57</f>
        <v>316.10000000000002</v>
      </c>
      <c r="N58" s="82"/>
      <c r="P58" s="35"/>
      <c r="T58" t="s">
        <v>86</v>
      </c>
      <c r="U58" t="s">
        <v>98</v>
      </c>
      <c r="V58" s="30"/>
    </row>
    <row r="59" spans="1:22" s="15" customFormat="1" ht="12.6" customHeight="1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44"/>
      <c r="L59" s="44"/>
      <c r="M59" s="20"/>
      <c r="N59" s="21"/>
      <c r="P59" s="21"/>
      <c r="T59" s="19" t="s">
        <v>87</v>
      </c>
      <c r="U59" t="s">
        <v>99</v>
      </c>
      <c r="V59" s="30"/>
    </row>
    <row r="60" spans="1:22" s="15" customFormat="1" ht="12.6" customHeight="1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44"/>
      <c r="L60" s="44"/>
      <c r="M60" s="20"/>
      <c r="N60" s="21"/>
      <c r="P60" s="21"/>
      <c r="T60" s="19" t="s">
        <v>88</v>
      </c>
      <c r="U60" s="19" t="s">
        <v>100</v>
      </c>
      <c r="V60" s="30"/>
    </row>
    <row r="61" spans="1:22" s="56" customFormat="1" ht="12.6" customHeight="1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55"/>
      <c r="L61" s="55"/>
      <c r="M61" s="54"/>
      <c r="N61" s="31"/>
      <c r="P61" s="31"/>
      <c r="T61" s="30" t="s">
        <v>118</v>
      </c>
      <c r="U61" s="30" t="s">
        <v>102</v>
      </c>
      <c r="V61" s="30"/>
    </row>
    <row r="62" spans="1:22" s="52" customFormat="1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9"/>
      <c r="L62" s="49"/>
      <c r="M62" s="50"/>
      <c r="N62" s="51"/>
      <c r="P62" s="51"/>
      <c r="T62" s="30" t="s">
        <v>103</v>
      </c>
      <c r="U62" s="30" t="s">
        <v>106</v>
      </c>
      <c r="V62" s="30"/>
    </row>
    <row r="63" spans="1:22" ht="12.6" customHeight="1" x14ac:dyDescent="0.25">
      <c r="A63" s="108" t="s">
        <v>39</v>
      </c>
      <c r="B63" s="108"/>
      <c r="C63" s="108"/>
      <c r="D63" s="108"/>
      <c r="E63" s="108"/>
      <c r="F63" s="108"/>
      <c r="G63" s="47"/>
      <c r="H63" s="47"/>
      <c r="I63" s="108" t="s">
        <v>38</v>
      </c>
      <c r="J63" s="108"/>
      <c r="K63" s="108"/>
      <c r="L63" s="108"/>
      <c r="M63" s="108"/>
      <c r="N63" s="108"/>
      <c r="P63" s="21"/>
      <c r="T63" s="30" t="s">
        <v>119</v>
      </c>
      <c r="U63" s="30" t="s">
        <v>107</v>
      </c>
      <c r="V63" s="30"/>
    </row>
    <row r="64" spans="1:22" s="15" customFormat="1" ht="12" customHeight="1" x14ac:dyDescent="0.25">
      <c r="A64" s="87"/>
      <c r="B64" s="87"/>
      <c r="C64" s="87"/>
      <c r="D64" s="87"/>
      <c r="E64" s="87"/>
      <c r="F64" s="87"/>
      <c r="G64" s="23"/>
      <c r="H64" s="23"/>
      <c r="I64" s="110"/>
      <c r="J64" s="110"/>
      <c r="K64" s="110"/>
      <c r="L64" s="110"/>
      <c r="M64" s="110"/>
      <c r="N64" s="110"/>
      <c r="P64" s="34"/>
      <c r="T64" t="s">
        <v>120</v>
      </c>
      <c r="U64" s="30" t="s">
        <v>108</v>
      </c>
      <c r="V64" s="30"/>
    </row>
    <row r="65" spans="1:22" s="15" customFormat="1" ht="12" customHeight="1" x14ac:dyDescent="0.25">
      <c r="A65" s="87"/>
      <c r="B65" s="87"/>
      <c r="C65" s="87"/>
      <c r="D65" s="87"/>
      <c r="E65" s="87"/>
      <c r="F65" s="87"/>
      <c r="G65" s="23"/>
      <c r="H65" s="23"/>
      <c r="I65" s="110"/>
      <c r="J65" s="110"/>
      <c r="K65" s="110"/>
      <c r="L65" s="110"/>
      <c r="M65" s="110"/>
      <c r="N65" s="110"/>
      <c r="P65" s="34"/>
      <c r="T65" t="s">
        <v>22</v>
      </c>
      <c r="U65" s="30" t="s">
        <v>109</v>
      </c>
      <c r="V65" s="30"/>
    </row>
    <row r="66" spans="1:22" s="15" customFormat="1" ht="12" customHeight="1" x14ac:dyDescent="0.25">
      <c r="A66" s="87"/>
      <c r="B66" s="87"/>
      <c r="C66" s="87"/>
      <c r="D66" s="87"/>
      <c r="E66" s="87"/>
      <c r="F66" s="87"/>
      <c r="G66" s="23"/>
      <c r="H66" s="23"/>
      <c r="I66" s="110"/>
      <c r="J66" s="110"/>
      <c r="K66" s="110"/>
      <c r="L66" s="110"/>
      <c r="M66" s="110"/>
      <c r="N66" s="110"/>
      <c r="P66" s="34"/>
      <c r="T66" t="s">
        <v>105</v>
      </c>
      <c r="U66" s="30" t="s">
        <v>110</v>
      </c>
      <c r="V66" s="30"/>
    </row>
    <row r="67" spans="1:22" s="15" customFormat="1" ht="12" customHeight="1" x14ac:dyDescent="0.25">
      <c r="A67" s="87"/>
      <c r="B67" s="87"/>
      <c r="C67" s="87"/>
      <c r="D67" s="87"/>
      <c r="E67" s="87"/>
      <c r="F67" s="87"/>
      <c r="G67" s="23"/>
      <c r="H67" s="23"/>
      <c r="I67" s="110"/>
      <c r="J67" s="110"/>
      <c r="K67" s="110"/>
      <c r="L67" s="110"/>
      <c r="M67" s="110"/>
      <c r="N67" s="110"/>
      <c r="T67" s="30" t="s">
        <v>104</v>
      </c>
      <c r="U67" s="30" t="s">
        <v>121</v>
      </c>
      <c r="V67" s="30"/>
    </row>
    <row r="68" spans="1:22" s="15" customFormat="1" ht="12" customHeight="1" x14ac:dyDescent="0.25">
      <c r="A68" s="87"/>
      <c r="B68" s="87"/>
      <c r="C68" s="87"/>
      <c r="D68" s="87"/>
      <c r="E68" s="87"/>
      <c r="F68" s="87"/>
      <c r="G68" s="23"/>
      <c r="H68" s="23"/>
      <c r="I68" s="110"/>
      <c r="J68" s="110"/>
      <c r="K68" s="110"/>
      <c r="L68" s="110"/>
      <c r="M68" s="110"/>
      <c r="N68" s="110"/>
      <c r="T68" t="s">
        <v>3</v>
      </c>
      <c r="U68" s="30" t="s">
        <v>114</v>
      </c>
      <c r="V68" s="30" t="s">
        <v>113</v>
      </c>
    </row>
    <row r="69" spans="1:22" s="15" customFormat="1" ht="12.95" customHeight="1" x14ac:dyDescent="0.25">
      <c r="A69" s="86" t="s">
        <v>5</v>
      </c>
      <c r="B69" s="86"/>
      <c r="C69" s="86"/>
      <c r="D69" s="86"/>
      <c r="E69" s="86"/>
      <c r="F69" s="86"/>
      <c r="G69" s="3"/>
      <c r="I69" s="86" t="s">
        <v>40</v>
      </c>
      <c r="J69" s="86"/>
      <c r="K69" s="86"/>
      <c r="L69" s="86"/>
      <c r="M69" s="86"/>
      <c r="N69" s="86"/>
      <c r="P69" s="24"/>
      <c r="T69" t="s">
        <v>112</v>
      </c>
      <c r="U69" s="30" t="s">
        <v>114</v>
      </c>
      <c r="V69" s="30" t="s">
        <v>113</v>
      </c>
    </row>
    <row r="70" spans="1:22" s="15" customFormat="1" ht="12.95" customHeight="1" x14ac:dyDescent="0.25">
      <c r="D70" s="25"/>
      <c r="F70" s="26"/>
      <c r="G70" s="26"/>
      <c r="T70" t="s">
        <v>4</v>
      </c>
      <c r="U70" s="30" t="s">
        <v>114</v>
      </c>
      <c r="V70" s="30" t="s">
        <v>113</v>
      </c>
    </row>
    <row r="71" spans="1:22" s="15" customFormat="1" ht="12.95" customHeight="1" x14ac:dyDescent="0.25">
      <c r="D71" s="25"/>
      <c r="F71" s="26"/>
      <c r="G71" s="26"/>
      <c r="T71" t="s">
        <v>111</v>
      </c>
      <c r="U71" s="30" t="s">
        <v>114</v>
      </c>
      <c r="V71" s="30" t="s">
        <v>117</v>
      </c>
    </row>
    <row r="72" spans="1:22" s="15" customFormat="1" ht="12" x14ac:dyDescent="0.2"/>
    <row r="73" spans="1:22" s="15" customFormat="1" ht="12" x14ac:dyDescent="0.2"/>
    <row r="78" spans="1:22" x14ac:dyDescent="0.25">
      <c r="A78" s="63">
        <v>2</v>
      </c>
      <c r="B78" s="80" t="s">
        <v>53</v>
      </c>
      <c r="C78" s="80"/>
      <c r="D78" s="80"/>
      <c r="E78" s="80"/>
      <c r="F78" s="80"/>
      <c r="G78" s="80"/>
      <c r="H78" s="80"/>
      <c r="I78" s="80"/>
      <c r="J78" s="61">
        <v>1</v>
      </c>
      <c r="K78" s="77">
        <v>80</v>
      </c>
      <c r="L78" s="77"/>
      <c r="M78" s="77">
        <f>K78*J78</f>
        <v>80</v>
      </c>
      <c r="N78" s="77"/>
    </row>
    <row r="79" spans="1:22" x14ac:dyDescent="0.25">
      <c r="A79" s="63"/>
      <c r="B79" s="81" t="s">
        <v>54</v>
      </c>
      <c r="C79" s="81"/>
      <c r="D79" s="81"/>
      <c r="E79" s="81"/>
      <c r="F79" s="81"/>
      <c r="G79" s="81"/>
      <c r="H79" s="81"/>
      <c r="I79" s="81"/>
      <c r="J79" s="59"/>
      <c r="K79" s="82"/>
      <c r="L79" s="82"/>
      <c r="M79" s="82"/>
      <c r="N79" s="82"/>
    </row>
    <row r="80" spans="1:22" x14ac:dyDescent="0.25">
      <c r="A80" s="63"/>
      <c r="B80" s="79"/>
      <c r="C80" s="79"/>
      <c r="D80" s="79"/>
      <c r="E80" s="79"/>
      <c r="F80" s="79"/>
      <c r="G80" s="79"/>
      <c r="H80" s="79"/>
      <c r="I80" s="79"/>
      <c r="J80" s="59"/>
      <c r="K80" s="82"/>
      <c r="L80" s="82"/>
      <c r="M80" s="82"/>
      <c r="N80" s="82"/>
    </row>
    <row r="81" spans="1:14" x14ac:dyDescent="0.25">
      <c r="A81" s="25"/>
      <c r="B81" s="83"/>
      <c r="C81" s="83"/>
      <c r="D81" s="83"/>
      <c r="E81" s="83"/>
      <c r="F81" s="83"/>
      <c r="G81" s="83"/>
      <c r="H81" s="83"/>
      <c r="I81" s="83"/>
      <c r="J81" s="61"/>
      <c r="K81" s="77"/>
      <c r="L81" s="77"/>
      <c r="M81" s="77"/>
      <c r="N81" s="77"/>
    </row>
    <row r="82" spans="1:14" x14ac:dyDescent="0.25">
      <c r="A82" s="63"/>
      <c r="B82" s="79" t="s">
        <v>41</v>
      </c>
      <c r="C82" s="79"/>
      <c r="D82" s="79"/>
      <c r="E82" s="79"/>
      <c r="F82" s="79"/>
      <c r="G82" s="79"/>
      <c r="H82" s="79"/>
      <c r="I82" s="79"/>
      <c r="J82" s="61"/>
      <c r="K82" s="77"/>
      <c r="L82" s="77"/>
      <c r="M82" s="77"/>
      <c r="N82" s="77"/>
    </row>
    <row r="83" spans="1:14" x14ac:dyDescent="0.25">
      <c r="A83" s="63"/>
      <c r="B83" s="79" t="s">
        <v>42</v>
      </c>
      <c r="C83" s="79"/>
      <c r="D83" s="79"/>
      <c r="E83" s="79"/>
      <c r="F83" s="79"/>
      <c r="G83" s="79"/>
      <c r="H83" s="79"/>
      <c r="I83" s="79"/>
      <c r="J83" s="61"/>
      <c r="K83" s="77"/>
      <c r="L83" s="77"/>
      <c r="M83" s="77"/>
      <c r="N83" s="77"/>
    </row>
    <row r="84" spans="1:14" x14ac:dyDescent="0.25">
      <c r="A84" s="63"/>
      <c r="B84" s="79" t="s">
        <v>51</v>
      </c>
      <c r="C84" s="79"/>
      <c r="D84" s="79"/>
      <c r="E84" s="79"/>
      <c r="F84" s="79"/>
      <c r="G84" s="79"/>
      <c r="H84" s="79"/>
      <c r="I84" s="79"/>
      <c r="J84" s="61"/>
      <c r="K84" s="77"/>
      <c r="L84" s="77"/>
      <c r="M84" s="77"/>
      <c r="N84" s="77"/>
    </row>
    <row r="85" spans="1:14" x14ac:dyDescent="0.25">
      <c r="A85" s="63"/>
      <c r="B85" s="79" t="s">
        <v>52</v>
      </c>
      <c r="C85" s="79"/>
      <c r="D85" s="79"/>
      <c r="E85" s="79"/>
      <c r="F85" s="79"/>
      <c r="G85" s="79"/>
      <c r="H85" s="79"/>
      <c r="I85" s="79"/>
      <c r="J85" s="61"/>
      <c r="K85" s="106"/>
      <c r="L85" s="106"/>
      <c r="M85" s="77"/>
      <c r="N85" s="77"/>
    </row>
    <row r="86" spans="1:14" x14ac:dyDescent="0.25">
      <c r="A86" s="63"/>
      <c r="B86" s="80"/>
      <c r="C86" s="80"/>
      <c r="D86" s="80"/>
      <c r="E86" s="80"/>
      <c r="F86" s="80"/>
      <c r="G86" s="80"/>
      <c r="H86" s="80"/>
      <c r="I86" s="80"/>
      <c r="J86" s="61"/>
      <c r="K86" s="77"/>
      <c r="L86" s="77"/>
      <c r="M86" s="77"/>
      <c r="N86" s="77"/>
    </row>
    <row r="87" spans="1:14" x14ac:dyDescent="0.25">
      <c r="A87" s="63"/>
      <c r="B87" s="80"/>
      <c r="C87" s="80"/>
      <c r="D87" s="80"/>
      <c r="E87" s="80"/>
      <c r="F87" s="80"/>
      <c r="G87" s="80"/>
      <c r="H87" s="80"/>
      <c r="I87" s="80"/>
      <c r="J87" s="61"/>
      <c r="K87" s="77"/>
      <c r="L87" s="77"/>
      <c r="M87" s="77"/>
      <c r="N87" s="77"/>
    </row>
    <row r="88" spans="1:14" x14ac:dyDescent="0.25">
      <c r="A88" s="63"/>
      <c r="B88" s="83"/>
      <c r="C88" s="83"/>
      <c r="D88" s="83"/>
      <c r="E88" s="83"/>
      <c r="F88" s="83"/>
      <c r="G88" s="83"/>
      <c r="H88" s="83"/>
      <c r="I88" s="83"/>
      <c r="J88" s="61"/>
      <c r="K88" s="77"/>
      <c r="L88" s="77"/>
      <c r="M88" s="77"/>
      <c r="N88" s="77"/>
    </row>
    <row r="89" spans="1:14" x14ac:dyDescent="0.25">
      <c r="A89" s="63"/>
      <c r="B89" s="83" t="s">
        <v>55</v>
      </c>
      <c r="C89" s="83"/>
      <c r="D89" s="83"/>
      <c r="E89" s="83"/>
      <c r="F89" s="83"/>
      <c r="G89" s="83"/>
      <c r="H89" s="83"/>
      <c r="I89" s="83"/>
      <c r="J89" s="61"/>
      <c r="K89" s="77"/>
      <c r="L89" s="77"/>
      <c r="M89" s="77"/>
      <c r="N89" s="77"/>
    </row>
    <row r="90" spans="1:14" x14ac:dyDescent="0.25">
      <c r="E90"/>
      <c r="F90"/>
    </row>
  </sheetData>
  <sheetProtection formatCells="0" insertRows="0" deleteRows="0"/>
  <dataConsolidate/>
  <mergeCells count="195">
    <mergeCell ref="B86:I86"/>
    <mergeCell ref="B87:I87"/>
    <mergeCell ref="B88:I88"/>
    <mergeCell ref="K88:L88"/>
    <mergeCell ref="M88:N88"/>
    <mergeCell ref="B89:I89"/>
    <mergeCell ref="K89:L89"/>
    <mergeCell ref="M89:N89"/>
    <mergeCell ref="K45:L45"/>
    <mergeCell ref="B52:I52"/>
    <mergeCell ref="K52:L52"/>
    <mergeCell ref="M52:N52"/>
    <mergeCell ref="B51:I51"/>
    <mergeCell ref="K51:L51"/>
    <mergeCell ref="M51:N51"/>
    <mergeCell ref="B48:I48"/>
    <mergeCell ref="K48:L48"/>
    <mergeCell ref="M48:N48"/>
    <mergeCell ref="B49:I49"/>
    <mergeCell ref="K49:L49"/>
    <mergeCell ref="M49:N49"/>
    <mergeCell ref="B50:I50"/>
    <mergeCell ref="K50:L50"/>
    <mergeCell ref="M50:N50"/>
    <mergeCell ref="K35:L35"/>
    <mergeCell ref="K55:L55"/>
    <mergeCell ref="M43:N43"/>
    <mergeCell ref="M40:N40"/>
    <mergeCell ref="B83:I83"/>
    <mergeCell ref="K83:L83"/>
    <mergeCell ref="M83:N83"/>
    <mergeCell ref="K84:L84"/>
    <mergeCell ref="M84:N84"/>
    <mergeCell ref="K78:L78"/>
    <mergeCell ref="M78:N78"/>
    <mergeCell ref="B54:I54"/>
    <mergeCell ref="I64:N68"/>
    <mergeCell ref="B45:I45"/>
    <mergeCell ref="B39:I39"/>
    <mergeCell ref="K44:L44"/>
    <mergeCell ref="M44:N44"/>
    <mergeCell ref="M39:N39"/>
    <mergeCell ref="B40:I40"/>
    <mergeCell ref="B44:I44"/>
    <mergeCell ref="M58:N58"/>
    <mergeCell ref="B42:I42"/>
    <mergeCell ref="K42:L42"/>
    <mergeCell ref="B43:I43"/>
    <mergeCell ref="K40:L40"/>
    <mergeCell ref="M45:N45"/>
    <mergeCell ref="M46:N46"/>
    <mergeCell ref="B47:I47"/>
    <mergeCell ref="K85:L85"/>
    <mergeCell ref="M85:N85"/>
    <mergeCell ref="M38:N38"/>
    <mergeCell ref="B34:I34"/>
    <mergeCell ref="K39:L39"/>
    <mergeCell ref="K36:L36"/>
    <mergeCell ref="B36:I36"/>
    <mergeCell ref="M36:N36"/>
    <mergeCell ref="B37:I37"/>
    <mergeCell ref="K37:L37"/>
    <mergeCell ref="B35:I35"/>
    <mergeCell ref="M37:N37"/>
    <mergeCell ref="B38:I38"/>
    <mergeCell ref="K38:L38"/>
    <mergeCell ref="A63:F63"/>
    <mergeCell ref="I63:N63"/>
    <mergeCell ref="A57:J57"/>
    <mergeCell ref="A58:J58"/>
    <mergeCell ref="K82:L82"/>
    <mergeCell ref="M82:N82"/>
    <mergeCell ref="B28:I28"/>
    <mergeCell ref="M28:N28"/>
    <mergeCell ref="K28:L28"/>
    <mergeCell ref="B33:I33"/>
    <mergeCell ref="B20:I20"/>
    <mergeCell ref="K34:L34"/>
    <mergeCell ref="B26:I26"/>
    <mergeCell ref="B31:I31"/>
    <mergeCell ref="M18:N18"/>
    <mergeCell ref="M34:N34"/>
    <mergeCell ref="B30:I30"/>
    <mergeCell ref="K18:L18"/>
    <mergeCell ref="B32:I32"/>
    <mergeCell ref="B29:I29"/>
    <mergeCell ref="B7:I7"/>
    <mergeCell ref="B16:E16"/>
    <mergeCell ref="B21:I21"/>
    <mergeCell ref="B23:I23"/>
    <mergeCell ref="B18:I18"/>
    <mergeCell ref="K24:L24"/>
    <mergeCell ref="K25:L25"/>
    <mergeCell ref="K22:L22"/>
    <mergeCell ref="M22:N22"/>
    <mergeCell ref="B9:I9"/>
    <mergeCell ref="B10:E10"/>
    <mergeCell ref="G10:I10"/>
    <mergeCell ref="M24:N24"/>
    <mergeCell ref="B22:I22"/>
    <mergeCell ref="B24:I24"/>
    <mergeCell ref="M20:N20"/>
    <mergeCell ref="K20:L20"/>
    <mergeCell ref="B25:I25"/>
    <mergeCell ref="K23:L23"/>
    <mergeCell ref="M25:N25"/>
    <mergeCell ref="K19:L19"/>
    <mergeCell ref="B14:I14"/>
    <mergeCell ref="B15:I15"/>
    <mergeCell ref="B19:I19"/>
    <mergeCell ref="P30:P33"/>
    <mergeCell ref="J6:N8"/>
    <mergeCell ref="M27:N27"/>
    <mergeCell ref="K13:N13"/>
    <mergeCell ref="K11:N11"/>
    <mergeCell ref="K26:L26"/>
    <mergeCell ref="M26:N26"/>
    <mergeCell ref="M19:N19"/>
    <mergeCell ref="K30:L30"/>
    <mergeCell ref="M30:N30"/>
    <mergeCell ref="M29:N29"/>
    <mergeCell ref="K31:L31"/>
    <mergeCell ref="K29:L29"/>
    <mergeCell ref="K27:L27"/>
    <mergeCell ref="K32:L32"/>
    <mergeCell ref="M32:N32"/>
    <mergeCell ref="K12:N12"/>
    <mergeCell ref="K33:L33"/>
    <mergeCell ref="M33:N33"/>
    <mergeCell ref="K14:N14"/>
    <mergeCell ref="M23:N23"/>
    <mergeCell ref="P8:P9"/>
    <mergeCell ref="P24:P26"/>
    <mergeCell ref="B53:I53"/>
    <mergeCell ref="K53:L53"/>
    <mergeCell ref="P3:P4"/>
    <mergeCell ref="Q3:Q4"/>
    <mergeCell ref="K41:L41"/>
    <mergeCell ref="M41:N41"/>
    <mergeCell ref="G16:I16"/>
    <mergeCell ref="J9:J10"/>
    <mergeCell ref="K9:N10"/>
    <mergeCell ref="B8:I8"/>
    <mergeCell ref="B11:I11"/>
    <mergeCell ref="B12:I12"/>
    <mergeCell ref="B13:I13"/>
    <mergeCell ref="P6:P7"/>
    <mergeCell ref="Q6:Q7"/>
    <mergeCell ref="J15:J16"/>
    <mergeCell ref="K15:N16"/>
    <mergeCell ref="M31:N31"/>
    <mergeCell ref="K21:L21"/>
    <mergeCell ref="M21:N21"/>
    <mergeCell ref="Q8:Q9"/>
    <mergeCell ref="B27:I27"/>
    <mergeCell ref="M35:N35"/>
    <mergeCell ref="B6:I6"/>
    <mergeCell ref="B78:I78"/>
    <mergeCell ref="A60:J60"/>
    <mergeCell ref="A59:J59"/>
    <mergeCell ref="M57:N57"/>
    <mergeCell ref="K54:L54"/>
    <mergeCell ref="M54:N54"/>
    <mergeCell ref="B82:I82"/>
    <mergeCell ref="I69:N69"/>
    <mergeCell ref="A69:F69"/>
    <mergeCell ref="A64:F68"/>
    <mergeCell ref="B55:I55"/>
    <mergeCell ref="M55:N55"/>
    <mergeCell ref="K57:L57"/>
    <mergeCell ref="K58:L58"/>
    <mergeCell ref="K87:L87"/>
    <mergeCell ref="M87:N87"/>
    <mergeCell ref="B41:I41"/>
    <mergeCell ref="B84:I84"/>
    <mergeCell ref="B46:I46"/>
    <mergeCell ref="K46:L46"/>
    <mergeCell ref="K43:L43"/>
    <mergeCell ref="K86:L86"/>
    <mergeCell ref="M86:N86"/>
    <mergeCell ref="B79:I79"/>
    <mergeCell ref="K79:L79"/>
    <mergeCell ref="M79:N79"/>
    <mergeCell ref="B80:I80"/>
    <mergeCell ref="K80:L80"/>
    <mergeCell ref="M80:N80"/>
    <mergeCell ref="B81:I81"/>
    <mergeCell ref="K81:L81"/>
    <mergeCell ref="M81:N81"/>
    <mergeCell ref="M42:N42"/>
    <mergeCell ref="K56:L56"/>
    <mergeCell ref="M56:N56"/>
    <mergeCell ref="A61:J61"/>
    <mergeCell ref="B85:I85"/>
    <mergeCell ref="M53:N53"/>
  </mergeCells>
  <phoneticPr fontId="18" type="noConversion"/>
  <dataValidations count="9">
    <dataValidation allowBlank="1" showInputMessage="1" showErrorMessage="1" promptTitle="Invoice Number" prompt="Click Top Spin Button for Invoice Running Sequence Number" sqref="Q13" xr:uid="{93C5DEB2-7118-43C2-9675-92FD1E294282}"/>
    <dataValidation allowBlank="1" showInputMessage="1" showErrorMessage="1" promptTitle="Invoice Number" prompt="Click Side Spin Button for Invoice Running Sequence Number" sqref="Q6:Q9" xr:uid="{6F8744D7-E8D8-4C44-B3D7-AF6AF5D92AB6}"/>
    <dataValidation allowBlank="1" showInputMessage="1" showErrorMessage="1" promptTitle="Date" prompt="Ctrl + : _x000a_For Today Date" sqref="Q12" xr:uid="{91775C7C-1896-4641-8458-B77FC8CB6113}"/>
    <dataValidation type="list" allowBlank="1" showInputMessage="1" showErrorMessage="1" promptTitle="Sales Person" prompt="Select" sqref="Q16" xr:uid="{7A5E5A6E-6826-4F18-BBB6-FF81D238813D}">
      <formula1>PAN</formula1>
    </dataValidation>
    <dataValidation type="list" allowBlank="1" showInputMessage="1" showErrorMessage="1" promptTitle="Currency" prompt="Default Currency SGD_x000a_or Select" sqref="Q14" xr:uid="{A94FB74B-56C5-4252-9052-D71D3E562016}">
      <formula1>#REF!</formula1>
    </dataValidation>
    <dataValidation type="list" allowBlank="1" showInputMessage="1" showErrorMessage="1" promptTitle="Quotation Type" prompt="Select" sqref="Q11" xr:uid="{314A267C-1E3B-431E-80C5-04CA31F345B1}">
      <formula1>#REF!</formula1>
    </dataValidation>
    <dataValidation type="list" allowBlank="1" showInputMessage="1" showErrorMessage="1" sqref="Q11 A59:J61 B62:J62" xr:uid="{7C3D4E3D-7E60-47A5-95C5-23B14A9A28BB}">
      <formula1>#REF!</formula1>
    </dataValidation>
    <dataValidation type="list" allowBlank="1" showInputMessage="1" promptTitle="Revised Version" prompt="Select" sqref="Q10" xr:uid="{98294576-23E4-4EEB-ADAD-83C774C8289E}">
      <formula1>#REF!</formula1>
    </dataValidation>
    <dataValidation type="list" allowBlank="1" showInputMessage="1" showErrorMessage="1" promptTitle="Payment Term" prompt="Select" sqref="Q15" xr:uid="{0E4E125E-4D05-46B7-A73F-EABDA48E4768}">
      <formula1>#REF!</formula1>
    </dataValidation>
  </dataValidations>
  <printOptions horizontalCentered="1"/>
  <pageMargins left="0.11811023622047245" right="0.11811023622047245" top="0.35433070866141736" bottom="0.11811023622047245" header="0.11811023622047245" footer="0.11811023622047245"/>
  <pageSetup paperSize="9" scale="95" orientation="portrait" r:id="rId1"/>
  <headerFoot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pinner 1">
              <controlPr defaultSize="0" autoPict="0">
                <anchor moveWithCells="1" sizeWithCells="1">
                  <from>
                    <xdr:col>17</xdr:col>
                    <xdr:colOff>9525</xdr:colOff>
                    <xdr:row>7</xdr:row>
                    <xdr:rowOff>9525</xdr:rowOff>
                  </from>
                  <to>
                    <xdr:col>17</xdr:col>
                    <xdr:colOff>447675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" name="Spinner 77">
              <controlPr defaultSize="0" autoPict="0">
                <anchor moveWithCells="1" sizeWithCells="1">
                  <from>
                    <xdr:col>17</xdr:col>
                    <xdr:colOff>9525</xdr:colOff>
                    <xdr:row>5</xdr:row>
                    <xdr:rowOff>9525</xdr:rowOff>
                  </from>
                  <to>
                    <xdr:col>17</xdr:col>
                    <xdr:colOff>447675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 Dee</dc:creator>
  <cp:lastModifiedBy>ST-Service</cp:lastModifiedBy>
  <cp:lastPrinted>2025-06-02T06:24:18Z</cp:lastPrinted>
  <dcterms:created xsi:type="dcterms:W3CDTF">2015-06-28T12:40:38Z</dcterms:created>
  <dcterms:modified xsi:type="dcterms:W3CDTF">2025-07-31T09:11:16Z</dcterms:modified>
</cp:coreProperties>
</file>