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_min\Downloads\"/>
    </mc:Choice>
  </mc:AlternateContent>
  <xr:revisionPtr revIDLastSave="0" documentId="13_ncr:1_{40307AC7-B68A-4045-BEB7-05E0EF617FF3}" xr6:coauthVersionLast="44" xr6:coauthVersionMax="44" xr10:uidLastSave="{00000000-0000-0000-0000-000000000000}"/>
  <bookViews>
    <workbookView xWindow="-108" yWindow="-108" windowWidth="23256" windowHeight="12576" tabRatio="864" xr2:uid="{00000000-000D-0000-FFFF-FFFF00000000}"/>
  </bookViews>
  <sheets>
    <sheet name="Royal Inc." sheetId="11" r:id="rId1"/>
    <sheet name="Royal 1-4" sheetId="3" r:id="rId2"/>
    <sheet name="5a easy way" sheetId="5" r:id="rId3"/>
    <sheet name="Royal 5" sheetId="4" r:id="rId4"/>
    <sheet name="Royal 5 (d)" sheetId="6" r:id="rId5"/>
    <sheet name="Royal 6 " sheetId="7" r:id="rId6"/>
    <sheet name="Royal 6  (d)" sheetId="9" r:id="rId7"/>
    <sheet name="formula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9" l="1"/>
  <c r="B4" i="9"/>
  <c r="D3" i="9" s="1"/>
  <c r="B3" i="9" s="1"/>
  <c r="D2" i="9" s="1"/>
  <c r="F10" i="7"/>
  <c r="B4" i="7"/>
  <c r="D3" i="7" s="1"/>
  <c r="B3" i="7" s="1"/>
  <c r="D2" i="7" s="1"/>
  <c r="C10" i="9" l="1"/>
  <c r="C11" i="9" s="1"/>
  <c r="C13" i="9" s="1"/>
  <c r="C15" i="9" s="1"/>
  <c r="D19" i="9" s="1"/>
  <c r="C22" i="9" s="1"/>
  <c r="C10" i="7"/>
  <c r="C11" i="7" s="1"/>
  <c r="C13" i="7" s="1"/>
  <c r="C15" i="7" l="1"/>
  <c r="D19" i="7" s="1"/>
  <c r="C22" i="7" s="1"/>
  <c r="C25" i="6" l="1"/>
  <c r="F10" i="6"/>
  <c r="B4" i="6"/>
  <c r="D3" i="6" s="1"/>
  <c r="B3" i="6" s="1"/>
  <c r="D2" i="6" s="1"/>
  <c r="C25" i="4"/>
  <c r="F10" i="5"/>
  <c r="B4" i="5"/>
  <c r="D3" i="5"/>
  <c r="B3" i="5" s="1"/>
  <c r="D2" i="5" s="1"/>
  <c r="F10" i="4"/>
  <c r="B4" i="4"/>
  <c r="D3" i="4"/>
  <c r="B3" i="4"/>
  <c r="D2" i="4" s="1"/>
  <c r="F10" i="3"/>
  <c r="B4" i="3"/>
  <c r="D3" i="3" s="1"/>
  <c r="B3" i="3" s="1"/>
  <c r="D2" i="3" s="1"/>
  <c r="C10" i="3" l="1"/>
  <c r="C11" i="3" s="1"/>
  <c r="C13" i="3" s="1"/>
  <c r="C10" i="6"/>
  <c r="C11" i="6" s="1"/>
  <c r="C13" i="6" s="1"/>
  <c r="C10" i="5"/>
  <c r="C11" i="5" s="1"/>
  <c r="C13" i="5" s="1"/>
  <c r="C10" i="4"/>
  <c r="C11" i="4" s="1"/>
  <c r="C13" i="4" s="1"/>
  <c r="C21" i="3" l="1"/>
  <c r="C15" i="3"/>
  <c r="C18" i="3" s="1"/>
  <c r="C15" i="6"/>
  <c r="C15" i="5"/>
  <c r="C21" i="4"/>
  <c r="C15" i="4"/>
  <c r="C18" i="4" l="1"/>
  <c r="C27" i="4"/>
  <c r="D29" i="4" s="1"/>
  <c r="D31" i="4" s="1"/>
  <c r="C18" i="6"/>
  <c r="C27" i="6"/>
  <c r="D29" i="6" s="1"/>
  <c r="D31" i="6" s="1"/>
</calcChain>
</file>

<file path=xl/sharedStrings.xml><?xml version="1.0" encoding="utf-8"?>
<sst xmlns="http://schemas.openxmlformats.org/spreadsheetml/2006/main" count="265" uniqueCount="116">
  <si>
    <t>Manufacturer</t>
  </si>
  <si>
    <t>Wholesaler</t>
  </si>
  <si>
    <t>Retailer</t>
  </si>
  <si>
    <t>Channel Level</t>
  </si>
  <si>
    <t>Cost</t>
  </si>
  <si>
    <t>Markup</t>
  </si>
  <si>
    <t>Selling
Price</t>
  </si>
  <si>
    <t>Markup%
on Cost</t>
  </si>
  <si>
    <t>Markup%
on Price</t>
  </si>
  <si>
    <t>material</t>
  </si>
  <si>
    <t>labor</t>
  </si>
  <si>
    <t>shipping</t>
  </si>
  <si>
    <t>commission</t>
  </si>
  <si>
    <t>#1</t>
  </si>
  <si>
    <t>unit contribution</t>
  </si>
  <si>
    <t>(price - total var cost)</t>
  </si>
  <si>
    <t>#2</t>
  </si>
  <si>
    <t>breakeven unit</t>
  </si>
  <si>
    <t>overhead</t>
  </si>
  <si>
    <t>advertising</t>
  </si>
  <si>
    <t>salary</t>
  </si>
  <si>
    <t>total fixed cost</t>
  </si>
  <si>
    <t>(total fixed cost/unit contribution)</t>
  </si>
  <si>
    <t>#3</t>
  </si>
  <si>
    <t>industry sales</t>
  </si>
  <si>
    <t>BE market share</t>
  </si>
  <si>
    <t>(BE unit/industry sales)</t>
  </si>
  <si>
    <t>#4</t>
  </si>
  <si>
    <t>1st yr market share</t>
  </si>
  <si>
    <t>1st yr profit impact</t>
  </si>
  <si>
    <t>(UC*sales unit-total fixed cost)</t>
  </si>
  <si>
    <t>#5</t>
  </si>
  <si>
    <t xml:space="preserve">2nd yr industry sales </t>
  </si>
  <si>
    <t>new ad budget</t>
  </si>
  <si>
    <t>#5 a</t>
  </si>
  <si>
    <t>new breakeven</t>
  </si>
  <si>
    <t>incremental ad cost</t>
  </si>
  <si>
    <t>(new ad budget-1st yr ad budget)</t>
  </si>
  <si>
    <t>new BE unit</t>
  </si>
  <si>
    <t>(1st yr BE + incremental ad cost/UC)</t>
  </si>
  <si>
    <t>#5b</t>
  </si>
  <si>
    <t>target unit sales to maintain 1st yr profit</t>
  </si>
  <si>
    <t>(new BE +1st yr profit/UC)</t>
  </si>
  <si>
    <t>#5c</t>
  </si>
  <si>
    <t xml:space="preserve">target mkt share to maintain 1st yr profit </t>
  </si>
  <si>
    <t>(target 2nd yr sales (5b)/2nd yr industry sales)</t>
  </si>
  <si>
    <t>#5d</t>
  </si>
  <si>
    <t>2nd yr profit impact</t>
  </si>
  <si>
    <t>#6 a</t>
  </si>
  <si>
    <t>#6 b</t>
  </si>
  <si>
    <t>2nd yr industry sales</t>
  </si>
  <si>
    <t>1st yr profit</t>
  </si>
  <si>
    <t>2nd yr sales units to maintain 1st yr profit</t>
  </si>
  <si>
    <t>(BE (#6a) + 1st yr profit/UC)</t>
  </si>
  <si>
    <t xml:space="preserve">#6 c </t>
  </si>
  <si>
    <t>2nd yr target sales unit maintaining the same profit</t>
  </si>
  <si>
    <t>(2nd yr target sales/ 2nd yr industry sales)</t>
  </si>
  <si>
    <t>Formulas for Royal</t>
  </si>
  <si>
    <t>1. unit cont. = manufacturer price - total var cost</t>
  </si>
  <si>
    <t>2. break even = total fixed cost / (manu. Price - total var cost)</t>
  </si>
  <si>
    <t>3. [ total fixed cost/ (manu price - total var cost)] / industry sales of current year</t>
  </si>
  <si>
    <t>4. profit impact = Unit cont. * current sales units -total fixed cost</t>
  </si>
  <si>
    <t>5. a) Breakeven (Pull strategy) =</t>
  </si>
  <si>
    <t>(cost of new ad - current ad expenses)/ unit cont.) + current total fixed cost/ unit cont.</t>
  </si>
  <si>
    <t>5 b) Target sales with old profit (Pull ) = target profit /Unit cont.</t>
  </si>
  <si>
    <t>5 c) Target market share with old profit (pull) =</t>
  </si>
  <si>
    <t>Target sales / new industry sales</t>
  </si>
  <si>
    <t>5 d) Target market share for $2 mil profit =</t>
  </si>
  <si>
    <t>[breakeven unit(Pull) + target profit / unit cont.] / new industry sales</t>
  </si>
  <si>
    <t>6. Create a new channel prcing table to find new manu. Price and var cost</t>
  </si>
  <si>
    <t>6 a) Breakeven (Push) = total fixed cost / (new price - new var cost)</t>
  </si>
  <si>
    <t>6 b) Target sales with old profit =</t>
  </si>
  <si>
    <t>Breakeven (push) + current profit /new unit cont.</t>
  </si>
  <si>
    <t>6 c) Target market share with old profit (Push) =</t>
  </si>
  <si>
    <t>target sales with old profit / new industry sales</t>
  </si>
  <si>
    <t>6 d) Target market share for $2 mil profit (Push) =</t>
  </si>
  <si>
    <t>[ Target market share with old profit (Push) + target profit /unit cont. ] / new industry sales</t>
  </si>
  <si>
    <t>Breakeven Analysis</t>
  </si>
  <si>
    <t xml:space="preserve">Breakeven analysis is a basic approach to determine the price at which the total revenue of a company covers the total cost. </t>
  </si>
  <si>
    <t>The same approach is often applied to determine the target sales volume of a product, and the target percentage profit on investment.</t>
  </si>
  <si>
    <t xml:space="preserve">In this case, we will review </t>
  </si>
  <si>
    <t>2) Set selling prices and infer the cost structures of distribution</t>
  </si>
  <si>
    <t>3) Set market share and profit objectives</t>
  </si>
  <si>
    <t xml:space="preserve">1) The gross margin concept in a distribution channel </t>
  </si>
  <si>
    <t>4) Evaluate marketing strategy: advertising versus sales promotion</t>
  </si>
  <si>
    <t xml:space="preserve">It is estimated that KIC will capture 13 percent of the 25 million unit market. KIC's retail price is $2.00. </t>
  </si>
  <si>
    <t>Variable manufacturing costs for KIC include $0.17 for material and $0.12 for labor. Fixed overhead costs are expected to be $950,000 per year.</t>
  </si>
  <si>
    <t>The advertising budget for KIC pencils is $600,000.</t>
  </si>
  <si>
    <t>While wholesalers take a 15 percent markup on price, retailers will receive a margin of 35 percent.</t>
  </si>
  <si>
    <t xml:space="preserve">Shipping costs, breakage, insurance, and so forth are $0.05 per unit. </t>
  </si>
  <si>
    <t>Brand manager's salary and expenses total $85,000. Salespeople are paid entirely by a 15 percent commission.</t>
  </si>
  <si>
    <t>Royal Inc. will introduce its new neon color pencil, KIC, next year.</t>
  </si>
  <si>
    <t xml:space="preserve">1. What is the contribution per unit for KIC? </t>
  </si>
  <si>
    <t>Unit Contribution = Unit Price - Unit Variable Cost</t>
  </si>
  <si>
    <t xml:space="preserve">2. What is the break-even unit volume in the first year? </t>
  </si>
  <si>
    <t>Breakeven in Units = Total Fixed Cost / Unit Contribution</t>
  </si>
  <si>
    <t>3. What is the first-year break-even share of market?</t>
  </si>
  <si>
    <t xml:space="preserve">BE Market Share = Breakeven Units / Projected Total Market </t>
  </si>
  <si>
    <t>4.What is KIC's profit impact?</t>
  </si>
  <si>
    <t>Profit impact = Unit Contribution * Sales Unit – Fixed Cost</t>
  </si>
  <si>
    <t xml:space="preserve">5.Industry demand is expected to increase to 27 million units in the second year of product introduction. </t>
  </si>
  <si>
    <t xml:space="preserve">The management is considering raising the advertising budget to $1 million in the second year. </t>
  </si>
  <si>
    <t>a.If the advertising budget is raised, how many units will KIC have to sell to break even?</t>
  </si>
  <si>
    <t xml:space="preserve">2nd year BE units = 1st year BE unit + Incremental BE unitIncremental Breakeven </t>
  </si>
  <si>
    <t>Units = Additional Fixed Cost / Unit Contribution</t>
  </si>
  <si>
    <t>Target Sales Volume = (Present Fixed Cost + Additional Fixed Cost + Projected Profit) / Unit Contribution</t>
  </si>
  <si>
    <t xml:space="preserve">c.What will KIC’s market share have to be in the second year for its profit impact to be the same as the first year? </t>
  </si>
  <si>
    <t xml:space="preserve">Target Market Share = Target Sales Volume / Projected 2nd year Total Market </t>
  </si>
  <si>
    <t>d.What will KIC’s market share have to be for it to have a $2 million profit impact in the second year?</t>
  </si>
  <si>
    <t xml:space="preserve">b.How many units will KIC have to sell in the second year in order for it to achieve the same profit impact that it has in the first year? </t>
  </si>
  <si>
    <t xml:space="preserve">6. Alternatively, the management considers giving the retailers in the second year an incentive to promote KIC by raising their margin from 35% to 42%. </t>
  </si>
  <si>
    <t xml:space="preserve">The margin increase would be accomplished by lowering the price of the product to retailers. Wholesaler margins would remain at 15%.   </t>
  </si>
  <si>
    <t>a.If retailer margins are raised to 42% in the second year, how many units will KIC have to sell to break even?</t>
  </si>
  <si>
    <t>b.How many units will KIC have to sell to achieve the same profit impact in the second year as it would in the first year?</t>
  </si>
  <si>
    <t>c.What would KIC’s market share in the second year have to be for its profit impact to remain at the first year level?</t>
  </si>
  <si>
    <t>d.What would KIC’s market share have to be for it to generate a profit impact of $2 million in the second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</si>
</sst>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Trebuchet MS"/>
      <family val="1"/>
      <charset val="204"/>
    </font>
    <font>
      <sz val="16"/>
      <name val="Times New Roman"/>
      <family val="1"/>
      <charset val="204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7030A0"/>
      <name val="Arial"/>
      <family val="2"/>
    </font>
    <font>
      <sz val="12"/>
      <name val="Arial"/>
      <family val="2"/>
    </font>
    <font>
      <sz val="12"/>
      <color theme="8"/>
      <name val="Arial"/>
      <family val="2"/>
    </font>
    <font>
      <i/>
      <sz val="10"/>
      <color theme="1"/>
      <name val="Arial"/>
      <family val="2"/>
    </font>
    <font>
      <sz val="12"/>
      <color theme="9" tint="-0.249977111117893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44" fontId="4" fillId="3" borderId="1" xfId="1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44" fontId="4" fillId="2" borderId="1" xfId="1" applyFont="1" applyFill="1" applyBorder="1" applyAlignment="1">
      <alignment horizontal="center" vertical="center" wrapText="1"/>
    </xf>
    <xf numFmtId="9" fontId="4" fillId="3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44" fontId="4" fillId="0" borderId="1" xfId="1" applyFont="1" applyFill="1" applyBorder="1" applyAlignment="1">
      <alignment horizontal="center" vertical="center" wrapText="1"/>
    </xf>
    <xf numFmtId="44" fontId="0" fillId="0" borderId="0" xfId="1" applyFont="1"/>
    <xf numFmtId="9" fontId="0" fillId="0" borderId="0" xfId="0" applyNumberFormat="1"/>
    <xf numFmtId="9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44" fontId="0" fillId="2" borderId="0" xfId="1" applyFont="1" applyFill="1"/>
    <xf numFmtId="44" fontId="0" fillId="4" borderId="0" xfId="0" applyNumberFormat="1" applyFill="1"/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5" borderId="0" xfId="1" applyNumberFormat="1" applyFont="1" applyFill="1"/>
    <xf numFmtId="165" fontId="0" fillId="0" borderId="0" xfId="3" applyNumberFormat="1" applyFont="1"/>
    <xf numFmtId="165" fontId="0" fillId="4" borderId="0" xfId="3" applyNumberFormat="1" applyFont="1" applyFill="1"/>
    <xf numFmtId="9" fontId="0" fillId="4" borderId="0" xfId="2" applyFont="1" applyFill="1"/>
    <xf numFmtId="164" fontId="0" fillId="4" borderId="0" xfId="0" applyNumberFormat="1" applyFill="1"/>
    <xf numFmtId="165" fontId="0" fillId="4" borderId="0" xfId="0" applyNumberFormat="1" applyFill="1"/>
    <xf numFmtId="166" fontId="0" fillId="4" borderId="0" xfId="2" applyNumberFormat="1" applyFont="1" applyFill="1"/>
    <xf numFmtId="166" fontId="0" fillId="5" borderId="0" xfId="2" applyNumberFormat="1" applyFont="1" applyFill="1"/>
    <xf numFmtId="164" fontId="0" fillId="5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65" fontId="0" fillId="0" borderId="0" xfId="3" applyNumberFormat="1" applyFont="1" applyFill="1"/>
    <xf numFmtId="9" fontId="0" fillId="0" borderId="0" xfId="2" applyFont="1" applyFill="1"/>
    <xf numFmtId="9" fontId="0" fillId="0" borderId="0" xfId="0" applyNumberFormat="1" applyFill="1"/>
    <xf numFmtId="164" fontId="0" fillId="0" borderId="0" xfId="0" applyNumberFormat="1" applyFill="1"/>
    <xf numFmtId="164" fontId="0" fillId="0" borderId="0" xfId="1" applyNumberFormat="1" applyFont="1" applyFill="1"/>
    <xf numFmtId="9" fontId="4" fillId="6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5" borderId="0" xfId="2" applyFont="1" applyFill="1"/>
    <xf numFmtId="164" fontId="0" fillId="7" borderId="0" xfId="0" applyNumberFormat="1" applyFill="1"/>
    <xf numFmtId="0" fontId="2" fillId="0" borderId="0" xfId="0" applyFont="1"/>
    <xf numFmtId="164" fontId="0" fillId="8" borderId="0" xfId="1" applyNumberFormat="1" applyFont="1" applyFill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15DF-ACEE-4251-AF7E-F0A092436A90}">
  <dimension ref="A1:B56"/>
  <sheetViews>
    <sheetView tabSelected="1" topLeftCell="A10" zoomScale="98" zoomScaleNormal="98" workbookViewId="0">
      <selection activeCell="C14" sqref="C14"/>
    </sheetView>
  </sheetViews>
  <sheetFormatPr defaultRowHeight="15" x14ac:dyDescent="0.25"/>
  <cols>
    <col min="1" max="16384" width="8.88671875" style="42"/>
  </cols>
  <sheetData>
    <row r="1" spans="1:2" ht="15.6" x14ac:dyDescent="0.3">
      <c r="A1" s="44" t="s">
        <v>77</v>
      </c>
      <c r="B1" s="44"/>
    </row>
    <row r="3" spans="1:2" x14ac:dyDescent="0.25">
      <c r="A3" s="46" t="s">
        <v>78</v>
      </c>
    </row>
    <row r="4" spans="1:2" x14ac:dyDescent="0.25">
      <c r="A4" s="46" t="s">
        <v>79</v>
      </c>
    </row>
    <row r="5" spans="1:2" x14ac:dyDescent="0.25">
      <c r="A5" s="46"/>
    </row>
    <row r="6" spans="1:2" x14ac:dyDescent="0.25">
      <c r="A6" s="46" t="s">
        <v>80</v>
      </c>
    </row>
    <row r="7" spans="1:2" x14ac:dyDescent="0.25">
      <c r="A7" s="46" t="s">
        <v>83</v>
      </c>
    </row>
    <row r="8" spans="1:2" x14ac:dyDescent="0.25">
      <c r="A8" s="46" t="s">
        <v>81</v>
      </c>
    </row>
    <row r="9" spans="1:2" x14ac:dyDescent="0.25">
      <c r="A9" s="46" t="s">
        <v>82</v>
      </c>
    </row>
    <row r="10" spans="1:2" x14ac:dyDescent="0.25">
      <c r="A10" s="46" t="s">
        <v>84</v>
      </c>
    </row>
    <row r="11" spans="1:2" x14ac:dyDescent="0.25">
      <c r="A11" s="45"/>
    </row>
    <row r="12" spans="1:2" x14ac:dyDescent="0.25">
      <c r="A12" s="45" t="s">
        <v>91</v>
      </c>
    </row>
    <row r="13" spans="1:2" x14ac:dyDescent="0.25">
      <c r="A13" s="45" t="s">
        <v>85</v>
      </c>
    </row>
    <row r="14" spans="1:2" x14ac:dyDescent="0.25">
      <c r="A14" s="45" t="s">
        <v>86</v>
      </c>
    </row>
    <row r="15" spans="1:2" x14ac:dyDescent="0.25">
      <c r="A15" s="45" t="s">
        <v>90</v>
      </c>
    </row>
    <row r="16" spans="1:2" x14ac:dyDescent="0.25">
      <c r="A16" s="45" t="s">
        <v>89</v>
      </c>
    </row>
    <row r="17" spans="1:1" x14ac:dyDescent="0.25">
      <c r="A17" s="45" t="s">
        <v>87</v>
      </c>
    </row>
    <row r="18" spans="1:1" x14ac:dyDescent="0.25">
      <c r="A18" s="45" t="s">
        <v>88</v>
      </c>
    </row>
    <row r="20" spans="1:1" s="48" customFormat="1" x14ac:dyDescent="0.25">
      <c r="A20" s="48" t="s">
        <v>92</v>
      </c>
    </row>
    <row r="21" spans="1:1" x14ac:dyDescent="0.25">
      <c r="A21" s="47" t="s">
        <v>93</v>
      </c>
    </row>
    <row r="23" spans="1:1" s="48" customFormat="1" x14ac:dyDescent="0.25">
      <c r="A23" s="48" t="s">
        <v>94</v>
      </c>
    </row>
    <row r="24" spans="1:1" x14ac:dyDescent="0.25">
      <c r="A24" s="47" t="s">
        <v>95</v>
      </c>
    </row>
    <row r="26" spans="1:1" s="48" customFormat="1" x14ac:dyDescent="0.25">
      <c r="A26" s="48" t="s">
        <v>96</v>
      </c>
    </row>
    <row r="27" spans="1:1" x14ac:dyDescent="0.25">
      <c r="A27" s="47" t="s">
        <v>97</v>
      </c>
    </row>
    <row r="29" spans="1:1" s="48" customFormat="1" x14ac:dyDescent="0.25">
      <c r="A29" s="48" t="s">
        <v>98</v>
      </c>
    </row>
    <row r="30" spans="1:1" x14ac:dyDescent="0.25">
      <c r="A30" s="47" t="s">
        <v>99</v>
      </c>
    </row>
    <row r="32" spans="1:1" s="48" customFormat="1" x14ac:dyDescent="0.25">
      <c r="A32" s="43" t="s">
        <v>100</v>
      </c>
    </row>
    <row r="33" spans="1:1" s="48" customFormat="1" x14ac:dyDescent="0.25">
      <c r="A33" s="43" t="s">
        <v>101</v>
      </c>
    </row>
    <row r="35" spans="1:1" s="48" customFormat="1" x14ac:dyDescent="0.25">
      <c r="A35" s="43" t="s">
        <v>102</v>
      </c>
    </row>
    <row r="36" spans="1:1" s="41" customFormat="1" ht="13.2" x14ac:dyDescent="0.25">
      <c r="A36" s="47" t="s">
        <v>103</v>
      </c>
    </row>
    <row r="37" spans="1:1" x14ac:dyDescent="0.25">
      <c r="A37" s="47" t="s">
        <v>104</v>
      </c>
    </row>
    <row r="39" spans="1:1" s="48" customFormat="1" x14ac:dyDescent="0.25">
      <c r="A39" s="43" t="s">
        <v>109</v>
      </c>
    </row>
    <row r="40" spans="1:1" x14ac:dyDescent="0.25">
      <c r="A40" s="47" t="s">
        <v>105</v>
      </c>
    </row>
    <row r="42" spans="1:1" s="48" customFormat="1" x14ac:dyDescent="0.25">
      <c r="A42" s="43" t="s">
        <v>106</v>
      </c>
    </row>
    <row r="43" spans="1:1" x14ac:dyDescent="0.25">
      <c r="A43" s="47" t="s">
        <v>107</v>
      </c>
    </row>
    <row r="45" spans="1:1" s="48" customFormat="1" x14ac:dyDescent="0.25">
      <c r="A45" s="43" t="s">
        <v>108</v>
      </c>
    </row>
    <row r="47" spans="1:1" x14ac:dyDescent="0.25">
      <c r="A47" s="49" t="s">
        <v>110</v>
      </c>
    </row>
    <row r="48" spans="1:1" x14ac:dyDescent="0.25">
      <c r="A48" s="49" t="s">
        <v>111</v>
      </c>
    </row>
    <row r="50" spans="1:1" x14ac:dyDescent="0.25">
      <c r="A50" s="49" t="s">
        <v>112</v>
      </c>
    </row>
    <row r="52" spans="1:1" x14ac:dyDescent="0.25">
      <c r="A52" s="49" t="s">
        <v>113</v>
      </c>
    </row>
    <row r="54" spans="1:1" x14ac:dyDescent="0.25">
      <c r="A54" s="49" t="s">
        <v>114</v>
      </c>
    </row>
    <row r="56" spans="1:1" x14ac:dyDescent="0.25">
      <c r="A56" s="4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85" zoomScaleNormal="85" workbookViewId="0">
      <selection activeCell="C21" sqref="C21"/>
    </sheetView>
  </sheetViews>
  <sheetFormatPr defaultColWidth="19.6640625" defaultRowHeight="14.4" x14ac:dyDescent="0.3"/>
  <cols>
    <col min="1" max="6" width="17.88671875" customWidth="1"/>
  </cols>
  <sheetData>
    <row r="1" spans="1:6" ht="36" x14ac:dyDescent="0.3">
      <c r="A1" s="1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7" t="s">
        <v>8</v>
      </c>
    </row>
    <row r="2" spans="1:6" ht="23.25" customHeight="1" x14ac:dyDescent="0.3">
      <c r="A2" s="1" t="s">
        <v>0</v>
      </c>
      <c r="B2" s="2"/>
      <c r="C2" s="2"/>
      <c r="D2" s="4">
        <f>B3</f>
        <v>1.105</v>
      </c>
      <c r="E2" s="5"/>
      <c r="F2" s="5"/>
    </row>
    <row r="3" spans="1:6" ht="21" x14ac:dyDescent="0.3">
      <c r="A3" s="1" t="s">
        <v>1</v>
      </c>
      <c r="B3" s="2">
        <f>D3*(1-F3)</f>
        <v>1.105</v>
      </c>
      <c r="C3" s="2"/>
      <c r="D3" s="8">
        <f>B4</f>
        <v>1.3</v>
      </c>
      <c r="E3" s="5"/>
      <c r="F3" s="3">
        <v>0.15</v>
      </c>
    </row>
    <row r="4" spans="1:6" ht="21" x14ac:dyDescent="0.3">
      <c r="A4" s="1" t="s">
        <v>2</v>
      </c>
      <c r="B4" s="2">
        <f>D4*(1-F4)</f>
        <v>1.3</v>
      </c>
      <c r="C4" s="2"/>
      <c r="D4" s="2">
        <v>2</v>
      </c>
      <c r="E4" s="5"/>
      <c r="F4" s="3">
        <v>0.35</v>
      </c>
    </row>
    <row r="7" spans="1:6" x14ac:dyDescent="0.3">
      <c r="B7" t="s">
        <v>9</v>
      </c>
      <c r="C7" s="9">
        <v>0.17</v>
      </c>
      <c r="E7" t="s">
        <v>18</v>
      </c>
      <c r="F7" s="17">
        <v>950000</v>
      </c>
    </row>
    <row r="8" spans="1:6" x14ac:dyDescent="0.3">
      <c r="B8" t="s">
        <v>10</v>
      </c>
      <c r="C8" s="9">
        <v>0.12</v>
      </c>
      <c r="E8" t="s">
        <v>19</v>
      </c>
      <c r="F8" s="17">
        <v>600000</v>
      </c>
    </row>
    <row r="9" spans="1:6" ht="15" thickBot="1" x14ac:dyDescent="0.35">
      <c r="B9" t="s">
        <v>11</v>
      </c>
      <c r="C9" s="9">
        <v>0.05</v>
      </c>
      <c r="E9" s="12" t="s">
        <v>20</v>
      </c>
      <c r="F9" s="18">
        <v>85000</v>
      </c>
    </row>
    <row r="10" spans="1:6" ht="15" thickBot="1" x14ac:dyDescent="0.35">
      <c r="A10" s="11">
        <v>0.15</v>
      </c>
      <c r="B10" s="12" t="s">
        <v>12</v>
      </c>
      <c r="C10" s="13">
        <f>A10*D2</f>
        <v>0.16574999999999998</v>
      </c>
      <c r="E10" t="s">
        <v>21</v>
      </c>
      <c r="F10" s="19">
        <f>SUM(F7:F9)</f>
        <v>1635000</v>
      </c>
    </row>
    <row r="11" spans="1:6" x14ac:dyDescent="0.3">
      <c r="C11" s="14">
        <f>SUM(C7:C10)</f>
        <v>0.50575000000000003</v>
      </c>
    </row>
    <row r="13" spans="1:6" x14ac:dyDescent="0.3">
      <c r="A13" s="16" t="s">
        <v>13</v>
      </c>
      <c r="B13" t="s">
        <v>14</v>
      </c>
      <c r="C13" s="15">
        <f>D2-C11</f>
        <v>0.59924999999999995</v>
      </c>
      <c r="D13" t="s">
        <v>15</v>
      </c>
    </row>
    <row r="14" spans="1:6" x14ac:dyDescent="0.3">
      <c r="A14" s="16"/>
    </row>
    <row r="15" spans="1:6" x14ac:dyDescent="0.3">
      <c r="A15" s="16" t="s">
        <v>16</v>
      </c>
      <c r="B15" t="s">
        <v>17</v>
      </c>
      <c r="C15" s="21">
        <f>F10/C13</f>
        <v>2728410.5131414272</v>
      </c>
      <c r="D15" t="s">
        <v>22</v>
      </c>
    </row>
    <row r="16" spans="1:6" x14ac:dyDescent="0.3">
      <c r="A16" s="16"/>
    </row>
    <row r="17" spans="1:4" x14ac:dyDescent="0.3">
      <c r="A17" s="16" t="s">
        <v>23</v>
      </c>
      <c r="B17" t="s">
        <v>24</v>
      </c>
      <c r="C17" s="20">
        <v>25000000</v>
      </c>
    </row>
    <row r="18" spans="1:4" x14ac:dyDescent="0.3">
      <c r="A18" s="16"/>
      <c r="B18" t="s">
        <v>25</v>
      </c>
      <c r="C18" s="22">
        <f>C15/C17</f>
        <v>0.10913642052565709</v>
      </c>
      <c r="D18" t="s">
        <v>26</v>
      </c>
    </row>
    <row r="19" spans="1:4" x14ac:dyDescent="0.3">
      <c r="A19" s="16"/>
    </row>
    <row r="20" spans="1:4" x14ac:dyDescent="0.3">
      <c r="A20" s="16" t="s">
        <v>27</v>
      </c>
      <c r="B20" t="s">
        <v>28</v>
      </c>
      <c r="C20" s="10">
        <v>0.13</v>
      </c>
    </row>
    <row r="21" spans="1:4" x14ac:dyDescent="0.3">
      <c r="B21" t="s">
        <v>29</v>
      </c>
      <c r="C21" s="23">
        <f>C13*C20*C17-F10</f>
        <v>312562.5</v>
      </c>
      <c r="D2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zoomScale="102" zoomScaleNormal="140" workbookViewId="0">
      <selection activeCell="C15" sqref="C15"/>
    </sheetView>
  </sheetViews>
  <sheetFormatPr defaultColWidth="19.6640625" defaultRowHeight="14.4" x14ac:dyDescent="0.3"/>
  <cols>
    <col min="1" max="6" width="17.88671875" customWidth="1"/>
  </cols>
  <sheetData>
    <row r="1" spans="1:6" ht="36" x14ac:dyDescent="0.3">
      <c r="A1" s="1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7" t="s">
        <v>8</v>
      </c>
    </row>
    <row r="2" spans="1:6" ht="23.25" customHeight="1" x14ac:dyDescent="0.3">
      <c r="A2" s="1" t="s">
        <v>0</v>
      </c>
      <c r="B2" s="2"/>
      <c r="C2" s="2"/>
      <c r="D2" s="4">
        <f>B3</f>
        <v>1.105</v>
      </c>
      <c r="E2" s="5"/>
      <c r="F2" s="5"/>
    </row>
    <row r="3" spans="1:6" ht="21" x14ac:dyDescent="0.3">
      <c r="A3" s="1" t="s">
        <v>1</v>
      </c>
      <c r="B3" s="2">
        <f>D3*(1-F3)</f>
        <v>1.105</v>
      </c>
      <c r="C3" s="2"/>
      <c r="D3" s="8">
        <f>B4</f>
        <v>1.3</v>
      </c>
      <c r="E3" s="5"/>
      <c r="F3" s="3">
        <v>0.15</v>
      </c>
    </row>
    <row r="4" spans="1:6" ht="21" x14ac:dyDescent="0.3">
      <c r="A4" s="1" t="s">
        <v>2</v>
      </c>
      <c r="B4" s="2">
        <f>D4*(1-F4)</f>
        <v>1.3</v>
      </c>
      <c r="C4" s="2"/>
      <c r="D4" s="2">
        <v>2</v>
      </c>
      <c r="E4" s="5"/>
      <c r="F4" s="3">
        <v>0.35</v>
      </c>
    </row>
    <row r="7" spans="1:6" x14ac:dyDescent="0.3">
      <c r="B7" t="s">
        <v>9</v>
      </c>
      <c r="C7" s="9">
        <v>0.17</v>
      </c>
      <c r="E7" t="s">
        <v>18</v>
      </c>
      <c r="F7" s="17">
        <v>950000</v>
      </c>
    </row>
    <row r="8" spans="1:6" x14ac:dyDescent="0.3">
      <c r="B8" t="s">
        <v>10</v>
      </c>
      <c r="C8" s="9">
        <v>0.12</v>
      </c>
      <c r="E8" t="s">
        <v>19</v>
      </c>
      <c r="F8" s="40">
        <v>1000000</v>
      </c>
    </row>
    <row r="9" spans="1:6" ht="15" thickBot="1" x14ac:dyDescent="0.35">
      <c r="B9" t="s">
        <v>11</v>
      </c>
      <c r="C9" s="9">
        <v>0.05</v>
      </c>
      <c r="E9" s="12" t="s">
        <v>20</v>
      </c>
      <c r="F9" s="18">
        <v>85000</v>
      </c>
    </row>
    <row r="10" spans="1:6" ht="15" thickBot="1" x14ac:dyDescent="0.35">
      <c r="A10" s="11">
        <v>0.15</v>
      </c>
      <c r="B10" s="12" t="s">
        <v>12</v>
      </c>
      <c r="C10" s="13">
        <f>A10*D2</f>
        <v>0.16574999999999998</v>
      </c>
      <c r="E10" t="s">
        <v>21</v>
      </c>
      <c r="F10" s="19">
        <f>SUM(F7:F9)</f>
        <v>2035000</v>
      </c>
    </row>
    <row r="11" spans="1:6" x14ac:dyDescent="0.3">
      <c r="C11" s="14">
        <f>SUM(C7:C10)</f>
        <v>0.50575000000000003</v>
      </c>
    </row>
    <row r="13" spans="1:6" x14ac:dyDescent="0.3">
      <c r="A13" s="16" t="s">
        <v>13</v>
      </c>
      <c r="B13" t="s">
        <v>14</v>
      </c>
      <c r="C13" s="15">
        <f>D2-C11</f>
        <v>0.59924999999999995</v>
      </c>
      <c r="D13" t="s">
        <v>15</v>
      </c>
    </row>
    <row r="14" spans="1:6" x14ac:dyDescent="0.3">
      <c r="A14" s="16"/>
    </row>
    <row r="15" spans="1:6" x14ac:dyDescent="0.3">
      <c r="A15" s="16" t="s">
        <v>16</v>
      </c>
      <c r="B15" t="s">
        <v>17</v>
      </c>
      <c r="C15" s="21">
        <f>F10/C13</f>
        <v>3395911.5561118065</v>
      </c>
      <c r="D15" t="s">
        <v>22</v>
      </c>
    </row>
    <row r="16" spans="1:6" x14ac:dyDescent="0.3">
      <c r="A16" s="16" t="s">
        <v>34</v>
      </c>
      <c r="B16" t="s">
        <v>35</v>
      </c>
    </row>
    <row r="17" spans="1:5" x14ac:dyDescent="0.3">
      <c r="A17" s="28"/>
      <c r="B17" s="29"/>
      <c r="C17" s="30"/>
      <c r="D17" s="29"/>
      <c r="E17" s="29"/>
    </row>
    <row r="18" spans="1:5" x14ac:dyDescent="0.3">
      <c r="A18" s="28"/>
      <c r="B18" s="29"/>
      <c r="C18" s="31"/>
      <c r="D18" s="29"/>
      <c r="E18" s="29"/>
    </row>
    <row r="19" spans="1:5" x14ac:dyDescent="0.3">
      <c r="A19" s="28"/>
      <c r="B19" s="29"/>
      <c r="C19" s="29"/>
      <c r="D19" s="29"/>
      <c r="E19" s="29"/>
    </row>
    <row r="20" spans="1:5" x14ac:dyDescent="0.3">
      <c r="A20" s="28"/>
      <c r="B20" s="29"/>
      <c r="C20" s="32"/>
      <c r="D20" s="29"/>
      <c r="E20" s="29"/>
    </row>
    <row r="21" spans="1:5" x14ac:dyDescent="0.3">
      <c r="A21" s="29"/>
      <c r="B21" s="29"/>
      <c r="C21" s="33"/>
      <c r="D21" s="29"/>
      <c r="E21" s="29"/>
    </row>
    <row r="22" spans="1:5" x14ac:dyDescent="0.3">
      <c r="A22" s="29"/>
      <c r="B22" s="29"/>
      <c r="C22" s="29"/>
      <c r="D22" s="29"/>
      <c r="E22" s="29"/>
    </row>
    <row r="23" spans="1:5" x14ac:dyDescent="0.3">
      <c r="A23" s="28"/>
      <c r="B23" s="29"/>
      <c r="C23" s="30"/>
      <c r="D23" s="29"/>
      <c r="E23" s="29"/>
    </row>
    <row r="24" spans="1:5" x14ac:dyDescent="0.3">
      <c r="A24" s="28"/>
      <c r="B24" s="29"/>
      <c r="C24" s="34"/>
      <c r="D24" s="29"/>
      <c r="E24" s="29"/>
    </row>
    <row r="25" spans="1:5" x14ac:dyDescent="0.3">
      <c r="A25" s="16"/>
    </row>
    <row r="27" spans="1:5" x14ac:dyDescent="0.3">
      <c r="A27" s="16"/>
    </row>
    <row r="28" spans="1:5" x14ac:dyDescent="0.3">
      <c r="A28" s="16"/>
    </row>
    <row r="29" spans="1:5" x14ac:dyDescent="0.3">
      <c r="A2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="63" zoomScaleNormal="110" workbookViewId="0">
      <selection activeCell="C25" sqref="C25"/>
    </sheetView>
  </sheetViews>
  <sheetFormatPr defaultColWidth="19.6640625" defaultRowHeight="14.4" x14ac:dyDescent="0.3"/>
  <cols>
    <col min="1" max="6" width="17.88671875" customWidth="1"/>
  </cols>
  <sheetData>
    <row r="1" spans="1:6" ht="36" x14ac:dyDescent="0.3">
      <c r="A1" s="1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7" t="s">
        <v>8</v>
      </c>
    </row>
    <row r="2" spans="1:6" ht="23.25" customHeight="1" x14ac:dyDescent="0.3">
      <c r="A2" s="1" t="s">
        <v>0</v>
      </c>
      <c r="B2" s="2"/>
      <c r="C2" s="2"/>
      <c r="D2" s="4">
        <f>B3</f>
        <v>1.105</v>
      </c>
      <c r="E2" s="5"/>
      <c r="F2" s="5"/>
    </row>
    <row r="3" spans="1:6" ht="21" x14ac:dyDescent="0.3">
      <c r="A3" s="1" t="s">
        <v>1</v>
      </c>
      <c r="B3" s="2">
        <f>D3*(1-F3)</f>
        <v>1.105</v>
      </c>
      <c r="C3" s="2"/>
      <c r="D3" s="8">
        <f>B4</f>
        <v>1.3</v>
      </c>
      <c r="E3" s="5"/>
      <c r="F3" s="3">
        <v>0.15</v>
      </c>
    </row>
    <row r="4" spans="1:6" ht="21" x14ac:dyDescent="0.3">
      <c r="A4" s="1" t="s">
        <v>2</v>
      </c>
      <c r="B4" s="2">
        <f>D4*(1-F4)</f>
        <v>1.3</v>
      </c>
      <c r="C4" s="2"/>
      <c r="D4" s="2">
        <v>2</v>
      </c>
      <c r="E4" s="5"/>
      <c r="F4" s="3">
        <v>0.35</v>
      </c>
    </row>
    <row r="7" spans="1:6" x14ac:dyDescent="0.3">
      <c r="B7" t="s">
        <v>9</v>
      </c>
      <c r="C7" s="9">
        <v>0.17</v>
      </c>
      <c r="E7" t="s">
        <v>18</v>
      </c>
      <c r="F7" s="17">
        <v>950000</v>
      </c>
    </row>
    <row r="8" spans="1:6" x14ac:dyDescent="0.3">
      <c r="B8" t="s">
        <v>10</v>
      </c>
      <c r="C8" s="9">
        <v>0.12</v>
      </c>
      <c r="E8" t="s">
        <v>19</v>
      </c>
      <c r="F8" s="17">
        <v>600000</v>
      </c>
    </row>
    <row r="9" spans="1:6" ht="15" thickBot="1" x14ac:dyDescent="0.35">
      <c r="B9" t="s">
        <v>11</v>
      </c>
      <c r="C9" s="9">
        <v>0.05</v>
      </c>
      <c r="E9" s="12" t="s">
        <v>20</v>
      </c>
      <c r="F9" s="18">
        <v>85000</v>
      </c>
    </row>
    <row r="10" spans="1:6" ht="15" thickBot="1" x14ac:dyDescent="0.35">
      <c r="A10" s="11">
        <v>0.15</v>
      </c>
      <c r="B10" s="12" t="s">
        <v>12</v>
      </c>
      <c r="C10" s="13">
        <f>A10*D2</f>
        <v>0.16574999999999998</v>
      </c>
      <c r="E10" t="s">
        <v>21</v>
      </c>
      <c r="F10" s="19">
        <f>SUM(F7:F9)</f>
        <v>1635000</v>
      </c>
    </row>
    <row r="11" spans="1:6" x14ac:dyDescent="0.3">
      <c r="C11" s="14">
        <f>SUM(C7:C10)</f>
        <v>0.50575000000000003</v>
      </c>
    </row>
    <row r="13" spans="1:6" x14ac:dyDescent="0.3">
      <c r="A13" s="16" t="s">
        <v>13</v>
      </c>
      <c r="B13" t="s">
        <v>14</v>
      </c>
      <c r="C13" s="15">
        <f>D2-C11</f>
        <v>0.59924999999999995</v>
      </c>
      <c r="D13" t="s">
        <v>15</v>
      </c>
    </row>
    <row r="14" spans="1:6" x14ac:dyDescent="0.3">
      <c r="A14" s="16"/>
    </row>
    <row r="15" spans="1:6" x14ac:dyDescent="0.3">
      <c r="A15" s="16" t="s">
        <v>16</v>
      </c>
      <c r="B15" t="s">
        <v>17</v>
      </c>
      <c r="C15" s="21">
        <f>F10/C13</f>
        <v>2728410.5131414272</v>
      </c>
      <c r="D15" t="s">
        <v>22</v>
      </c>
    </row>
    <row r="16" spans="1:6" x14ac:dyDescent="0.3">
      <c r="A16" s="16"/>
    </row>
    <row r="17" spans="1:5" x14ac:dyDescent="0.3">
      <c r="A17" s="16" t="s">
        <v>23</v>
      </c>
      <c r="B17" t="s">
        <v>24</v>
      </c>
      <c r="C17" s="20">
        <v>25000000</v>
      </c>
    </row>
    <row r="18" spans="1:5" x14ac:dyDescent="0.3">
      <c r="A18" s="16"/>
      <c r="B18" t="s">
        <v>25</v>
      </c>
      <c r="C18" s="22">
        <f>C15/C17</f>
        <v>0.10913642052565709</v>
      </c>
      <c r="D18" t="s">
        <v>26</v>
      </c>
    </row>
    <row r="19" spans="1:5" x14ac:dyDescent="0.3">
      <c r="A19" s="16"/>
    </row>
    <row r="20" spans="1:5" x14ac:dyDescent="0.3">
      <c r="A20" s="16" t="s">
        <v>27</v>
      </c>
      <c r="B20" t="s">
        <v>28</v>
      </c>
      <c r="C20" s="10">
        <v>0.13</v>
      </c>
    </row>
    <row r="21" spans="1:5" x14ac:dyDescent="0.3">
      <c r="B21" t="s">
        <v>29</v>
      </c>
      <c r="C21" s="23">
        <f>C13*C20*C17-F10</f>
        <v>312562.5</v>
      </c>
      <c r="D21" t="s">
        <v>30</v>
      </c>
    </row>
    <row r="23" spans="1:5" x14ac:dyDescent="0.3">
      <c r="A23" s="16" t="s">
        <v>31</v>
      </c>
      <c r="B23" t="s">
        <v>32</v>
      </c>
      <c r="C23" s="20">
        <v>27000000</v>
      </c>
    </row>
    <row r="24" spans="1:5" x14ac:dyDescent="0.3">
      <c r="A24" s="16"/>
      <c r="B24" t="s">
        <v>33</v>
      </c>
      <c r="C24" s="17">
        <v>1000000</v>
      </c>
    </row>
    <row r="25" spans="1:5" x14ac:dyDescent="0.3">
      <c r="A25" s="16"/>
      <c r="B25" t="s">
        <v>36</v>
      </c>
      <c r="C25" s="38">
        <f>C24-F8</f>
        <v>400000</v>
      </c>
      <c r="D25" t="s">
        <v>37</v>
      </c>
    </row>
    <row r="27" spans="1:5" x14ac:dyDescent="0.3">
      <c r="A27" s="16" t="s">
        <v>34</v>
      </c>
      <c r="B27" t="s">
        <v>38</v>
      </c>
      <c r="C27" s="24">
        <f>C15+C25/C13</f>
        <v>3395911.556111807</v>
      </c>
      <c r="D27" t="s">
        <v>39</v>
      </c>
    </row>
    <row r="28" spans="1:5" x14ac:dyDescent="0.3">
      <c r="A28" s="16"/>
    </row>
    <row r="29" spans="1:5" x14ac:dyDescent="0.3">
      <c r="A29" s="16" t="s">
        <v>40</v>
      </c>
      <c r="B29" t="s">
        <v>41</v>
      </c>
      <c r="D29" s="24">
        <f>C27+C21/C13</f>
        <v>3917501.0429703803</v>
      </c>
      <c r="E29" t="s">
        <v>42</v>
      </c>
    </row>
    <row r="31" spans="1:5" x14ac:dyDescent="0.3">
      <c r="A31" s="16" t="s">
        <v>43</v>
      </c>
      <c r="B31" t="s">
        <v>44</v>
      </c>
      <c r="D31" s="25">
        <f>D29/C23</f>
        <v>0.1450926312211252</v>
      </c>
      <c r="E31" t="s">
        <v>45</v>
      </c>
    </row>
    <row r="32" spans="1:5" x14ac:dyDescent="0.3">
      <c r="A32" s="16"/>
    </row>
    <row r="33" spans="1:1" x14ac:dyDescent="0.3">
      <c r="A33" s="16"/>
    </row>
    <row r="34" spans="1:1" x14ac:dyDescent="0.3">
      <c r="A3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"/>
  <sheetViews>
    <sheetView zoomScale="68" zoomScaleNormal="100" workbookViewId="0">
      <selection activeCell="D31" sqref="D31"/>
    </sheetView>
  </sheetViews>
  <sheetFormatPr defaultColWidth="19.6640625" defaultRowHeight="14.4" x14ac:dyDescent="0.3"/>
  <cols>
    <col min="1" max="1" width="18.5546875" bestFit="1" customWidth="1"/>
    <col min="2" max="2" width="38" bestFit="1" customWidth="1"/>
    <col min="3" max="6" width="17.88671875" customWidth="1"/>
  </cols>
  <sheetData>
    <row r="1" spans="1:6" ht="36" x14ac:dyDescent="0.3">
      <c r="A1" s="1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7" t="s">
        <v>8</v>
      </c>
    </row>
    <row r="2" spans="1:6" ht="23.25" customHeight="1" x14ac:dyDescent="0.3">
      <c r="A2" s="1" t="s">
        <v>0</v>
      </c>
      <c r="B2" s="2"/>
      <c r="C2" s="2"/>
      <c r="D2" s="4">
        <f>B3</f>
        <v>1.105</v>
      </c>
      <c r="E2" s="5"/>
      <c r="F2" s="5"/>
    </row>
    <row r="3" spans="1:6" ht="21" x14ac:dyDescent="0.3">
      <c r="A3" s="1" t="s">
        <v>1</v>
      </c>
      <c r="B3" s="2">
        <f>D3*(1-F3)</f>
        <v>1.105</v>
      </c>
      <c r="C3" s="2"/>
      <c r="D3" s="8">
        <f>B4</f>
        <v>1.3</v>
      </c>
      <c r="E3" s="5"/>
      <c r="F3" s="3">
        <v>0.15</v>
      </c>
    </row>
    <row r="4" spans="1:6" ht="21" x14ac:dyDescent="0.3">
      <c r="A4" s="1" t="s">
        <v>2</v>
      </c>
      <c r="B4" s="2">
        <f>D4*(1-F4)</f>
        <v>1.3</v>
      </c>
      <c r="C4" s="2"/>
      <c r="D4" s="2">
        <v>2</v>
      </c>
      <c r="E4" s="5"/>
      <c r="F4" s="3">
        <v>0.35</v>
      </c>
    </row>
    <row r="7" spans="1:6" x14ac:dyDescent="0.3">
      <c r="B7" t="s">
        <v>9</v>
      </c>
      <c r="C7" s="9">
        <v>0.17</v>
      </c>
      <c r="E7" t="s">
        <v>18</v>
      </c>
      <c r="F7" s="17">
        <v>950000</v>
      </c>
    </row>
    <row r="8" spans="1:6" x14ac:dyDescent="0.3">
      <c r="B8" t="s">
        <v>10</v>
      </c>
      <c r="C8" s="9">
        <v>0.12</v>
      </c>
      <c r="E8" t="s">
        <v>19</v>
      </c>
      <c r="F8" s="17">
        <v>600000</v>
      </c>
    </row>
    <row r="9" spans="1:6" ht="15" thickBot="1" x14ac:dyDescent="0.35">
      <c r="B9" t="s">
        <v>11</v>
      </c>
      <c r="C9" s="9">
        <v>0.05</v>
      </c>
      <c r="E9" s="12" t="s">
        <v>20</v>
      </c>
      <c r="F9" s="18">
        <v>85000</v>
      </c>
    </row>
    <row r="10" spans="1:6" ht="15" thickBot="1" x14ac:dyDescent="0.35">
      <c r="A10" s="11">
        <v>0.15</v>
      </c>
      <c r="B10" s="12" t="s">
        <v>12</v>
      </c>
      <c r="C10" s="13">
        <f>A10*D2</f>
        <v>0.16574999999999998</v>
      </c>
      <c r="E10" t="s">
        <v>21</v>
      </c>
      <c r="F10" s="19">
        <f>SUM(F7:F9)</f>
        <v>1635000</v>
      </c>
    </row>
    <row r="11" spans="1:6" x14ac:dyDescent="0.3">
      <c r="C11" s="14">
        <f>SUM(C7:C10)</f>
        <v>0.50575000000000003</v>
      </c>
    </row>
    <row r="13" spans="1:6" x14ac:dyDescent="0.3">
      <c r="A13" s="16" t="s">
        <v>13</v>
      </c>
      <c r="B13" t="s">
        <v>14</v>
      </c>
      <c r="C13" s="15">
        <f>D2-C11</f>
        <v>0.59924999999999995</v>
      </c>
      <c r="D13" t="s">
        <v>15</v>
      </c>
    </row>
    <row r="14" spans="1:6" x14ac:dyDescent="0.3">
      <c r="A14" s="16"/>
    </row>
    <row r="15" spans="1:6" x14ac:dyDescent="0.3">
      <c r="A15" s="16" t="s">
        <v>16</v>
      </c>
      <c r="B15" t="s">
        <v>17</v>
      </c>
      <c r="C15" s="21">
        <f>F10/C13</f>
        <v>2728410.5131414272</v>
      </c>
      <c r="D15" t="s">
        <v>22</v>
      </c>
    </row>
    <row r="16" spans="1:6" x14ac:dyDescent="0.3">
      <c r="A16" s="16"/>
    </row>
    <row r="17" spans="1:5" x14ac:dyDescent="0.3">
      <c r="A17" s="16" t="s">
        <v>23</v>
      </c>
      <c r="B17" t="s">
        <v>24</v>
      </c>
      <c r="C17" s="20">
        <v>25000000</v>
      </c>
    </row>
    <row r="18" spans="1:5" x14ac:dyDescent="0.3">
      <c r="A18" s="16"/>
      <c r="B18" t="s">
        <v>25</v>
      </c>
      <c r="C18" s="22">
        <f>C15/C17</f>
        <v>0.10913642052565709</v>
      </c>
      <c r="D18" t="s">
        <v>26</v>
      </c>
    </row>
    <row r="19" spans="1:5" x14ac:dyDescent="0.3">
      <c r="A19" s="16"/>
    </row>
    <row r="20" spans="1:5" x14ac:dyDescent="0.3">
      <c r="A20" s="16" t="s">
        <v>27</v>
      </c>
      <c r="B20" t="s">
        <v>28</v>
      </c>
      <c r="C20" s="10">
        <v>0.13</v>
      </c>
    </row>
    <row r="21" spans="1:5" x14ac:dyDescent="0.3">
      <c r="B21" t="s">
        <v>47</v>
      </c>
      <c r="C21" s="27">
        <v>2000000</v>
      </c>
      <c r="D21" t="s">
        <v>30</v>
      </c>
    </row>
    <row r="23" spans="1:5" x14ac:dyDescent="0.3">
      <c r="A23" s="16" t="s">
        <v>31</v>
      </c>
      <c r="B23" t="s">
        <v>32</v>
      </c>
      <c r="C23" s="20">
        <v>27000000</v>
      </c>
    </row>
    <row r="24" spans="1:5" x14ac:dyDescent="0.3">
      <c r="A24" s="16"/>
      <c r="B24" t="s">
        <v>33</v>
      </c>
      <c r="C24" s="17">
        <v>1000000</v>
      </c>
    </row>
    <row r="25" spans="1:5" x14ac:dyDescent="0.3">
      <c r="A25" s="16"/>
      <c r="B25" t="s">
        <v>36</v>
      </c>
      <c r="C25" s="38">
        <f>C24-F8</f>
        <v>400000</v>
      </c>
      <c r="D25" t="s">
        <v>37</v>
      </c>
    </row>
    <row r="27" spans="1:5" x14ac:dyDescent="0.3">
      <c r="A27" s="16" t="s">
        <v>34</v>
      </c>
      <c r="B27" t="s">
        <v>38</v>
      </c>
      <c r="C27" s="24">
        <f>C15+C25/C13</f>
        <v>3395911.556111807</v>
      </c>
      <c r="D27" t="s">
        <v>39</v>
      </c>
    </row>
    <row r="28" spans="1:5" x14ac:dyDescent="0.3">
      <c r="A28" s="16"/>
    </row>
    <row r="29" spans="1:5" x14ac:dyDescent="0.3">
      <c r="A29" s="16" t="s">
        <v>40</v>
      </c>
      <c r="B29" t="s">
        <v>41</v>
      </c>
      <c r="D29" s="24">
        <f>C27+C21/C13</f>
        <v>6733416.7709637061</v>
      </c>
      <c r="E29" t="s">
        <v>42</v>
      </c>
    </row>
    <row r="31" spans="1:5" x14ac:dyDescent="0.3">
      <c r="A31" s="16" t="s">
        <v>46</v>
      </c>
      <c r="B31" t="s">
        <v>44</v>
      </c>
      <c r="D31" s="26">
        <f>D29/C23</f>
        <v>0.24938580633198912</v>
      </c>
      <c r="E31" t="s">
        <v>45</v>
      </c>
    </row>
    <row r="32" spans="1:5" x14ac:dyDescent="0.3">
      <c r="A32" s="16"/>
    </row>
    <row r="33" spans="1:1" x14ac:dyDescent="0.3">
      <c r="A33" s="16"/>
    </row>
    <row r="34" spans="1:1" x14ac:dyDescent="0.3">
      <c r="A3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zoomScale="77" zoomScaleNormal="100" workbookViewId="0">
      <selection activeCell="H27" sqref="H27"/>
    </sheetView>
  </sheetViews>
  <sheetFormatPr defaultColWidth="19.6640625" defaultRowHeight="14.4" x14ac:dyDescent="0.3"/>
  <cols>
    <col min="1" max="1" width="18.5546875" bestFit="1" customWidth="1"/>
    <col min="2" max="2" width="18.88671875" customWidth="1"/>
    <col min="3" max="6" width="17.88671875" customWidth="1"/>
  </cols>
  <sheetData>
    <row r="1" spans="1:6" ht="36" x14ac:dyDescent="0.3">
      <c r="A1" s="1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7" t="s">
        <v>8</v>
      </c>
    </row>
    <row r="2" spans="1:6" ht="23.25" customHeight="1" x14ac:dyDescent="0.3">
      <c r="A2" s="1" t="s">
        <v>0</v>
      </c>
      <c r="B2" s="2"/>
      <c r="C2" s="2"/>
      <c r="D2" s="4">
        <f>B3</f>
        <v>0.9860000000000001</v>
      </c>
      <c r="E2" s="5"/>
      <c r="F2" s="5"/>
    </row>
    <row r="3" spans="1:6" ht="21" x14ac:dyDescent="0.3">
      <c r="A3" s="1" t="s">
        <v>1</v>
      </c>
      <c r="B3" s="2">
        <f>D3*(1-F3)</f>
        <v>0.9860000000000001</v>
      </c>
      <c r="C3" s="2"/>
      <c r="D3" s="8">
        <f>B4</f>
        <v>1.1600000000000001</v>
      </c>
      <c r="E3" s="5"/>
      <c r="F3" s="3">
        <v>0.15</v>
      </c>
    </row>
    <row r="4" spans="1:6" ht="21" x14ac:dyDescent="0.3">
      <c r="A4" s="1" t="s">
        <v>2</v>
      </c>
      <c r="B4" s="2">
        <f>D4*(1-F4)</f>
        <v>1.1600000000000001</v>
      </c>
      <c r="C4" s="2"/>
      <c r="D4" s="2">
        <v>2</v>
      </c>
      <c r="E4" s="5"/>
      <c r="F4" s="35">
        <v>0.42</v>
      </c>
    </row>
    <row r="7" spans="1:6" x14ac:dyDescent="0.3">
      <c r="B7" t="s">
        <v>9</v>
      </c>
      <c r="C7" s="9">
        <v>0.17</v>
      </c>
      <c r="E7" t="s">
        <v>18</v>
      </c>
      <c r="F7" s="17">
        <v>950000</v>
      </c>
    </row>
    <row r="8" spans="1:6" x14ac:dyDescent="0.3">
      <c r="B8" t="s">
        <v>10</v>
      </c>
      <c r="C8" s="9">
        <v>0.12</v>
      </c>
      <c r="E8" t="s">
        <v>19</v>
      </c>
      <c r="F8" s="17">
        <v>600000</v>
      </c>
    </row>
    <row r="9" spans="1:6" ht="15" thickBot="1" x14ac:dyDescent="0.35">
      <c r="B9" t="s">
        <v>11</v>
      </c>
      <c r="C9" s="9">
        <v>0.05</v>
      </c>
      <c r="E9" s="12" t="s">
        <v>20</v>
      </c>
      <c r="F9" s="18">
        <v>85000</v>
      </c>
    </row>
    <row r="10" spans="1:6" ht="15" thickBot="1" x14ac:dyDescent="0.35">
      <c r="A10" s="11">
        <v>0.15</v>
      </c>
      <c r="B10" s="12" t="s">
        <v>12</v>
      </c>
      <c r="C10" s="13">
        <f>A10*D2</f>
        <v>0.1479</v>
      </c>
      <c r="E10" t="s">
        <v>21</v>
      </c>
      <c r="F10" s="19">
        <f>SUM(F7:F9)</f>
        <v>1635000</v>
      </c>
    </row>
    <row r="11" spans="1:6" x14ac:dyDescent="0.3">
      <c r="C11" s="14">
        <f>SUM(C7:C10)</f>
        <v>0.4879</v>
      </c>
    </row>
    <row r="13" spans="1:6" x14ac:dyDescent="0.3">
      <c r="A13" s="16"/>
      <c r="B13" t="s">
        <v>14</v>
      </c>
      <c r="C13" s="15">
        <f>D2-C11</f>
        <v>0.4981000000000001</v>
      </c>
      <c r="D13" t="s">
        <v>15</v>
      </c>
    </row>
    <row r="14" spans="1:6" x14ac:dyDescent="0.3">
      <c r="A14" s="16"/>
    </row>
    <row r="15" spans="1:6" x14ac:dyDescent="0.3">
      <c r="A15" s="16" t="s">
        <v>48</v>
      </c>
      <c r="B15" t="s">
        <v>17</v>
      </c>
      <c r="C15" s="21">
        <f>F10/C13</f>
        <v>3282473.3989158799</v>
      </c>
      <c r="D15" t="s">
        <v>22</v>
      </c>
    </row>
    <row r="16" spans="1:6" x14ac:dyDescent="0.3">
      <c r="A16" s="16"/>
    </row>
    <row r="17" spans="1:5" x14ac:dyDescent="0.3">
      <c r="A17" s="16" t="s">
        <v>49</v>
      </c>
      <c r="B17" t="s">
        <v>50</v>
      </c>
      <c r="C17" s="20">
        <v>27000000</v>
      </c>
    </row>
    <row r="18" spans="1:5" x14ac:dyDescent="0.3">
      <c r="A18" s="16"/>
      <c r="B18" t="s">
        <v>51</v>
      </c>
      <c r="C18" s="17">
        <v>312562.5</v>
      </c>
    </row>
    <row r="19" spans="1:5" x14ac:dyDescent="0.3">
      <c r="A19" s="16"/>
      <c r="B19" t="s">
        <v>52</v>
      </c>
      <c r="D19" s="24">
        <f>C15+C18/C13</f>
        <v>3909982.9351535831</v>
      </c>
      <c r="E19" t="s">
        <v>53</v>
      </c>
    </row>
    <row r="20" spans="1:5" x14ac:dyDescent="0.3">
      <c r="A20" s="16"/>
    </row>
    <row r="21" spans="1:5" x14ac:dyDescent="0.3">
      <c r="A21" s="16" t="s">
        <v>54</v>
      </c>
      <c r="B21" s="36" t="s">
        <v>55</v>
      </c>
    </row>
    <row r="22" spans="1:5" x14ac:dyDescent="0.3">
      <c r="C22" s="22">
        <f>D19/C17</f>
        <v>0.14481418278346603</v>
      </c>
      <c r="D22" s="36" t="s">
        <v>56</v>
      </c>
    </row>
  </sheetData>
  <pageMargins left="0.7" right="0.7" top="0.75" bottom="0.75" header="0.3" footer="0.3"/>
  <pageSetup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zoomScale="83" zoomScaleNormal="110" workbookViewId="0">
      <selection activeCell="E27" sqref="E27"/>
    </sheetView>
  </sheetViews>
  <sheetFormatPr defaultColWidth="19.6640625" defaultRowHeight="14.4" x14ac:dyDescent="0.3"/>
  <cols>
    <col min="1" max="1" width="17.88671875" customWidth="1"/>
    <col min="2" max="2" width="18.88671875" customWidth="1"/>
    <col min="3" max="6" width="17.88671875" customWidth="1"/>
  </cols>
  <sheetData>
    <row r="1" spans="1:6" ht="36" x14ac:dyDescent="0.3">
      <c r="A1" s="1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7" t="s">
        <v>8</v>
      </c>
    </row>
    <row r="2" spans="1:6" ht="23.25" customHeight="1" x14ac:dyDescent="0.3">
      <c r="A2" s="1" t="s">
        <v>0</v>
      </c>
      <c r="B2" s="2"/>
      <c r="C2" s="2"/>
      <c r="D2" s="4">
        <f>B3</f>
        <v>0.9860000000000001</v>
      </c>
      <c r="E2" s="5"/>
      <c r="F2" s="5"/>
    </row>
    <row r="3" spans="1:6" ht="21" x14ac:dyDescent="0.3">
      <c r="A3" s="1" t="s">
        <v>1</v>
      </c>
      <c r="B3" s="2">
        <f>D3*(1-F3)</f>
        <v>0.9860000000000001</v>
      </c>
      <c r="C3" s="2"/>
      <c r="D3" s="8">
        <f>B4</f>
        <v>1.1600000000000001</v>
      </c>
      <c r="E3" s="5"/>
      <c r="F3" s="3">
        <v>0.15</v>
      </c>
    </row>
    <row r="4" spans="1:6" ht="21" x14ac:dyDescent="0.3">
      <c r="A4" s="1" t="s">
        <v>2</v>
      </c>
      <c r="B4" s="2">
        <f>D4*(1-F4)</f>
        <v>1.1600000000000001</v>
      </c>
      <c r="C4" s="2"/>
      <c r="D4" s="2">
        <v>2</v>
      </c>
      <c r="E4" s="5"/>
      <c r="F4" s="35">
        <v>0.42</v>
      </c>
    </row>
    <row r="7" spans="1:6" x14ac:dyDescent="0.3">
      <c r="B7" t="s">
        <v>9</v>
      </c>
      <c r="C7" s="9">
        <v>0.17</v>
      </c>
      <c r="E7" t="s">
        <v>18</v>
      </c>
      <c r="F7" s="17">
        <v>950000</v>
      </c>
    </row>
    <row r="8" spans="1:6" x14ac:dyDescent="0.3">
      <c r="B8" t="s">
        <v>10</v>
      </c>
      <c r="C8" s="9">
        <v>0.12</v>
      </c>
      <c r="E8" t="s">
        <v>19</v>
      </c>
      <c r="F8" s="17">
        <v>600000</v>
      </c>
    </row>
    <row r="9" spans="1:6" ht="15" thickBot="1" x14ac:dyDescent="0.35">
      <c r="B9" t="s">
        <v>11</v>
      </c>
      <c r="C9" s="9">
        <v>0.05</v>
      </c>
      <c r="E9" s="12" t="s">
        <v>20</v>
      </c>
      <c r="F9" s="18">
        <v>85000</v>
      </c>
    </row>
    <row r="10" spans="1:6" ht="15" thickBot="1" x14ac:dyDescent="0.35">
      <c r="A10" s="11">
        <v>0.15</v>
      </c>
      <c r="B10" s="12" t="s">
        <v>12</v>
      </c>
      <c r="C10" s="13">
        <f>A10*D2</f>
        <v>0.1479</v>
      </c>
      <c r="E10" t="s">
        <v>21</v>
      </c>
      <c r="F10" s="19">
        <f>SUM(F7:F9)</f>
        <v>1635000</v>
      </c>
    </row>
    <row r="11" spans="1:6" x14ac:dyDescent="0.3">
      <c r="C11" s="14">
        <f>SUM(C7:C10)</f>
        <v>0.4879</v>
      </c>
    </row>
    <row r="13" spans="1:6" x14ac:dyDescent="0.3">
      <c r="A13" s="16"/>
      <c r="B13" t="s">
        <v>14</v>
      </c>
      <c r="C13" s="15">
        <f>D2-C11</f>
        <v>0.4981000000000001</v>
      </c>
      <c r="D13" t="s">
        <v>15</v>
      </c>
    </row>
    <row r="14" spans="1:6" x14ac:dyDescent="0.3">
      <c r="A14" s="16"/>
    </row>
    <row r="15" spans="1:6" x14ac:dyDescent="0.3">
      <c r="A15" s="16" t="s">
        <v>48</v>
      </c>
      <c r="B15" t="s">
        <v>17</v>
      </c>
      <c r="C15" s="21">
        <f>F10/C13</f>
        <v>3282473.3989158799</v>
      </c>
      <c r="D15" t="s">
        <v>22</v>
      </c>
    </row>
    <row r="16" spans="1:6" x14ac:dyDescent="0.3">
      <c r="A16" s="16"/>
    </row>
    <row r="17" spans="1:5" x14ac:dyDescent="0.3">
      <c r="A17" s="16" t="s">
        <v>49</v>
      </c>
      <c r="B17" t="s">
        <v>50</v>
      </c>
      <c r="C17" s="20">
        <v>27000000</v>
      </c>
    </row>
    <row r="18" spans="1:5" x14ac:dyDescent="0.3">
      <c r="A18" s="16"/>
      <c r="B18" t="s">
        <v>51</v>
      </c>
      <c r="C18" s="19">
        <v>2000000</v>
      </c>
    </row>
    <row r="19" spans="1:5" x14ac:dyDescent="0.3">
      <c r="A19" s="16"/>
      <c r="B19" t="s">
        <v>52</v>
      </c>
      <c r="D19" s="24">
        <f>C15+C18/C13</f>
        <v>7297731.3792411145</v>
      </c>
      <c r="E19" t="s">
        <v>53</v>
      </c>
    </row>
    <row r="20" spans="1:5" x14ac:dyDescent="0.3">
      <c r="A20" s="16"/>
    </row>
    <row r="21" spans="1:5" x14ac:dyDescent="0.3">
      <c r="A21" s="16" t="s">
        <v>54</v>
      </c>
      <c r="B21" s="36" t="s">
        <v>55</v>
      </c>
    </row>
    <row r="22" spans="1:5" x14ac:dyDescent="0.3">
      <c r="C22" s="37">
        <f>D19/C17</f>
        <v>0.27028634737930052</v>
      </c>
      <c r="D22" s="36" t="s">
        <v>56</v>
      </c>
    </row>
  </sheetData>
  <pageMargins left="0.7" right="0.7" top="0.75" bottom="0.75" header="0.3" footer="0.3"/>
  <pageSetup orientation="portrait" verticalDpi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0"/>
  <sheetViews>
    <sheetView workbookViewId="0">
      <selection activeCell="A21" sqref="A21"/>
    </sheetView>
  </sheetViews>
  <sheetFormatPr defaultColWidth="9.109375" defaultRowHeight="18" x14ac:dyDescent="0.35"/>
  <cols>
    <col min="1" max="16384" width="9.109375" style="39"/>
  </cols>
  <sheetData>
    <row r="1" spans="1:1" x14ac:dyDescent="0.35">
      <c r="A1" s="39" t="s">
        <v>57</v>
      </c>
    </row>
    <row r="2" spans="1:1" x14ac:dyDescent="0.35">
      <c r="A2" s="39" t="s">
        <v>58</v>
      </c>
    </row>
    <row r="3" spans="1:1" x14ac:dyDescent="0.35">
      <c r="A3" s="39" t="s">
        <v>59</v>
      </c>
    </row>
    <row r="4" spans="1:1" x14ac:dyDescent="0.35">
      <c r="A4" s="39" t="s">
        <v>60</v>
      </c>
    </row>
    <row r="5" spans="1:1" x14ac:dyDescent="0.35">
      <c r="A5" s="39" t="s">
        <v>61</v>
      </c>
    </row>
    <row r="6" spans="1:1" x14ac:dyDescent="0.35">
      <c r="A6" s="39" t="s">
        <v>62</v>
      </c>
    </row>
    <row r="7" spans="1:1" x14ac:dyDescent="0.35">
      <c r="A7" s="39" t="s">
        <v>63</v>
      </c>
    </row>
    <row r="8" spans="1:1" x14ac:dyDescent="0.35">
      <c r="A8" s="39" t="s">
        <v>64</v>
      </c>
    </row>
    <row r="9" spans="1:1" x14ac:dyDescent="0.35">
      <c r="A9" s="39" t="s">
        <v>65</v>
      </c>
    </row>
    <row r="10" spans="1:1" x14ac:dyDescent="0.35">
      <c r="A10" s="39" t="s">
        <v>66</v>
      </c>
    </row>
    <row r="11" spans="1:1" x14ac:dyDescent="0.35">
      <c r="A11" s="39" t="s">
        <v>67</v>
      </c>
    </row>
    <row r="12" spans="1:1" x14ac:dyDescent="0.35">
      <c r="A12" s="39" t="s">
        <v>68</v>
      </c>
    </row>
    <row r="13" spans="1:1" x14ac:dyDescent="0.35">
      <c r="A13" s="39" t="s">
        <v>69</v>
      </c>
    </row>
    <row r="14" spans="1:1" x14ac:dyDescent="0.35">
      <c r="A14" s="39" t="s">
        <v>70</v>
      </c>
    </row>
    <row r="15" spans="1:1" x14ac:dyDescent="0.35">
      <c r="A15" s="39" t="s">
        <v>71</v>
      </c>
    </row>
    <row r="16" spans="1:1" x14ac:dyDescent="0.35">
      <c r="A16" s="39" t="s">
        <v>72</v>
      </c>
    </row>
    <row r="17" spans="1:1" x14ac:dyDescent="0.35">
      <c r="A17" s="39" t="s">
        <v>73</v>
      </c>
    </row>
    <row r="18" spans="1:1" x14ac:dyDescent="0.35">
      <c r="A18" s="39" t="s">
        <v>74</v>
      </c>
    </row>
    <row r="19" spans="1:1" x14ac:dyDescent="0.35">
      <c r="A19" s="39" t="s">
        <v>75</v>
      </c>
    </row>
    <row r="20" spans="1:1" x14ac:dyDescent="0.35">
      <c r="A20" s="39" t="s">
        <v>76</v>
      </c>
    </row>
  </sheetData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Royal Inc.</vt:lpstr>
      <vt:lpstr>Royal 1-4</vt:lpstr>
      <vt:lpstr>5a easy way</vt:lpstr>
      <vt:lpstr>Royal 5</vt:lpstr>
      <vt:lpstr>Royal 5 (d)</vt:lpstr>
      <vt:lpstr>Royal 6 </vt:lpstr>
      <vt:lpstr>Royal 6  (d)</vt:lpstr>
      <vt:lpstr>formulae</vt:lpstr>
    </vt:vector>
  </TitlesOfParts>
  <Company>CSU Fullerton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Minesh Barot</cp:lastModifiedBy>
  <dcterms:created xsi:type="dcterms:W3CDTF">2015-07-24T03:36:06Z</dcterms:created>
  <dcterms:modified xsi:type="dcterms:W3CDTF">2020-06-12T22:29:19Z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883ab071-80e9-4c1d-a8c4-92601018d651</vt:lpwstr>
  </property>
</Properties>
</file>