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ohsennabian/Dropbox/Fall 2016/Machine Learning/Project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3" i="1" l="1"/>
  <c r="M163" i="1"/>
  <c r="N163" i="1"/>
  <c r="O163" i="1"/>
  <c r="P163" i="1"/>
  <c r="Q163" i="1"/>
  <c r="L162" i="1"/>
  <c r="M162" i="1"/>
  <c r="N162" i="1"/>
  <c r="O162" i="1"/>
  <c r="P162" i="1"/>
  <c r="Q162" i="1"/>
  <c r="L161" i="1"/>
  <c r="M161" i="1"/>
  <c r="N161" i="1"/>
  <c r="O161" i="1"/>
  <c r="P161" i="1"/>
  <c r="Q161" i="1"/>
  <c r="L160" i="1"/>
  <c r="M160" i="1"/>
  <c r="N160" i="1"/>
  <c r="O160" i="1"/>
  <c r="P160" i="1"/>
  <c r="Q160" i="1"/>
  <c r="L159" i="1"/>
  <c r="M159" i="1"/>
  <c r="N159" i="1"/>
  <c r="O159" i="1"/>
  <c r="P159" i="1"/>
  <c r="Q159" i="1"/>
  <c r="L158" i="1"/>
  <c r="M158" i="1"/>
  <c r="N158" i="1"/>
  <c r="O158" i="1"/>
  <c r="P158" i="1"/>
  <c r="Q158" i="1"/>
  <c r="L157" i="1"/>
  <c r="M157" i="1"/>
  <c r="N157" i="1"/>
  <c r="O157" i="1"/>
  <c r="P157" i="1"/>
  <c r="Q157" i="1"/>
  <c r="K163" i="1"/>
  <c r="K162" i="1"/>
  <c r="K161" i="1"/>
  <c r="K160" i="1"/>
  <c r="K159" i="1"/>
  <c r="K158" i="1"/>
  <c r="K157" i="1"/>
  <c r="C163" i="1"/>
  <c r="D163" i="1"/>
  <c r="E163" i="1"/>
  <c r="F163" i="1"/>
  <c r="G163" i="1"/>
  <c r="H163" i="1"/>
  <c r="C162" i="1"/>
  <c r="D162" i="1"/>
  <c r="E162" i="1"/>
  <c r="F162" i="1"/>
  <c r="G162" i="1"/>
  <c r="H162" i="1"/>
  <c r="C161" i="1"/>
  <c r="D161" i="1"/>
  <c r="E161" i="1"/>
  <c r="F161" i="1"/>
  <c r="G161" i="1"/>
  <c r="H161" i="1"/>
  <c r="C160" i="1"/>
  <c r="D160" i="1"/>
  <c r="E160" i="1"/>
  <c r="F160" i="1"/>
  <c r="G160" i="1"/>
  <c r="H160" i="1"/>
  <c r="C159" i="1"/>
  <c r="D159" i="1"/>
  <c r="E159" i="1"/>
  <c r="F159" i="1"/>
  <c r="G159" i="1"/>
  <c r="H159" i="1"/>
  <c r="C158" i="1"/>
  <c r="D158" i="1"/>
  <c r="E158" i="1"/>
  <c r="F158" i="1"/>
  <c r="G158" i="1"/>
  <c r="H158" i="1"/>
  <c r="C157" i="1"/>
  <c r="D157" i="1"/>
  <c r="E157" i="1"/>
  <c r="F157" i="1"/>
  <c r="G157" i="1"/>
  <c r="H157" i="1"/>
  <c r="B163" i="1"/>
  <c r="B162" i="1"/>
  <c r="B161" i="1"/>
  <c r="B160" i="1"/>
  <c r="B159" i="1"/>
  <c r="B158" i="1"/>
  <c r="B157" i="1"/>
</calcChain>
</file>

<file path=xl/sharedStrings.xml><?xml version="1.0" encoding="utf-8"?>
<sst xmlns="http://schemas.openxmlformats.org/spreadsheetml/2006/main" count="206" uniqueCount="75">
  <si>
    <t>SVM</t>
  </si>
  <si>
    <t>Traning Size</t>
  </si>
  <si>
    <t>Test Size</t>
  </si>
  <si>
    <t>C</t>
  </si>
  <si>
    <t>time</t>
  </si>
  <si>
    <t>accuracy</t>
  </si>
  <si>
    <t>accuracy modified</t>
  </si>
  <si>
    <t>-</t>
  </si>
  <si>
    <t>SVM Pacage</t>
  </si>
  <si>
    <t>PCA</t>
  </si>
  <si>
    <t>#Training</t>
  </si>
  <si>
    <t>#Test</t>
  </si>
  <si>
    <t>REGULAR</t>
  </si>
  <si>
    <t>LOGISTIC</t>
  </si>
  <si>
    <t>KNN</t>
  </si>
  <si>
    <t>RF</t>
  </si>
  <si>
    <t>NB</t>
  </si>
  <si>
    <t>DT</t>
  </si>
  <si>
    <t>NN</t>
  </si>
  <si>
    <t>ACCURACY</t>
  </si>
  <si>
    <t>TIME</t>
  </si>
  <si>
    <t>Logistic Regression</t>
  </si>
  <si>
    <t>Mohsen</t>
  </si>
  <si>
    <t>Landa</t>
  </si>
  <si>
    <t>sklearn  sklearn.linear_model.RidgeClassifier</t>
  </si>
  <si>
    <t>landa</t>
  </si>
  <si>
    <t>sklearn</t>
  </si>
  <si>
    <t># of Hidden Layer</t>
  </si>
  <si>
    <t>K</t>
  </si>
  <si>
    <t>Mixture of Gaussian</t>
  </si>
  <si>
    <t>miu1</t>
  </si>
  <si>
    <t>miu2</t>
  </si>
  <si>
    <t>miu3</t>
  </si>
  <si>
    <t>miu4</t>
  </si>
  <si>
    <t>miu5</t>
  </si>
  <si>
    <t>miu6</t>
  </si>
  <si>
    <t>miu7</t>
  </si>
  <si>
    <t>miu8</t>
  </si>
  <si>
    <t>miu9</t>
  </si>
  <si>
    <t>sigma1</t>
  </si>
  <si>
    <t>sigma2</t>
  </si>
  <si>
    <t>sigma3</t>
  </si>
  <si>
    <t>sigma4</t>
  </si>
  <si>
    <t>sigma5</t>
  </si>
  <si>
    <t>sigma6</t>
  </si>
  <si>
    <t>sigma7</t>
  </si>
  <si>
    <t>sigma8</t>
  </si>
  <si>
    <t>sigma9</t>
  </si>
  <si>
    <t>ro1</t>
  </si>
  <si>
    <t>ro2</t>
  </si>
  <si>
    <t>ro3</t>
  </si>
  <si>
    <t>ro4</t>
  </si>
  <si>
    <t>ro5</t>
  </si>
  <si>
    <t>ro6</t>
  </si>
  <si>
    <t>ro7</t>
  </si>
  <si>
    <t>ro8</t>
  </si>
  <si>
    <t>ro9</t>
  </si>
  <si>
    <t>miu</t>
  </si>
  <si>
    <t>class using KNN</t>
  </si>
  <si>
    <t>LOG REG</t>
  </si>
  <si>
    <t>Classifier</t>
  </si>
  <si>
    <t>ANN</t>
  </si>
  <si>
    <t>Ridge Logistic</t>
  </si>
  <si>
    <t>RATIO</t>
  </si>
  <si>
    <t>Time (sec)</t>
  </si>
  <si>
    <t>Ridge Logistic Regression</t>
  </si>
  <si>
    <t>K-nearest neighbor</t>
  </si>
  <si>
    <t>Random Forest</t>
  </si>
  <si>
    <t>Naiev Base</t>
  </si>
  <si>
    <t>Decision Tree</t>
  </si>
  <si>
    <t>Support Vector Machine</t>
  </si>
  <si>
    <t>Artificial Neural Network</t>
  </si>
  <si>
    <t>Random</t>
  </si>
  <si>
    <t>K Nearest Neighbor</t>
  </si>
  <si>
    <t>Naive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</si>
</sst>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EA99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B8AF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2" fillId="5" borderId="0" xfId="0" applyFont="1" applyFill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6" borderId="1" xfId="0" applyFont="1" applyFill="1" applyBorder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1" fillId="10" borderId="5" xfId="0" applyFont="1" applyFill="1" applyBorder="1" applyAlignment="1"/>
    <xf numFmtId="0" fontId="1" fillId="10" borderId="6" xfId="0" applyFont="1" applyFill="1" applyBorder="1" applyAlignment="1"/>
    <xf numFmtId="0" fontId="1" fillId="10" borderId="7" xfId="0" applyFont="1" applyFill="1" applyBorder="1" applyAlignment="1"/>
    <xf numFmtId="0" fontId="1" fillId="10" borderId="8" xfId="0" applyFont="1" applyFill="1" applyBorder="1" applyAlignment="1"/>
    <xf numFmtId="0" fontId="1" fillId="10" borderId="9" xfId="0" applyFont="1" applyFill="1" applyBorder="1" applyAlignment="1"/>
    <xf numFmtId="0" fontId="1" fillId="10" borderId="10" xfId="0" applyFont="1" applyFill="1" applyBorder="1" applyAlignment="1"/>
    <xf numFmtId="0" fontId="1" fillId="11" borderId="0" xfId="0" applyFont="1" applyFill="1"/>
    <xf numFmtId="0" fontId="1" fillId="12" borderId="0" xfId="0" applyFont="1" applyFill="1" applyAlignme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0" xfId="0" applyFont="1"/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2" fillId="9" borderId="0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2" fillId="15" borderId="11" xfId="0" applyFont="1" applyFill="1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0" xfId="0" applyFont="1" applyBorder="1" applyAlignment="1"/>
    <xf numFmtId="0" fontId="0" fillId="0" borderId="17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20" xfId="0" applyFont="1" applyBorder="1" applyAlignment="1"/>
    <xf numFmtId="0" fontId="0" fillId="0" borderId="22" xfId="0" applyFont="1" applyBorder="1" applyAlignment="1"/>
    <xf numFmtId="0" fontId="0" fillId="18" borderId="12" xfId="0" applyFont="1" applyFill="1" applyBorder="1" applyAlignment="1"/>
    <xf numFmtId="0" fontId="0" fillId="0" borderId="0" xfId="0" applyFont="1" applyAlignment="1">
      <alignment horizontal="center"/>
    </xf>
    <xf numFmtId="0" fontId="6" fillId="18" borderId="21" xfId="0" applyFont="1" applyFill="1" applyBorder="1" applyAlignment="1">
      <alignment horizontal="center"/>
    </xf>
    <xf numFmtId="0" fontId="1" fillId="10" borderId="0" xfId="0" applyFont="1" applyFill="1" applyBorder="1" applyAlignment="1"/>
    <xf numFmtId="0" fontId="0" fillId="18" borderId="0" xfId="0" applyFont="1" applyFill="1" applyAlignment="1"/>
    <xf numFmtId="0" fontId="7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DEDE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9105932979308"/>
          <c:y val="0.0453808752025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64434169566"/>
          <c:y val="0.190231370997588"/>
          <c:w val="0.694384270280168"/>
          <c:h val="0.638919874599008"/>
        </c:manualLayout>
      </c:layout>
      <c:scatterChart>
        <c:scatterStyle val="smoothMarker"/>
        <c:varyColors val="0"/>
        <c:ser>
          <c:idx val="0"/>
          <c:order val="0"/>
          <c:tx>
            <c:v>SVM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Sheet1!$J$14:$J$18</c:f>
              <c:numCache>
                <c:formatCode>General</c:formatCode>
                <c:ptCount val="5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1.0</c:v>
                </c:pt>
                <c:pt idx="4">
                  <c:v>10.0</c:v>
                </c:pt>
              </c:numCache>
            </c:numRef>
          </c:xVal>
          <c:yVal>
            <c:numRef>
              <c:f>Sheet1!$I$14:$I$18</c:f>
              <c:numCache>
                <c:formatCode>General</c:formatCode>
                <c:ptCount val="5"/>
                <c:pt idx="0">
                  <c:v>52.83</c:v>
                </c:pt>
                <c:pt idx="1">
                  <c:v>53.53</c:v>
                </c:pt>
                <c:pt idx="2">
                  <c:v>56.94</c:v>
                </c:pt>
                <c:pt idx="3">
                  <c:v>56.84</c:v>
                </c:pt>
                <c:pt idx="4">
                  <c:v>55.53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78128"/>
        <c:axId val="2126303776"/>
      </c:scatterChart>
      <c:valAx>
        <c:axId val="2125078128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</a:t>
                </a:r>
              </a:p>
            </c:rich>
          </c:tx>
          <c:layout>
            <c:manualLayout>
              <c:xMode val="edge"/>
              <c:yMode val="edge"/>
              <c:x val="0.558797152536166"/>
              <c:y val="0.89624446457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03776"/>
        <c:crosses val="autoZero"/>
        <c:crossBetween val="midCat"/>
      </c:valAx>
      <c:valAx>
        <c:axId val="212630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 %</a:t>
                </a:r>
              </a:p>
            </c:rich>
          </c:tx>
          <c:layout>
            <c:manualLayout>
              <c:xMode val="edge"/>
              <c:yMode val="edge"/>
              <c:x val="0.0280500366233291"/>
              <c:y val="0.341976543855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78128"/>
        <c:crossesAt val="0.0001"/>
        <c:crossBetween val="midCat"/>
        <c:majorUnit val="1.0"/>
      </c:valAx>
      <c:spPr>
        <a:solidFill>
          <a:schemeClr val="lt1"/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Ridge Regression</a:t>
            </a:r>
          </a:p>
        </c:rich>
      </c:tx>
      <c:layout>
        <c:manualLayout>
          <c:xMode val="edge"/>
          <c:yMode val="edge"/>
          <c:x val="0.297881559715215"/>
          <c:y val="0.0441640378548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390777500118"/>
          <c:y val="0.190231481481481"/>
          <c:w val="0.696358149842048"/>
          <c:h val="0.638919874599008"/>
        </c:manualLayout>
      </c:layout>
      <c:scatterChart>
        <c:scatterStyle val="smoothMarker"/>
        <c:varyColors val="0"/>
        <c:ser>
          <c:idx val="0"/>
          <c:order val="0"/>
          <c:tx>
            <c:v>Ridge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(Sheet1!$D$79:$K$79,Sheet1!$L$79,Sheet1!$M$79,Sheet1!$N$79)</c:f>
              <c:numCache>
                <c:formatCode>General</c:formatCode>
                <c:ptCount val="11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1.0</c:v>
                </c:pt>
                <c:pt idx="5">
                  <c:v>10.0</c:v>
                </c:pt>
                <c:pt idx="6">
                  <c:v>100.0</c:v>
                </c:pt>
                <c:pt idx="7">
                  <c:v>1000.0</c:v>
                </c:pt>
                <c:pt idx="8">
                  <c:v>10000.0</c:v>
                </c:pt>
                <c:pt idx="9">
                  <c:v>100000.0</c:v>
                </c:pt>
                <c:pt idx="10">
                  <c:v>1.0E6</c:v>
                </c:pt>
              </c:numCache>
            </c:numRef>
          </c:xVal>
          <c:yVal>
            <c:numRef>
              <c:f>(Sheet1!$D$80:$K$80,Sheet1!$L$80,Sheet1!$M$80,Sheet1!$N$80)</c:f>
              <c:numCache>
                <c:formatCode>General</c:formatCode>
                <c:ptCount val="11"/>
                <c:pt idx="0">
                  <c:v>58.46</c:v>
                </c:pt>
                <c:pt idx="1">
                  <c:v>58.46</c:v>
                </c:pt>
                <c:pt idx="2">
                  <c:v>58.46</c:v>
                </c:pt>
                <c:pt idx="3">
                  <c:v>58.46</c:v>
                </c:pt>
                <c:pt idx="4">
                  <c:v>58.45</c:v>
                </c:pt>
                <c:pt idx="5">
                  <c:v>58.41</c:v>
                </c:pt>
                <c:pt idx="6">
                  <c:v>58.3</c:v>
                </c:pt>
                <c:pt idx="7">
                  <c:v>56.4</c:v>
                </c:pt>
                <c:pt idx="8">
                  <c:v>47.4</c:v>
                </c:pt>
                <c:pt idx="9">
                  <c:v>39.4</c:v>
                </c:pt>
                <c:pt idx="10">
                  <c:v>35.8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49568"/>
        <c:axId val="2125155280"/>
      </c:scatterChart>
      <c:valAx>
        <c:axId val="2125149568"/>
        <c:scaling>
          <c:logBase val="10.0"/>
          <c:orientation val="minMax"/>
          <c:max val="1.0E6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55280"/>
        <c:crosses val="autoZero"/>
        <c:crossBetween val="midCat"/>
      </c:valAx>
      <c:valAx>
        <c:axId val="212515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9568"/>
        <c:crossesAt val="0.0001"/>
        <c:crossBetween val="midCat"/>
      </c:valAx>
      <c:spPr>
        <a:solidFill>
          <a:schemeClr val="lt1"/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Neural</a:t>
            </a:r>
            <a:r>
              <a:rPr lang="en-US" sz="2400" baseline="0"/>
              <a:t> Network</a:t>
            </a:r>
            <a:endParaRPr lang="en-US" sz="2400"/>
          </a:p>
        </c:rich>
      </c:tx>
      <c:layout>
        <c:manualLayout>
          <c:xMode val="edge"/>
          <c:yMode val="edge"/>
          <c:x val="0.299154238073182"/>
          <c:y val="0.0495356037151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493052339046"/>
          <c:y val="0.190231481481481"/>
          <c:w val="0.681801065308013"/>
          <c:h val="0.638919874599008"/>
        </c:manualLayout>
      </c:layout>
      <c:scatterChart>
        <c:scatterStyle val="smoothMarker"/>
        <c:varyColors val="0"/>
        <c:ser>
          <c:idx val="0"/>
          <c:order val="0"/>
          <c:tx>
            <c:v>Neural Network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(Sheet1!$B$84:$J$84,Sheet1!$K$84)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30.0</c:v>
                </c:pt>
                <c:pt idx="7">
                  <c:v>50.0</c:v>
                </c:pt>
                <c:pt idx="8">
                  <c:v>100.0</c:v>
                </c:pt>
                <c:pt idx="9">
                  <c:v>200.0</c:v>
                </c:pt>
              </c:numCache>
            </c:numRef>
          </c:xVal>
          <c:yVal>
            <c:numRef>
              <c:f>(Sheet1!$B$85:$J$85,Sheet1!$K$85)</c:f>
              <c:numCache>
                <c:formatCode>General</c:formatCode>
                <c:ptCount val="10"/>
                <c:pt idx="0">
                  <c:v>32.0</c:v>
                </c:pt>
                <c:pt idx="1">
                  <c:v>69.0</c:v>
                </c:pt>
                <c:pt idx="2">
                  <c:v>70.0</c:v>
                </c:pt>
                <c:pt idx="3">
                  <c:v>85.0</c:v>
                </c:pt>
                <c:pt idx="4">
                  <c:v>87.6</c:v>
                </c:pt>
                <c:pt idx="5">
                  <c:v>91.0</c:v>
                </c:pt>
                <c:pt idx="6">
                  <c:v>93.9</c:v>
                </c:pt>
                <c:pt idx="7">
                  <c:v>96.0</c:v>
                </c:pt>
                <c:pt idx="8">
                  <c:v>98.12</c:v>
                </c:pt>
                <c:pt idx="9">
                  <c:v>98.67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88688"/>
        <c:axId val="2125194384"/>
      </c:scatterChart>
      <c:valAx>
        <c:axId val="2125188688"/>
        <c:scaling>
          <c:orientation val="minMax"/>
          <c:max val="20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94384"/>
        <c:crosses val="autoZero"/>
        <c:crossBetween val="midCat"/>
      </c:valAx>
      <c:valAx>
        <c:axId val="2125194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88688"/>
        <c:crossesAt val="0.0001"/>
        <c:crossBetween val="midCat"/>
      </c:valAx>
      <c:spPr>
        <a:solidFill>
          <a:schemeClr val="lt1"/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KNN</a:t>
            </a:r>
          </a:p>
        </c:rich>
      </c:tx>
      <c:layout>
        <c:manualLayout>
          <c:xMode val="edge"/>
          <c:yMode val="edge"/>
          <c:x val="0.43868331547314"/>
          <c:y val="0.0498442367601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79033503165"/>
          <c:y val="0.190231481481481"/>
          <c:w val="0.686676140334529"/>
          <c:h val="0.638919874599008"/>
        </c:manualLayout>
      </c:layout>
      <c:scatterChart>
        <c:scatterStyle val="smoothMarker"/>
        <c:varyColors val="0"/>
        <c:ser>
          <c:idx val="0"/>
          <c:order val="0"/>
          <c:tx>
            <c:v>Neural Network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(Sheet1!$B$91:$J$91,Sheet1!$K$91,Sheet1!$L$91,Sheet1!$M$91,Sheet1!$N$91,Sheet1!$O$91)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40.0</c:v>
                </c:pt>
                <c:pt idx="9">
                  <c:v>50.0</c:v>
                </c:pt>
                <c:pt idx="10">
                  <c:v>100.0</c:v>
                </c:pt>
                <c:pt idx="11">
                  <c:v>200.0</c:v>
                </c:pt>
                <c:pt idx="12">
                  <c:v>500.0</c:v>
                </c:pt>
                <c:pt idx="13">
                  <c:v>1000.0</c:v>
                </c:pt>
              </c:numCache>
            </c:numRef>
          </c:xVal>
          <c:yVal>
            <c:numRef>
              <c:f>(Sheet1!$B$92:$J$92,Sheet1!$K$92,Sheet1!$L$92,Sheet1!$M$92,Sheet1!$N$92,Sheet1!$O$92)</c:f>
              <c:numCache>
                <c:formatCode>General</c:formatCode>
                <c:ptCount val="14"/>
                <c:pt idx="0">
                  <c:v>99.45</c:v>
                </c:pt>
                <c:pt idx="1">
                  <c:v>99.2686</c:v>
                </c:pt>
                <c:pt idx="2">
                  <c:v>99.39</c:v>
                </c:pt>
                <c:pt idx="3">
                  <c:v>99.14</c:v>
                </c:pt>
                <c:pt idx="4">
                  <c:v>99.019</c:v>
                </c:pt>
                <c:pt idx="5">
                  <c:v>98.78</c:v>
                </c:pt>
                <c:pt idx="6">
                  <c:v>98.64</c:v>
                </c:pt>
                <c:pt idx="7">
                  <c:v>98.46</c:v>
                </c:pt>
                <c:pt idx="8">
                  <c:v>98.12</c:v>
                </c:pt>
                <c:pt idx="9">
                  <c:v>97.79</c:v>
                </c:pt>
                <c:pt idx="10">
                  <c:v>96.61</c:v>
                </c:pt>
                <c:pt idx="11">
                  <c:v>95.14</c:v>
                </c:pt>
                <c:pt idx="12">
                  <c:v>91.73</c:v>
                </c:pt>
                <c:pt idx="13">
                  <c:v>86.34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08800"/>
        <c:axId val="2125214496"/>
      </c:scatterChart>
      <c:valAx>
        <c:axId val="2125208800"/>
        <c:scaling>
          <c:orientation val="minMax"/>
          <c:max val="20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14496"/>
        <c:crosses val="autoZero"/>
        <c:crossBetween val="midCat"/>
      </c:valAx>
      <c:valAx>
        <c:axId val="2125214496"/>
        <c:scaling>
          <c:orientation val="minMax"/>
          <c:max val="100.0"/>
          <c:min val="9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08800"/>
        <c:crossesAt val="0.0001"/>
        <c:crossBetween val="midCat"/>
        <c:majorUnit val="1.0"/>
      </c:valAx>
      <c:spPr>
        <a:solidFill>
          <a:schemeClr val="lt1"/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 cap="flat" cmpd="sng" algn="ctr">
                <a:solidFill>
                  <a:schemeClr val="accent2"/>
                </a:solidFill>
                <a:miter lim="800000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Sheet1!$B$31:$I$31</c:f>
              <c:strCache>
                <c:ptCount val="8"/>
                <c:pt idx="0">
                  <c:v>Random</c:v>
                </c:pt>
                <c:pt idx="1">
                  <c:v>Ridge Logistic Regression</c:v>
                </c:pt>
                <c:pt idx="2">
                  <c:v>K Nearest Neighbor</c:v>
                </c:pt>
                <c:pt idx="3">
                  <c:v>Random Forest</c:v>
                </c:pt>
                <c:pt idx="4">
                  <c:v>Naive Base</c:v>
                </c:pt>
                <c:pt idx="5">
                  <c:v>Decision Tree</c:v>
                </c:pt>
                <c:pt idx="6">
                  <c:v>Support Vector Machine</c:v>
                </c:pt>
                <c:pt idx="7">
                  <c:v>Artificial Neural Network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8.34</c:v>
                </c:pt>
                <c:pt idx="1">
                  <c:v>69.59</c:v>
                </c:pt>
                <c:pt idx="2">
                  <c:v>99.4</c:v>
                </c:pt>
                <c:pt idx="3">
                  <c:v>99.4</c:v>
                </c:pt>
                <c:pt idx="4">
                  <c:v>84.2</c:v>
                </c:pt>
                <c:pt idx="5">
                  <c:v>97.2</c:v>
                </c:pt>
                <c:pt idx="6">
                  <c:v>68.9</c:v>
                </c:pt>
                <c:pt idx="7">
                  <c:v>98.1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2125229456"/>
        <c:axId val="2125232960"/>
      </c:barChart>
      <c:catAx>
        <c:axId val="21252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32960"/>
        <c:crosses val="autoZero"/>
        <c:auto val="1"/>
        <c:lblAlgn val="ctr"/>
        <c:lblOffset val="100"/>
        <c:noMultiLvlLbl val="0"/>
      </c:catAx>
      <c:valAx>
        <c:axId val="2125232960"/>
        <c:scaling>
          <c:orientation val="minMax"/>
          <c:max val="100.0"/>
        </c:scaling>
        <c:delete val="1"/>
        <c:axPos val="l"/>
        <c:numFmt formatCode="General" sourceLinked="1"/>
        <c:majorTickMark val="none"/>
        <c:minorTickMark val="none"/>
        <c:tickLblPos val="nextTo"/>
        <c:crossAx val="21252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time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40468208928948"/>
                  <c:y val="0.003595274054718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27759154167547"/>
                  <c:y val="-0.01797637027359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936454726192989"/>
                  <c:y val="-0.1150487697510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561872835715793"/>
                  <c:y val="-0.061119658930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17056840774124"/>
                  <c:y val="-0.007190548109437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959866094347813"/>
                  <c:y val="0.07550075514909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702341044644742"/>
                  <c:y val="-0.02516691838303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Sheet1!$C$31:$I$31</c:f>
              <c:strCache>
                <c:ptCount val="7"/>
                <c:pt idx="0">
                  <c:v>Ridge Logistic Regression</c:v>
                </c:pt>
                <c:pt idx="1">
                  <c:v>K Nearest Neighbor</c:v>
                </c:pt>
                <c:pt idx="2">
                  <c:v>Random Forest</c:v>
                </c:pt>
                <c:pt idx="3">
                  <c:v>Naive Base</c:v>
                </c:pt>
                <c:pt idx="4">
                  <c:v>Decision Tree</c:v>
                </c:pt>
                <c:pt idx="5">
                  <c:v>Support Vector Machine</c:v>
                </c:pt>
                <c:pt idx="6">
                  <c:v>Artificial Neural Network</c:v>
                </c:pt>
              </c:strCache>
            </c:strRef>
          </c:cat>
          <c:val>
            <c:numRef>
              <c:f>Sheet1!$C$33:$I$33</c:f>
              <c:numCache>
                <c:formatCode>General</c:formatCode>
                <c:ptCount val="7"/>
                <c:pt idx="0">
                  <c:v>64.29</c:v>
                </c:pt>
                <c:pt idx="1">
                  <c:v>149.2</c:v>
                </c:pt>
                <c:pt idx="2">
                  <c:v>18.95</c:v>
                </c:pt>
                <c:pt idx="3">
                  <c:v>0.5663</c:v>
                </c:pt>
                <c:pt idx="4">
                  <c:v>15.1591</c:v>
                </c:pt>
                <c:pt idx="5">
                  <c:v>131.156</c:v>
                </c:pt>
                <c:pt idx="6">
                  <c:v>2052.0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69456759082"/>
          <c:y val="0.146180011080704"/>
          <c:w val="0.688372923972739"/>
          <c:h val="0.65707083256384"/>
        </c:manualLayout>
      </c:layout>
      <c:scatterChart>
        <c:scatterStyle val="smoothMarker"/>
        <c:varyColors val="0"/>
        <c:ser>
          <c:idx val="0"/>
          <c:order val="0"/>
          <c:tx>
            <c:v>Ridge Regression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Sheet1!$B$156:$H$156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Sheet1!$B$157:$H$157</c:f>
              <c:numCache>
                <c:formatCode>General</c:formatCode>
                <c:ptCount val="7"/>
                <c:pt idx="0">
                  <c:v>1.0</c:v>
                </c:pt>
                <c:pt idx="1">
                  <c:v>0.9997126023854</c:v>
                </c:pt>
                <c:pt idx="2">
                  <c:v>0.996838626239402</c:v>
                </c:pt>
                <c:pt idx="3">
                  <c:v>0.996407529817502</c:v>
                </c:pt>
                <c:pt idx="4">
                  <c:v>0.987067107343009</c:v>
                </c:pt>
                <c:pt idx="5">
                  <c:v>0.983474637160511</c:v>
                </c:pt>
                <c:pt idx="6">
                  <c:v>0.963213105331226</c:v>
                </c:pt>
              </c:numCache>
            </c:numRef>
          </c:yVal>
          <c:smooth val="1"/>
        </c:ser>
        <c:ser>
          <c:idx val="1"/>
          <c:order val="1"/>
          <c:tx>
            <c:v>KNN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Sheet1!$B$156:$H$156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Sheet1!$B$158:$H$158</c:f>
              <c:numCache>
                <c:formatCode>General</c:formatCode>
                <c:ptCount val="7"/>
                <c:pt idx="0">
                  <c:v>1.0</c:v>
                </c:pt>
                <c:pt idx="1">
                  <c:v>0.99979881299668</c:v>
                </c:pt>
                <c:pt idx="2">
                  <c:v>0.998893471481742</c:v>
                </c:pt>
                <c:pt idx="3">
                  <c:v>0.998692284478423</c:v>
                </c:pt>
                <c:pt idx="4">
                  <c:v>0.998289910471783</c:v>
                </c:pt>
                <c:pt idx="5">
                  <c:v>0.998390503973443</c:v>
                </c:pt>
                <c:pt idx="6">
                  <c:v>0.997485162458505</c:v>
                </c:pt>
              </c:numCache>
            </c:numRef>
          </c:yVal>
          <c:smooth val="1"/>
        </c:ser>
        <c:ser>
          <c:idx val="2"/>
          <c:order val="2"/>
          <c:tx>
            <c:v>RF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Sheet1!$B$156:$H$156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Sheet1!$B$159:$H$159</c:f>
              <c:numCache>
                <c:formatCode>General</c:formatCode>
                <c:ptCount val="7"/>
                <c:pt idx="0">
                  <c:v>1.0</c:v>
                </c:pt>
                <c:pt idx="1">
                  <c:v>0.992304210049796</c:v>
                </c:pt>
                <c:pt idx="2">
                  <c:v>0.992304210049796</c:v>
                </c:pt>
                <c:pt idx="3">
                  <c:v>0.991298224435391</c:v>
                </c:pt>
                <c:pt idx="4">
                  <c:v>0.990895830189628</c:v>
                </c:pt>
                <c:pt idx="5">
                  <c:v>0.991167446305518</c:v>
                </c:pt>
                <c:pt idx="6">
                  <c:v>0.989688647452341</c:v>
                </c:pt>
              </c:numCache>
            </c:numRef>
          </c:yVal>
          <c:smooth val="1"/>
        </c:ser>
        <c:ser>
          <c:idx val="4"/>
          <c:order val="3"/>
          <c:tx>
            <c:v>DT</c:v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lgDash"/>
              </a:ln>
              <a:effectLst/>
            </c:spPr>
          </c:marker>
          <c:xVal>
            <c:numRef>
              <c:f>Sheet1!$B$156:$H$156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Sheet1!$B$161:$H$161</c:f>
              <c:numCache>
                <c:formatCode>General</c:formatCode>
                <c:ptCount val="7"/>
                <c:pt idx="0">
                  <c:v>1.0</c:v>
                </c:pt>
                <c:pt idx="1">
                  <c:v>0.983443027560675</c:v>
                </c:pt>
                <c:pt idx="2">
                  <c:v>0.98282599753188</c:v>
                </c:pt>
                <c:pt idx="3">
                  <c:v>0.98241464417935</c:v>
                </c:pt>
                <c:pt idx="4">
                  <c:v>0.98323735088441</c:v>
                </c:pt>
                <c:pt idx="5">
                  <c:v>0.982517482517483</c:v>
                </c:pt>
                <c:pt idx="6">
                  <c:v>0.982517482517483</c:v>
                </c:pt>
              </c:numCache>
            </c:numRef>
          </c:yVal>
          <c:smooth val="1"/>
        </c:ser>
        <c:ser>
          <c:idx val="5"/>
          <c:order val="4"/>
          <c:tx>
            <c:v>SVM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Sheet1!$B$156:$H$156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Sheet1!$B$162:$H$162</c:f>
              <c:numCache>
                <c:formatCode>General</c:formatCode>
                <c:ptCount val="7"/>
                <c:pt idx="0">
                  <c:v>1.0</c:v>
                </c:pt>
                <c:pt idx="1">
                  <c:v>0.999985477991897</c:v>
                </c:pt>
                <c:pt idx="2">
                  <c:v>0.991417493210961</c:v>
                </c:pt>
                <c:pt idx="3">
                  <c:v>0.99083661288683</c:v>
                </c:pt>
                <c:pt idx="4">
                  <c:v>0.981397307619698</c:v>
                </c:pt>
                <c:pt idx="5">
                  <c:v>0.980671207214534</c:v>
                </c:pt>
                <c:pt idx="6">
                  <c:v>0.947561028739054</c:v>
                </c:pt>
              </c:numCache>
            </c:numRef>
          </c:yVal>
          <c:smooth val="1"/>
        </c:ser>
        <c:ser>
          <c:idx val="6"/>
          <c:order val="5"/>
          <c:tx>
            <c:v>ANN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</c:marker>
          <c:xVal>
            <c:numRef>
              <c:f>Sheet1!$B$156:$H$156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Sheet1!$B$163:$H$163</c:f>
              <c:numCache>
                <c:formatCode>General</c:formatCode>
                <c:ptCount val="7"/>
                <c:pt idx="0">
                  <c:v>1.0</c:v>
                </c:pt>
                <c:pt idx="1">
                  <c:v>1.009875662454138</c:v>
                </c:pt>
                <c:pt idx="2">
                  <c:v>1.009070525886669</c:v>
                </c:pt>
                <c:pt idx="3">
                  <c:v>1.009172441907868</c:v>
                </c:pt>
                <c:pt idx="4">
                  <c:v>1.00764370158989</c:v>
                </c:pt>
                <c:pt idx="5">
                  <c:v>1.006624541377904</c:v>
                </c:pt>
                <c:pt idx="6">
                  <c:v>1.001936404402772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31120"/>
        <c:axId val="2125334192"/>
      </c:scatterChart>
      <c:valAx>
        <c:axId val="2125331120"/>
        <c:scaling>
          <c:orientation val="maxMin"/>
          <c:max val="100.0"/>
          <c:min val="9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/>
                  <a:t>Total Varience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379909357260575"/>
              <c:y val="0.883191132548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34192"/>
        <c:crosses val="autoZero"/>
        <c:crossBetween val="midCat"/>
        <c:majorUnit val="1.0"/>
        <c:minorUnit val="1.0"/>
      </c:valAx>
      <c:valAx>
        <c:axId val="2125334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Accuracy</a:t>
                </a:r>
                <a:r>
                  <a:rPr lang="en-US" sz="2400" baseline="0"/>
                  <a:t> change by PCA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037705452259644"/>
              <c:y val="0.24724207981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31120"/>
        <c:crossesAt val="100.0"/>
        <c:crossBetween val="midCat"/>
      </c:valAx>
      <c:spPr>
        <a:solidFill>
          <a:schemeClr val="lt1"/>
        </a:solidFill>
        <a:ln w="12700" cap="flat" cmpd="sng" algn="ctr">
          <a:solidFill>
            <a:schemeClr val="bg2">
              <a:lumMod val="90000"/>
            </a:schemeClr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241650234897108"/>
          <c:y val="0.628252270704968"/>
          <c:w val="0.692329286045127"/>
          <c:h val="0.130598525930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6307028717"/>
          <c:y val="0.122816438953036"/>
          <c:w val="0.664796925660028"/>
          <c:h val="0.672253575445926"/>
        </c:manualLayout>
      </c:layout>
      <c:scatterChart>
        <c:scatterStyle val="smoothMarker"/>
        <c:varyColors val="0"/>
        <c:ser>
          <c:idx val="0"/>
          <c:order val="0"/>
          <c:tx>
            <c:v>Ridge Regression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Sheet1!$K$156:$Q$156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Sheet1!$K$157:$Q$157</c:f>
              <c:numCache>
                <c:formatCode>General</c:formatCode>
                <c:ptCount val="7"/>
                <c:pt idx="0">
                  <c:v>1.0</c:v>
                </c:pt>
                <c:pt idx="1">
                  <c:v>0.836522009643801</c:v>
                </c:pt>
                <c:pt idx="2">
                  <c:v>0.531031264582361</c:v>
                </c:pt>
                <c:pt idx="3">
                  <c:v>0.581427904806346</c:v>
                </c:pt>
                <c:pt idx="4">
                  <c:v>0.569606470679732</c:v>
                </c:pt>
                <c:pt idx="5">
                  <c:v>0.611137035308757</c:v>
                </c:pt>
                <c:pt idx="6">
                  <c:v>0.427127080416861</c:v>
                </c:pt>
              </c:numCache>
            </c:numRef>
          </c:yVal>
          <c:smooth val="1"/>
        </c:ser>
        <c:ser>
          <c:idx val="1"/>
          <c:order val="1"/>
          <c:tx>
            <c:v>KNN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Sheet1!$K$156:$Q$156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Sheet1!$K$158:$Q$158</c:f>
              <c:numCache>
                <c:formatCode>General</c:formatCode>
                <c:ptCount val="7"/>
                <c:pt idx="0">
                  <c:v>1.0</c:v>
                </c:pt>
                <c:pt idx="1">
                  <c:v>0.412198391420912</c:v>
                </c:pt>
                <c:pt idx="2">
                  <c:v>0.30073726541555</c:v>
                </c:pt>
                <c:pt idx="3">
                  <c:v>0.32298927613941</c:v>
                </c:pt>
                <c:pt idx="4">
                  <c:v>0.295241286863271</c:v>
                </c:pt>
                <c:pt idx="5">
                  <c:v>0.200342493297587</c:v>
                </c:pt>
                <c:pt idx="6">
                  <c:v>0.179490616621984</c:v>
                </c:pt>
              </c:numCache>
            </c:numRef>
          </c:yVal>
          <c:smooth val="1"/>
        </c:ser>
        <c:ser>
          <c:idx val="2"/>
          <c:order val="2"/>
          <c:tx>
            <c:v>RF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Sheet1!$K$156:$Q$156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Sheet1!$K$159:$Q$159</c:f>
              <c:numCache>
                <c:formatCode>General</c:formatCode>
                <c:ptCount val="7"/>
                <c:pt idx="0">
                  <c:v>1.0</c:v>
                </c:pt>
                <c:pt idx="1">
                  <c:v>1.253298153034301</c:v>
                </c:pt>
                <c:pt idx="2">
                  <c:v>1.626385224274406</c:v>
                </c:pt>
                <c:pt idx="3">
                  <c:v>1.232717678100264</c:v>
                </c:pt>
                <c:pt idx="4">
                  <c:v>1.216358839050132</c:v>
                </c:pt>
                <c:pt idx="5">
                  <c:v>1.143430079155673</c:v>
                </c:pt>
                <c:pt idx="6">
                  <c:v>0.96622691292876</c:v>
                </c:pt>
              </c:numCache>
            </c:numRef>
          </c:yVal>
          <c:smooth val="1"/>
        </c:ser>
        <c:ser>
          <c:idx val="4"/>
          <c:order val="3"/>
          <c:tx>
            <c:v>DT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Sheet1!$K$156:$Q$156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Sheet1!$K$161:$Q$161</c:f>
              <c:numCache>
                <c:formatCode>General</c:formatCode>
                <c:ptCount val="7"/>
                <c:pt idx="0">
                  <c:v>1.0</c:v>
                </c:pt>
                <c:pt idx="1">
                  <c:v>1.326703608417442</c:v>
                </c:pt>
                <c:pt idx="2">
                  <c:v>1.17910152384722</c:v>
                </c:pt>
                <c:pt idx="3">
                  <c:v>1.220397123820832</c:v>
                </c:pt>
                <c:pt idx="4">
                  <c:v>1.0502012006069</c:v>
                </c:pt>
                <c:pt idx="5">
                  <c:v>0.944323504188931</c:v>
                </c:pt>
                <c:pt idx="6">
                  <c:v>0.891879411570684</c:v>
                </c:pt>
              </c:numCache>
            </c:numRef>
          </c:yVal>
          <c:smooth val="1"/>
        </c:ser>
        <c:ser>
          <c:idx val="5"/>
          <c:order val="4"/>
          <c:tx>
            <c:v>SVM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Sheet1!$K$156:$Q$156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Sheet1!$K$162:$Q$162</c:f>
              <c:numCache>
                <c:formatCode>General</c:formatCode>
                <c:ptCount val="7"/>
                <c:pt idx="0">
                  <c:v>1.0</c:v>
                </c:pt>
                <c:pt idx="1">
                  <c:v>0.313977248467474</c:v>
                </c:pt>
                <c:pt idx="2">
                  <c:v>0.304233126963311</c:v>
                </c:pt>
                <c:pt idx="3">
                  <c:v>0.331437372289487</c:v>
                </c:pt>
                <c:pt idx="4">
                  <c:v>0.37764189209796</c:v>
                </c:pt>
                <c:pt idx="5">
                  <c:v>0.291561194302967</c:v>
                </c:pt>
                <c:pt idx="6">
                  <c:v>0.302997956631797</c:v>
                </c:pt>
              </c:numCache>
            </c:numRef>
          </c:yVal>
          <c:smooth val="1"/>
        </c:ser>
        <c:ser>
          <c:idx val="6"/>
          <c:order val="5"/>
          <c:tx>
            <c:v>ANN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Sheet1!$K$156:$Q$156</c:f>
              <c:numCache>
                <c:formatCode>General</c:formatCode>
                <c:ptCount val="7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90.0</c:v>
                </c:pt>
              </c:numCache>
            </c:numRef>
          </c:xVal>
          <c:yVal>
            <c:numRef>
              <c:f>Sheet1!$K$163:$Q$163</c:f>
              <c:numCache>
                <c:formatCode>General</c:formatCode>
                <c:ptCount val="7"/>
                <c:pt idx="0">
                  <c:v>1.0</c:v>
                </c:pt>
                <c:pt idx="1">
                  <c:v>0.1817738791423</c:v>
                </c:pt>
                <c:pt idx="2">
                  <c:v>0.166666666666667</c:v>
                </c:pt>
                <c:pt idx="3">
                  <c:v>0.10312865497076</c:v>
                </c:pt>
                <c:pt idx="4">
                  <c:v>0.1242738791423</c:v>
                </c:pt>
                <c:pt idx="5">
                  <c:v>0.206627680311891</c:v>
                </c:pt>
                <c:pt idx="6">
                  <c:v>0.133552631578947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75008"/>
        <c:axId val="-2082033808"/>
      </c:scatterChart>
      <c:valAx>
        <c:axId val="-2144475008"/>
        <c:scaling>
          <c:orientation val="maxMin"/>
          <c:max val="100.0"/>
          <c:min val="9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Total</a:t>
                </a:r>
                <a:r>
                  <a:rPr lang="en-US" sz="2800" baseline="0"/>
                  <a:t> Varience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346145929828624"/>
              <c:y val="0.887726498473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33808"/>
        <c:crosses val="autoZero"/>
        <c:crossBetween val="midCat"/>
        <c:majorUnit val="1.0"/>
      </c:valAx>
      <c:valAx>
        <c:axId val="-208203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Running</a:t>
                </a:r>
                <a:r>
                  <a:rPr lang="en-US" sz="2400" baseline="0"/>
                  <a:t> Time change by PCA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049614694302918"/>
              <c:y val="0.161629921259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75008"/>
        <c:crossesAt val="100.0"/>
        <c:crossBetween val="midCat"/>
      </c:valAx>
      <c:spPr>
        <a:solidFill>
          <a:schemeClr val="lt1"/>
        </a:solidFill>
        <a:ln w="12700" cap="flat" cmpd="sng" algn="ctr">
          <a:solidFill>
            <a:schemeClr val="bg2">
              <a:lumMod val="90000"/>
            </a:schemeClr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380769308707735"/>
          <c:y val="0.143412662702876"/>
          <c:w val="0.616633568781844"/>
          <c:h val="0.124512308985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152400</xdr:colOff>
      <xdr:row>55</xdr:row>
      <xdr:rowOff>184150</xdr:rowOff>
    </xdr:from>
    <xdr:to>
      <xdr:col>29</xdr:col>
      <xdr:colOff>50800</xdr:colOff>
      <xdr:row>78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56</xdr:row>
      <xdr:rowOff>0</xdr:rowOff>
    </xdr:from>
    <xdr:to>
      <xdr:col>20</xdr:col>
      <xdr:colOff>1092200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203200</xdr:colOff>
      <xdr:row>55</xdr:row>
      <xdr:rowOff>152400</xdr:rowOff>
    </xdr:from>
    <xdr:to>
      <xdr:col>33</xdr:col>
      <xdr:colOff>50800</xdr:colOff>
      <xdr:row>77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203200</xdr:colOff>
      <xdr:row>55</xdr:row>
      <xdr:rowOff>152400</xdr:rowOff>
    </xdr:from>
    <xdr:to>
      <xdr:col>25</xdr:col>
      <xdr:colOff>25400</xdr:colOff>
      <xdr:row>77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936626</xdr:colOff>
      <xdr:row>82</xdr:row>
      <xdr:rowOff>109310</xdr:rowOff>
    </xdr:from>
    <xdr:to>
      <xdr:col>27</xdr:col>
      <xdr:colOff>174626</xdr:colOff>
      <xdr:row>99</xdr:row>
      <xdr:rowOff>31750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330200</xdr:colOff>
      <xdr:row>99</xdr:row>
      <xdr:rowOff>186870</xdr:rowOff>
    </xdr:from>
    <xdr:to>
      <xdr:col>22</xdr:col>
      <xdr:colOff>254000</xdr:colOff>
      <xdr:row>118</xdr:row>
      <xdr:rowOff>36285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584200</xdr:colOff>
      <xdr:row>167</xdr:row>
      <xdr:rowOff>12700</xdr:rowOff>
    </xdr:from>
    <xdr:to>
      <xdr:col>8</xdr:col>
      <xdr:colOff>431800</xdr:colOff>
      <xdr:row>197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660400</xdr:colOff>
      <xdr:row>167</xdr:row>
      <xdr:rowOff>50800</xdr:rowOff>
    </xdr:from>
    <xdr:to>
      <xdr:col>14</xdr:col>
      <xdr:colOff>508000</xdr:colOff>
      <xdr:row>197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T131:U138" totalsRowShown="0" headerRowDxfId="3" dataDxfId="4" tableBorderDxfId="2">
  <autoFilter ref="T131:U138"/>
  <tableColumns count="2">
    <tableColumn id="1" name="Classifier" dataDxfId="1"/>
    <tableColumn id="2" name="Time (sec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88"/>
  <sheetViews>
    <sheetView tabSelected="1" topLeftCell="O20" zoomScale="80" zoomScaleNormal="80" zoomScalePageLayoutView="80" workbookViewId="0">
      <selection activeCell="V89" sqref="V89"/>
    </sheetView>
  </sheetViews>
  <sheetFormatPr baseColWidth="10" defaultColWidth="14.5" defaultRowHeight="15.75" customHeight="1" x14ac:dyDescent="0.15"/>
  <cols>
    <col min="1" max="1" width="20.33203125" customWidth="1"/>
    <col min="3" max="3" width="28.5" customWidth="1"/>
    <col min="4" max="4" width="24.1640625" customWidth="1"/>
    <col min="5" max="5" width="24.5" customWidth="1"/>
    <col min="6" max="6" width="22.5" customWidth="1"/>
    <col min="7" max="7" width="21" customWidth="1"/>
    <col min="8" max="8" width="21.6640625" customWidth="1"/>
    <col min="9" max="9" width="20.83203125" customWidth="1"/>
    <col min="20" max="20" width="25.1640625" customWidth="1"/>
    <col min="21" max="21" width="20.5" customWidth="1"/>
  </cols>
  <sheetData>
    <row r="3" spans="1:10" ht="15.75" customHeight="1" x14ac:dyDescent="0.15">
      <c r="A3" s="1" t="s">
        <v>0</v>
      </c>
      <c r="B3" s="2"/>
      <c r="C3" s="2"/>
      <c r="D3" s="2"/>
      <c r="E3" s="2"/>
      <c r="F3" s="2"/>
    </row>
    <row r="4" spans="1:10" ht="15.75" customHeight="1" x14ac:dyDescent="0.15">
      <c r="B4" s="2"/>
      <c r="C4" s="2"/>
      <c r="D4" s="2"/>
    </row>
    <row r="5" spans="1:10" ht="15.75" customHeight="1" x14ac:dyDescent="0.15">
      <c r="B5" s="3" t="s">
        <v>0</v>
      </c>
      <c r="C5" s="35"/>
    </row>
    <row r="6" spans="1:10" ht="15.75" customHeight="1" x14ac:dyDescent="0.15">
      <c r="B6" s="4" t="s">
        <v>1</v>
      </c>
      <c r="C6" s="4"/>
      <c r="D6" s="4" t="s">
        <v>2</v>
      </c>
      <c r="E6" s="4" t="s">
        <v>3</v>
      </c>
      <c r="F6" s="4" t="s">
        <v>4</v>
      </c>
      <c r="G6" s="4" t="s">
        <v>5</v>
      </c>
      <c r="I6" s="4" t="s">
        <v>6</v>
      </c>
      <c r="J6" s="5" t="s">
        <v>3</v>
      </c>
    </row>
    <row r="7" spans="1:10" ht="15.75" customHeight="1" x14ac:dyDescent="0.15">
      <c r="B7" s="2"/>
      <c r="C7" s="2"/>
      <c r="D7" s="2"/>
      <c r="E7" s="2"/>
      <c r="F7" s="2"/>
      <c r="G7" s="2"/>
    </row>
    <row r="8" spans="1:10" ht="15.75" customHeight="1" x14ac:dyDescent="0.15">
      <c r="B8" s="2"/>
      <c r="C8" s="2"/>
      <c r="D8" s="2"/>
      <c r="E8" s="2"/>
      <c r="F8" s="2"/>
      <c r="G8" s="2"/>
    </row>
    <row r="9" spans="1:10" ht="15.75" customHeight="1" x14ac:dyDescent="0.15">
      <c r="B9" s="6">
        <v>2000</v>
      </c>
      <c r="C9" s="6"/>
      <c r="D9" s="6">
        <v>1000</v>
      </c>
      <c r="E9" s="6">
        <v>1E-3</v>
      </c>
      <c r="F9" s="6">
        <v>5900</v>
      </c>
      <c r="G9" s="6">
        <v>36.340000000000003</v>
      </c>
      <c r="I9" s="7"/>
      <c r="J9" s="6"/>
    </row>
    <row r="10" spans="1:10" ht="15.75" customHeight="1" x14ac:dyDescent="0.15">
      <c r="B10" s="6">
        <v>2000</v>
      </c>
      <c r="C10" s="6"/>
      <c r="D10" s="6">
        <v>1000</v>
      </c>
      <c r="E10" s="6">
        <v>0.01</v>
      </c>
      <c r="F10" s="6">
        <v>11184</v>
      </c>
      <c r="G10" s="6">
        <v>37.03</v>
      </c>
      <c r="I10" s="7"/>
      <c r="J10" s="6"/>
    </row>
    <row r="11" spans="1:10" ht="15.75" customHeight="1" x14ac:dyDescent="0.15">
      <c r="B11" s="6">
        <v>2000</v>
      </c>
      <c r="C11" s="6"/>
      <c r="D11" s="6">
        <v>1000</v>
      </c>
      <c r="E11" s="6">
        <v>0.1</v>
      </c>
      <c r="F11" s="6">
        <v>19983</v>
      </c>
      <c r="G11" s="6">
        <v>35.229999999999997</v>
      </c>
      <c r="I11" s="7"/>
      <c r="J11" s="6"/>
    </row>
    <row r="12" spans="1:10" ht="15.75" customHeight="1" x14ac:dyDescent="0.15">
      <c r="B12" s="6">
        <v>2000</v>
      </c>
      <c r="C12" s="6"/>
      <c r="D12" s="6">
        <v>1000</v>
      </c>
      <c r="E12" s="6">
        <v>1</v>
      </c>
      <c r="F12" s="6">
        <v>34136</v>
      </c>
      <c r="G12" s="6">
        <v>39.53</v>
      </c>
      <c r="I12" s="7"/>
      <c r="J12" s="6"/>
    </row>
    <row r="13" spans="1:10" ht="15.75" customHeight="1" x14ac:dyDescent="0.15">
      <c r="B13" s="6">
        <v>4000</v>
      </c>
      <c r="C13" s="6"/>
      <c r="D13" s="6">
        <v>1000</v>
      </c>
      <c r="E13" s="6">
        <v>1</v>
      </c>
      <c r="F13" s="8" t="s">
        <v>7</v>
      </c>
      <c r="G13" s="6">
        <v>36.840000000000003</v>
      </c>
      <c r="I13" s="7"/>
      <c r="J13" s="6"/>
    </row>
    <row r="14" spans="1:10" ht="15.75" customHeight="1" x14ac:dyDescent="0.15">
      <c r="B14" s="6">
        <v>4000</v>
      </c>
      <c r="C14" s="6"/>
      <c r="D14" s="6">
        <v>1000</v>
      </c>
      <c r="E14" s="6">
        <v>1E-3</v>
      </c>
      <c r="F14" s="8" t="s">
        <v>7</v>
      </c>
      <c r="G14" s="6">
        <v>32.83</v>
      </c>
      <c r="I14" s="7">
        <v>52.83</v>
      </c>
      <c r="J14" s="6">
        <v>1E-3</v>
      </c>
    </row>
    <row r="15" spans="1:10" ht="15.75" customHeight="1" x14ac:dyDescent="0.15">
      <c r="B15" s="6">
        <v>4000</v>
      </c>
      <c r="C15" s="6"/>
      <c r="D15" s="6">
        <v>1000</v>
      </c>
      <c r="E15" s="6">
        <v>0.01</v>
      </c>
      <c r="F15" s="8" t="s">
        <v>7</v>
      </c>
      <c r="G15" s="6">
        <v>33.53</v>
      </c>
      <c r="I15" s="7">
        <v>53.53</v>
      </c>
      <c r="J15" s="6">
        <v>0.01</v>
      </c>
    </row>
    <row r="16" spans="1:10" ht="15.75" customHeight="1" x14ac:dyDescent="0.15">
      <c r="B16" s="6">
        <v>4000</v>
      </c>
      <c r="C16" s="6"/>
      <c r="D16" s="6">
        <v>1000</v>
      </c>
      <c r="E16" s="6">
        <v>0.1</v>
      </c>
      <c r="F16" s="8" t="s">
        <v>7</v>
      </c>
      <c r="G16" s="6">
        <v>36.94</v>
      </c>
      <c r="I16" s="7">
        <v>56.94</v>
      </c>
      <c r="J16" s="6">
        <v>0.1</v>
      </c>
    </row>
    <row r="17" spans="1:28" ht="15.75" customHeight="1" x14ac:dyDescent="0.15">
      <c r="B17" s="6">
        <v>4000</v>
      </c>
      <c r="C17" s="6"/>
      <c r="D17" s="6">
        <v>1000</v>
      </c>
      <c r="E17" s="6">
        <v>10</v>
      </c>
      <c r="F17" s="8" t="s">
        <v>7</v>
      </c>
      <c r="G17" s="6">
        <v>35.53</v>
      </c>
      <c r="I17" s="7">
        <v>56.84</v>
      </c>
      <c r="J17" s="6">
        <v>1</v>
      </c>
    </row>
    <row r="18" spans="1:28" ht="15.75" customHeight="1" x14ac:dyDescent="0.15">
      <c r="A18" s="9" t="s">
        <v>8</v>
      </c>
      <c r="B18" s="10">
        <v>4000</v>
      </c>
      <c r="C18" s="10"/>
      <c r="D18" s="10">
        <v>1000</v>
      </c>
      <c r="E18" s="11"/>
      <c r="F18" s="10">
        <v>0.42799999999999999</v>
      </c>
      <c r="G18" s="10">
        <v>0.40799999999999997</v>
      </c>
      <c r="I18" s="12">
        <v>55.53</v>
      </c>
      <c r="J18" s="2">
        <v>10</v>
      </c>
    </row>
    <row r="19" spans="1:28" ht="15.75" customHeight="1" x14ac:dyDescent="0.15">
      <c r="A19" s="13"/>
      <c r="B19" s="10">
        <v>40000</v>
      </c>
      <c r="C19" s="10"/>
      <c r="D19" s="10">
        <v>10000</v>
      </c>
      <c r="E19" s="11"/>
      <c r="F19" s="10">
        <v>6.3612500000000001</v>
      </c>
      <c r="G19" s="10">
        <v>0.49249999999999999</v>
      </c>
      <c r="I19" s="12"/>
      <c r="J19" s="2"/>
    </row>
    <row r="20" spans="1:28" ht="15.75" customHeight="1" x14ac:dyDescent="0.15">
      <c r="A20" s="13"/>
      <c r="B20" s="10">
        <v>400000</v>
      </c>
      <c r="C20" s="10"/>
      <c r="D20" s="10">
        <v>100000</v>
      </c>
      <c r="E20" s="11"/>
      <c r="F20" s="10">
        <v>131.4828</v>
      </c>
      <c r="G20" s="10">
        <v>0.68861000000000006</v>
      </c>
      <c r="I20" s="7">
        <v>68.86</v>
      </c>
      <c r="J20" s="2"/>
    </row>
    <row r="23" spans="1:28" ht="15.75" customHeight="1" x14ac:dyDescent="0.15">
      <c r="L23" s="53" t="s">
        <v>19</v>
      </c>
      <c r="M23" s="53"/>
      <c r="N23" s="53"/>
      <c r="O23" s="53"/>
      <c r="P23" s="53"/>
      <c r="Q23" s="53"/>
      <c r="R23" s="53"/>
      <c r="S23" s="37"/>
      <c r="U23" s="53" t="s">
        <v>20</v>
      </c>
      <c r="V23" s="53"/>
      <c r="W23" s="53"/>
      <c r="X23" s="53"/>
      <c r="Y23" s="53"/>
      <c r="Z23" s="53"/>
      <c r="AA23" s="53"/>
    </row>
    <row r="25" spans="1:28" ht="15.75" customHeight="1" x14ac:dyDescent="0.15">
      <c r="L25" s="56" t="s">
        <v>9</v>
      </c>
      <c r="M25" s="56">
        <v>100</v>
      </c>
      <c r="N25" s="56">
        <v>99</v>
      </c>
      <c r="O25" s="56">
        <v>98</v>
      </c>
      <c r="P25" s="56">
        <v>97</v>
      </c>
      <c r="Q25" s="56">
        <v>96</v>
      </c>
      <c r="R25" s="56">
        <v>95</v>
      </c>
      <c r="S25" s="56">
        <v>90</v>
      </c>
      <c r="U25" s="56" t="s">
        <v>9</v>
      </c>
      <c r="V25" s="56">
        <v>100</v>
      </c>
      <c r="W25" s="56">
        <v>99</v>
      </c>
      <c r="X25" s="56">
        <v>98</v>
      </c>
      <c r="Y25" s="56">
        <v>97</v>
      </c>
      <c r="Z25" s="56">
        <v>96</v>
      </c>
      <c r="AA25" s="56">
        <v>95</v>
      </c>
      <c r="AB25" s="56">
        <v>90</v>
      </c>
    </row>
    <row r="26" spans="1:28" ht="15.75" customHeight="1" x14ac:dyDescent="0.15">
      <c r="A26" s="1" t="s">
        <v>9</v>
      </c>
      <c r="L26" t="s">
        <v>59</v>
      </c>
      <c r="M26">
        <v>69.59</v>
      </c>
      <c r="N26">
        <v>69.569999999999993</v>
      </c>
      <c r="O26">
        <v>69.37</v>
      </c>
      <c r="P26">
        <v>69.34</v>
      </c>
      <c r="Q26">
        <v>68.69</v>
      </c>
      <c r="R26">
        <v>68.44</v>
      </c>
      <c r="S26">
        <v>67.03</v>
      </c>
      <c r="U26" t="s">
        <v>59</v>
      </c>
      <c r="V26">
        <v>64.290000000000006</v>
      </c>
      <c r="W26">
        <v>53.78</v>
      </c>
      <c r="X26">
        <v>34.14</v>
      </c>
      <c r="Y26">
        <v>37.380000000000003</v>
      </c>
      <c r="Z26">
        <v>36.619999999999997</v>
      </c>
      <c r="AA26">
        <v>39.29</v>
      </c>
      <c r="AB26">
        <v>27.46</v>
      </c>
    </row>
    <row r="27" spans="1:28" ht="15.75" customHeight="1" x14ac:dyDescent="0.15">
      <c r="L27" t="s">
        <v>14</v>
      </c>
      <c r="M27">
        <v>99.41</v>
      </c>
      <c r="N27">
        <v>99.39</v>
      </c>
      <c r="O27">
        <v>99.3</v>
      </c>
      <c r="P27">
        <v>99.28</v>
      </c>
      <c r="Q27">
        <v>99.24</v>
      </c>
      <c r="R27">
        <v>99.25</v>
      </c>
      <c r="S27">
        <v>99.16</v>
      </c>
      <c r="U27" t="s">
        <v>14</v>
      </c>
      <c r="V27">
        <v>149.19999999999999</v>
      </c>
      <c r="W27">
        <v>61.5</v>
      </c>
      <c r="X27">
        <v>44.87</v>
      </c>
      <c r="Y27">
        <v>48.19</v>
      </c>
      <c r="Z27">
        <v>44.05</v>
      </c>
      <c r="AA27">
        <v>29.891100000000002</v>
      </c>
      <c r="AB27">
        <v>26.78</v>
      </c>
    </row>
    <row r="28" spans="1:28" ht="15.75" customHeight="1" x14ac:dyDescent="0.15">
      <c r="B28" s="14" t="s">
        <v>10</v>
      </c>
      <c r="C28" s="14"/>
      <c r="D28" s="14">
        <v>274556</v>
      </c>
      <c r="L28" t="s">
        <v>15</v>
      </c>
      <c r="M28">
        <v>99.405000000000001</v>
      </c>
      <c r="N28">
        <v>98.64</v>
      </c>
      <c r="O28">
        <v>98.64</v>
      </c>
      <c r="P28">
        <v>98.54</v>
      </c>
      <c r="Q28">
        <v>98.5</v>
      </c>
      <c r="R28">
        <v>98.527000000000001</v>
      </c>
      <c r="S28">
        <v>98.38</v>
      </c>
      <c r="U28" t="s">
        <v>15</v>
      </c>
      <c r="V28">
        <v>18.95</v>
      </c>
      <c r="W28">
        <v>23.75</v>
      </c>
      <c r="X28">
        <v>30.82</v>
      </c>
      <c r="Y28">
        <v>23.36</v>
      </c>
      <c r="Z28">
        <v>23.05</v>
      </c>
      <c r="AA28">
        <v>21.667999999999999</v>
      </c>
      <c r="AB28">
        <v>18.309999999999999</v>
      </c>
    </row>
    <row r="29" spans="1:28" ht="15.75" customHeight="1" x14ac:dyDescent="0.15">
      <c r="A29" s="15">
        <v>24</v>
      </c>
      <c r="B29" s="14" t="s">
        <v>11</v>
      </c>
      <c r="C29" s="14"/>
      <c r="D29" s="14">
        <v>68639</v>
      </c>
      <c r="L29" t="s">
        <v>16</v>
      </c>
      <c r="M29">
        <v>84.25</v>
      </c>
      <c r="N29">
        <v>76.510000000000005</v>
      </c>
      <c r="O29">
        <v>74.421999999999997</v>
      </c>
      <c r="P29">
        <v>71.81</v>
      </c>
      <c r="Q29">
        <v>71.900000000000006</v>
      </c>
      <c r="R29">
        <v>72.33</v>
      </c>
      <c r="S29">
        <v>72.08</v>
      </c>
      <c r="U29" t="s">
        <v>16</v>
      </c>
      <c r="V29">
        <v>0.56630000000000003</v>
      </c>
      <c r="W29">
        <v>1.4793000000000001</v>
      </c>
      <c r="X29">
        <v>1.496</v>
      </c>
      <c r="Y29">
        <v>1.58</v>
      </c>
      <c r="Z29">
        <v>1.4</v>
      </c>
      <c r="AA29">
        <v>1.19</v>
      </c>
      <c r="AB29">
        <v>1.39</v>
      </c>
    </row>
    <row r="30" spans="1:28" ht="15.75" customHeight="1" x14ac:dyDescent="0.15">
      <c r="A30" s="15">
        <v>100</v>
      </c>
      <c r="L30" t="s">
        <v>17</v>
      </c>
      <c r="M30">
        <v>97.24</v>
      </c>
      <c r="N30">
        <v>95.63</v>
      </c>
      <c r="O30">
        <v>95.57</v>
      </c>
      <c r="P30">
        <v>95.53</v>
      </c>
      <c r="Q30">
        <v>95.61</v>
      </c>
      <c r="R30">
        <v>95.54</v>
      </c>
      <c r="S30">
        <v>95.54</v>
      </c>
      <c r="U30" t="s">
        <v>17</v>
      </c>
      <c r="V30">
        <v>15.159000000000001</v>
      </c>
      <c r="W30">
        <v>20.111499999999999</v>
      </c>
      <c r="X30">
        <v>17.873999999999999</v>
      </c>
      <c r="Y30">
        <v>18.5</v>
      </c>
      <c r="Z30">
        <v>15.92</v>
      </c>
      <c r="AA30">
        <v>14.315</v>
      </c>
      <c r="AB30">
        <v>13.52</v>
      </c>
    </row>
    <row r="31" spans="1:28" ht="15.75" customHeight="1" x14ac:dyDescent="0.15">
      <c r="A31" s="16" t="s">
        <v>12</v>
      </c>
      <c r="B31" s="17" t="s">
        <v>72</v>
      </c>
      <c r="C31" s="17" t="s">
        <v>65</v>
      </c>
      <c r="D31" s="18" t="s">
        <v>73</v>
      </c>
      <c r="E31" s="18" t="s">
        <v>67</v>
      </c>
      <c r="F31" s="18" t="s">
        <v>74</v>
      </c>
      <c r="G31" s="18" t="s">
        <v>69</v>
      </c>
      <c r="H31" s="18" t="s">
        <v>70</v>
      </c>
      <c r="I31" s="19" t="s">
        <v>71</v>
      </c>
      <c r="L31" s="36" t="s">
        <v>0</v>
      </c>
      <c r="M31">
        <v>68.861000000000004</v>
      </c>
      <c r="N31">
        <v>68.86</v>
      </c>
      <c r="O31">
        <v>68.27</v>
      </c>
      <c r="P31">
        <v>68.23</v>
      </c>
      <c r="Q31">
        <v>67.58</v>
      </c>
      <c r="R31">
        <v>67.53</v>
      </c>
      <c r="S31">
        <v>65.25</v>
      </c>
      <c r="U31" s="36" t="s">
        <v>0</v>
      </c>
      <c r="V31">
        <v>131.15600000000001</v>
      </c>
      <c r="W31">
        <v>41.18</v>
      </c>
      <c r="X31">
        <v>39.902000000000001</v>
      </c>
      <c r="Y31">
        <v>43.47</v>
      </c>
      <c r="Z31">
        <v>49.53</v>
      </c>
      <c r="AA31">
        <v>38.24</v>
      </c>
      <c r="AB31">
        <v>39.74</v>
      </c>
    </row>
    <row r="32" spans="1:28" ht="15.75" customHeight="1" x14ac:dyDescent="0.15">
      <c r="A32" s="16" t="s">
        <v>19</v>
      </c>
      <c r="B32">
        <v>8.34</v>
      </c>
      <c r="C32" s="20">
        <v>69.59</v>
      </c>
      <c r="D32" s="21">
        <v>99.4</v>
      </c>
      <c r="E32" s="21">
        <v>99.4</v>
      </c>
      <c r="F32" s="21">
        <v>84.2</v>
      </c>
      <c r="G32" s="21">
        <v>97.2</v>
      </c>
      <c r="H32" s="21">
        <v>68.900000000000006</v>
      </c>
      <c r="I32" s="22">
        <v>98.1</v>
      </c>
      <c r="L32" t="s">
        <v>18</v>
      </c>
      <c r="M32">
        <v>98.12</v>
      </c>
      <c r="N32">
        <v>99.088999999999999</v>
      </c>
      <c r="O32">
        <v>99.01</v>
      </c>
      <c r="P32">
        <v>99.02</v>
      </c>
      <c r="Q32">
        <v>98.87</v>
      </c>
      <c r="R32">
        <v>98.77</v>
      </c>
      <c r="S32">
        <v>98.31</v>
      </c>
      <c r="U32" t="s">
        <v>18</v>
      </c>
      <c r="V32">
        <v>2052</v>
      </c>
      <c r="W32">
        <v>373</v>
      </c>
      <c r="X32">
        <v>342</v>
      </c>
      <c r="Y32">
        <v>211.62</v>
      </c>
      <c r="Z32">
        <v>255.01</v>
      </c>
      <c r="AA32">
        <v>424</v>
      </c>
      <c r="AB32">
        <v>274.05</v>
      </c>
    </row>
    <row r="33" spans="1:19" ht="15.75" customHeight="1" x14ac:dyDescent="0.15">
      <c r="A33" s="16" t="s">
        <v>20</v>
      </c>
      <c r="C33" s="23">
        <v>64.290000000000006</v>
      </c>
      <c r="D33" s="24">
        <v>149.19999999999999</v>
      </c>
      <c r="E33" s="24">
        <v>18.95</v>
      </c>
      <c r="F33" s="24">
        <v>0.56630000000000003</v>
      </c>
      <c r="G33" s="24">
        <v>15.1591</v>
      </c>
      <c r="H33" s="24">
        <v>131.15600000000001</v>
      </c>
      <c r="I33" s="25">
        <v>2052</v>
      </c>
    </row>
    <row r="34" spans="1:19" ht="15.75" customHeight="1" x14ac:dyDescent="0.15">
      <c r="K34" s="26"/>
      <c r="L34" s="26"/>
      <c r="M34" s="26"/>
      <c r="N34" s="26"/>
      <c r="O34" s="26"/>
      <c r="P34" s="26"/>
      <c r="Q34" s="26"/>
      <c r="R34" s="26"/>
      <c r="S34" s="26"/>
    </row>
    <row r="35" spans="1:19" ht="15.75" customHeight="1" x14ac:dyDescent="0.15">
      <c r="A35" s="27">
        <v>16</v>
      </c>
      <c r="K35" s="26"/>
      <c r="L35" s="26"/>
      <c r="M35" s="26"/>
      <c r="N35" s="26"/>
      <c r="O35" s="26"/>
      <c r="P35" s="26"/>
      <c r="Q35" s="26"/>
      <c r="R35" s="26"/>
      <c r="S35" s="26"/>
    </row>
    <row r="36" spans="1:19" ht="15.75" customHeight="1" x14ac:dyDescent="0.15">
      <c r="A36" s="27">
        <v>0.95</v>
      </c>
      <c r="B36" s="28" t="s">
        <v>13</v>
      </c>
      <c r="C36" s="29"/>
      <c r="D36" s="29" t="s">
        <v>14</v>
      </c>
      <c r="E36" s="29" t="s">
        <v>15</v>
      </c>
      <c r="F36" s="29" t="s">
        <v>16</v>
      </c>
      <c r="G36" s="29" t="s">
        <v>17</v>
      </c>
      <c r="H36" s="29" t="s">
        <v>0</v>
      </c>
      <c r="I36" s="30" t="s">
        <v>61</v>
      </c>
    </row>
    <row r="37" spans="1:19" ht="15.75" customHeight="1" x14ac:dyDescent="0.15">
      <c r="A37" s="16" t="s">
        <v>19</v>
      </c>
      <c r="B37" s="20">
        <v>0.68440000000000001</v>
      </c>
      <c r="C37" s="21"/>
      <c r="D37" s="21">
        <v>0.99250000000000005</v>
      </c>
      <c r="E37" s="21">
        <v>0.98526999999999998</v>
      </c>
      <c r="F37" s="21">
        <v>0.72330000000000005</v>
      </c>
      <c r="G37" s="21">
        <v>0.95540000000000003</v>
      </c>
      <c r="H37" s="21">
        <v>0.67530000000000001</v>
      </c>
      <c r="I37" s="22">
        <v>0.98770000000000002</v>
      </c>
    </row>
    <row r="38" spans="1:19" ht="15.75" customHeight="1" x14ac:dyDescent="0.15">
      <c r="A38" s="16" t="s">
        <v>20</v>
      </c>
      <c r="B38" s="23">
        <v>39.29</v>
      </c>
      <c r="C38" s="24"/>
      <c r="D38" s="24">
        <v>29.891100000000002</v>
      </c>
      <c r="E38" s="24">
        <v>21.668589999999998</v>
      </c>
      <c r="F38" s="24">
        <v>1.19</v>
      </c>
      <c r="G38" s="24">
        <v>14.315</v>
      </c>
      <c r="H38" s="24">
        <v>38.24</v>
      </c>
      <c r="I38" s="25">
        <v>424</v>
      </c>
    </row>
    <row r="39" spans="1:19" ht="15.75" customHeight="1" x14ac:dyDescent="0.15">
      <c r="A39" s="16"/>
      <c r="B39" s="55"/>
      <c r="C39" s="55"/>
      <c r="D39" s="55"/>
      <c r="E39" s="55"/>
      <c r="F39" s="55"/>
      <c r="G39" s="55"/>
      <c r="H39" s="55"/>
      <c r="I39" s="55"/>
    </row>
    <row r="40" spans="1:19" ht="15.75" customHeight="1" x14ac:dyDescent="0.15">
      <c r="A40" s="16"/>
      <c r="B40" s="55"/>
      <c r="C40" s="55"/>
      <c r="D40" s="55"/>
      <c r="E40" s="55"/>
      <c r="F40" s="55"/>
      <c r="G40" s="55"/>
      <c r="H40" s="55"/>
      <c r="I40" s="55"/>
    </row>
    <row r="41" spans="1:19" ht="15.75" customHeight="1" x14ac:dyDescent="0.15">
      <c r="A41" s="16"/>
      <c r="B41" s="55"/>
      <c r="C41" s="55"/>
      <c r="D41" s="55"/>
      <c r="E41" s="55"/>
      <c r="F41" s="55"/>
      <c r="G41" s="55"/>
      <c r="H41" s="55"/>
      <c r="I41" s="55"/>
    </row>
    <row r="42" spans="1:19" ht="15.75" customHeight="1" x14ac:dyDescent="0.15">
      <c r="A42" s="16"/>
      <c r="B42" s="55"/>
      <c r="C42" s="55"/>
      <c r="D42" s="55"/>
      <c r="E42" s="55"/>
      <c r="F42" s="55"/>
      <c r="G42" s="55"/>
      <c r="H42" s="55"/>
      <c r="I42" s="55"/>
    </row>
    <row r="43" spans="1:19" ht="15.75" customHeight="1" x14ac:dyDescent="0.15">
      <c r="A43" s="16"/>
      <c r="B43" s="55"/>
      <c r="C43" s="55"/>
      <c r="D43" s="55"/>
      <c r="E43" s="55"/>
      <c r="F43" s="55"/>
      <c r="G43" s="55"/>
      <c r="H43" s="55"/>
      <c r="I43" s="55"/>
    </row>
    <row r="44" spans="1:19" ht="15.75" customHeight="1" x14ac:dyDescent="0.15">
      <c r="A44" s="15">
        <v>17</v>
      </c>
    </row>
    <row r="45" spans="1:19" ht="15.75" customHeight="1" x14ac:dyDescent="0.15">
      <c r="A45" s="15">
        <v>0.96</v>
      </c>
      <c r="B45" s="17" t="s">
        <v>13</v>
      </c>
      <c r="C45" s="18"/>
      <c r="D45" s="18" t="s">
        <v>14</v>
      </c>
      <c r="E45" s="18" t="s">
        <v>15</v>
      </c>
      <c r="F45" s="18" t="s">
        <v>16</v>
      </c>
      <c r="G45" s="18" t="s">
        <v>17</v>
      </c>
      <c r="H45" s="18" t="s">
        <v>0</v>
      </c>
      <c r="I45" s="19" t="s">
        <v>61</v>
      </c>
    </row>
    <row r="46" spans="1:19" ht="15.75" customHeight="1" x14ac:dyDescent="0.15">
      <c r="A46" s="16" t="s">
        <v>19</v>
      </c>
      <c r="B46" s="20">
        <v>0.69369999999999998</v>
      </c>
      <c r="C46" s="21"/>
      <c r="D46" s="21">
        <v>0.99299999999999999</v>
      </c>
      <c r="E46" s="21">
        <v>0.98640000000000005</v>
      </c>
      <c r="F46" s="21">
        <v>0.74422699999999997</v>
      </c>
      <c r="G46" s="21">
        <v>0.95569999999999999</v>
      </c>
      <c r="H46" s="21">
        <v>0.68269999999999997</v>
      </c>
      <c r="I46" s="22">
        <v>0.99009999999999998</v>
      </c>
    </row>
    <row r="47" spans="1:19" ht="15" customHeight="1" x14ac:dyDescent="0.15">
      <c r="A47" s="16" t="s">
        <v>20</v>
      </c>
      <c r="B47" s="23">
        <v>34.146000000000001</v>
      </c>
      <c r="C47" s="24"/>
      <c r="D47" s="24">
        <v>44.866599999999998</v>
      </c>
      <c r="E47" s="24">
        <v>30.815999999999999</v>
      </c>
      <c r="F47" s="24">
        <v>1.4966999999999999</v>
      </c>
      <c r="G47" s="24">
        <v>17.873999999999999</v>
      </c>
      <c r="H47" s="24">
        <v>39.902000000000001</v>
      </c>
      <c r="I47" s="25">
        <v>342</v>
      </c>
    </row>
    <row r="48" spans="1:19" ht="15.75" customHeight="1" x14ac:dyDescent="0.15">
      <c r="A48" s="16"/>
      <c r="B48" s="55"/>
      <c r="C48" s="55"/>
      <c r="D48" s="55"/>
      <c r="E48" s="55"/>
      <c r="F48" s="55"/>
      <c r="G48" s="55"/>
      <c r="H48" s="55"/>
      <c r="I48" s="55"/>
    </row>
    <row r="49" spans="1:13" ht="15.75" customHeight="1" x14ac:dyDescent="0.15">
      <c r="A49" s="16"/>
      <c r="B49" s="55"/>
      <c r="C49" s="55"/>
      <c r="D49" s="55"/>
      <c r="E49" s="55"/>
      <c r="F49" s="55"/>
      <c r="G49" s="55"/>
      <c r="H49" s="55"/>
      <c r="I49" s="55"/>
    </row>
    <row r="50" spans="1:13" ht="15.75" customHeight="1" x14ac:dyDescent="0.15">
      <c r="A50" s="15">
        <v>18</v>
      </c>
    </row>
    <row r="51" spans="1:13" ht="15.75" customHeight="1" x14ac:dyDescent="0.15">
      <c r="A51" s="15">
        <v>0.97</v>
      </c>
      <c r="B51" s="17" t="s">
        <v>13</v>
      </c>
      <c r="C51" s="18"/>
      <c r="D51" s="18" t="s">
        <v>14</v>
      </c>
      <c r="E51" s="18" t="s">
        <v>15</v>
      </c>
      <c r="F51" s="18" t="s">
        <v>16</v>
      </c>
      <c r="G51" s="18" t="s">
        <v>17</v>
      </c>
      <c r="H51" s="18" t="s">
        <v>0</v>
      </c>
      <c r="I51" s="19" t="s">
        <v>61</v>
      </c>
    </row>
    <row r="52" spans="1:13" ht="15.75" customHeight="1" x14ac:dyDescent="0.15">
      <c r="A52" s="16" t="s">
        <v>19</v>
      </c>
      <c r="B52" s="20">
        <v>0.69340000000000002</v>
      </c>
      <c r="C52" s="21"/>
      <c r="D52" s="21"/>
      <c r="E52" s="21"/>
      <c r="F52" s="21"/>
      <c r="G52" s="21"/>
      <c r="H52" s="21"/>
      <c r="I52" s="22">
        <v>0.98839999999999995</v>
      </c>
    </row>
    <row r="53" spans="1:13" ht="15" customHeight="1" x14ac:dyDescent="0.15">
      <c r="A53" s="16" t="s">
        <v>20</v>
      </c>
      <c r="B53" s="23">
        <v>52.47</v>
      </c>
      <c r="C53" s="24"/>
      <c r="D53" s="24"/>
      <c r="E53" s="24"/>
      <c r="F53" s="24"/>
      <c r="G53" s="24"/>
      <c r="H53" s="24"/>
      <c r="I53" s="25">
        <v>344.8</v>
      </c>
    </row>
    <row r="54" spans="1:13" ht="15" customHeight="1" x14ac:dyDescent="0.15"/>
    <row r="55" spans="1:13" ht="15.75" customHeight="1" x14ac:dyDescent="0.15">
      <c r="A55" s="15">
        <v>19</v>
      </c>
    </row>
    <row r="56" spans="1:13" ht="15.75" customHeight="1" x14ac:dyDescent="0.15">
      <c r="A56" s="15">
        <v>0.98</v>
      </c>
      <c r="B56" s="17" t="s">
        <v>13</v>
      </c>
      <c r="C56" s="18"/>
      <c r="D56" s="18" t="s">
        <v>14</v>
      </c>
      <c r="E56" s="18" t="s">
        <v>15</v>
      </c>
      <c r="F56" s="18" t="s">
        <v>16</v>
      </c>
      <c r="G56" s="18" t="s">
        <v>17</v>
      </c>
      <c r="H56" s="18" t="s">
        <v>0</v>
      </c>
      <c r="I56" s="19" t="s">
        <v>61</v>
      </c>
    </row>
    <row r="57" spans="1:13" ht="15.75" customHeight="1" x14ac:dyDescent="0.15">
      <c r="A57" s="16" t="s">
        <v>19</v>
      </c>
      <c r="B57" s="20"/>
      <c r="C57" s="21"/>
      <c r="D57" s="21"/>
      <c r="E57" s="21"/>
      <c r="F57" s="21"/>
      <c r="G57" s="21"/>
      <c r="H57" s="21"/>
      <c r="I57" s="22">
        <v>0.99009999999999998</v>
      </c>
    </row>
    <row r="58" spans="1:13" ht="13" x14ac:dyDescent="0.15">
      <c r="A58" s="16" t="s">
        <v>20</v>
      </c>
      <c r="B58" s="23"/>
      <c r="C58" s="24"/>
      <c r="D58" s="24"/>
      <c r="E58" s="24"/>
      <c r="F58" s="24"/>
      <c r="G58" s="24"/>
      <c r="H58" s="24"/>
      <c r="I58" s="25">
        <v>342</v>
      </c>
    </row>
    <row r="60" spans="1:13" ht="13" x14ac:dyDescent="0.15">
      <c r="A60" s="27">
        <v>21</v>
      </c>
      <c r="M60" s="31"/>
    </row>
    <row r="61" spans="1:13" ht="13" x14ac:dyDescent="0.15">
      <c r="A61" s="27">
        <v>0.99</v>
      </c>
      <c r="B61" s="32" t="s">
        <v>13</v>
      </c>
      <c r="C61" s="33"/>
      <c r="D61" s="33" t="s">
        <v>14</v>
      </c>
      <c r="E61" s="33" t="s">
        <v>15</v>
      </c>
      <c r="F61" s="33" t="s">
        <v>16</v>
      </c>
      <c r="G61" s="33" t="s">
        <v>17</v>
      </c>
      <c r="H61" s="33" t="s">
        <v>0</v>
      </c>
      <c r="I61" s="34" t="s">
        <v>61</v>
      </c>
    </row>
    <row r="62" spans="1:13" ht="13" x14ac:dyDescent="0.15">
      <c r="A62" s="16" t="s">
        <v>19</v>
      </c>
      <c r="B62" s="20">
        <v>0.69569999999999999</v>
      </c>
      <c r="C62" s="21"/>
      <c r="D62" s="21">
        <v>0.99392400000000003</v>
      </c>
      <c r="E62" s="21">
        <v>0.98638999999999999</v>
      </c>
      <c r="F62" s="21">
        <v>0.76505999999999996</v>
      </c>
      <c r="G62" s="21">
        <v>0.95631999999999995</v>
      </c>
      <c r="H62" s="21">
        <v>0.68859999999999999</v>
      </c>
      <c r="I62" s="22">
        <v>0.99089000000000005</v>
      </c>
    </row>
    <row r="63" spans="1:13" ht="13" x14ac:dyDescent="0.15">
      <c r="A63" s="16" t="s">
        <v>20</v>
      </c>
      <c r="B63" s="23">
        <v>53.785559999999997</v>
      </c>
      <c r="C63" s="24"/>
      <c r="D63" s="24">
        <v>61.5</v>
      </c>
      <c r="E63" s="24">
        <v>23.75</v>
      </c>
      <c r="F63" s="24">
        <v>1.47932</v>
      </c>
      <c r="G63" s="24">
        <v>20.111499999999999</v>
      </c>
      <c r="H63" s="24">
        <v>41.179600000000001</v>
      </c>
      <c r="I63" s="25">
        <v>373</v>
      </c>
    </row>
    <row r="64" spans="1:13" ht="13" x14ac:dyDescent="0.15">
      <c r="A64" s="16"/>
      <c r="B64" s="55"/>
      <c r="C64" s="55"/>
      <c r="D64" s="55"/>
      <c r="E64" s="55"/>
      <c r="F64" s="55"/>
      <c r="G64" s="55"/>
      <c r="H64" s="55"/>
      <c r="I64" s="55"/>
    </row>
    <row r="65" spans="1:17" ht="13" x14ac:dyDescent="0.15">
      <c r="A65" s="16"/>
      <c r="B65" s="55"/>
      <c r="C65" s="55"/>
      <c r="D65" s="55"/>
      <c r="E65" s="55"/>
      <c r="F65" s="55"/>
      <c r="G65" s="55"/>
      <c r="H65" s="55"/>
      <c r="I65" s="55"/>
    </row>
    <row r="66" spans="1:17" ht="13" x14ac:dyDescent="0.15">
      <c r="A66" s="16"/>
      <c r="B66" s="55"/>
      <c r="C66" s="55"/>
      <c r="D66" s="55"/>
      <c r="E66" s="55"/>
      <c r="F66" s="55"/>
      <c r="G66" s="55"/>
      <c r="H66" s="55"/>
      <c r="I66" s="55"/>
    </row>
    <row r="71" spans="1:17" ht="13" x14ac:dyDescent="0.15">
      <c r="A71" s="1" t="s">
        <v>21</v>
      </c>
      <c r="B71" s="2" t="s">
        <v>22</v>
      </c>
      <c r="C71" s="2"/>
    </row>
    <row r="73" spans="1:17" ht="13" x14ac:dyDescent="0.15">
      <c r="A73" s="2" t="s">
        <v>23</v>
      </c>
      <c r="C73" s="2">
        <v>0</v>
      </c>
      <c r="D73" s="2">
        <v>1E-4</v>
      </c>
      <c r="E73" s="2">
        <v>1E-3</v>
      </c>
      <c r="F73" s="2">
        <v>0.01</v>
      </c>
      <c r="G73" s="2">
        <v>0.1</v>
      </c>
      <c r="H73" s="2">
        <v>1</v>
      </c>
      <c r="I73" s="2">
        <v>10</v>
      </c>
      <c r="K73" s="2"/>
      <c r="L73" s="2"/>
    </row>
    <row r="74" spans="1:17" ht="13" x14ac:dyDescent="0.15">
      <c r="A74" s="2" t="s">
        <v>19</v>
      </c>
      <c r="C74" s="2">
        <v>71</v>
      </c>
      <c r="D74" s="2">
        <v>70</v>
      </c>
      <c r="E74" s="2">
        <v>61</v>
      </c>
      <c r="F74" s="2">
        <v>47.91</v>
      </c>
      <c r="G74" s="2">
        <v>23</v>
      </c>
      <c r="H74" s="2">
        <v>9</v>
      </c>
      <c r="I74" s="2">
        <v>9</v>
      </c>
    </row>
    <row r="75" spans="1:17" ht="13" x14ac:dyDescent="0.15">
      <c r="A75" s="2" t="s">
        <v>20</v>
      </c>
      <c r="C75" s="2">
        <v>4787</v>
      </c>
      <c r="D75" s="2">
        <v>4797</v>
      </c>
      <c r="E75" s="2">
        <v>4790</v>
      </c>
      <c r="F75" s="2">
        <v>4789</v>
      </c>
      <c r="G75" s="2">
        <v>1828</v>
      </c>
      <c r="H75" s="2">
        <v>1834</v>
      </c>
      <c r="I75" s="2">
        <v>683.12</v>
      </c>
    </row>
    <row r="77" spans="1:17" ht="13" x14ac:dyDescent="0.15">
      <c r="A77" s="1" t="s">
        <v>21</v>
      </c>
      <c r="B77" s="2" t="s">
        <v>24</v>
      </c>
      <c r="C77" s="2"/>
    </row>
    <row r="78" spans="1:17" ht="13" x14ac:dyDescent="0.15">
      <c r="A78" s="2"/>
    </row>
    <row r="79" spans="1:17" ht="13" x14ac:dyDescent="0.15">
      <c r="A79" s="2" t="s">
        <v>25</v>
      </c>
      <c r="D79" s="2">
        <v>1E-4</v>
      </c>
      <c r="E79" s="2">
        <v>1E-3</v>
      </c>
      <c r="F79" s="2">
        <v>0.01</v>
      </c>
      <c r="G79" s="2">
        <v>0.1</v>
      </c>
      <c r="H79" s="2">
        <v>1</v>
      </c>
      <c r="I79" s="2">
        <v>10</v>
      </c>
      <c r="J79" s="2">
        <v>100</v>
      </c>
      <c r="K79" s="2">
        <v>1000</v>
      </c>
      <c r="L79" s="2">
        <v>10000</v>
      </c>
      <c r="M79" s="2">
        <v>100000</v>
      </c>
      <c r="N79" s="2">
        <v>1000000</v>
      </c>
      <c r="O79" s="2">
        <v>0</v>
      </c>
      <c r="P79" s="2"/>
      <c r="Q79" s="2"/>
    </row>
    <row r="80" spans="1:17" ht="13" x14ac:dyDescent="0.15">
      <c r="A80" s="2" t="s">
        <v>19</v>
      </c>
      <c r="D80" s="2">
        <v>58.46</v>
      </c>
      <c r="E80" s="2">
        <v>58.46</v>
      </c>
      <c r="F80" s="2">
        <v>58.46</v>
      </c>
      <c r="G80" s="2">
        <v>58.46</v>
      </c>
      <c r="H80" s="2">
        <v>58.45</v>
      </c>
      <c r="I80" s="2">
        <v>58.41</v>
      </c>
      <c r="J80" s="2">
        <v>58.3</v>
      </c>
      <c r="K80" s="2">
        <v>56.4</v>
      </c>
      <c r="L80" s="2">
        <v>47.4</v>
      </c>
      <c r="M80" s="2">
        <v>39.4</v>
      </c>
      <c r="N80" s="2">
        <v>35.799999999999997</v>
      </c>
      <c r="O80" s="2">
        <v>58.46</v>
      </c>
      <c r="P80" s="2"/>
      <c r="Q80" s="2"/>
    </row>
    <row r="81" spans="1:17" ht="13" x14ac:dyDescent="0.15">
      <c r="A81" s="2" t="s">
        <v>20</v>
      </c>
      <c r="D81" s="2">
        <v>0.439</v>
      </c>
      <c r="E81" s="2">
        <v>0.44700000000000001</v>
      </c>
      <c r="F81" s="2">
        <v>0.44</v>
      </c>
      <c r="G81" s="2">
        <v>0.46</v>
      </c>
      <c r="H81" s="2">
        <v>0.45</v>
      </c>
      <c r="I81" s="2">
        <v>0.43</v>
      </c>
      <c r="J81" s="2">
        <v>0.44</v>
      </c>
      <c r="K81" s="2">
        <v>0.43099999999999999</v>
      </c>
      <c r="L81" s="2">
        <v>0.48199999999999998</v>
      </c>
      <c r="M81" s="2">
        <v>0.439</v>
      </c>
      <c r="N81" s="2">
        <v>0.44800000000000001</v>
      </c>
      <c r="O81" s="2">
        <v>0.88700000000000001</v>
      </c>
      <c r="P81" s="2"/>
      <c r="Q81" s="2"/>
    </row>
    <row r="83" spans="1:17" ht="13" x14ac:dyDescent="0.15">
      <c r="A83" s="1" t="s">
        <v>18</v>
      </c>
      <c r="B83" s="2" t="s">
        <v>26</v>
      </c>
      <c r="C83" s="2"/>
    </row>
    <row r="84" spans="1:17" ht="13" x14ac:dyDescent="0.15">
      <c r="A84" s="2" t="s">
        <v>27</v>
      </c>
      <c r="B84" s="2">
        <v>2</v>
      </c>
      <c r="C84" s="2">
        <v>4</v>
      </c>
      <c r="D84" s="2">
        <v>5</v>
      </c>
      <c r="E84" s="2">
        <v>10</v>
      </c>
      <c r="F84" s="2">
        <v>15</v>
      </c>
      <c r="G84" s="2">
        <v>20</v>
      </c>
      <c r="H84" s="2">
        <v>30</v>
      </c>
      <c r="I84" s="2">
        <v>50</v>
      </c>
      <c r="J84" s="2">
        <v>100</v>
      </c>
      <c r="K84" s="2">
        <v>200</v>
      </c>
    </row>
    <row r="85" spans="1:17" ht="13" x14ac:dyDescent="0.15">
      <c r="A85" s="2" t="s">
        <v>19</v>
      </c>
      <c r="B85" s="2">
        <v>32</v>
      </c>
      <c r="C85" s="2">
        <v>69</v>
      </c>
      <c r="D85" s="2">
        <v>70</v>
      </c>
      <c r="E85" s="2">
        <v>85</v>
      </c>
      <c r="F85" s="2">
        <v>87.6</v>
      </c>
      <c r="G85" s="2">
        <v>91</v>
      </c>
      <c r="H85" s="2">
        <v>93.9</v>
      </c>
      <c r="I85" s="2">
        <v>96</v>
      </c>
      <c r="J85" s="2">
        <v>98.12</v>
      </c>
      <c r="K85" s="2">
        <v>98.67</v>
      </c>
    </row>
    <row r="86" spans="1:17" ht="13" x14ac:dyDescent="0.15">
      <c r="A86" s="2" t="s">
        <v>20</v>
      </c>
      <c r="B86" s="2">
        <v>19.399999999999999</v>
      </c>
      <c r="C86" s="2">
        <v>73.7</v>
      </c>
      <c r="D86" s="2">
        <v>224</v>
      </c>
      <c r="E86" s="2">
        <v>1219</v>
      </c>
      <c r="F86" s="2">
        <v>1042</v>
      </c>
      <c r="G86" s="2">
        <v>1121</v>
      </c>
      <c r="H86" s="2">
        <v>1449</v>
      </c>
      <c r="I86" s="2">
        <v>1697</v>
      </c>
      <c r="J86" s="2">
        <v>2052</v>
      </c>
      <c r="K86" s="2">
        <v>2178</v>
      </c>
    </row>
    <row r="90" spans="1:17" ht="13" x14ac:dyDescent="0.15">
      <c r="A90" s="1" t="s">
        <v>14</v>
      </c>
      <c r="B90" s="2" t="s">
        <v>26</v>
      </c>
      <c r="C90" s="2"/>
    </row>
    <row r="91" spans="1:17" ht="13" x14ac:dyDescent="0.15">
      <c r="A91" s="2" t="s">
        <v>28</v>
      </c>
      <c r="B91" s="2">
        <v>1</v>
      </c>
      <c r="C91" s="2">
        <v>2</v>
      </c>
      <c r="D91" s="2">
        <v>5</v>
      </c>
      <c r="E91" s="2">
        <v>10</v>
      </c>
      <c r="F91" s="2">
        <v>15</v>
      </c>
      <c r="G91" s="2">
        <v>20</v>
      </c>
      <c r="H91" s="2">
        <v>25</v>
      </c>
      <c r="I91" s="2">
        <v>30</v>
      </c>
      <c r="J91" s="2">
        <v>40</v>
      </c>
      <c r="K91" s="2">
        <v>50</v>
      </c>
      <c r="L91" s="2">
        <v>100</v>
      </c>
      <c r="M91" s="2">
        <v>200</v>
      </c>
      <c r="N91" s="2">
        <v>500</v>
      </c>
      <c r="O91" s="2">
        <v>1000</v>
      </c>
      <c r="P91" s="2"/>
      <c r="Q91" s="2"/>
    </row>
    <row r="92" spans="1:17" ht="13" x14ac:dyDescent="0.15">
      <c r="A92" s="2" t="s">
        <v>19</v>
      </c>
      <c r="B92" s="2">
        <v>99.45</v>
      </c>
      <c r="C92" s="2">
        <v>99.268600000000006</v>
      </c>
      <c r="D92" s="2">
        <v>99.39</v>
      </c>
      <c r="E92" s="2">
        <v>99.14</v>
      </c>
      <c r="F92" s="2">
        <v>99.019000000000005</v>
      </c>
      <c r="G92" s="2">
        <v>98.78</v>
      </c>
      <c r="H92" s="2">
        <v>98.64</v>
      </c>
      <c r="I92" s="2">
        <v>98.46</v>
      </c>
      <c r="J92" s="2">
        <v>98.12</v>
      </c>
      <c r="K92" s="2">
        <v>97.79</v>
      </c>
      <c r="L92" s="2">
        <v>96.61</v>
      </c>
      <c r="M92" s="2">
        <v>95.14</v>
      </c>
      <c r="N92" s="2">
        <v>91.73</v>
      </c>
      <c r="O92" s="2">
        <v>86.34</v>
      </c>
      <c r="P92" s="2"/>
      <c r="Q92" s="2"/>
    </row>
    <row r="93" spans="1:17" ht="13" x14ac:dyDescent="0.15">
      <c r="A93" s="2" t="s">
        <v>20</v>
      </c>
      <c r="B93" s="2">
        <v>31</v>
      </c>
      <c r="C93" s="2">
        <v>42.35</v>
      </c>
      <c r="D93" s="2">
        <v>154</v>
      </c>
      <c r="E93" s="2">
        <v>197</v>
      </c>
      <c r="F93" s="2">
        <v>229</v>
      </c>
      <c r="G93" s="2">
        <v>236</v>
      </c>
      <c r="H93" s="2">
        <v>232</v>
      </c>
      <c r="I93" s="2">
        <v>235</v>
      </c>
      <c r="J93" s="2">
        <v>332</v>
      </c>
      <c r="K93" s="2">
        <v>353</v>
      </c>
      <c r="L93" s="2">
        <v>423</v>
      </c>
      <c r="M93" s="2">
        <v>516</v>
      </c>
      <c r="N93" s="2">
        <v>647</v>
      </c>
      <c r="O93" s="2">
        <v>764</v>
      </c>
      <c r="P93" s="2"/>
      <c r="Q93" s="2"/>
    </row>
    <row r="97" spans="1:11" ht="13" x14ac:dyDescent="0.15">
      <c r="A97" s="2" t="s">
        <v>29</v>
      </c>
      <c r="B97" s="2" t="s">
        <v>30</v>
      </c>
      <c r="C97" s="2"/>
      <c r="D97" s="2" t="s">
        <v>31</v>
      </c>
      <c r="E97" s="2" t="s">
        <v>32</v>
      </c>
      <c r="F97" s="2" t="s">
        <v>33</v>
      </c>
      <c r="G97" s="2" t="s">
        <v>34</v>
      </c>
      <c r="H97" s="2" t="s">
        <v>35</v>
      </c>
      <c r="I97" s="2" t="s">
        <v>36</v>
      </c>
      <c r="J97" s="2" t="s">
        <v>37</v>
      </c>
      <c r="K97" s="2" t="s">
        <v>38</v>
      </c>
    </row>
    <row r="98" spans="1:11" ht="13" x14ac:dyDescent="0.15">
      <c r="B98" s="2" t="s">
        <v>39</v>
      </c>
      <c r="C98" s="2"/>
      <c r="D98" s="2" t="s">
        <v>40</v>
      </c>
      <c r="E98" s="2" t="s">
        <v>41</v>
      </c>
      <c r="F98" s="2" t="s">
        <v>42</v>
      </c>
      <c r="G98" s="2" t="s">
        <v>43</v>
      </c>
      <c r="H98" s="2" t="s">
        <v>44</v>
      </c>
      <c r="I98" s="2" t="s">
        <v>45</v>
      </c>
      <c r="J98" s="2" t="s">
        <v>46</v>
      </c>
      <c r="K98" s="2" t="s">
        <v>47</v>
      </c>
    </row>
    <row r="99" spans="1:11" ht="13" x14ac:dyDescent="0.15">
      <c r="B99" s="2" t="s">
        <v>48</v>
      </c>
      <c r="C99" s="2"/>
      <c r="D99" s="2" t="s">
        <v>49</v>
      </c>
      <c r="E99" s="2" t="s">
        <v>50</v>
      </c>
      <c r="F99" s="2" t="s">
        <v>51</v>
      </c>
      <c r="G99" s="2" t="s">
        <v>52</v>
      </c>
      <c r="H99" s="2" t="s">
        <v>53</v>
      </c>
      <c r="I99" s="2" t="s">
        <v>54</v>
      </c>
      <c r="J99" s="2" t="s">
        <v>55</v>
      </c>
      <c r="K99" s="2" t="s">
        <v>56</v>
      </c>
    </row>
    <row r="101" spans="1:11" ht="13" x14ac:dyDescent="0.15">
      <c r="B101" s="2"/>
      <c r="C101" s="2"/>
    </row>
    <row r="102" spans="1:11" ht="13" x14ac:dyDescent="0.15">
      <c r="A102" s="2" t="s">
        <v>57</v>
      </c>
      <c r="B102" s="2" t="s">
        <v>30</v>
      </c>
      <c r="C102" s="2"/>
      <c r="D102" s="2" t="s">
        <v>31</v>
      </c>
      <c r="E102" s="2" t="s">
        <v>32</v>
      </c>
      <c r="F102" s="2" t="s">
        <v>33</v>
      </c>
      <c r="G102" s="2" t="s">
        <v>34</v>
      </c>
      <c r="H102" s="2" t="s">
        <v>35</v>
      </c>
      <c r="I102" s="2" t="s">
        <v>36</v>
      </c>
      <c r="J102" s="2" t="s">
        <v>37</v>
      </c>
      <c r="K102" s="2" t="s">
        <v>38</v>
      </c>
    </row>
    <row r="103" spans="1:11" ht="13" x14ac:dyDescent="0.15">
      <c r="A103" s="2" t="s">
        <v>58</v>
      </c>
    </row>
    <row r="126" spans="18:25" ht="15.75" customHeight="1" x14ac:dyDescent="0.15">
      <c r="R126" s="41" t="s">
        <v>60</v>
      </c>
      <c r="S126" s="38" t="s">
        <v>62</v>
      </c>
      <c r="T126" s="38" t="s">
        <v>14</v>
      </c>
      <c r="U126" s="38" t="s">
        <v>15</v>
      </c>
      <c r="V126" s="38" t="s">
        <v>16</v>
      </c>
      <c r="W126" s="38" t="s">
        <v>17</v>
      </c>
      <c r="X126" s="38" t="s">
        <v>0</v>
      </c>
      <c r="Y126" s="38" t="s">
        <v>18</v>
      </c>
    </row>
    <row r="127" spans="18:25" ht="15.75" customHeight="1" x14ac:dyDescent="0.15">
      <c r="R127" s="39" t="s">
        <v>64</v>
      </c>
      <c r="S127" s="40">
        <v>64.3</v>
      </c>
      <c r="T127" s="40">
        <v>149.19999999999999</v>
      </c>
      <c r="U127" s="40">
        <v>19</v>
      </c>
      <c r="V127" s="40">
        <v>0.6</v>
      </c>
      <c r="W127" s="40">
        <v>15.2</v>
      </c>
      <c r="X127" s="40">
        <v>131.19999999999999</v>
      </c>
      <c r="Y127" s="40">
        <v>2052</v>
      </c>
    </row>
    <row r="131" spans="1:21" ht="15.75" customHeight="1" thickBot="1" x14ac:dyDescent="0.25">
      <c r="T131" s="57" t="s">
        <v>60</v>
      </c>
      <c r="U131" s="57" t="s">
        <v>64</v>
      </c>
    </row>
    <row r="132" spans="1:21" ht="15.75" customHeight="1" x14ac:dyDescent="0.15">
      <c r="T132" s="58" t="s">
        <v>65</v>
      </c>
      <c r="U132" s="59">
        <v>64.3</v>
      </c>
    </row>
    <row r="133" spans="1:21" ht="15.75" customHeight="1" x14ac:dyDescent="0.15">
      <c r="T133" s="47" t="s">
        <v>66</v>
      </c>
      <c r="U133" s="48">
        <v>149.19999999999999</v>
      </c>
    </row>
    <row r="134" spans="1:21" ht="15.75" customHeight="1" x14ac:dyDescent="0.15">
      <c r="T134" s="47" t="s">
        <v>67</v>
      </c>
      <c r="U134" s="48">
        <v>19</v>
      </c>
    </row>
    <row r="135" spans="1:21" ht="15.75" customHeight="1" x14ac:dyDescent="0.15">
      <c r="T135" s="47" t="s">
        <v>68</v>
      </c>
      <c r="U135" s="48">
        <v>0.6</v>
      </c>
    </row>
    <row r="136" spans="1:21" ht="15.75" customHeight="1" thickBot="1" x14ac:dyDescent="0.2">
      <c r="T136" s="47" t="s">
        <v>69</v>
      </c>
      <c r="U136" s="48">
        <v>15.2</v>
      </c>
    </row>
    <row r="137" spans="1:21" ht="15.75" customHeight="1" x14ac:dyDescent="0.15">
      <c r="A137" s="42"/>
      <c r="B137" s="49"/>
      <c r="C137" s="49"/>
      <c r="D137" s="49"/>
      <c r="E137" s="49"/>
      <c r="F137" s="49"/>
      <c r="G137" s="49"/>
      <c r="H137" s="49"/>
      <c r="I137" s="49"/>
      <c r="J137" s="49"/>
      <c r="K137" s="43"/>
      <c r="T137" s="47" t="s">
        <v>70</v>
      </c>
      <c r="U137" s="48">
        <v>131.19999999999999</v>
      </c>
    </row>
    <row r="138" spans="1:21" ht="15.75" customHeight="1" thickBot="1" x14ac:dyDescent="0.2">
      <c r="A138" s="53" t="s">
        <v>19</v>
      </c>
      <c r="B138" s="53"/>
      <c r="C138" s="53"/>
      <c r="D138" s="53"/>
      <c r="E138" s="53"/>
      <c r="F138" s="53"/>
      <c r="G138" s="53"/>
      <c r="H138" s="37"/>
      <c r="J138" s="53" t="s">
        <v>20</v>
      </c>
      <c r="K138" s="53"/>
      <c r="L138" s="53"/>
      <c r="M138" s="53"/>
      <c r="N138" s="53"/>
      <c r="O138" s="53"/>
      <c r="P138" s="53"/>
      <c r="T138" s="60" t="s">
        <v>71</v>
      </c>
      <c r="U138" s="61">
        <v>2052</v>
      </c>
    </row>
    <row r="140" spans="1:21" ht="15.75" customHeight="1" x14ac:dyDescent="0.15">
      <c r="A140" s="56" t="s">
        <v>9</v>
      </c>
      <c r="B140" s="56">
        <v>100</v>
      </c>
      <c r="C140" s="56">
        <v>99</v>
      </c>
      <c r="D140" s="56">
        <v>98</v>
      </c>
      <c r="E140" s="56">
        <v>97</v>
      </c>
      <c r="F140" s="56">
        <v>96</v>
      </c>
      <c r="G140" s="56">
        <v>95</v>
      </c>
      <c r="H140" s="56">
        <v>90</v>
      </c>
      <c r="J140" s="56" t="s">
        <v>9</v>
      </c>
      <c r="K140" s="56">
        <v>100</v>
      </c>
      <c r="L140" s="56">
        <v>99</v>
      </c>
      <c r="M140" s="56">
        <v>98</v>
      </c>
      <c r="N140" s="56">
        <v>97</v>
      </c>
      <c r="O140" s="56">
        <v>96</v>
      </c>
      <c r="P140" s="56">
        <v>95</v>
      </c>
      <c r="Q140" s="56">
        <v>90</v>
      </c>
    </row>
    <row r="141" spans="1:21" ht="15.75" customHeight="1" x14ac:dyDescent="0.15">
      <c r="A141" t="s">
        <v>59</v>
      </c>
      <c r="B141">
        <v>69.59</v>
      </c>
      <c r="C141">
        <v>69.569999999999993</v>
      </c>
      <c r="D141">
        <v>69.37</v>
      </c>
      <c r="E141">
        <v>69.34</v>
      </c>
      <c r="F141">
        <v>68.69</v>
      </c>
      <c r="G141">
        <v>68.44</v>
      </c>
      <c r="H141">
        <v>67.03</v>
      </c>
      <c r="J141" t="s">
        <v>59</v>
      </c>
      <c r="K141">
        <v>64.290000000000006</v>
      </c>
      <c r="L141">
        <v>53.78</v>
      </c>
      <c r="M141">
        <v>34.14</v>
      </c>
      <c r="N141">
        <v>37.380000000000003</v>
      </c>
      <c r="O141">
        <v>36.619999999999997</v>
      </c>
      <c r="P141">
        <v>39.29</v>
      </c>
      <c r="Q141">
        <v>27.46</v>
      </c>
    </row>
    <row r="142" spans="1:21" ht="15.75" customHeight="1" x14ac:dyDescent="0.15">
      <c r="A142" t="s">
        <v>14</v>
      </c>
      <c r="B142">
        <v>99.41</v>
      </c>
      <c r="C142">
        <v>99.39</v>
      </c>
      <c r="D142">
        <v>99.3</v>
      </c>
      <c r="E142">
        <v>99.28</v>
      </c>
      <c r="F142">
        <v>99.24</v>
      </c>
      <c r="G142">
        <v>99.25</v>
      </c>
      <c r="H142">
        <v>99.16</v>
      </c>
      <c r="J142" t="s">
        <v>14</v>
      </c>
      <c r="K142">
        <v>149.19999999999999</v>
      </c>
      <c r="L142">
        <v>61.5</v>
      </c>
      <c r="M142">
        <v>44.87</v>
      </c>
      <c r="N142">
        <v>48.19</v>
      </c>
      <c r="O142">
        <v>44.05</v>
      </c>
      <c r="P142">
        <v>29.891100000000002</v>
      </c>
      <c r="Q142">
        <v>26.78</v>
      </c>
    </row>
    <row r="143" spans="1:21" ht="15.75" customHeight="1" x14ac:dyDescent="0.15">
      <c r="A143" t="s">
        <v>15</v>
      </c>
      <c r="B143">
        <v>99.405000000000001</v>
      </c>
      <c r="C143">
        <v>98.64</v>
      </c>
      <c r="D143">
        <v>98.64</v>
      </c>
      <c r="E143">
        <v>98.54</v>
      </c>
      <c r="F143">
        <v>98.5</v>
      </c>
      <c r="G143">
        <v>98.527000000000001</v>
      </c>
      <c r="H143">
        <v>98.38</v>
      </c>
      <c r="J143" t="s">
        <v>15</v>
      </c>
      <c r="K143">
        <v>18.95</v>
      </c>
      <c r="L143">
        <v>23.75</v>
      </c>
      <c r="M143">
        <v>30.82</v>
      </c>
      <c r="N143">
        <v>23.36</v>
      </c>
      <c r="O143">
        <v>23.05</v>
      </c>
      <c r="P143">
        <v>21.667999999999999</v>
      </c>
      <c r="Q143">
        <v>18.309999999999999</v>
      </c>
    </row>
    <row r="144" spans="1:21" ht="15.75" customHeight="1" x14ac:dyDescent="0.15">
      <c r="A144" t="s">
        <v>16</v>
      </c>
      <c r="B144">
        <v>84.25</v>
      </c>
      <c r="C144">
        <v>76.510000000000005</v>
      </c>
      <c r="D144">
        <v>74.421999999999997</v>
      </c>
      <c r="E144">
        <v>71.81</v>
      </c>
      <c r="F144">
        <v>71.900000000000006</v>
      </c>
      <c r="G144">
        <v>72.33</v>
      </c>
      <c r="H144">
        <v>72.08</v>
      </c>
      <c r="J144" t="s">
        <v>16</v>
      </c>
      <c r="K144">
        <v>0.56630000000000003</v>
      </c>
      <c r="L144">
        <v>1.4793000000000001</v>
      </c>
      <c r="M144">
        <v>1.496</v>
      </c>
      <c r="N144">
        <v>1.58</v>
      </c>
      <c r="O144">
        <v>1.4</v>
      </c>
      <c r="P144">
        <v>1.19</v>
      </c>
      <c r="Q144">
        <v>1.39</v>
      </c>
    </row>
    <row r="145" spans="1:17" ht="15.75" customHeight="1" x14ac:dyDescent="0.15">
      <c r="A145" t="s">
        <v>17</v>
      </c>
      <c r="B145">
        <v>97.24</v>
      </c>
      <c r="C145">
        <v>95.63</v>
      </c>
      <c r="D145">
        <v>95.57</v>
      </c>
      <c r="E145">
        <v>95.53</v>
      </c>
      <c r="F145">
        <v>95.61</v>
      </c>
      <c r="G145">
        <v>95.54</v>
      </c>
      <c r="H145">
        <v>95.54</v>
      </c>
      <c r="J145" t="s">
        <v>17</v>
      </c>
      <c r="K145">
        <v>15.159000000000001</v>
      </c>
      <c r="L145">
        <v>20.111499999999999</v>
      </c>
      <c r="M145">
        <v>17.873999999999999</v>
      </c>
      <c r="N145">
        <v>18.5</v>
      </c>
      <c r="O145">
        <v>15.92</v>
      </c>
      <c r="P145">
        <v>14.315</v>
      </c>
      <c r="Q145">
        <v>13.52</v>
      </c>
    </row>
    <row r="146" spans="1:17" ht="15.75" customHeight="1" x14ac:dyDescent="0.15">
      <c r="A146" s="36" t="s">
        <v>0</v>
      </c>
      <c r="B146">
        <v>68.861000000000004</v>
      </c>
      <c r="C146">
        <v>68.86</v>
      </c>
      <c r="D146">
        <v>68.27</v>
      </c>
      <c r="E146">
        <v>68.23</v>
      </c>
      <c r="F146">
        <v>67.58</v>
      </c>
      <c r="G146">
        <v>67.53</v>
      </c>
      <c r="H146">
        <v>65.25</v>
      </c>
      <c r="J146" s="36" t="s">
        <v>0</v>
      </c>
      <c r="K146">
        <v>131.15600000000001</v>
      </c>
      <c r="L146">
        <v>41.18</v>
      </c>
      <c r="M146">
        <v>39.902000000000001</v>
      </c>
      <c r="N146">
        <v>43.47</v>
      </c>
      <c r="O146">
        <v>49.53</v>
      </c>
      <c r="P146">
        <v>38.24</v>
      </c>
      <c r="Q146">
        <v>39.74</v>
      </c>
    </row>
    <row r="147" spans="1:17" ht="15.75" customHeight="1" x14ac:dyDescent="0.15">
      <c r="A147" t="s">
        <v>18</v>
      </c>
      <c r="B147">
        <v>98.12</v>
      </c>
      <c r="C147">
        <v>99.088999999999999</v>
      </c>
      <c r="D147">
        <v>99.01</v>
      </c>
      <c r="E147">
        <v>99.02</v>
      </c>
      <c r="F147">
        <v>98.87</v>
      </c>
      <c r="G147">
        <v>98.77</v>
      </c>
      <c r="H147">
        <v>98.31</v>
      </c>
      <c r="J147" t="s">
        <v>18</v>
      </c>
      <c r="K147">
        <v>2052</v>
      </c>
      <c r="L147">
        <v>373</v>
      </c>
      <c r="M147">
        <v>342</v>
      </c>
      <c r="N147">
        <v>211.62</v>
      </c>
      <c r="O147">
        <v>255.01</v>
      </c>
      <c r="P147">
        <v>424</v>
      </c>
      <c r="Q147">
        <v>274.05</v>
      </c>
    </row>
    <row r="151" spans="1:17" ht="15.75" customHeight="1" thickBot="1" x14ac:dyDescent="0.2"/>
    <row r="152" spans="1:17" ht="15" customHeight="1" thickBot="1" x14ac:dyDescent="0.25">
      <c r="A152" s="50"/>
      <c r="B152" s="54" t="s">
        <v>63</v>
      </c>
      <c r="C152" s="54"/>
      <c r="D152" s="54"/>
      <c r="E152" s="54"/>
      <c r="F152" s="54"/>
      <c r="G152" s="54"/>
      <c r="H152" s="54"/>
      <c r="I152" s="54"/>
      <c r="J152" s="54"/>
      <c r="K152" s="51"/>
    </row>
    <row r="153" spans="1:17" ht="15.75" customHeight="1" x14ac:dyDescent="0.15">
      <c r="A153" s="44"/>
      <c r="B153" s="45"/>
      <c r="C153" s="45"/>
      <c r="D153" s="45"/>
      <c r="E153" s="45"/>
      <c r="F153" s="45"/>
      <c r="G153" s="45"/>
      <c r="H153" s="45"/>
      <c r="I153" s="45"/>
      <c r="J153" s="45"/>
      <c r="K153" s="46"/>
    </row>
    <row r="154" spans="1:17" ht="15.75" customHeight="1" x14ac:dyDescent="0.15">
      <c r="A154" s="53" t="s">
        <v>19</v>
      </c>
      <c r="B154" s="53"/>
      <c r="C154" s="53"/>
      <c r="D154" s="53"/>
      <c r="E154" s="53"/>
      <c r="F154" s="53"/>
      <c r="G154" s="53"/>
      <c r="H154" s="37"/>
      <c r="J154" s="53" t="s">
        <v>20</v>
      </c>
      <c r="K154" s="53"/>
      <c r="L154" s="53"/>
      <c r="M154" s="53"/>
      <c r="N154" s="53"/>
      <c r="O154" s="53"/>
      <c r="P154" s="53"/>
    </row>
    <row r="156" spans="1:17" ht="15.75" customHeight="1" x14ac:dyDescent="0.15">
      <c r="A156" s="56" t="s">
        <v>9</v>
      </c>
      <c r="B156" s="56">
        <v>100</v>
      </c>
      <c r="C156" s="56">
        <v>99</v>
      </c>
      <c r="D156" s="56">
        <v>98</v>
      </c>
      <c r="E156" s="56">
        <v>97</v>
      </c>
      <c r="F156" s="56">
        <v>96</v>
      </c>
      <c r="G156" s="56">
        <v>95</v>
      </c>
      <c r="H156" s="56">
        <v>90</v>
      </c>
      <c r="J156" s="56" t="s">
        <v>9</v>
      </c>
      <c r="K156" s="56">
        <v>100</v>
      </c>
      <c r="L156" s="56">
        <v>99</v>
      </c>
      <c r="M156" s="56">
        <v>98</v>
      </c>
      <c r="N156" s="56">
        <v>97</v>
      </c>
      <c r="O156" s="56">
        <v>96</v>
      </c>
      <c r="P156" s="56">
        <v>95</v>
      </c>
      <c r="Q156" s="56">
        <v>90</v>
      </c>
    </row>
    <row r="157" spans="1:17" ht="15.75" customHeight="1" x14ac:dyDescent="0.15">
      <c r="A157" t="s">
        <v>59</v>
      </c>
      <c r="B157">
        <f>B141/69.59</f>
        <v>1</v>
      </c>
      <c r="C157">
        <f t="shared" ref="C157:H157" si="0">C141/69.59</f>
        <v>0.99971260238540005</v>
      </c>
      <c r="D157">
        <f t="shared" si="0"/>
        <v>0.99683862623940223</v>
      </c>
      <c r="E157">
        <f t="shared" si="0"/>
        <v>0.99640752981750247</v>
      </c>
      <c r="F157">
        <f t="shared" si="0"/>
        <v>0.98706710734300895</v>
      </c>
      <c r="G157">
        <f t="shared" si="0"/>
        <v>0.98347463716051153</v>
      </c>
      <c r="H157">
        <f t="shared" si="0"/>
        <v>0.96321310533122573</v>
      </c>
      <c r="J157" t="s">
        <v>59</v>
      </c>
      <c r="K157">
        <f>K141/64.29</f>
        <v>1</v>
      </c>
      <c r="L157">
        <f t="shared" ref="L157:Q157" si="1">L141/64.29</f>
        <v>0.83652200964380141</v>
      </c>
      <c r="M157">
        <f t="shared" si="1"/>
        <v>0.53103126458236116</v>
      </c>
      <c r="N157">
        <f t="shared" si="1"/>
        <v>0.58142790480634621</v>
      </c>
      <c r="O157">
        <f t="shared" si="1"/>
        <v>0.56960647067973236</v>
      </c>
      <c r="P157">
        <f t="shared" si="1"/>
        <v>0.61113703530875707</v>
      </c>
      <c r="Q157">
        <f t="shared" si="1"/>
        <v>0.42712708041686109</v>
      </c>
    </row>
    <row r="158" spans="1:17" ht="15.75" customHeight="1" x14ac:dyDescent="0.15">
      <c r="A158" t="s">
        <v>14</v>
      </c>
      <c r="B158">
        <f>B142/99.41</f>
        <v>1</v>
      </c>
      <c r="C158">
        <f t="shared" ref="C158:H158" si="2">C142/99.41</f>
        <v>0.9997988129966805</v>
      </c>
      <c r="D158">
        <f t="shared" si="2"/>
        <v>0.99889347148174223</v>
      </c>
      <c r="E158">
        <f t="shared" si="2"/>
        <v>0.99869228447842273</v>
      </c>
      <c r="F158">
        <f t="shared" si="2"/>
        <v>0.9982899104717835</v>
      </c>
      <c r="G158">
        <f t="shared" si="2"/>
        <v>0.99839050397344331</v>
      </c>
      <c r="H158">
        <f t="shared" si="2"/>
        <v>0.99748516245850516</v>
      </c>
      <c r="J158" t="s">
        <v>14</v>
      </c>
      <c r="K158">
        <f>K142/149.2</f>
        <v>1</v>
      </c>
      <c r="L158">
        <f t="shared" ref="L158:Q158" si="3">L142/149.2</f>
        <v>0.41219839142091158</v>
      </c>
      <c r="M158">
        <f t="shared" si="3"/>
        <v>0.30073726541554963</v>
      </c>
      <c r="N158">
        <f t="shared" si="3"/>
        <v>0.3229892761394102</v>
      </c>
      <c r="O158">
        <f t="shared" si="3"/>
        <v>0.29524128686327078</v>
      </c>
      <c r="P158">
        <f t="shared" si="3"/>
        <v>0.20034249329758716</v>
      </c>
      <c r="Q158">
        <f t="shared" si="3"/>
        <v>0.17949061662198393</v>
      </c>
    </row>
    <row r="159" spans="1:17" ht="15.75" customHeight="1" x14ac:dyDescent="0.15">
      <c r="A159" t="s">
        <v>15</v>
      </c>
      <c r="B159">
        <f>B143/99.405</f>
        <v>1</v>
      </c>
      <c r="C159">
        <f t="shared" ref="C159:H159" si="4">C143/99.405</f>
        <v>0.9923042100497963</v>
      </c>
      <c r="D159">
        <f t="shared" si="4"/>
        <v>0.9923042100497963</v>
      </c>
      <c r="E159">
        <f t="shared" si="4"/>
        <v>0.99129822443539062</v>
      </c>
      <c r="F159">
        <f t="shared" si="4"/>
        <v>0.99089583018962824</v>
      </c>
      <c r="G159">
        <f t="shared" si="4"/>
        <v>0.99116744630551779</v>
      </c>
      <c r="H159">
        <f t="shared" si="4"/>
        <v>0.98968864745234142</v>
      </c>
      <c r="J159" t="s">
        <v>15</v>
      </c>
      <c r="K159">
        <f>K143/18.95</f>
        <v>1</v>
      </c>
      <c r="L159">
        <f t="shared" ref="L159:Q159" si="5">L143/18.95</f>
        <v>1.2532981530343008</v>
      </c>
      <c r="M159">
        <f t="shared" si="5"/>
        <v>1.6263852242744063</v>
      </c>
      <c r="N159">
        <f t="shared" si="5"/>
        <v>1.2327176781002638</v>
      </c>
      <c r="O159">
        <f t="shared" si="5"/>
        <v>1.2163588390501321</v>
      </c>
      <c r="P159">
        <f t="shared" si="5"/>
        <v>1.1434300791556729</v>
      </c>
      <c r="Q159">
        <f t="shared" si="5"/>
        <v>0.96622691292875984</v>
      </c>
    </row>
    <row r="160" spans="1:17" ht="15.75" customHeight="1" x14ac:dyDescent="0.15">
      <c r="A160" t="s">
        <v>16</v>
      </c>
      <c r="B160">
        <f>B144/84.25</f>
        <v>1</v>
      </c>
      <c r="C160">
        <f t="shared" ref="C160:H160" si="6">C144/84.25</f>
        <v>0.90813056379821966</v>
      </c>
      <c r="D160">
        <f t="shared" si="6"/>
        <v>0.88334718100890208</v>
      </c>
      <c r="E160">
        <f t="shared" si="6"/>
        <v>0.85234421364985169</v>
      </c>
      <c r="F160">
        <f t="shared" si="6"/>
        <v>0.85341246290801198</v>
      </c>
      <c r="G160">
        <f t="shared" si="6"/>
        <v>0.85851632047477744</v>
      </c>
      <c r="H160">
        <f t="shared" si="6"/>
        <v>0.85554896142433234</v>
      </c>
      <c r="J160" t="s">
        <v>16</v>
      </c>
      <c r="K160">
        <f>K144/0.5663</f>
        <v>1</v>
      </c>
      <c r="L160">
        <f t="shared" ref="L160:Q160" si="7">L144/0.5663</f>
        <v>2.6122196715521806</v>
      </c>
      <c r="M160">
        <f t="shared" si="7"/>
        <v>2.6417093413385131</v>
      </c>
      <c r="N160">
        <f t="shared" si="7"/>
        <v>2.7900406145152745</v>
      </c>
      <c r="O160">
        <f t="shared" si="7"/>
        <v>2.4721878862793569</v>
      </c>
      <c r="P160">
        <f t="shared" si="7"/>
        <v>2.1013597033374536</v>
      </c>
      <c r="Q160">
        <f t="shared" si="7"/>
        <v>2.4545294013773615</v>
      </c>
    </row>
    <row r="161" spans="1:17" ht="15.75" customHeight="1" x14ac:dyDescent="0.15">
      <c r="A161" t="s">
        <v>17</v>
      </c>
      <c r="B161">
        <f>B145/97.24</f>
        <v>1</v>
      </c>
      <c r="C161">
        <f t="shared" ref="C161:H161" si="8">C145/97.24</f>
        <v>0.98344302756067459</v>
      </c>
      <c r="D161">
        <f t="shared" si="8"/>
        <v>0.98282599753187982</v>
      </c>
      <c r="E161">
        <f t="shared" si="8"/>
        <v>0.98241464417935009</v>
      </c>
      <c r="F161">
        <f t="shared" si="8"/>
        <v>0.98323735088440978</v>
      </c>
      <c r="G161">
        <f t="shared" si="8"/>
        <v>0.98251748251748261</v>
      </c>
      <c r="H161">
        <f t="shared" si="8"/>
        <v>0.98251748251748261</v>
      </c>
      <c r="J161" t="s">
        <v>17</v>
      </c>
      <c r="K161">
        <f>K145/15.159</f>
        <v>1</v>
      </c>
      <c r="L161">
        <f t="shared" ref="L161:Q161" si="9">L145/15.159</f>
        <v>1.3267036084174417</v>
      </c>
      <c r="M161">
        <f t="shared" si="9"/>
        <v>1.1791015238472193</v>
      </c>
      <c r="N161">
        <f t="shared" si="9"/>
        <v>1.2203971238208324</v>
      </c>
      <c r="O161">
        <f t="shared" si="9"/>
        <v>1.0502012006069001</v>
      </c>
      <c r="P161">
        <f t="shared" si="9"/>
        <v>0.94432350418893063</v>
      </c>
      <c r="Q161">
        <f t="shared" si="9"/>
        <v>0.89187941157068407</v>
      </c>
    </row>
    <row r="162" spans="1:17" ht="15.75" customHeight="1" x14ac:dyDescent="0.15">
      <c r="A162" s="36" t="s">
        <v>0</v>
      </c>
      <c r="B162">
        <f>B146/68.861</f>
        <v>1</v>
      </c>
      <c r="C162">
        <f t="shared" ref="C162:H162" si="10">C146/68.861</f>
        <v>0.99998547799189663</v>
      </c>
      <c r="D162">
        <f t="shared" si="10"/>
        <v>0.99141749321096106</v>
      </c>
      <c r="E162">
        <f t="shared" si="10"/>
        <v>0.99083661288683</v>
      </c>
      <c r="F162">
        <f t="shared" si="10"/>
        <v>0.98139730761969757</v>
      </c>
      <c r="G162">
        <f t="shared" si="10"/>
        <v>0.9806712072145336</v>
      </c>
      <c r="H162">
        <f t="shared" si="10"/>
        <v>0.94756102873905401</v>
      </c>
      <c r="J162" s="36" t="s">
        <v>0</v>
      </c>
      <c r="K162">
        <f>K146/131.156</f>
        <v>1</v>
      </c>
      <c r="L162">
        <f t="shared" ref="L162:Q162" si="11">L146/131.156</f>
        <v>0.31397724846747382</v>
      </c>
      <c r="M162">
        <f t="shared" si="11"/>
        <v>0.30423312696331084</v>
      </c>
      <c r="N162">
        <f t="shared" si="11"/>
        <v>0.33143737228948733</v>
      </c>
      <c r="O162">
        <f t="shared" si="11"/>
        <v>0.37764189209795967</v>
      </c>
      <c r="P162">
        <f t="shared" si="11"/>
        <v>0.29156119430296745</v>
      </c>
      <c r="Q162">
        <f t="shared" si="11"/>
        <v>0.30299795663179724</v>
      </c>
    </row>
    <row r="163" spans="1:17" ht="15.75" customHeight="1" x14ac:dyDescent="0.15">
      <c r="A163" t="s">
        <v>18</v>
      </c>
      <c r="B163">
        <f>B147/98.12</f>
        <v>1</v>
      </c>
      <c r="C163">
        <f t="shared" ref="C163:H163" si="12">C147/98.12</f>
        <v>1.0098756624541376</v>
      </c>
      <c r="D163">
        <f t="shared" si="12"/>
        <v>1.0090705258866695</v>
      </c>
      <c r="E163">
        <f t="shared" si="12"/>
        <v>1.0091724419078678</v>
      </c>
      <c r="F163">
        <f t="shared" si="12"/>
        <v>1.00764370158989</v>
      </c>
      <c r="G163">
        <f t="shared" si="12"/>
        <v>1.0066245413779045</v>
      </c>
      <c r="H163">
        <f t="shared" si="12"/>
        <v>1.0019364044027721</v>
      </c>
      <c r="J163" t="s">
        <v>18</v>
      </c>
      <c r="K163">
        <f>K147/2052</f>
        <v>1</v>
      </c>
      <c r="L163">
        <f t="shared" ref="L163:Q163" si="13">L147/2052</f>
        <v>0.1817738791423002</v>
      </c>
      <c r="M163">
        <f t="shared" si="13"/>
        <v>0.16666666666666666</v>
      </c>
      <c r="N163">
        <f t="shared" si="13"/>
        <v>0.10312865497076024</v>
      </c>
      <c r="O163">
        <f t="shared" si="13"/>
        <v>0.12427387914230019</v>
      </c>
      <c r="P163">
        <f t="shared" si="13"/>
        <v>0.20662768031189083</v>
      </c>
      <c r="Q163">
        <f t="shared" si="13"/>
        <v>0.13355263157894737</v>
      </c>
    </row>
    <row r="187" spans="14:14" ht="15.75" customHeight="1" thickBot="1" x14ac:dyDescent="0.2"/>
    <row r="188" spans="14:14" ht="15.75" customHeight="1" thickBot="1" x14ac:dyDescent="0.2">
      <c r="N188" s="52"/>
    </row>
  </sheetData>
  <mergeCells count="7">
    <mergeCell ref="L23:R23"/>
    <mergeCell ref="U23:AA23"/>
    <mergeCell ref="B152:J152"/>
    <mergeCell ref="A138:G138"/>
    <mergeCell ref="J138:P138"/>
    <mergeCell ref="A154:G154"/>
    <mergeCell ref="J154:P154"/>
  </mergeCells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2016-12-04T09:58:06Z</dcterms:created>
  <dcterms:modified xsi:type="dcterms:W3CDTF">2016-12-06T23:40:10Z</dcterms:modified>
</cp:coreProperties>
</file>